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3.xml" ContentType="application/vnd.openxmlformats-officedocument.themeOverride+xml"/>
  <Override PartName="/xl/pivotTables/pivotTable4.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4.xml" ContentType="application/vnd.openxmlformats-officedocument.themeOverride+xml"/>
  <Override PartName="/xl/drawings/drawing7.xml" ContentType="application/vnd.openxmlformats-officedocument.drawing+xml"/>
  <Override PartName="/xl/drawings/drawing8.xml" ContentType="application/vnd.openxmlformats-officedocument.drawing+xml"/>
  <Override PartName="/xl/pivotTables/pivotTable5.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zetko\Desktop\"/>
    </mc:Choice>
  </mc:AlternateContent>
  <xr:revisionPtr revIDLastSave="0" documentId="13_ncr:1_{51CC93FA-37D2-4E01-ACB4-6F4DF493E493}" xr6:coauthVersionLast="47" xr6:coauthVersionMax="47" xr10:uidLastSave="{00000000-0000-0000-0000-000000000000}"/>
  <bookViews>
    <workbookView xWindow="-108" yWindow="-108" windowWidth="23256" windowHeight="12456" tabRatio="873" xr2:uid="{26C64360-7F74-47F2-996F-B21C170B3C53}"/>
  </bookViews>
  <sheets>
    <sheet name="Promotion Analysis Dashboard" sheetId="32" r:id="rId1"/>
    <sheet name="Sales" sheetId="17" r:id="rId2"/>
    <sheet name="Products" sheetId="2" r:id="rId3"/>
    <sheet name="Stores" sheetId="3" r:id="rId4"/>
    <sheet name="Calendar" sheetId="4" r:id="rId5"/>
    <sheet name="Promos" sheetId="5" r:id="rId6"/>
    <sheet name="Pricelist" sheetId="6" r:id="rId7"/>
    <sheet name="Competitor" sheetId="7" r:id="rId8"/>
    <sheet name="Media" sheetId="8" r:id="rId9"/>
    <sheet name="DataValidation" sheetId="27" r:id="rId10"/>
    <sheet name="Pivot_NetRevenuebyMonth" sheetId="30" state="hidden" r:id="rId11"/>
    <sheet name="Calculations" sheetId="29" state="hidden" r:id="rId12"/>
    <sheet name="Pivot_PromoCount" sheetId="33" state="hidden" r:id="rId13"/>
    <sheet name="Pivot_AvgDiscountbyMechanic" sheetId="35" state="hidden" r:id="rId14"/>
    <sheet name="LookupMap" sheetId="18" r:id="rId15"/>
    <sheet name="STAR-Schema data model" sheetId="45" state="hidden" r:id="rId16"/>
    <sheet name="Pivot_Efficiency" sheetId="36" state="hidden" r:id="rId17"/>
    <sheet name="Helper_Efficiency" sheetId="41" state="hidden" r:id="rId18"/>
    <sheet name="Pivot_Top5Stores" sheetId="43" state="hidden" r:id="rId19"/>
  </sheets>
  <definedNames>
    <definedName name="_xlcn.WorksheetConnection_EXCEL.xlsmCalendar1" hidden="1">Calendar[]</definedName>
    <definedName name="_xlcn.WorksheetConnection_EXCEL.xlsmProducts1" hidden="1">Products[]</definedName>
    <definedName name="_xlcn.WorksheetConnection_EXCEL.xlsmPromos1" hidden="1">Promos[]</definedName>
    <definedName name="_xlcn.WorksheetConnection_EXCEL.xlsmSales1" hidden="1">Sales[]</definedName>
    <definedName name="_xlcn.WorksheetConnection_EXCEL.xlsmStores1" hidden="1">Stores[]</definedName>
    <definedName name="_xlcn.WorksheetConnection_SalesA1L30171" hidden="1">Sales!$A$1:$L$3017</definedName>
    <definedName name="Calendar_YearWeek">'Calendar'!$A$2:$A$53</definedName>
    <definedName name="mdl_AllToken">#REF!</definedName>
    <definedName name="mdl_EndWeek">#REF!</definedName>
    <definedName name="mdl_PromoFilter">#REF!</definedName>
    <definedName name="mdl_PromoList">#REF!</definedName>
    <definedName name="mdl_SKU">#REF!</definedName>
    <definedName name="mdl_SKUList">#REF!</definedName>
    <definedName name="mdl_StartWeek">#REF!</definedName>
    <definedName name="mdl_Store">#REF!</definedName>
    <definedName name="mdl_StoreList">#REF!</definedName>
    <definedName name="mdl_WeeksList">#REF!</definedName>
    <definedName name="Model_WeekCount" localSheetId="1">MAX(1, MATCH(mdl_EndWeek, mdl_WeeksList, 0) - MATCH(mdl_StartWeek, mdl_WeeksList, 0) + 1)</definedName>
    <definedName name="Model_WeekCount">MAX(1, MATCH(mdl_EndWeek, mdl_WeeksList, 0) - MATCH(mdl_StartWeek, mdl_WeeksList, 0) + 1)</definedName>
    <definedName name="Products_Category">Products!$C$2:$C$14</definedName>
    <definedName name="Products_SKU">Products!$A$2:$A$14</definedName>
    <definedName name="Sales_DiscountPct">Sales!$J$2:$J$3017</definedName>
    <definedName name="Sales_FeatureFlag">Sales!$I$2:$I$3017</definedName>
    <definedName name="Sales_NetPrice">Sales!$F$2:$F$3017</definedName>
    <definedName name="Sales_NetRevenue">Sales!$G$2:$G$3017</definedName>
    <definedName name="Sales_PromoFlag">Sales!$H$2:$H$3017</definedName>
    <definedName name="Sales_SKU">Sales!$D$2:$D$3017</definedName>
    <definedName name="Sales_StoreID">Sales!$C$2:$C$3017</definedName>
    <definedName name="Sales_Units">Sales!$E$2:$E$3017</definedName>
    <definedName name="Sales_WeekStart">Sales!$B$2:$B$3017</definedName>
    <definedName name="Sales_YearWeek">Sales!$A$2:$A$3017</definedName>
    <definedName name="Slicer_Month">#N/A</definedName>
    <definedName name="Slicer_Retailer">#N/A</definedName>
    <definedName name="Slicer_Segment">#N/A</definedName>
    <definedName name="Stores_StoreID">Stores!$A$1:$A$6</definedName>
  </definedNames>
  <calcPr calcId="181029"/>
  <pivotCaches>
    <pivotCache cacheId="0" r:id="rId20"/>
    <pivotCache cacheId="1" r:id="rId21"/>
    <pivotCache cacheId="2" r:id="rId22"/>
    <pivotCache cacheId="3" r:id="rId23"/>
  </pivotCaches>
  <extLst>
    <ext xmlns:x14="http://schemas.microsoft.com/office/spreadsheetml/2009/9/main" uri="{876F7934-8845-4945-9796-88D515C7AA90}">
      <x14:pivotCaches>
        <pivotCache cacheId="4"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ales!$A$1:$L$3017"/>
          <x15:modelTable id="Stores" name="Stores" connection="WorksheetConnection_EXCEL.xlsm!Stores"/>
          <x15:modelTable id="Sales" name="Sales" connection="WorksheetConnection_EXCEL.xlsm!Sales"/>
          <x15:modelTable id="Promos" name="Promos" connection="WorksheetConnection_EXCEL.xlsm!Promos"/>
          <x15:modelTable id="Products" name="Products" connection="WorksheetConnection_EXCEL.xlsm!Products"/>
          <x15:modelTable id="Calendar" name="Calendar" connection="WorksheetConnection_EXCEL.xlsm!Calendar"/>
        </x15:modelTables>
        <x15:modelRelationships>
          <x15:modelRelationship fromTable="Range" fromColumn="SKU" toTable="Products" toColumn="SKU"/>
          <x15:modelRelationship fromTable="Range" fromColumn="StoreID" toTable="Stores" toColumn="StoreID"/>
          <x15:modelRelationship fromTable="Promos" fromColumn="StoreID" toTable="Stores" toColumn="StoreID"/>
        </x15:modelRelationships>
      </x15:dataModel>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4" i="32" l="1"/>
  <c r="C39" i="32"/>
  <c r="C19" i="32"/>
  <c r="C24" i="32"/>
  <c r="C9" i="32"/>
  <c r="C14" i="32"/>
  <c r="C44" i="32"/>
  <c r="C29" i="32"/>
  <c r="J154" i="17" l="1"/>
  <c r="G7" i="5"/>
  <c r="G6" i="5"/>
  <c r="G5" i="5"/>
  <c r="G4" i="5"/>
  <c r="G12" i="5"/>
  <c r="G10" i="5"/>
  <c r="G9" i="5"/>
  <c r="G8" i="5"/>
  <c r="K2" i="5" l="1"/>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C21" i="18"/>
  <c r="C20" i="18"/>
  <c r="C19" i="18"/>
  <c r="C18" i="18"/>
  <c r="D9" i="18"/>
  <c r="D7" i="18"/>
  <c r="D10" i="18"/>
  <c r="D6" i="18"/>
  <c r="D4" i="18"/>
  <c r="D3" i="18"/>
  <c r="G3017" i="17"/>
  <c r="B3017" i="17"/>
  <c r="G3016" i="17"/>
  <c r="B3016" i="17"/>
  <c r="G3015" i="17"/>
  <c r="B3015" i="17"/>
  <c r="G3014" i="17"/>
  <c r="B3014" i="17"/>
  <c r="G3013" i="17"/>
  <c r="B3013" i="17"/>
  <c r="G3012" i="17"/>
  <c r="B3012" i="17"/>
  <c r="G3011" i="17"/>
  <c r="B3011" i="17"/>
  <c r="G3010" i="17"/>
  <c r="B3010" i="17"/>
  <c r="G3009" i="17"/>
  <c r="B3009" i="17"/>
  <c r="G3008" i="17"/>
  <c r="B3008" i="17"/>
  <c r="G3007" i="17"/>
  <c r="B3007" i="17"/>
  <c r="G3006" i="17"/>
  <c r="B3006" i="17"/>
  <c r="G3005" i="17"/>
  <c r="B3005" i="17"/>
  <c r="G3004" i="17"/>
  <c r="B3004" i="17"/>
  <c r="G3003" i="17"/>
  <c r="B3003" i="17"/>
  <c r="G3002" i="17"/>
  <c r="B3002" i="17"/>
  <c r="G3001" i="17"/>
  <c r="B3001" i="17"/>
  <c r="G3000" i="17"/>
  <c r="B3000" i="17"/>
  <c r="G2999" i="17"/>
  <c r="B2999" i="17"/>
  <c r="G2998" i="17"/>
  <c r="B2998" i="17"/>
  <c r="G2997" i="17"/>
  <c r="B2997" i="17"/>
  <c r="G2996" i="17"/>
  <c r="B2996" i="17"/>
  <c r="G2995" i="17"/>
  <c r="B2995" i="17"/>
  <c r="G2994" i="17"/>
  <c r="B2994" i="17"/>
  <c r="G2993" i="17"/>
  <c r="B2993" i="17"/>
  <c r="G2992" i="17"/>
  <c r="B2992" i="17"/>
  <c r="G2991" i="17"/>
  <c r="B2991" i="17"/>
  <c r="G2990" i="17"/>
  <c r="B2990" i="17"/>
  <c r="G2989" i="17"/>
  <c r="B2989" i="17"/>
  <c r="G2988" i="17"/>
  <c r="B2988" i="17"/>
  <c r="G2987" i="17"/>
  <c r="B2987" i="17"/>
  <c r="G2986" i="17"/>
  <c r="B2986" i="17"/>
  <c r="G2985" i="17"/>
  <c r="B2985" i="17"/>
  <c r="G2984" i="17"/>
  <c r="B2984" i="17"/>
  <c r="G2983" i="17"/>
  <c r="B2983" i="17"/>
  <c r="G2982" i="17"/>
  <c r="B2982" i="17"/>
  <c r="G2981" i="17"/>
  <c r="B2981" i="17"/>
  <c r="G2980" i="17"/>
  <c r="B2980" i="17"/>
  <c r="G2979" i="17"/>
  <c r="B2979" i="17"/>
  <c r="G2978" i="17"/>
  <c r="B2978" i="17"/>
  <c r="G2977" i="17"/>
  <c r="B2977" i="17"/>
  <c r="G2976" i="17"/>
  <c r="B2976" i="17"/>
  <c r="G2975" i="17"/>
  <c r="B2975" i="17"/>
  <c r="G2974" i="17"/>
  <c r="B2974" i="17"/>
  <c r="G2973" i="17"/>
  <c r="B2973" i="17"/>
  <c r="G2972" i="17"/>
  <c r="B2972" i="17"/>
  <c r="G2971" i="17"/>
  <c r="B2971" i="17"/>
  <c r="G2970" i="17"/>
  <c r="B2970" i="17"/>
  <c r="G2969" i="17"/>
  <c r="B2969" i="17"/>
  <c r="G2968" i="17"/>
  <c r="B2968" i="17"/>
  <c r="G2967" i="17"/>
  <c r="B2967" i="17"/>
  <c r="G2966" i="17"/>
  <c r="B2966" i="17"/>
  <c r="G2965" i="17"/>
  <c r="B2965" i="17"/>
  <c r="G2964" i="17"/>
  <c r="B2964" i="17"/>
  <c r="G2963" i="17"/>
  <c r="B2963" i="17"/>
  <c r="G2962" i="17"/>
  <c r="B2962" i="17"/>
  <c r="G2961" i="17"/>
  <c r="B2961" i="17"/>
  <c r="G2960" i="17"/>
  <c r="B2960" i="17"/>
  <c r="G2959" i="17"/>
  <c r="B2959" i="17"/>
  <c r="G2958" i="17"/>
  <c r="B2958" i="17"/>
  <c r="G2957" i="17"/>
  <c r="B2957" i="17"/>
  <c r="G2956" i="17"/>
  <c r="B2956" i="17"/>
  <c r="G2955" i="17"/>
  <c r="B2955" i="17"/>
  <c r="G2954" i="17"/>
  <c r="B2954" i="17"/>
  <c r="G2953" i="17"/>
  <c r="B2953" i="17"/>
  <c r="G2952" i="17"/>
  <c r="B2952" i="17"/>
  <c r="G2951" i="17"/>
  <c r="B2951" i="17"/>
  <c r="G2950" i="17"/>
  <c r="B2950" i="17"/>
  <c r="G2949" i="17"/>
  <c r="B2949" i="17"/>
  <c r="G2948" i="17"/>
  <c r="B2948" i="17"/>
  <c r="G2947" i="17"/>
  <c r="B2947" i="17"/>
  <c r="G2946" i="17"/>
  <c r="B2946" i="17"/>
  <c r="G2945" i="17"/>
  <c r="B2945" i="17"/>
  <c r="G2944" i="17"/>
  <c r="B2944" i="17"/>
  <c r="G2943" i="17"/>
  <c r="B2943" i="17"/>
  <c r="G2942" i="17"/>
  <c r="B2942" i="17"/>
  <c r="G2941" i="17"/>
  <c r="B2941" i="17"/>
  <c r="G2940" i="17"/>
  <c r="B2940" i="17"/>
  <c r="G2939" i="17"/>
  <c r="B2939" i="17"/>
  <c r="G2938" i="17"/>
  <c r="B2938" i="17"/>
  <c r="G2937" i="17"/>
  <c r="B2937" i="17"/>
  <c r="G2936" i="17"/>
  <c r="B2936" i="17"/>
  <c r="G2935" i="17"/>
  <c r="B2935" i="17"/>
  <c r="G2934" i="17"/>
  <c r="B2934" i="17"/>
  <c r="G2933" i="17"/>
  <c r="B2933" i="17"/>
  <c r="G2932" i="17"/>
  <c r="B2932" i="17"/>
  <c r="G2931" i="17"/>
  <c r="B2931" i="17"/>
  <c r="G2930" i="17"/>
  <c r="B2930" i="17"/>
  <c r="G2929" i="17"/>
  <c r="B2929" i="17"/>
  <c r="G2928" i="17"/>
  <c r="B2928" i="17"/>
  <c r="G2927" i="17"/>
  <c r="B2927" i="17"/>
  <c r="G2926" i="17"/>
  <c r="B2926" i="17"/>
  <c r="G2925" i="17"/>
  <c r="B2925" i="17"/>
  <c r="G2924" i="17"/>
  <c r="B2924" i="17"/>
  <c r="G2923" i="17"/>
  <c r="B2923" i="17"/>
  <c r="G2922" i="17"/>
  <c r="B2922" i="17"/>
  <c r="G2921" i="17"/>
  <c r="B2921" i="17"/>
  <c r="G2920" i="17"/>
  <c r="B2920" i="17"/>
  <c r="G2919" i="17"/>
  <c r="B2919" i="17"/>
  <c r="G2918" i="17"/>
  <c r="B2918" i="17"/>
  <c r="G2917" i="17"/>
  <c r="B2917" i="17"/>
  <c r="G2916" i="17"/>
  <c r="B2916" i="17"/>
  <c r="G2915" i="17"/>
  <c r="B2915" i="17"/>
  <c r="G2914" i="17"/>
  <c r="B2914" i="17"/>
  <c r="G2913" i="17"/>
  <c r="B2913" i="17"/>
  <c r="G2912" i="17"/>
  <c r="B2912" i="17"/>
  <c r="G2911" i="17"/>
  <c r="B2911" i="17"/>
  <c r="G2910" i="17"/>
  <c r="B2910" i="17"/>
  <c r="G2909" i="17"/>
  <c r="B2909" i="17"/>
  <c r="G2908" i="17"/>
  <c r="B2908" i="17"/>
  <c r="G2907" i="17"/>
  <c r="B2907" i="17"/>
  <c r="G2906" i="17"/>
  <c r="B2906" i="17"/>
  <c r="G2905" i="17"/>
  <c r="B2905" i="17"/>
  <c r="G2904" i="17"/>
  <c r="B2904" i="17"/>
  <c r="G2903" i="17"/>
  <c r="B2903" i="17"/>
  <c r="G2902" i="17"/>
  <c r="B2902" i="17"/>
  <c r="G2901" i="17"/>
  <c r="B2901" i="17"/>
  <c r="G2900" i="17"/>
  <c r="B2900" i="17"/>
  <c r="G2899" i="17"/>
  <c r="B2899" i="17"/>
  <c r="G2898" i="17"/>
  <c r="B2898" i="17"/>
  <c r="G2897" i="17"/>
  <c r="B2897" i="17"/>
  <c r="G2896" i="17"/>
  <c r="B2896" i="17"/>
  <c r="G2895" i="17"/>
  <c r="B2895" i="17"/>
  <c r="G2894" i="17"/>
  <c r="B2894" i="17"/>
  <c r="G2893" i="17"/>
  <c r="B2893" i="17"/>
  <c r="G2892" i="17"/>
  <c r="B2892" i="17"/>
  <c r="G2891" i="17"/>
  <c r="B2891" i="17"/>
  <c r="G2890" i="17"/>
  <c r="B2890" i="17"/>
  <c r="G2889" i="17"/>
  <c r="B2889" i="17"/>
  <c r="G2888" i="17"/>
  <c r="B2888" i="17"/>
  <c r="G2887" i="17"/>
  <c r="B2887" i="17"/>
  <c r="G2886" i="17"/>
  <c r="B2886" i="17"/>
  <c r="G2885" i="17"/>
  <c r="B2885" i="17"/>
  <c r="G2884" i="17"/>
  <c r="B2884" i="17"/>
  <c r="G2883" i="17"/>
  <c r="B2883" i="17"/>
  <c r="G2882" i="17"/>
  <c r="B2882" i="17"/>
  <c r="G2881" i="17"/>
  <c r="B2881" i="17"/>
  <c r="G2880" i="17"/>
  <c r="B2880" i="17"/>
  <c r="G2879" i="17"/>
  <c r="B2879" i="17"/>
  <c r="G2878" i="17"/>
  <c r="B2878" i="17"/>
  <c r="G2877" i="17"/>
  <c r="B2877" i="17"/>
  <c r="G2876" i="17"/>
  <c r="B2876" i="17"/>
  <c r="G2875" i="17"/>
  <c r="B2875" i="17"/>
  <c r="G2874" i="17"/>
  <c r="B2874" i="17"/>
  <c r="G2873" i="17"/>
  <c r="B2873" i="17"/>
  <c r="G2872" i="17"/>
  <c r="B2872" i="17"/>
  <c r="G2871" i="17"/>
  <c r="B2871" i="17"/>
  <c r="G2870" i="17"/>
  <c r="B2870" i="17"/>
  <c r="G2869" i="17"/>
  <c r="B2869" i="17"/>
  <c r="G2868" i="17"/>
  <c r="B2868" i="17"/>
  <c r="G2867" i="17"/>
  <c r="B2867" i="17"/>
  <c r="G2866" i="17"/>
  <c r="B2866" i="17"/>
  <c r="G2865" i="17"/>
  <c r="B2865" i="17"/>
  <c r="G2864" i="17"/>
  <c r="B2864" i="17"/>
  <c r="G2863" i="17"/>
  <c r="B2863" i="17"/>
  <c r="G2862" i="17"/>
  <c r="B2862" i="17"/>
  <c r="G2861" i="17"/>
  <c r="B2861" i="17"/>
  <c r="G2860" i="17"/>
  <c r="B2860" i="17"/>
  <c r="G2859" i="17"/>
  <c r="B2859" i="17"/>
  <c r="G2858" i="17"/>
  <c r="B2858" i="17"/>
  <c r="G2857" i="17"/>
  <c r="B2857" i="17"/>
  <c r="G2856" i="17"/>
  <c r="B2856" i="17"/>
  <c r="G2855" i="17"/>
  <c r="B2855" i="17"/>
  <c r="G2854" i="17"/>
  <c r="B2854" i="17"/>
  <c r="G2853" i="17"/>
  <c r="B2853" i="17"/>
  <c r="G2852" i="17"/>
  <c r="B2852" i="17"/>
  <c r="G2851" i="17"/>
  <c r="B2851" i="17"/>
  <c r="G2850" i="17"/>
  <c r="B2850" i="17"/>
  <c r="G2849" i="17"/>
  <c r="B2849" i="17"/>
  <c r="G2848" i="17"/>
  <c r="B2848" i="17"/>
  <c r="G2847" i="17"/>
  <c r="B2847" i="17"/>
  <c r="G2846" i="17"/>
  <c r="B2846" i="17"/>
  <c r="G2845" i="17"/>
  <c r="B2845" i="17"/>
  <c r="G2844" i="17"/>
  <c r="B2844" i="17"/>
  <c r="G2843" i="17"/>
  <c r="B2843" i="17"/>
  <c r="G2842" i="17"/>
  <c r="B2842" i="17"/>
  <c r="G2841" i="17"/>
  <c r="B2841" i="17"/>
  <c r="G2840" i="17"/>
  <c r="B2840" i="17"/>
  <c r="G2839" i="17"/>
  <c r="B2839" i="17"/>
  <c r="G2838" i="17"/>
  <c r="B2838" i="17"/>
  <c r="G2837" i="17"/>
  <c r="B2837" i="17"/>
  <c r="G2836" i="17"/>
  <c r="B2836" i="17"/>
  <c r="G2835" i="17"/>
  <c r="B2835" i="17"/>
  <c r="G2834" i="17"/>
  <c r="B2834" i="17"/>
  <c r="G2833" i="17"/>
  <c r="B2833" i="17"/>
  <c r="G2832" i="17"/>
  <c r="B2832" i="17"/>
  <c r="G2831" i="17"/>
  <c r="B2831" i="17"/>
  <c r="G2830" i="17"/>
  <c r="B2830" i="17"/>
  <c r="G2829" i="17"/>
  <c r="B2829" i="17"/>
  <c r="G2828" i="17"/>
  <c r="B2828" i="17"/>
  <c r="G2827" i="17"/>
  <c r="B2827" i="17"/>
  <c r="G2826" i="17"/>
  <c r="B2826" i="17"/>
  <c r="G2825" i="17"/>
  <c r="B2825" i="17"/>
  <c r="G2824" i="17"/>
  <c r="B2824" i="17"/>
  <c r="G2823" i="17"/>
  <c r="B2823" i="17"/>
  <c r="G2822" i="17"/>
  <c r="B2822" i="17"/>
  <c r="G2821" i="17"/>
  <c r="B2821" i="17"/>
  <c r="G2820" i="17"/>
  <c r="B2820" i="17"/>
  <c r="G2819" i="17"/>
  <c r="B2819" i="17"/>
  <c r="G2818" i="17"/>
  <c r="B2818" i="17"/>
  <c r="G2817" i="17"/>
  <c r="B2817" i="17"/>
  <c r="G2816" i="17"/>
  <c r="B2816" i="17"/>
  <c r="G2815" i="17"/>
  <c r="B2815" i="17"/>
  <c r="G2814" i="17"/>
  <c r="B2814" i="17"/>
  <c r="G2813" i="17"/>
  <c r="B2813" i="17"/>
  <c r="G2812" i="17"/>
  <c r="B2812" i="17"/>
  <c r="G2811" i="17"/>
  <c r="B2811" i="17"/>
  <c r="G2810" i="17"/>
  <c r="B2810" i="17"/>
  <c r="G2809" i="17"/>
  <c r="B2809" i="17"/>
  <c r="G2808" i="17"/>
  <c r="B2808" i="17"/>
  <c r="G2807" i="17"/>
  <c r="B2807" i="17"/>
  <c r="G2806" i="17"/>
  <c r="B2806" i="17"/>
  <c r="G2805" i="17"/>
  <c r="B2805" i="17"/>
  <c r="G2804" i="17"/>
  <c r="B2804" i="17"/>
  <c r="G2803" i="17"/>
  <c r="B2803" i="17"/>
  <c r="G2802" i="17"/>
  <c r="B2802" i="17"/>
  <c r="G2801" i="17"/>
  <c r="B2801" i="17"/>
  <c r="G2800" i="17"/>
  <c r="B2800" i="17"/>
  <c r="G2799" i="17"/>
  <c r="B2799" i="17"/>
  <c r="G2798" i="17"/>
  <c r="B2798" i="17"/>
  <c r="G2797" i="17"/>
  <c r="B2797" i="17"/>
  <c r="G2796" i="17"/>
  <c r="B2796" i="17"/>
  <c r="G2795" i="17"/>
  <c r="B2795" i="17"/>
  <c r="G2794" i="17"/>
  <c r="B2794" i="17"/>
  <c r="G2793" i="17"/>
  <c r="B2793" i="17"/>
  <c r="G2792" i="17"/>
  <c r="B2792" i="17"/>
  <c r="G2791" i="17"/>
  <c r="B2791" i="17"/>
  <c r="G2790" i="17"/>
  <c r="B2790" i="17"/>
  <c r="G2789" i="17"/>
  <c r="B2789" i="17"/>
  <c r="G2788" i="17"/>
  <c r="B2788" i="17"/>
  <c r="G2787" i="17"/>
  <c r="B2787" i="17"/>
  <c r="G2786" i="17"/>
  <c r="B2786" i="17"/>
  <c r="G2785" i="17"/>
  <c r="B2785" i="17"/>
  <c r="G2784" i="17"/>
  <c r="B2784" i="17"/>
  <c r="G2783" i="17"/>
  <c r="B2783" i="17"/>
  <c r="G2782" i="17"/>
  <c r="B2782" i="17"/>
  <c r="G2781" i="17"/>
  <c r="B2781" i="17"/>
  <c r="G2780" i="17"/>
  <c r="B2780" i="17"/>
  <c r="G2779" i="17"/>
  <c r="B2779" i="17"/>
  <c r="G2778" i="17"/>
  <c r="B2778" i="17"/>
  <c r="G2777" i="17"/>
  <c r="B2777" i="17"/>
  <c r="G2776" i="17"/>
  <c r="B2776" i="17"/>
  <c r="G2775" i="17"/>
  <c r="B2775" i="17"/>
  <c r="G2774" i="17"/>
  <c r="B2774" i="17"/>
  <c r="G2773" i="17"/>
  <c r="B2773" i="17"/>
  <c r="G2772" i="17"/>
  <c r="B2772" i="17"/>
  <c r="G2771" i="17"/>
  <c r="B2771" i="17"/>
  <c r="G2770" i="17"/>
  <c r="B2770" i="17"/>
  <c r="G2769" i="17"/>
  <c r="B2769" i="17"/>
  <c r="G2768" i="17"/>
  <c r="B2768" i="17"/>
  <c r="G2767" i="17"/>
  <c r="B2767" i="17"/>
  <c r="G2766" i="17"/>
  <c r="B2766" i="17"/>
  <c r="G2765" i="17"/>
  <c r="B2765" i="17"/>
  <c r="G2764" i="17"/>
  <c r="B2764" i="17"/>
  <c r="G2763" i="17"/>
  <c r="B2763" i="17"/>
  <c r="G2762" i="17"/>
  <c r="B2762" i="17"/>
  <c r="G2761" i="17"/>
  <c r="B2761" i="17"/>
  <c r="G2760" i="17"/>
  <c r="B2760" i="17"/>
  <c r="G2759" i="17"/>
  <c r="B2759" i="17"/>
  <c r="G2758" i="17"/>
  <c r="B2758" i="17"/>
  <c r="G2757" i="17"/>
  <c r="B2757" i="17"/>
  <c r="G2756" i="17"/>
  <c r="B2756" i="17"/>
  <c r="G2755" i="17"/>
  <c r="B2755" i="17"/>
  <c r="G2754" i="17"/>
  <c r="B2754" i="17"/>
  <c r="G2753" i="17"/>
  <c r="B2753" i="17"/>
  <c r="G2752" i="17"/>
  <c r="B2752" i="17"/>
  <c r="G2751" i="17"/>
  <c r="B2751" i="17"/>
  <c r="G2750" i="17"/>
  <c r="B2750" i="17"/>
  <c r="G2749" i="17"/>
  <c r="B2749" i="17"/>
  <c r="G2748" i="17"/>
  <c r="B2748" i="17"/>
  <c r="G2747" i="17"/>
  <c r="B2747" i="17"/>
  <c r="G2746" i="17"/>
  <c r="B2746" i="17"/>
  <c r="G2745" i="17"/>
  <c r="B2745" i="17"/>
  <c r="G2744" i="17"/>
  <c r="B2744" i="17"/>
  <c r="G2743" i="17"/>
  <c r="B2743" i="17"/>
  <c r="G2742" i="17"/>
  <c r="B2742" i="17"/>
  <c r="G2741" i="17"/>
  <c r="B2741" i="17"/>
  <c r="G2740" i="17"/>
  <c r="B2740" i="17"/>
  <c r="G2739" i="17"/>
  <c r="B2739" i="17"/>
  <c r="G2738" i="17"/>
  <c r="B2738" i="17"/>
  <c r="G2737" i="17"/>
  <c r="B2737" i="17"/>
  <c r="G2736" i="17"/>
  <c r="B2736" i="17"/>
  <c r="G2735" i="17"/>
  <c r="B2735" i="17"/>
  <c r="G2734" i="17"/>
  <c r="B2734" i="17"/>
  <c r="G2733" i="17"/>
  <c r="B2733" i="17"/>
  <c r="G2732" i="17"/>
  <c r="B2732" i="17"/>
  <c r="G2731" i="17"/>
  <c r="B2731" i="17"/>
  <c r="G2730" i="17"/>
  <c r="B2730" i="17"/>
  <c r="G2729" i="17"/>
  <c r="B2729" i="17"/>
  <c r="G2728" i="17"/>
  <c r="B2728" i="17"/>
  <c r="G2727" i="17"/>
  <c r="B2727" i="17"/>
  <c r="G2726" i="17"/>
  <c r="B2726" i="17"/>
  <c r="G2725" i="17"/>
  <c r="B2725" i="17"/>
  <c r="G2724" i="17"/>
  <c r="B2724" i="17"/>
  <c r="G2723" i="17"/>
  <c r="B2723" i="17"/>
  <c r="G2722" i="17"/>
  <c r="B2722" i="17"/>
  <c r="G2721" i="17"/>
  <c r="B2721" i="17"/>
  <c r="G2720" i="17"/>
  <c r="B2720" i="17"/>
  <c r="G2719" i="17"/>
  <c r="B2719" i="17"/>
  <c r="G2718" i="17"/>
  <c r="B2718" i="17"/>
  <c r="G2717" i="17"/>
  <c r="B2717" i="17"/>
  <c r="G2716" i="17"/>
  <c r="B2716" i="17"/>
  <c r="G2715" i="17"/>
  <c r="B2715" i="17"/>
  <c r="G2714" i="17"/>
  <c r="B2714" i="17"/>
  <c r="G2713" i="17"/>
  <c r="B2713" i="17"/>
  <c r="G2712" i="17"/>
  <c r="B2712" i="17"/>
  <c r="G2711" i="17"/>
  <c r="B2711" i="17"/>
  <c r="G2710" i="17"/>
  <c r="B2710" i="17"/>
  <c r="G2709" i="17"/>
  <c r="B2709" i="17"/>
  <c r="G2708" i="17"/>
  <c r="B2708" i="17"/>
  <c r="G2707" i="17"/>
  <c r="B2707" i="17"/>
  <c r="G2706" i="17"/>
  <c r="B2706" i="17"/>
  <c r="G2705" i="17"/>
  <c r="B2705" i="17"/>
  <c r="G2704" i="17"/>
  <c r="B2704" i="17"/>
  <c r="G2703" i="17"/>
  <c r="B2703" i="17"/>
  <c r="G2702" i="17"/>
  <c r="B2702" i="17"/>
  <c r="G2701" i="17"/>
  <c r="B2701" i="17"/>
  <c r="G2700" i="17"/>
  <c r="B2700" i="17"/>
  <c r="G2699" i="17"/>
  <c r="B2699" i="17"/>
  <c r="G2698" i="17"/>
  <c r="B2698" i="17"/>
  <c r="G2697" i="17"/>
  <c r="B2697" i="17"/>
  <c r="G2696" i="17"/>
  <c r="B2696" i="17"/>
  <c r="G2695" i="17"/>
  <c r="B2695" i="17"/>
  <c r="G2694" i="17"/>
  <c r="B2694" i="17"/>
  <c r="G2693" i="17"/>
  <c r="B2693" i="17"/>
  <c r="G2692" i="17"/>
  <c r="B2692" i="17"/>
  <c r="G2691" i="17"/>
  <c r="B2691" i="17"/>
  <c r="G2690" i="17"/>
  <c r="B2690" i="17"/>
  <c r="G2689" i="17"/>
  <c r="B2689" i="17"/>
  <c r="G2688" i="17"/>
  <c r="B2688" i="17"/>
  <c r="G2687" i="17"/>
  <c r="B2687" i="17"/>
  <c r="G2686" i="17"/>
  <c r="B2686" i="17"/>
  <c r="G2685" i="17"/>
  <c r="B2685" i="17"/>
  <c r="G2684" i="17"/>
  <c r="B2684" i="17"/>
  <c r="G2683" i="17"/>
  <c r="B2683" i="17"/>
  <c r="G2682" i="17"/>
  <c r="B2682" i="17"/>
  <c r="G2681" i="17"/>
  <c r="B2681" i="17"/>
  <c r="G2680" i="17"/>
  <c r="B2680" i="17"/>
  <c r="G2679" i="17"/>
  <c r="B2679" i="17"/>
  <c r="G2678" i="17"/>
  <c r="B2678" i="17"/>
  <c r="G2677" i="17"/>
  <c r="B2677" i="17"/>
  <c r="G2676" i="17"/>
  <c r="B2676" i="17"/>
  <c r="G2675" i="17"/>
  <c r="B2675" i="17"/>
  <c r="G2674" i="17"/>
  <c r="B2674" i="17"/>
  <c r="G2673" i="17"/>
  <c r="B2673" i="17"/>
  <c r="G2672" i="17"/>
  <c r="B2672" i="17"/>
  <c r="G2671" i="17"/>
  <c r="B2671" i="17"/>
  <c r="G2670" i="17"/>
  <c r="B2670" i="17"/>
  <c r="G2669" i="17"/>
  <c r="B2669" i="17"/>
  <c r="G2668" i="17"/>
  <c r="B2668" i="17"/>
  <c r="G2667" i="17"/>
  <c r="B2667" i="17"/>
  <c r="G2666" i="17"/>
  <c r="B2666" i="17"/>
  <c r="G2665" i="17"/>
  <c r="B2665" i="17"/>
  <c r="G2664" i="17"/>
  <c r="B2664" i="17"/>
  <c r="G2663" i="17"/>
  <c r="B2663" i="17"/>
  <c r="G2662" i="17"/>
  <c r="B2662" i="17"/>
  <c r="G2661" i="17"/>
  <c r="B2661" i="17"/>
  <c r="G2660" i="17"/>
  <c r="B2660" i="17"/>
  <c r="G2659" i="17"/>
  <c r="B2659" i="17"/>
  <c r="G2658" i="17"/>
  <c r="B2658" i="17"/>
  <c r="G2657" i="17"/>
  <c r="B2657" i="17"/>
  <c r="G2656" i="17"/>
  <c r="B2656" i="17"/>
  <c r="G2655" i="17"/>
  <c r="B2655" i="17"/>
  <c r="G2654" i="17"/>
  <c r="B2654" i="17"/>
  <c r="G2653" i="17"/>
  <c r="B2653" i="17"/>
  <c r="G2652" i="17"/>
  <c r="B2652" i="17"/>
  <c r="G2651" i="17"/>
  <c r="B2651" i="17"/>
  <c r="G2650" i="17"/>
  <c r="B2650" i="17"/>
  <c r="G2649" i="17"/>
  <c r="B2649" i="17"/>
  <c r="G2648" i="17"/>
  <c r="B2648" i="17"/>
  <c r="G2647" i="17"/>
  <c r="B2647" i="17"/>
  <c r="G2646" i="17"/>
  <c r="B2646" i="17"/>
  <c r="G2645" i="17"/>
  <c r="B2645" i="17"/>
  <c r="G2644" i="17"/>
  <c r="B2644" i="17"/>
  <c r="G2643" i="17"/>
  <c r="B2643" i="17"/>
  <c r="G2642" i="17"/>
  <c r="B2642" i="17"/>
  <c r="G2641" i="17"/>
  <c r="B2641" i="17"/>
  <c r="G2640" i="17"/>
  <c r="B2640" i="17"/>
  <c r="G2639" i="17"/>
  <c r="B2639" i="17"/>
  <c r="G2638" i="17"/>
  <c r="B2638" i="17"/>
  <c r="G2637" i="17"/>
  <c r="B2637" i="17"/>
  <c r="G2636" i="17"/>
  <c r="B2636" i="17"/>
  <c r="G2635" i="17"/>
  <c r="B2635" i="17"/>
  <c r="G2634" i="17"/>
  <c r="B2634" i="17"/>
  <c r="G2633" i="17"/>
  <c r="B2633" i="17"/>
  <c r="G2632" i="17"/>
  <c r="B2632" i="17"/>
  <c r="G2631" i="17"/>
  <c r="B2631" i="17"/>
  <c r="G2630" i="17"/>
  <c r="B2630" i="17"/>
  <c r="G2629" i="17"/>
  <c r="B2629" i="17"/>
  <c r="G2628" i="17"/>
  <c r="B2628" i="17"/>
  <c r="G2627" i="17"/>
  <c r="B2627" i="17"/>
  <c r="G2626" i="17"/>
  <c r="B2626" i="17"/>
  <c r="G2625" i="17"/>
  <c r="B2625" i="17"/>
  <c r="G2624" i="17"/>
  <c r="B2624" i="17"/>
  <c r="G2623" i="17"/>
  <c r="B2623" i="17"/>
  <c r="G2622" i="17"/>
  <c r="B2622" i="17"/>
  <c r="G2621" i="17"/>
  <c r="B2621" i="17"/>
  <c r="G2620" i="17"/>
  <c r="B2620" i="17"/>
  <c r="G2619" i="17"/>
  <c r="B2619" i="17"/>
  <c r="G2618" i="17"/>
  <c r="B2618" i="17"/>
  <c r="G2617" i="17"/>
  <c r="B2617" i="17"/>
  <c r="G2616" i="17"/>
  <c r="B2616" i="17"/>
  <c r="G2615" i="17"/>
  <c r="B2615" i="17"/>
  <c r="G2614" i="17"/>
  <c r="B2614" i="17"/>
  <c r="G2613" i="17"/>
  <c r="B2613" i="17"/>
  <c r="G2612" i="17"/>
  <c r="B2612" i="17"/>
  <c r="G2611" i="17"/>
  <c r="B2611" i="17"/>
  <c r="G2610" i="17"/>
  <c r="B2610" i="17"/>
  <c r="G2609" i="17"/>
  <c r="B2609" i="17"/>
  <c r="G2608" i="17"/>
  <c r="B2608" i="17"/>
  <c r="G2607" i="17"/>
  <c r="B2607" i="17"/>
  <c r="G2606" i="17"/>
  <c r="B2606" i="17"/>
  <c r="G2605" i="17"/>
  <c r="B2605" i="17"/>
  <c r="G2604" i="17"/>
  <c r="B2604" i="17"/>
  <c r="G2603" i="17"/>
  <c r="B2603" i="17"/>
  <c r="G2602" i="17"/>
  <c r="B2602" i="17"/>
  <c r="G2601" i="17"/>
  <c r="B2601" i="17"/>
  <c r="G2600" i="17"/>
  <c r="B2600" i="17"/>
  <c r="G2599" i="17"/>
  <c r="B2599" i="17"/>
  <c r="G2598" i="17"/>
  <c r="B2598" i="17"/>
  <c r="G2597" i="17"/>
  <c r="B2597" i="17"/>
  <c r="G2596" i="17"/>
  <c r="B2596" i="17"/>
  <c r="G2595" i="17"/>
  <c r="B2595" i="17"/>
  <c r="G2594" i="17"/>
  <c r="B2594" i="17"/>
  <c r="G2593" i="17"/>
  <c r="B2593" i="17"/>
  <c r="G2592" i="17"/>
  <c r="B2592" i="17"/>
  <c r="G2591" i="17"/>
  <c r="B2591" i="17"/>
  <c r="G2590" i="17"/>
  <c r="B2590" i="17"/>
  <c r="G2589" i="17"/>
  <c r="B2589" i="17"/>
  <c r="G2588" i="17"/>
  <c r="B2588" i="17"/>
  <c r="G2587" i="17"/>
  <c r="B2587" i="17"/>
  <c r="G2586" i="17"/>
  <c r="B2586" i="17"/>
  <c r="G2585" i="17"/>
  <c r="B2585" i="17"/>
  <c r="G2584" i="17"/>
  <c r="B2584" i="17"/>
  <c r="G2583" i="17"/>
  <c r="B2583" i="17"/>
  <c r="G2582" i="17"/>
  <c r="B2582" i="17"/>
  <c r="G2581" i="17"/>
  <c r="B2581" i="17"/>
  <c r="G2580" i="17"/>
  <c r="B2580" i="17"/>
  <c r="G2579" i="17"/>
  <c r="B2579" i="17"/>
  <c r="G2578" i="17"/>
  <c r="B2578" i="17"/>
  <c r="G2577" i="17"/>
  <c r="B2577" i="17"/>
  <c r="G2576" i="17"/>
  <c r="B2576" i="17"/>
  <c r="G2575" i="17"/>
  <c r="B2575" i="17"/>
  <c r="G2574" i="17"/>
  <c r="B2574" i="17"/>
  <c r="G2573" i="17"/>
  <c r="B2573" i="17"/>
  <c r="G2572" i="17"/>
  <c r="B2572" i="17"/>
  <c r="G2571" i="17"/>
  <c r="B2571" i="17"/>
  <c r="G2570" i="17"/>
  <c r="B2570" i="17"/>
  <c r="G2569" i="17"/>
  <c r="B2569" i="17"/>
  <c r="G2568" i="17"/>
  <c r="B2568" i="17"/>
  <c r="G2567" i="17"/>
  <c r="B2567" i="17"/>
  <c r="G2566" i="17"/>
  <c r="B2566" i="17"/>
  <c r="G2565" i="17"/>
  <c r="B2565" i="17"/>
  <c r="G2564" i="17"/>
  <c r="B2564" i="17"/>
  <c r="G2563" i="17"/>
  <c r="B2563" i="17"/>
  <c r="G2562" i="17"/>
  <c r="B2562" i="17"/>
  <c r="G2561" i="17"/>
  <c r="B2561" i="17"/>
  <c r="G2560" i="17"/>
  <c r="B2560" i="17"/>
  <c r="G2559" i="17"/>
  <c r="B2559" i="17"/>
  <c r="G2558" i="17"/>
  <c r="B2558" i="17"/>
  <c r="G2557" i="17"/>
  <c r="B2557" i="17"/>
  <c r="G2556" i="17"/>
  <c r="B2556" i="17"/>
  <c r="G2555" i="17"/>
  <c r="B2555" i="17"/>
  <c r="G2554" i="17"/>
  <c r="B2554" i="17"/>
  <c r="G2553" i="17"/>
  <c r="B2553" i="17"/>
  <c r="G2552" i="17"/>
  <c r="B2552" i="17"/>
  <c r="G2551" i="17"/>
  <c r="B2551" i="17"/>
  <c r="G2550" i="17"/>
  <c r="B2550" i="17"/>
  <c r="G2549" i="17"/>
  <c r="B2549" i="17"/>
  <c r="G2548" i="17"/>
  <c r="B2548" i="17"/>
  <c r="G2547" i="17"/>
  <c r="B2547" i="17"/>
  <c r="G2546" i="17"/>
  <c r="B2546" i="17"/>
  <c r="G2545" i="17"/>
  <c r="B2545" i="17"/>
  <c r="G2544" i="17"/>
  <c r="B2544" i="17"/>
  <c r="G2543" i="17"/>
  <c r="B2543" i="17"/>
  <c r="G2542" i="17"/>
  <c r="B2542" i="17"/>
  <c r="G2541" i="17"/>
  <c r="B2541" i="17"/>
  <c r="G2540" i="17"/>
  <c r="B2540" i="17"/>
  <c r="G2539" i="17"/>
  <c r="B2539" i="17"/>
  <c r="G2538" i="17"/>
  <c r="B2538" i="17"/>
  <c r="G2537" i="17"/>
  <c r="B2537" i="17"/>
  <c r="G2536" i="17"/>
  <c r="B2536" i="17"/>
  <c r="G2535" i="17"/>
  <c r="B2535" i="17"/>
  <c r="G2534" i="17"/>
  <c r="B2534" i="17"/>
  <c r="G2533" i="17"/>
  <c r="B2533" i="17"/>
  <c r="G2532" i="17"/>
  <c r="B2532" i="17"/>
  <c r="G2531" i="17"/>
  <c r="B2531" i="17"/>
  <c r="G2530" i="17"/>
  <c r="B2530" i="17"/>
  <c r="G2529" i="17"/>
  <c r="B2529" i="17"/>
  <c r="G2528" i="17"/>
  <c r="B2528" i="17"/>
  <c r="G2527" i="17"/>
  <c r="B2527" i="17"/>
  <c r="G2526" i="17"/>
  <c r="B2526" i="17"/>
  <c r="G2525" i="17"/>
  <c r="B2525" i="17"/>
  <c r="G2524" i="17"/>
  <c r="B2524" i="17"/>
  <c r="G2523" i="17"/>
  <c r="B2523" i="17"/>
  <c r="G2522" i="17"/>
  <c r="B2522" i="17"/>
  <c r="G2521" i="17"/>
  <c r="B2521" i="17"/>
  <c r="G2520" i="17"/>
  <c r="B2520" i="17"/>
  <c r="G2519" i="17"/>
  <c r="B2519" i="17"/>
  <c r="G2518" i="17"/>
  <c r="B2518" i="17"/>
  <c r="G2517" i="17"/>
  <c r="B2517" i="17"/>
  <c r="G2516" i="17"/>
  <c r="B2516" i="17"/>
  <c r="G2515" i="17"/>
  <c r="B2515" i="17"/>
  <c r="G2514" i="17"/>
  <c r="B2514" i="17"/>
  <c r="G2513" i="17"/>
  <c r="B2513" i="17"/>
  <c r="G2512" i="17"/>
  <c r="B2512" i="17"/>
  <c r="G2511" i="17"/>
  <c r="B2511" i="17"/>
  <c r="G2510" i="17"/>
  <c r="B2510" i="17"/>
  <c r="G2509" i="17"/>
  <c r="B2509" i="17"/>
  <c r="G2508" i="17"/>
  <c r="B2508" i="17"/>
  <c r="G2507" i="17"/>
  <c r="B2507" i="17"/>
  <c r="G2506" i="17"/>
  <c r="B2506" i="17"/>
  <c r="G2505" i="17"/>
  <c r="B2505" i="17"/>
  <c r="G2504" i="17"/>
  <c r="B2504" i="17"/>
  <c r="G2503" i="17"/>
  <c r="B2503" i="17"/>
  <c r="G2502" i="17"/>
  <c r="B2502" i="17"/>
  <c r="G2501" i="17"/>
  <c r="B2501" i="17"/>
  <c r="G2500" i="17"/>
  <c r="B2500" i="17"/>
  <c r="G2499" i="17"/>
  <c r="B2499" i="17"/>
  <c r="G2498" i="17"/>
  <c r="B2498" i="17"/>
  <c r="G2497" i="17"/>
  <c r="B2497" i="17"/>
  <c r="G2496" i="17"/>
  <c r="B2496" i="17"/>
  <c r="G2495" i="17"/>
  <c r="B2495" i="17"/>
  <c r="G2494" i="17"/>
  <c r="B2494" i="17"/>
  <c r="G2493" i="17"/>
  <c r="B2493" i="17"/>
  <c r="G2492" i="17"/>
  <c r="B2492" i="17"/>
  <c r="G2491" i="17"/>
  <c r="B2491" i="17"/>
  <c r="G2490" i="17"/>
  <c r="B2490" i="17"/>
  <c r="G2489" i="17"/>
  <c r="B2489" i="17"/>
  <c r="G2488" i="17"/>
  <c r="B2488" i="17"/>
  <c r="G2487" i="17"/>
  <c r="B2487" i="17"/>
  <c r="G2486" i="17"/>
  <c r="B2486" i="17"/>
  <c r="G2485" i="17"/>
  <c r="B2485" i="17"/>
  <c r="G2484" i="17"/>
  <c r="B2484" i="17"/>
  <c r="G2483" i="17"/>
  <c r="B2483" i="17"/>
  <c r="G2482" i="17"/>
  <c r="B2482" i="17"/>
  <c r="G2481" i="17"/>
  <c r="B2481" i="17"/>
  <c r="G2480" i="17"/>
  <c r="B2480" i="17"/>
  <c r="G2479" i="17"/>
  <c r="B2479" i="17"/>
  <c r="G2478" i="17"/>
  <c r="B2478" i="17"/>
  <c r="G2477" i="17"/>
  <c r="B2477" i="17"/>
  <c r="G2476" i="17"/>
  <c r="B2476" i="17"/>
  <c r="G2475" i="17"/>
  <c r="B2475" i="17"/>
  <c r="G2474" i="17"/>
  <c r="B2474" i="17"/>
  <c r="G2473" i="17"/>
  <c r="B2473" i="17"/>
  <c r="G2472" i="17"/>
  <c r="B2472" i="17"/>
  <c r="G2471" i="17"/>
  <c r="B2471" i="17"/>
  <c r="G2470" i="17"/>
  <c r="B2470" i="17"/>
  <c r="G2469" i="17"/>
  <c r="B2469" i="17"/>
  <c r="G2468" i="17"/>
  <c r="B2468" i="17"/>
  <c r="G2467" i="17"/>
  <c r="B2467" i="17"/>
  <c r="G2466" i="17"/>
  <c r="B2466" i="17"/>
  <c r="G2465" i="17"/>
  <c r="B2465" i="17"/>
  <c r="G2464" i="17"/>
  <c r="B2464" i="17"/>
  <c r="G2463" i="17"/>
  <c r="B2463" i="17"/>
  <c r="G2462" i="17"/>
  <c r="B2462" i="17"/>
  <c r="G2461" i="17"/>
  <c r="B2461" i="17"/>
  <c r="G2460" i="17"/>
  <c r="B2460" i="17"/>
  <c r="G2459" i="17"/>
  <c r="B2459" i="17"/>
  <c r="G2458" i="17"/>
  <c r="B2458" i="17"/>
  <c r="G2457" i="17"/>
  <c r="B2457" i="17"/>
  <c r="G2456" i="17"/>
  <c r="B2456" i="17"/>
  <c r="G2455" i="17"/>
  <c r="B2455" i="17"/>
  <c r="G2454" i="17"/>
  <c r="B2454" i="17"/>
  <c r="G2453" i="17"/>
  <c r="B2453" i="17"/>
  <c r="G2452" i="17"/>
  <c r="B2452" i="17"/>
  <c r="G2451" i="17"/>
  <c r="B2451" i="17"/>
  <c r="G2450" i="17"/>
  <c r="B2450" i="17"/>
  <c r="G2449" i="17"/>
  <c r="B2449" i="17"/>
  <c r="G2448" i="17"/>
  <c r="B2448" i="17"/>
  <c r="G2447" i="17"/>
  <c r="B2447" i="17"/>
  <c r="G2446" i="17"/>
  <c r="B2446" i="17"/>
  <c r="G2445" i="17"/>
  <c r="B2445" i="17"/>
  <c r="G2444" i="17"/>
  <c r="B2444" i="17"/>
  <c r="G2443" i="17"/>
  <c r="B2443" i="17"/>
  <c r="G2442" i="17"/>
  <c r="B2442" i="17"/>
  <c r="G2441" i="17"/>
  <c r="B2441" i="17"/>
  <c r="G2440" i="17"/>
  <c r="B2440" i="17"/>
  <c r="G2439" i="17"/>
  <c r="B2439" i="17"/>
  <c r="G2438" i="17"/>
  <c r="B2438" i="17"/>
  <c r="G2437" i="17"/>
  <c r="B2437" i="17"/>
  <c r="G2436" i="17"/>
  <c r="B2436" i="17"/>
  <c r="G2435" i="17"/>
  <c r="B2435" i="17"/>
  <c r="G2434" i="17"/>
  <c r="B2434" i="17"/>
  <c r="G2433" i="17"/>
  <c r="B2433" i="17"/>
  <c r="G2432" i="17"/>
  <c r="B2432" i="17"/>
  <c r="G2431" i="17"/>
  <c r="B2431" i="17"/>
  <c r="G2430" i="17"/>
  <c r="B2430" i="17"/>
  <c r="G2429" i="17"/>
  <c r="B2429" i="17"/>
  <c r="G2428" i="17"/>
  <c r="B2428" i="17"/>
  <c r="G2427" i="17"/>
  <c r="B2427" i="17"/>
  <c r="G2426" i="17"/>
  <c r="B2426" i="17"/>
  <c r="G2425" i="17"/>
  <c r="B2425" i="17"/>
  <c r="G2424" i="17"/>
  <c r="B2424" i="17"/>
  <c r="G2423" i="17"/>
  <c r="B2423" i="17"/>
  <c r="G2422" i="17"/>
  <c r="B2422" i="17"/>
  <c r="G2421" i="17"/>
  <c r="B2421" i="17"/>
  <c r="G2420" i="17"/>
  <c r="B2420" i="17"/>
  <c r="G2419" i="17"/>
  <c r="B2419" i="17"/>
  <c r="G2418" i="17"/>
  <c r="B2418" i="17"/>
  <c r="G2417" i="17"/>
  <c r="B2417" i="17"/>
  <c r="G2416" i="17"/>
  <c r="B2416" i="17"/>
  <c r="G2415" i="17"/>
  <c r="B2415" i="17"/>
  <c r="G2414" i="17"/>
  <c r="B2414" i="17"/>
  <c r="G2413" i="17"/>
  <c r="B2413" i="17"/>
  <c r="G2412" i="17"/>
  <c r="B2412" i="17"/>
  <c r="G2411" i="17"/>
  <c r="B2411" i="17"/>
  <c r="G2410" i="17"/>
  <c r="B2410" i="17"/>
  <c r="G2409" i="17"/>
  <c r="B2409" i="17"/>
  <c r="G2408" i="17"/>
  <c r="B2408" i="17"/>
  <c r="G2407" i="17"/>
  <c r="B2407" i="17"/>
  <c r="G2406" i="17"/>
  <c r="B2406" i="17"/>
  <c r="G2405" i="17"/>
  <c r="B2405" i="17"/>
  <c r="G2404" i="17"/>
  <c r="B2404" i="17"/>
  <c r="G2403" i="17"/>
  <c r="B2403" i="17"/>
  <c r="G2402" i="17"/>
  <c r="B2402" i="17"/>
  <c r="G2401" i="17"/>
  <c r="B2401" i="17"/>
  <c r="G2400" i="17"/>
  <c r="B2400" i="17"/>
  <c r="G2399" i="17"/>
  <c r="B2399" i="17"/>
  <c r="G2398" i="17"/>
  <c r="B2398" i="17"/>
  <c r="G2397" i="17"/>
  <c r="B2397" i="17"/>
  <c r="G2396" i="17"/>
  <c r="B2396" i="17"/>
  <c r="G2395" i="17"/>
  <c r="B2395" i="17"/>
  <c r="G2394" i="17"/>
  <c r="B2394" i="17"/>
  <c r="G2393" i="17"/>
  <c r="B2393" i="17"/>
  <c r="G2392" i="17"/>
  <c r="B2392" i="17"/>
  <c r="G2391" i="17"/>
  <c r="B2391" i="17"/>
  <c r="G2390" i="17"/>
  <c r="B2390" i="17"/>
  <c r="G2389" i="17"/>
  <c r="B2389" i="17"/>
  <c r="G2388" i="17"/>
  <c r="B2388" i="17"/>
  <c r="G2387" i="17"/>
  <c r="B2387" i="17"/>
  <c r="G2386" i="17"/>
  <c r="B2386" i="17"/>
  <c r="G2385" i="17"/>
  <c r="B2385" i="17"/>
  <c r="G2384" i="17"/>
  <c r="B2384" i="17"/>
  <c r="G2383" i="17"/>
  <c r="B2383" i="17"/>
  <c r="G2382" i="17"/>
  <c r="B2382" i="17"/>
  <c r="G2381" i="17"/>
  <c r="B2381" i="17"/>
  <c r="G2380" i="17"/>
  <c r="B2380" i="17"/>
  <c r="G2379" i="17"/>
  <c r="B2379" i="17"/>
  <c r="G2378" i="17"/>
  <c r="B2378" i="17"/>
  <c r="G2377" i="17"/>
  <c r="B2377" i="17"/>
  <c r="G2376" i="17"/>
  <c r="B2376" i="17"/>
  <c r="G2375" i="17"/>
  <c r="B2375" i="17"/>
  <c r="G2374" i="17"/>
  <c r="B2374" i="17"/>
  <c r="G2373" i="17"/>
  <c r="B2373" i="17"/>
  <c r="G2372" i="17"/>
  <c r="B2372" i="17"/>
  <c r="G2371" i="17"/>
  <c r="B2371" i="17"/>
  <c r="G2370" i="17"/>
  <c r="B2370" i="17"/>
  <c r="G2369" i="17"/>
  <c r="B2369" i="17"/>
  <c r="G2368" i="17"/>
  <c r="B2368" i="17"/>
  <c r="G2367" i="17"/>
  <c r="B2367" i="17"/>
  <c r="G2366" i="17"/>
  <c r="B2366" i="17"/>
  <c r="G2365" i="17"/>
  <c r="B2365" i="17"/>
  <c r="G2364" i="17"/>
  <c r="B2364" i="17"/>
  <c r="G2363" i="17"/>
  <c r="B2363" i="17"/>
  <c r="G2362" i="17"/>
  <c r="B2362" i="17"/>
  <c r="G2361" i="17"/>
  <c r="B2361" i="17"/>
  <c r="G2360" i="17"/>
  <c r="B2360" i="17"/>
  <c r="G2359" i="17"/>
  <c r="B2359" i="17"/>
  <c r="G2358" i="17"/>
  <c r="B2358" i="17"/>
  <c r="G2357" i="17"/>
  <c r="B2357" i="17"/>
  <c r="G2356" i="17"/>
  <c r="B2356" i="17"/>
  <c r="G2355" i="17"/>
  <c r="B2355" i="17"/>
  <c r="G2354" i="17"/>
  <c r="B2354" i="17"/>
  <c r="G2353" i="17"/>
  <c r="B2353" i="17"/>
  <c r="G2352" i="17"/>
  <c r="B2352" i="17"/>
  <c r="G2351" i="17"/>
  <c r="B2351" i="17"/>
  <c r="G2350" i="17"/>
  <c r="B2350" i="17"/>
  <c r="G2349" i="17"/>
  <c r="B2349" i="17"/>
  <c r="G2348" i="17"/>
  <c r="B2348" i="17"/>
  <c r="G2347" i="17"/>
  <c r="B2347" i="17"/>
  <c r="G2346" i="17"/>
  <c r="B2346" i="17"/>
  <c r="G2345" i="17"/>
  <c r="B2345" i="17"/>
  <c r="G2344" i="17"/>
  <c r="B2344" i="17"/>
  <c r="G2343" i="17"/>
  <c r="B2343" i="17"/>
  <c r="G2342" i="17"/>
  <c r="B2342" i="17"/>
  <c r="G2341" i="17"/>
  <c r="B2341" i="17"/>
  <c r="G2340" i="17"/>
  <c r="B2340" i="17"/>
  <c r="G2339" i="17"/>
  <c r="B2339" i="17"/>
  <c r="G2338" i="17"/>
  <c r="B2338" i="17"/>
  <c r="G2337" i="17"/>
  <c r="B2337" i="17"/>
  <c r="G2336" i="17"/>
  <c r="B2336" i="17"/>
  <c r="G2335" i="17"/>
  <c r="B2335" i="17"/>
  <c r="G2334" i="17"/>
  <c r="B2334" i="17"/>
  <c r="G2333" i="17"/>
  <c r="B2333" i="17"/>
  <c r="G2332" i="17"/>
  <c r="B2332" i="17"/>
  <c r="G2331" i="17"/>
  <c r="B2331" i="17"/>
  <c r="G2330" i="17"/>
  <c r="B2330" i="17"/>
  <c r="G2329" i="17"/>
  <c r="B2329" i="17"/>
  <c r="G2328" i="17"/>
  <c r="B2328" i="17"/>
  <c r="G2327" i="17"/>
  <c r="B2327" i="17"/>
  <c r="G2326" i="17"/>
  <c r="B2326" i="17"/>
  <c r="G2325" i="17"/>
  <c r="B2325" i="17"/>
  <c r="G2324" i="17"/>
  <c r="B2324" i="17"/>
  <c r="G2323" i="17"/>
  <c r="B2323" i="17"/>
  <c r="G2322" i="17"/>
  <c r="B2322" i="17"/>
  <c r="G2321" i="17"/>
  <c r="B2321" i="17"/>
  <c r="G2320" i="17"/>
  <c r="B2320" i="17"/>
  <c r="G2319" i="17"/>
  <c r="B2319" i="17"/>
  <c r="G2318" i="17"/>
  <c r="B2318" i="17"/>
  <c r="G2317" i="17"/>
  <c r="B2317" i="17"/>
  <c r="G2316" i="17"/>
  <c r="B2316" i="17"/>
  <c r="G2315" i="17"/>
  <c r="B2315" i="17"/>
  <c r="G2314" i="17"/>
  <c r="B2314" i="17"/>
  <c r="G2313" i="17"/>
  <c r="B2313" i="17"/>
  <c r="G2312" i="17"/>
  <c r="B2312" i="17"/>
  <c r="G2311" i="17"/>
  <c r="B2311" i="17"/>
  <c r="G2310" i="17"/>
  <c r="B2310" i="17"/>
  <c r="G2309" i="17"/>
  <c r="B2309" i="17"/>
  <c r="G2308" i="17"/>
  <c r="B2308" i="17"/>
  <c r="G2307" i="17"/>
  <c r="B2307" i="17"/>
  <c r="G2306" i="17"/>
  <c r="B2306" i="17"/>
  <c r="G2305" i="17"/>
  <c r="B2305" i="17"/>
  <c r="G2304" i="17"/>
  <c r="B2304" i="17"/>
  <c r="G2303" i="17"/>
  <c r="B2303" i="17"/>
  <c r="G2302" i="17"/>
  <c r="B2302" i="17"/>
  <c r="G2301" i="17"/>
  <c r="B2301" i="17"/>
  <c r="G2300" i="17"/>
  <c r="B2300" i="17"/>
  <c r="G2299" i="17"/>
  <c r="B2299" i="17"/>
  <c r="G2298" i="17"/>
  <c r="B2298" i="17"/>
  <c r="G2297" i="17"/>
  <c r="B2297" i="17"/>
  <c r="G2296" i="17"/>
  <c r="B2296" i="17"/>
  <c r="G2295" i="17"/>
  <c r="B2295" i="17"/>
  <c r="G2294" i="17"/>
  <c r="B2294" i="17"/>
  <c r="G2293" i="17"/>
  <c r="B2293" i="17"/>
  <c r="G2292" i="17"/>
  <c r="B2292" i="17"/>
  <c r="G2291" i="17"/>
  <c r="B2291" i="17"/>
  <c r="G2290" i="17"/>
  <c r="B2290" i="17"/>
  <c r="G2289" i="17"/>
  <c r="B2289" i="17"/>
  <c r="G2288" i="17"/>
  <c r="B2288" i="17"/>
  <c r="G2287" i="17"/>
  <c r="B2287" i="17"/>
  <c r="G2286" i="17"/>
  <c r="B2286" i="17"/>
  <c r="G2285" i="17"/>
  <c r="B2285" i="17"/>
  <c r="G2284" i="17"/>
  <c r="B2284" i="17"/>
  <c r="G2283" i="17"/>
  <c r="B2283" i="17"/>
  <c r="G2282" i="17"/>
  <c r="B2282" i="17"/>
  <c r="G2281" i="17"/>
  <c r="B2281" i="17"/>
  <c r="G2280" i="17"/>
  <c r="B2280" i="17"/>
  <c r="G2279" i="17"/>
  <c r="B2279" i="17"/>
  <c r="G2278" i="17"/>
  <c r="B2278" i="17"/>
  <c r="G2277" i="17"/>
  <c r="B2277" i="17"/>
  <c r="G2276" i="17"/>
  <c r="B2276" i="17"/>
  <c r="G2275" i="17"/>
  <c r="B2275" i="17"/>
  <c r="G2274" i="17"/>
  <c r="B2274" i="17"/>
  <c r="G2273" i="17"/>
  <c r="B2273" i="17"/>
  <c r="G2272" i="17"/>
  <c r="B2272" i="17"/>
  <c r="G2271" i="17"/>
  <c r="B2271" i="17"/>
  <c r="G2270" i="17"/>
  <c r="B2270" i="17"/>
  <c r="G2269" i="17"/>
  <c r="B2269" i="17"/>
  <c r="G2268" i="17"/>
  <c r="B2268" i="17"/>
  <c r="G2267" i="17"/>
  <c r="B2267" i="17"/>
  <c r="G2266" i="17"/>
  <c r="B2266" i="17"/>
  <c r="G2265" i="17"/>
  <c r="B2265" i="17"/>
  <c r="G2264" i="17"/>
  <c r="B2264" i="17"/>
  <c r="G2263" i="17"/>
  <c r="B2263" i="17"/>
  <c r="G2262" i="17"/>
  <c r="B2262" i="17"/>
  <c r="G2261" i="17"/>
  <c r="B2261" i="17"/>
  <c r="G2260" i="17"/>
  <c r="B2260" i="17"/>
  <c r="G2259" i="17"/>
  <c r="B2259" i="17"/>
  <c r="G2258" i="17"/>
  <c r="B2258" i="17"/>
  <c r="G2257" i="17"/>
  <c r="B2257" i="17"/>
  <c r="G2256" i="17"/>
  <c r="B2256" i="17"/>
  <c r="G2255" i="17"/>
  <c r="B2255" i="17"/>
  <c r="G2254" i="17"/>
  <c r="B2254" i="17"/>
  <c r="G2253" i="17"/>
  <c r="B2253" i="17"/>
  <c r="G2252" i="17"/>
  <c r="B2252" i="17"/>
  <c r="G2251" i="17"/>
  <c r="B2251" i="17"/>
  <c r="G2250" i="17"/>
  <c r="B2250" i="17"/>
  <c r="G2249" i="17"/>
  <c r="B2249" i="17"/>
  <c r="G2248" i="17"/>
  <c r="B2248" i="17"/>
  <c r="G2247" i="17"/>
  <c r="B2247" i="17"/>
  <c r="G2246" i="17"/>
  <c r="B2246" i="17"/>
  <c r="G2245" i="17"/>
  <c r="B2245" i="17"/>
  <c r="G2244" i="17"/>
  <c r="B2244" i="17"/>
  <c r="G2243" i="17"/>
  <c r="B2243" i="17"/>
  <c r="G2242" i="17"/>
  <c r="B2242" i="17"/>
  <c r="G2241" i="17"/>
  <c r="B2241" i="17"/>
  <c r="G2240" i="17"/>
  <c r="B2240" i="17"/>
  <c r="G2239" i="17"/>
  <c r="B2239" i="17"/>
  <c r="G2238" i="17"/>
  <c r="B2238" i="17"/>
  <c r="G2237" i="17"/>
  <c r="B2237" i="17"/>
  <c r="G2236" i="17"/>
  <c r="B2236" i="17"/>
  <c r="G2235" i="17"/>
  <c r="B2235" i="17"/>
  <c r="G2234" i="17"/>
  <c r="B2234" i="17"/>
  <c r="G2233" i="17"/>
  <c r="B2233" i="17"/>
  <c r="G2232" i="17"/>
  <c r="B2232" i="17"/>
  <c r="G2231" i="17"/>
  <c r="B2231" i="17"/>
  <c r="G2230" i="17"/>
  <c r="B2230" i="17"/>
  <c r="G2229" i="17"/>
  <c r="B2229" i="17"/>
  <c r="G2228" i="17"/>
  <c r="B2228" i="17"/>
  <c r="G2227" i="17"/>
  <c r="B2227" i="17"/>
  <c r="G2226" i="17"/>
  <c r="B2226" i="17"/>
  <c r="G2225" i="17"/>
  <c r="B2225" i="17"/>
  <c r="G2224" i="17"/>
  <c r="B2224" i="17"/>
  <c r="G2223" i="17"/>
  <c r="B2223" i="17"/>
  <c r="G2222" i="17"/>
  <c r="B2222" i="17"/>
  <c r="G2221" i="17"/>
  <c r="B2221" i="17"/>
  <c r="G2220" i="17"/>
  <c r="B2220" i="17"/>
  <c r="G2219" i="17"/>
  <c r="B2219" i="17"/>
  <c r="G2218" i="17"/>
  <c r="B2218" i="17"/>
  <c r="G2217" i="17"/>
  <c r="B2217" i="17"/>
  <c r="G2216" i="17"/>
  <c r="B2216" i="17"/>
  <c r="G2215" i="17"/>
  <c r="B2215" i="17"/>
  <c r="G2214" i="17"/>
  <c r="B2214" i="17"/>
  <c r="G2213" i="17"/>
  <c r="B2213" i="17"/>
  <c r="G2212" i="17"/>
  <c r="B2212" i="17"/>
  <c r="G2211" i="17"/>
  <c r="B2211" i="17"/>
  <c r="G2210" i="17"/>
  <c r="B2210" i="17"/>
  <c r="G2209" i="17"/>
  <c r="B2209" i="17"/>
  <c r="G2208" i="17"/>
  <c r="B2208" i="17"/>
  <c r="G2207" i="17"/>
  <c r="B2207" i="17"/>
  <c r="G2206" i="17"/>
  <c r="B2206" i="17"/>
  <c r="G2205" i="17"/>
  <c r="B2205" i="17"/>
  <c r="G2204" i="17"/>
  <c r="B2204" i="17"/>
  <c r="G2203" i="17"/>
  <c r="B2203" i="17"/>
  <c r="G2202" i="17"/>
  <c r="B2202" i="17"/>
  <c r="G2201" i="17"/>
  <c r="B2201" i="17"/>
  <c r="G2200" i="17"/>
  <c r="B2200" i="17"/>
  <c r="G2199" i="17"/>
  <c r="B2199" i="17"/>
  <c r="G2198" i="17"/>
  <c r="B2198" i="17"/>
  <c r="G2197" i="17"/>
  <c r="B2197" i="17"/>
  <c r="G2196" i="17"/>
  <c r="B2196" i="17"/>
  <c r="G2195" i="17"/>
  <c r="B2195" i="17"/>
  <c r="G2194" i="17"/>
  <c r="B2194" i="17"/>
  <c r="G2193" i="17"/>
  <c r="B2193" i="17"/>
  <c r="G2192" i="17"/>
  <c r="B2192" i="17"/>
  <c r="G2191" i="17"/>
  <c r="B2191" i="17"/>
  <c r="G2190" i="17"/>
  <c r="B2190" i="17"/>
  <c r="G2189" i="17"/>
  <c r="B2189" i="17"/>
  <c r="G2188" i="17"/>
  <c r="B2188" i="17"/>
  <c r="G2187" i="17"/>
  <c r="B2187" i="17"/>
  <c r="G2186" i="17"/>
  <c r="B2186" i="17"/>
  <c r="G2185" i="17"/>
  <c r="B2185" i="17"/>
  <c r="G2184" i="17"/>
  <c r="B2184" i="17"/>
  <c r="G2183" i="17"/>
  <c r="B2183" i="17"/>
  <c r="G2182" i="17"/>
  <c r="B2182" i="17"/>
  <c r="G2181" i="17"/>
  <c r="B2181" i="17"/>
  <c r="G2180" i="17"/>
  <c r="B2180" i="17"/>
  <c r="G2179" i="17"/>
  <c r="B2179" i="17"/>
  <c r="G2178" i="17"/>
  <c r="B2178" i="17"/>
  <c r="G2177" i="17"/>
  <c r="B2177" i="17"/>
  <c r="G2176" i="17"/>
  <c r="B2176" i="17"/>
  <c r="G2175" i="17"/>
  <c r="B2175" i="17"/>
  <c r="G2174" i="17"/>
  <c r="B2174" i="17"/>
  <c r="G2173" i="17"/>
  <c r="B2173" i="17"/>
  <c r="G2172" i="17"/>
  <c r="B2172" i="17"/>
  <c r="G2171" i="17"/>
  <c r="B2171" i="17"/>
  <c r="G2170" i="17"/>
  <c r="B2170" i="17"/>
  <c r="G2169" i="17"/>
  <c r="B2169" i="17"/>
  <c r="G2168" i="17"/>
  <c r="B2168" i="17"/>
  <c r="G2167" i="17"/>
  <c r="B2167" i="17"/>
  <c r="G2166" i="17"/>
  <c r="B2166" i="17"/>
  <c r="G2165" i="17"/>
  <c r="B2165" i="17"/>
  <c r="G2164" i="17"/>
  <c r="B2164" i="17"/>
  <c r="G2163" i="17"/>
  <c r="B2163" i="17"/>
  <c r="G2162" i="17"/>
  <c r="B2162" i="17"/>
  <c r="G2161" i="17"/>
  <c r="B2161" i="17"/>
  <c r="G2160" i="17"/>
  <c r="B2160" i="17"/>
  <c r="G2159" i="17"/>
  <c r="B2159" i="17"/>
  <c r="G2158" i="17"/>
  <c r="B2158" i="17"/>
  <c r="G2157" i="17"/>
  <c r="B2157" i="17"/>
  <c r="G2156" i="17"/>
  <c r="B2156" i="17"/>
  <c r="G2155" i="17"/>
  <c r="B2155" i="17"/>
  <c r="G2154" i="17"/>
  <c r="B2154" i="17"/>
  <c r="G2153" i="17"/>
  <c r="B2153" i="17"/>
  <c r="G2152" i="17"/>
  <c r="B2152" i="17"/>
  <c r="G2151" i="17"/>
  <c r="B2151" i="17"/>
  <c r="G2150" i="17"/>
  <c r="B2150" i="17"/>
  <c r="G2149" i="17"/>
  <c r="B2149" i="17"/>
  <c r="G2148" i="17"/>
  <c r="B2148" i="17"/>
  <c r="G2147" i="17"/>
  <c r="B2147" i="17"/>
  <c r="G2146" i="17"/>
  <c r="B2146" i="17"/>
  <c r="G2145" i="17"/>
  <c r="B2145" i="17"/>
  <c r="G2144" i="17"/>
  <c r="B2144" i="17"/>
  <c r="G2143" i="17"/>
  <c r="B2143" i="17"/>
  <c r="G2142" i="17"/>
  <c r="B2142" i="17"/>
  <c r="G2141" i="17"/>
  <c r="B2141" i="17"/>
  <c r="G2140" i="17"/>
  <c r="B2140" i="17"/>
  <c r="G2139" i="17"/>
  <c r="B2139" i="17"/>
  <c r="G2138" i="17"/>
  <c r="B2138" i="17"/>
  <c r="G2137" i="17"/>
  <c r="B2137" i="17"/>
  <c r="G2136" i="17"/>
  <c r="B2136" i="17"/>
  <c r="G2135" i="17"/>
  <c r="B2135" i="17"/>
  <c r="G2134" i="17"/>
  <c r="B2134" i="17"/>
  <c r="G2133" i="17"/>
  <c r="B2133" i="17"/>
  <c r="G2132" i="17"/>
  <c r="B2132" i="17"/>
  <c r="G2131" i="17"/>
  <c r="B2131" i="17"/>
  <c r="G2130" i="17"/>
  <c r="B2130" i="17"/>
  <c r="G2129" i="17"/>
  <c r="B2129" i="17"/>
  <c r="G2128" i="17"/>
  <c r="B2128" i="17"/>
  <c r="G2127" i="17"/>
  <c r="B2127" i="17"/>
  <c r="G2126" i="17"/>
  <c r="B2126" i="17"/>
  <c r="G2125" i="17"/>
  <c r="B2125" i="17"/>
  <c r="G2124" i="17"/>
  <c r="B2124" i="17"/>
  <c r="G2123" i="17"/>
  <c r="B2123" i="17"/>
  <c r="G2122" i="17"/>
  <c r="B2122" i="17"/>
  <c r="G2121" i="17"/>
  <c r="B2121" i="17"/>
  <c r="G2120" i="17"/>
  <c r="B2120" i="17"/>
  <c r="G2119" i="17"/>
  <c r="B2119" i="17"/>
  <c r="G2118" i="17"/>
  <c r="B2118" i="17"/>
  <c r="G2117" i="17"/>
  <c r="B2117" i="17"/>
  <c r="G2116" i="17"/>
  <c r="B2116" i="17"/>
  <c r="G2115" i="17"/>
  <c r="B2115" i="17"/>
  <c r="G2114" i="17"/>
  <c r="B2114" i="17"/>
  <c r="G2113" i="17"/>
  <c r="B2113" i="17"/>
  <c r="G2112" i="17"/>
  <c r="B2112" i="17"/>
  <c r="G2111" i="17"/>
  <c r="B2111" i="17"/>
  <c r="G2110" i="17"/>
  <c r="B2110" i="17"/>
  <c r="G2109" i="17"/>
  <c r="B2109" i="17"/>
  <c r="G2108" i="17"/>
  <c r="B2108" i="17"/>
  <c r="G2107" i="17"/>
  <c r="B2107" i="17"/>
  <c r="G2106" i="17"/>
  <c r="B2106" i="17"/>
  <c r="G2105" i="17"/>
  <c r="B2105" i="17"/>
  <c r="G2104" i="17"/>
  <c r="B2104" i="17"/>
  <c r="G2103" i="17"/>
  <c r="B2103" i="17"/>
  <c r="G2102" i="17"/>
  <c r="B2102" i="17"/>
  <c r="G2101" i="17"/>
  <c r="B2101" i="17"/>
  <c r="G2100" i="17"/>
  <c r="B2100" i="17"/>
  <c r="G2099" i="17"/>
  <c r="B2099" i="17"/>
  <c r="G2098" i="17"/>
  <c r="B2098" i="17"/>
  <c r="G2097" i="17"/>
  <c r="B2097" i="17"/>
  <c r="G2096" i="17"/>
  <c r="B2096" i="17"/>
  <c r="G2095" i="17"/>
  <c r="B2095" i="17"/>
  <c r="G2094" i="17"/>
  <c r="B2094" i="17"/>
  <c r="G2093" i="17"/>
  <c r="B2093" i="17"/>
  <c r="G2092" i="17"/>
  <c r="B2092" i="17"/>
  <c r="G2091" i="17"/>
  <c r="B2091" i="17"/>
  <c r="G2090" i="17"/>
  <c r="B2090" i="17"/>
  <c r="G2089" i="17"/>
  <c r="B2089" i="17"/>
  <c r="G2088" i="17"/>
  <c r="B2088" i="17"/>
  <c r="G2087" i="17"/>
  <c r="B2087" i="17"/>
  <c r="G2086" i="17"/>
  <c r="B2086" i="17"/>
  <c r="G2085" i="17"/>
  <c r="B2085" i="17"/>
  <c r="G2084" i="17"/>
  <c r="B2084" i="17"/>
  <c r="G2083" i="17"/>
  <c r="B2083" i="17"/>
  <c r="G2082" i="17"/>
  <c r="B2082" i="17"/>
  <c r="G2081" i="17"/>
  <c r="B2081" i="17"/>
  <c r="G2080" i="17"/>
  <c r="B2080" i="17"/>
  <c r="G2079" i="17"/>
  <c r="B2079" i="17"/>
  <c r="G2078" i="17"/>
  <c r="B2078" i="17"/>
  <c r="G2077" i="17"/>
  <c r="B2077" i="17"/>
  <c r="G2076" i="17"/>
  <c r="B2076" i="17"/>
  <c r="G2075" i="17"/>
  <c r="B2075" i="17"/>
  <c r="G2074" i="17"/>
  <c r="B2074" i="17"/>
  <c r="G2073" i="17"/>
  <c r="B2073" i="17"/>
  <c r="G2072" i="17"/>
  <c r="B2072" i="17"/>
  <c r="G2071" i="17"/>
  <c r="B2071" i="17"/>
  <c r="G2070" i="17"/>
  <c r="B2070" i="17"/>
  <c r="G2069" i="17"/>
  <c r="B2069" i="17"/>
  <c r="G2068" i="17"/>
  <c r="B2068" i="17"/>
  <c r="G2067" i="17"/>
  <c r="B2067" i="17"/>
  <c r="G2066" i="17"/>
  <c r="B2066" i="17"/>
  <c r="G2065" i="17"/>
  <c r="B2065" i="17"/>
  <c r="G2064" i="17"/>
  <c r="B2064" i="17"/>
  <c r="G2063" i="17"/>
  <c r="B2063" i="17"/>
  <c r="G2062" i="17"/>
  <c r="B2062" i="17"/>
  <c r="G2061" i="17"/>
  <c r="B2061" i="17"/>
  <c r="G2060" i="17"/>
  <c r="B2060" i="17"/>
  <c r="G2059" i="17"/>
  <c r="B2059" i="17"/>
  <c r="G2058" i="17"/>
  <c r="B2058" i="17"/>
  <c r="G2057" i="17"/>
  <c r="B2057" i="17"/>
  <c r="G2056" i="17"/>
  <c r="B2056" i="17"/>
  <c r="G2055" i="17"/>
  <c r="B2055" i="17"/>
  <c r="G2054" i="17"/>
  <c r="B2054" i="17"/>
  <c r="G2053" i="17"/>
  <c r="B2053" i="17"/>
  <c r="G2052" i="17"/>
  <c r="B2052" i="17"/>
  <c r="G2051" i="17"/>
  <c r="B2051" i="17"/>
  <c r="G2050" i="17"/>
  <c r="B2050" i="17"/>
  <c r="G2049" i="17"/>
  <c r="B2049" i="17"/>
  <c r="G2048" i="17"/>
  <c r="B2048" i="17"/>
  <c r="G2047" i="17"/>
  <c r="B2047" i="17"/>
  <c r="G2046" i="17"/>
  <c r="B2046" i="17"/>
  <c r="G2045" i="17"/>
  <c r="B2045" i="17"/>
  <c r="G2044" i="17"/>
  <c r="B2044" i="17"/>
  <c r="G2043" i="17"/>
  <c r="B2043" i="17"/>
  <c r="G2042" i="17"/>
  <c r="B2042" i="17"/>
  <c r="G2041" i="17"/>
  <c r="B2041" i="17"/>
  <c r="G2040" i="17"/>
  <c r="B2040" i="17"/>
  <c r="G2039" i="17"/>
  <c r="B2039" i="17"/>
  <c r="G2038" i="17"/>
  <c r="B2038" i="17"/>
  <c r="G2037" i="17"/>
  <c r="B2037" i="17"/>
  <c r="G2036" i="17"/>
  <c r="B2036" i="17"/>
  <c r="G2035" i="17"/>
  <c r="B2035" i="17"/>
  <c r="G2034" i="17"/>
  <c r="B2034" i="17"/>
  <c r="G2033" i="17"/>
  <c r="B2033" i="17"/>
  <c r="G2032" i="17"/>
  <c r="B2032" i="17"/>
  <c r="G2031" i="17"/>
  <c r="B2031" i="17"/>
  <c r="G2030" i="17"/>
  <c r="B2030" i="17"/>
  <c r="G2029" i="17"/>
  <c r="B2029" i="17"/>
  <c r="G2028" i="17"/>
  <c r="B2028" i="17"/>
  <c r="G2027" i="17"/>
  <c r="B2027" i="17"/>
  <c r="G2026" i="17"/>
  <c r="B2026" i="17"/>
  <c r="G2025" i="17"/>
  <c r="B2025" i="17"/>
  <c r="G2024" i="17"/>
  <c r="B2024" i="17"/>
  <c r="G2023" i="17"/>
  <c r="B2023" i="17"/>
  <c r="G2022" i="17"/>
  <c r="B2022" i="17"/>
  <c r="G2021" i="17"/>
  <c r="B2021" i="17"/>
  <c r="G2020" i="17"/>
  <c r="B2020" i="17"/>
  <c r="G2019" i="17"/>
  <c r="B2019" i="17"/>
  <c r="G2018" i="17"/>
  <c r="B2018" i="17"/>
  <c r="G2017" i="17"/>
  <c r="B2017" i="17"/>
  <c r="G2016" i="17"/>
  <c r="B2016" i="17"/>
  <c r="G2015" i="17"/>
  <c r="B2015" i="17"/>
  <c r="G2014" i="17"/>
  <c r="B2014" i="17"/>
  <c r="G2013" i="17"/>
  <c r="B2013" i="17"/>
  <c r="G2012" i="17"/>
  <c r="B2012" i="17"/>
  <c r="G2011" i="17"/>
  <c r="B2011" i="17"/>
  <c r="G2010" i="17"/>
  <c r="B2010" i="17"/>
  <c r="G2009" i="17"/>
  <c r="B2009" i="17"/>
  <c r="G2008" i="17"/>
  <c r="B2008" i="17"/>
  <c r="G2007" i="17"/>
  <c r="B2007" i="17"/>
  <c r="G2006" i="17"/>
  <c r="B2006" i="17"/>
  <c r="G2005" i="17"/>
  <c r="B2005" i="17"/>
  <c r="G2004" i="17"/>
  <c r="B2004" i="17"/>
  <c r="G2003" i="17"/>
  <c r="B2003" i="17"/>
  <c r="G2002" i="17"/>
  <c r="B2002" i="17"/>
  <c r="G2001" i="17"/>
  <c r="B2001" i="17"/>
  <c r="G2000" i="17"/>
  <c r="B2000" i="17"/>
  <c r="G1999" i="17"/>
  <c r="B1999" i="17"/>
  <c r="G1998" i="17"/>
  <c r="B1998" i="17"/>
  <c r="G1997" i="17"/>
  <c r="B1997" i="17"/>
  <c r="G1996" i="17"/>
  <c r="B1996" i="17"/>
  <c r="G1995" i="17"/>
  <c r="B1995" i="17"/>
  <c r="G1994" i="17"/>
  <c r="B1994" i="17"/>
  <c r="G1993" i="17"/>
  <c r="B1993" i="17"/>
  <c r="G1992" i="17"/>
  <c r="B1992" i="17"/>
  <c r="G1991" i="17"/>
  <c r="B1991" i="17"/>
  <c r="G1990" i="17"/>
  <c r="B1990" i="17"/>
  <c r="G1989" i="17"/>
  <c r="B1989" i="17"/>
  <c r="G1988" i="17"/>
  <c r="B1988" i="17"/>
  <c r="G1987" i="17"/>
  <c r="B1987" i="17"/>
  <c r="G1986" i="17"/>
  <c r="B1986" i="17"/>
  <c r="G1985" i="17"/>
  <c r="B1985" i="17"/>
  <c r="G1984" i="17"/>
  <c r="B1984" i="17"/>
  <c r="G1983" i="17"/>
  <c r="B1983" i="17"/>
  <c r="G1982" i="17"/>
  <c r="B1982" i="17"/>
  <c r="G1981" i="17"/>
  <c r="B1981" i="17"/>
  <c r="G1980" i="17"/>
  <c r="B1980" i="17"/>
  <c r="G1979" i="17"/>
  <c r="B1979" i="17"/>
  <c r="G1978" i="17"/>
  <c r="B1978" i="17"/>
  <c r="G1977" i="17"/>
  <c r="B1977" i="17"/>
  <c r="G1976" i="17"/>
  <c r="B1976" i="17"/>
  <c r="G1975" i="17"/>
  <c r="B1975" i="17"/>
  <c r="G1974" i="17"/>
  <c r="B1974" i="17"/>
  <c r="G1973" i="17"/>
  <c r="B1973" i="17"/>
  <c r="G1972" i="17"/>
  <c r="B1972" i="17"/>
  <c r="G1971" i="17"/>
  <c r="B1971" i="17"/>
  <c r="G1970" i="17"/>
  <c r="B1970" i="17"/>
  <c r="G1969" i="17"/>
  <c r="B1969" i="17"/>
  <c r="G1968" i="17"/>
  <c r="B1968" i="17"/>
  <c r="G1967" i="17"/>
  <c r="B1967" i="17"/>
  <c r="G1966" i="17"/>
  <c r="B1966" i="17"/>
  <c r="G1965" i="17"/>
  <c r="B1965" i="17"/>
  <c r="G1964" i="17"/>
  <c r="B1964" i="17"/>
  <c r="G1963" i="17"/>
  <c r="B1963" i="17"/>
  <c r="G1962" i="17"/>
  <c r="B1962" i="17"/>
  <c r="G1961" i="17"/>
  <c r="B1961" i="17"/>
  <c r="G1960" i="17"/>
  <c r="B1960" i="17"/>
  <c r="G1959" i="17"/>
  <c r="B1959" i="17"/>
  <c r="G1958" i="17"/>
  <c r="B1958" i="17"/>
  <c r="G1957" i="17"/>
  <c r="B1957" i="17"/>
  <c r="G1956" i="17"/>
  <c r="B1956" i="17"/>
  <c r="G1955" i="17"/>
  <c r="B1955" i="17"/>
  <c r="G1954" i="17"/>
  <c r="B1954" i="17"/>
  <c r="G1953" i="17"/>
  <c r="B1953" i="17"/>
  <c r="G1952" i="17"/>
  <c r="B1952" i="17"/>
  <c r="G1951" i="17"/>
  <c r="B1951" i="17"/>
  <c r="G1950" i="17"/>
  <c r="B1950" i="17"/>
  <c r="G1949" i="17"/>
  <c r="B1949" i="17"/>
  <c r="G1948" i="17"/>
  <c r="B1948" i="17"/>
  <c r="G1947" i="17"/>
  <c r="B1947" i="17"/>
  <c r="G1946" i="17"/>
  <c r="B1946" i="17"/>
  <c r="G1945" i="17"/>
  <c r="B1945" i="17"/>
  <c r="G1944" i="17"/>
  <c r="B1944" i="17"/>
  <c r="G1943" i="17"/>
  <c r="B1943" i="17"/>
  <c r="G1942" i="17"/>
  <c r="B1942" i="17"/>
  <c r="G1941" i="17"/>
  <c r="B1941" i="17"/>
  <c r="G1940" i="17"/>
  <c r="B1940" i="17"/>
  <c r="G1939" i="17"/>
  <c r="B1939" i="17"/>
  <c r="G1938" i="17"/>
  <c r="B1938" i="17"/>
  <c r="G1937" i="17"/>
  <c r="B1937" i="17"/>
  <c r="G1936" i="17"/>
  <c r="B1936" i="17"/>
  <c r="G1935" i="17"/>
  <c r="B1935" i="17"/>
  <c r="G1934" i="17"/>
  <c r="B1934" i="17"/>
  <c r="G1933" i="17"/>
  <c r="B1933" i="17"/>
  <c r="G1932" i="17"/>
  <c r="B1932" i="17"/>
  <c r="G1931" i="17"/>
  <c r="B1931" i="17"/>
  <c r="G1930" i="17"/>
  <c r="B1930" i="17"/>
  <c r="G1929" i="17"/>
  <c r="B1929" i="17"/>
  <c r="G1928" i="17"/>
  <c r="B1928" i="17"/>
  <c r="G1927" i="17"/>
  <c r="B1927" i="17"/>
  <c r="G1926" i="17"/>
  <c r="B1926" i="17"/>
  <c r="G1925" i="17"/>
  <c r="B1925" i="17"/>
  <c r="G1924" i="17"/>
  <c r="B1924" i="17"/>
  <c r="G1923" i="17"/>
  <c r="B1923" i="17"/>
  <c r="G1922" i="17"/>
  <c r="B1922" i="17"/>
  <c r="G1921" i="17"/>
  <c r="B1921" i="17"/>
  <c r="G1920" i="17"/>
  <c r="B1920" i="17"/>
  <c r="G1919" i="17"/>
  <c r="B1919" i="17"/>
  <c r="G1918" i="17"/>
  <c r="B1918" i="17"/>
  <c r="G1917" i="17"/>
  <c r="B1917" i="17"/>
  <c r="G1916" i="17"/>
  <c r="B1916" i="17"/>
  <c r="G1915" i="17"/>
  <c r="B1915" i="17"/>
  <c r="G1914" i="17"/>
  <c r="B1914" i="17"/>
  <c r="G1913" i="17"/>
  <c r="B1913" i="17"/>
  <c r="G1912" i="17"/>
  <c r="B1912" i="17"/>
  <c r="G1911" i="17"/>
  <c r="B1911" i="17"/>
  <c r="G1910" i="17"/>
  <c r="B1910" i="17"/>
  <c r="G1909" i="17"/>
  <c r="B1909" i="17"/>
  <c r="G1908" i="17"/>
  <c r="B1908" i="17"/>
  <c r="G1907" i="17"/>
  <c r="B1907" i="17"/>
  <c r="G1906" i="17"/>
  <c r="B1906" i="17"/>
  <c r="G1905" i="17"/>
  <c r="B1905" i="17"/>
  <c r="G1904" i="17"/>
  <c r="B1904" i="17"/>
  <c r="G1903" i="17"/>
  <c r="B1903" i="17"/>
  <c r="G1902" i="17"/>
  <c r="B1902" i="17"/>
  <c r="G1901" i="17"/>
  <c r="B1901" i="17"/>
  <c r="G1900" i="17"/>
  <c r="B1900" i="17"/>
  <c r="G1899" i="17"/>
  <c r="B1899" i="17"/>
  <c r="G1898" i="17"/>
  <c r="B1898" i="17"/>
  <c r="G1897" i="17"/>
  <c r="B1897" i="17"/>
  <c r="G1896" i="17"/>
  <c r="B1896" i="17"/>
  <c r="G1895" i="17"/>
  <c r="B1895" i="17"/>
  <c r="G1894" i="17"/>
  <c r="B1894" i="17"/>
  <c r="G1893" i="17"/>
  <c r="B1893" i="17"/>
  <c r="G1892" i="17"/>
  <c r="B1892" i="17"/>
  <c r="G1891" i="17"/>
  <c r="B1891" i="17"/>
  <c r="G1890" i="17"/>
  <c r="B1890" i="17"/>
  <c r="G1889" i="17"/>
  <c r="B1889" i="17"/>
  <c r="G1888" i="17"/>
  <c r="B1888" i="17"/>
  <c r="G1887" i="17"/>
  <c r="B1887" i="17"/>
  <c r="G1886" i="17"/>
  <c r="B1886" i="17"/>
  <c r="G1885" i="17"/>
  <c r="B1885" i="17"/>
  <c r="G1884" i="17"/>
  <c r="B1884" i="17"/>
  <c r="G1883" i="17"/>
  <c r="B1883" i="17"/>
  <c r="G1882" i="17"/>
  <c r="B1882" i="17"/>
  <c r="G1881" i="17"/>
  <c r="B1881" i="17"/>
  <c r="G1880" i="17"/>
  <c r="B1880" i="17"/>
  <c r="G1879" i="17"/>
  <c r="B1879" i="17"/>
  <c r="G1878" i="17"/>
  <c r="B1878" i="17"/>
  <c r="G1877" i="17"/>
  <c r="B1877" i="17"/>
  <c r="G1876" i="17"/>
  <c r="B1876" i="17"/>
  <c r="G1875" i="17"/>
  <c r="B1875" i="17"/>
  <c r="G1874" i="17"/>
  <c r="B1874" i="17"/>
  <c r="G1873" i="17"/>
  <c r="B1873" i="17"/>
  <c r="G1872" i="17"/>
  <c r="B1872" i="17"/>
  <c r="G1871" i="17"/>
  <c r="B1871" i="17"/>
  <c r="G1870" i="17"/>
  <c r="B1870" i="17"/>
  <c r="G1869" i="17"/>
  <c r="B1869" i="17"/>
  <c r="G1868" i="17"/>
  <c r="B1868" i="17"/>
  <c r="G1867" i="17"/>
  <c r="B1867" i="17"/>
  <c r="G1866" i="17"/>
  <c r="B1866" i="17"/>
  <c r="G1865" i="17"/>
  <c r="B1865" i="17"/>
  <c r="G1864" i="17"/>
  <c r="B1864" i="17"/>
  <c r="G1863" i="17"/>
  <c r="B1863" i="17"/>
  <c r="G1862" i="17"/>
  <c r="B1862" i="17"/>
  <c r="G1861" i="17"/>
  <c r="B1861" i="17"/>
  <c r="G1860" i="17"/>
  <c r="B1860" i="17"/>
  <c r="G1859" i="17"/>
  <c r="B1859" i="17"/>
  <c r="G1858" i="17"/>
  <c r="B1858" i="17"/>
  <c r="G1857" i="17"/>
  <c r="B1857" i="17"/>
  <c r="G1856" i="17"/>
  <c r="B1856" i="17"/>
  <c r="G1855" i="17"/>
  <c r="B1855" i="17"/>
  <c r="G1854" i="17"/>
  <c r="B1854" i="17"/>
  <c r="G1853" i="17"/>
  <c r="B1853" i="17"/>
  <c r="G1852" i="17"/>
  <c r="B1852" i="17"/>
  <c r="G1851" i="17"/>
  <c r="B1851" i="17"/>
  <c r="G1850" i="17"/>
  <c r="B1850" i="17"/>
  <c r="G1849" i="17"/>
  <c r="B1849" i="17"/>
  <c r="G1848" i="17"/>
  <c r="B1848" i="17"/>
  <c r="G1847" i="17"/>
  <c r="B1847" i="17"/>
  <c r="G1846" i="17"/>
  <c r="B1846" i="17"/>
  <c r="G1845" i="17"/>
  <c r="B1845" i="17"/>
  <c r="G1844" i="17"/>
  <c r="B1844" i="17"/>
  <c r="G1843" i="17"/>
  <c r="B1843" i="17"/>
  <c r="G1842" i="17"/>
  <c r="B1842" i="17"/>
  <c r="G1841" i="17"/>
  <c r="B1841" i="17"/>
  <c r="G1840" i="17"/>
  <c r="B1840" i="17"/>
  <c r="G1839" i="17"/>
  <c r="B1839" i="17"/>
  <c r="G1838" i="17"/>
  <c r="B1838" i="17"/>
  <c r="G1837" i="17"/>
  <c r="B1837" i="17"/>
  <c r="G1836" i="17"/>
  <c r="B1836" i="17"/>
  <c r="G1835" i="17"/>
  <c r="B1835" i="17"/>
  <c r="G1834" i="17"/>
  <c r="B1834" i="17"/>
  <c r="G1833" i="17"/>
  <c r="B1833" i="17"/>
  <c r="G1832" i="17"/>
  <c r="B1832" i="17"/>
  <c r="G1831" i="17"/>
  <c r="B1831" i="17"/>
  <c r="G1830" i="17"/>
  <c r="B1830" i="17"/>
  <c r="G1829" i="17"/>
  <c r="B1829" i="17"/>
  <c r="G1828" i="17"/>
  <c r="B1828" i="17"/>
  <c r="G1827" i="17"/>
  <c r="B1827" i="17"/>
  <c r="G1826" i="17"/>
  <c r="B1826" i="17"/>
  <c r="G1825" i="17"/>
  <c r="B1825" i="17"/>
  <c r="G1824" i="17"/>
  <c r="B1824" i="17"/>
  <c r="G1823" i="17"/>
  <c r="B1823" i="17"/>
  <c r="G1822" i="17"/>
  <c r="B1822" i="17"/>
  <c r="G1821" i="17"/>
  <c r="B1821" i="17"/>
  <c r="G1820" i="17"/>
  <c r="B1820" i="17"/>
  <c r="G1819" i="17"/>
  <c r="B1819" i="17"/>
  <c r="G1818" i="17"/>
  <c r="B1818" i="17"/>
  <c r="G1817" i="17"/>
  <c r="B1817" i="17"/>
  <c r="G1816" i="17"/>
  <c r="B1816" i="17"/>
  <c r="G1815" i="17"/>
  <c r="B1815" i="17"/>
  <c r="G1814" i="17"/>
  <c r="B1814" i="17"/>
  <c r="G1813" i="17"/>
  <c r="B1813" i="17"/>
  <c r="G1812" i="17"/>
  <c r="B1812" i="17"/>
  <c r="G1811" i="17"/>
  <c r="B1811" i="17"/>
  <c r="G1810" i="17"/>
  <c r="B1810" i="17"/>
  <c r="G1809" i="17"/>
  <c r="B1809" i="17"/>
  <c r="G1808" i="17"/>
  <c r="B1808" i="17"/>
  <c r="G1807" i="17"/>
  <c r="B1807" i="17"/>
  <c r="G1806" i="17"/>
  <c r="B1806" i="17"/>
  <c r="G1805" i="17"/>
  <c r="B1805" i="17"/>
  <c r="G1804" i="17"/>
  <c r="B1804" i="17"/>
  <c r="G1803" i="17"/>
  <c r="B1803" i="17"/>
  <c r="G1802" i="17"/>
  <c r="B1802" i="17"/>
  <c r="G1801" i="17"/>
  <c r="B1801" i="17"/>
  <c r="G1800" i="17"/>
  <c r="B1800" i="17"/>
  <c r="G1799" i="17"/>
  <c r="B1799" i="17"/>
  <c r="G1798" i="17"/>
  <c r="B1798" i="17"/>
  <c r="G1797" i="17"/>
  <c r="B1797" i="17"/>
  <c r="G1796" i="17"/>
  <c r="B1796" i="17"/>
  <c r="G1795" i="17"/>
  <c r="B1795" i="17"/>
  <c r="G1794" i="17"/>
  <c r="B1794" i="17"/>
  <c r="G1793" i="17"/>
  <c r="B1793" i="17"/>
  <c r="G1792" i="17"/>
  <c r="B1792" i="17"/>
  <c r="G1791" i="17"/>
  <c r="B1791" i="17"/>
  <c r="G1790" i="17"/>
  <c r="B1790" i="17"/>
  <c r="G1789" i="17"/>
  <c r="B1789" i="17"/>
  <c r="G1788" i="17"/>
  <c r="B1788" i="17"/>
  <c r="G1787" i="17"/>
  <c r="B1787" i="17"/>
  <c r="G1786" i="17"/>
  <c r="B1786" i="17"/>
  <c r="G1785" i="17"/>
  <c r="B1785" i="17"/>
  <c r="G1784" i="17"/>
  <c r="B1784" i="17"/>
  <c r="G1783" i="17"/>
  <c r="B1783" i="17"/>
  <c r="G1782" i="17"/>
  <c r="B1782" i="17"/>
  <c r="G1781" i="17"/>
  <c r="B1781" i="17"/>
  <c r="G1780" i="17"/>
  <c r="B1780" i="17"/>
  <c r="G1779" i="17"/>
  <c r="B1779" i="17"/>
  <c r="G1778" i="17"/>
  <c r="B1778" i="17"/>
  <c r="G1777" i="17"/>
  <c r="B1777" i="17"/>
  <c r="G1776" i="17"/>
  <c r="B1776" i="17"/>
  <c r="G1775" i="17"/>
  <c r="B1775" i="17"/>
  <c r="G1774" i="17"/>
  <c r="B1774" i="17"/>
  <c r="G1773" i="17"/>
  <c r="B1773" i="17"/>
  <c r="G1772" i="17"/>
  <c r="B1772" i="17"/>
  <c r="G1771" i="17"/>
  <c r="B1771" i="17"/>
  <c r="G1770" i="17"/>
  <c r="B1770" i="17"/>
  <c r="G1769" i="17"/>
  <c r="B1769" i="17"/>
  <c r="G1768" i="17"/>
  <c r="B1768" i="17"/>
  <c r="G1767" i="17"/>
  <c r="B1767" i="17"/>
  <c r="G1766" i="17"/>
  <c r="B1766" i="17"/>
  <c r="G1765" i="17"/>
  <c r="B1765" i="17"/>
  <c r="G1764" i="17"/>
  <c r="B1764" i="17"/>
  <c r="G1763" i="17"/>
  <c r="B1763" i="17"/>
  <c r="G1762" i="17"/>
  <c r="B1762" i="17"/>
  <c r="G1761" i="17"/>
  <c r="B1761" i="17"/>
  <c r="G1760" i="17"/>
  <c r="B1760" i="17"/>
  <c r="G1759" i="17"/>
  <c r="B1759" i="17"/>
  <c r="G1758" i="17"/>
  <c r="B1758" i="17"/>
  <c r="G1757" i="17"/>
  <c r="B1757" i="17"/>
  <c r="G1756" i="17"/>
  <c r="B1756" i="17"/>
  <c r="G1755" i="17"/>
  <c r="B1755" i="17"/>
  <c r="G1754" i="17"/>
  <c r="B1754" i="17"/>
  <c r="G1753" i="17"/>
  <c r="B1753" i="17"/>
  <c r="G1752" i="17"/>
  <c r="B1752" i="17"/>
  <c r="G1751" i="17"/>
  <c r="B1751" i="17"/>
  <c r="G1750" i="17"/>
  <c r="B1750" i="17"/>
  <c r="G1749" i="17"/>
  <c r="B1749" i="17"/>
  <c r="G1748" i="17"/>
  <c r="B1748" i="17"/>
  <c r="G1747" i="17"/>
  <c r="B1747" i="17"/>
  <c r="G1746" i="17"/>
  <c r="B1746" i="17"/>
  <c r="G1745" i="17"/>
  <c r="B1745" i="17"/>
  <c r="G1744" i="17"/>
  <c r="B1744" i="17"/>
  <c r="G1743" i="17"/>
  <c r="B1743" i="17"/>
  <c r="G1742" i="17"/>
  <c r="B1742" i="17"/>
  <c r="G1741" i="17"/>
  <c r="B1741" i="17"/>
  <c r="G1740" i="17"/>
  <c r="B1740" i="17"/>
  <c r="G1739" i="17"/>
  <c r="B1739" i="17"/>
  <c r="G1738" i="17"/>
  <c r="B1738" i="17"/>
  <c r="G1737" i="17"/>
  <c r="B1737" i="17"/>
  <c r="G1736" i="17"/>
  <c r="B1736" i="17"/>
  <c r="G1735" i="17"/>
  <c r="B1735" i="17"/>
  <c r="G1734" i="17"/>
  <c r="B1734" i="17"/>
  <c r="G1733" i="17"/>
  <c r="B1733" i="17"/>
  <c r="G1732" i="17"/>
  <c r="B1732" i="17"/>
  <c r="G1731" i="17"/>
  <c r="B1731" i="17"/>
  <c r="G1730" i="17"/>
  <c r="B1730" i="17"/>
  <c r="G1729" i="17"/>
  <c r="B1729" i="17"/>
  <c r="G1728" i="17"/>
  <c r="B1728" i="17"/>
  <c r="G1727" i="17"/>
  <c r="B1727" i="17"/>
  <c r="G1726" i="17"/>
  <c r="B1726" i="17"/>
  <c r="G1725" i="17"/>
  <c r="B1725" i="17"/>
  <c r="G1724" i="17"/>
  <c r="B1724" i="17"/>
  <c r="G1723" i="17"/>
  <c r="B1723" i="17"/>
  <c r="G1722" i="17"/>
  <c r="B1722" i="17"/>
  <c r="G1721" i="17"/>
  <c r="B1721" i="17"/>
  <c r="G1720" i="17"/>
  <c r="B1720" i="17"/>
  <c r="G1719" i="17"/>
  <c r="B1719" i="17"/>
  <c r="G1718" i="17"/>
  <c r="B1718" i="17"/>
  <c r="G1717" i="17"/>
  <c r="B1717" i="17"/>
  <c r="G1716" i="17"/>
  <c r="B1716" i="17"/>
  <c r="G1715" i="17"/>
  <c r="B1715" i="17"/>
  <c r="G1714" i="17"/>
  <c r="B1714" i="17"/>
  <c r="G1713" i="17"/>
  <c r="B1713" i="17"/>
  <c r="G1712" i="17"/>
  <c r="B1712" i="17"/>
  <c r="G1711" i="17"/>
  <c r="B1711" i="17"/>
  <c r="G1710" i="17"/>
  <c r="B1710" i="17"/>
  <c r="G1709" i="17"/>
  <c r="B1709" i="17"/>
  <c r="G1708" i="17"/>
  <c r="B1708" i="17"/>
  <c r="G1707" i="17"/>
  <c r="B1707" i="17"/>
  <c r="G1706" i="17"/>
  <c r="B1706" i="17"/>
  <c r="G1705" i="17"/>
  <c r="B1705" i="17"/>
  <c r="G1704" i="17"/>
  <c r="B1704" i="17"/>
  <c r="G1703" i="17"/>
  <c r="B1703" i="17"/>
  <c r="G1702" i="17"/>
  <c r="B1702" i="17"/>
  <c r="G1701" i="17"/>
  <c r="B1701" i="17"/>
  <c r="G1700" i="17"/>
  <c r="B1700" i="17"/>
  <c r="G1699" i="17"/>
  <c r="B1699" i="17"/>
  <c r="G1698" i="17"/>
  <c r="B1698" i="17"/>
  <c r="G1697" i="17"/>
  <c r="B1697" i="17"/>
  <c r="G1696" i="17"/>
  <c r="B1696" i="17"/>
  <c r="G1695" i="17"/>
  <c r="B1695" i="17"/>
  <c r="G1694" i="17"/>
  <c r="B1694" i="17"/>
  <c r="G1693" i="17"/>
  <c r="B1693" i="17"/>
  <c r="G1692" i="17"/>
  <c r="B1692" i="17"/>
  <c r="G1691" i="17"/>
  <c r="B1691" i="17"/>
  <c r="G1690" i="17"/>
  <c r="B1690" i="17"/>
  <c r="G1689" i="17"/>
  <c r="B1689" i="17"/>
  <c r="G1688" i="17"/>
  <c r="B1688" i="17"/>
  <c r="G1687" i="17"/>
  <c r="B1687" i="17"/>
  <c r="G1686" i="17"/>
  <c r="B1686" i="17"/>
  <c r="G1685" i="17"/>
  <c r="B1685" i="17"/>
  <c r="G1684" i="17"/>
  <c r="B1684" i="17"/>
  <c r="G1683" i="17"/>
  <c r="B1683" i="17"/>
  <c r="G1682" i="17"/>
  <c r="B1682" i="17"/>
  <c r="G1681" i="17"/>
  <c r="B1681" i="17"/>
  <c r="G1680" i="17"/>
  <c r="B1680" i="17"/>
  <c r="G1679" i="17"/>
  <c r="B1679" i="17"/>
  <c r="G1678" i="17"/>
  <c r="B1678" i="17"/>
  <c r="G1677" i="17"/>
  <c r="B1677" i="17"/>
  <c r="G1676" i="17"/>
  <c r="B1676" i="17"/>
  <c r="G1675" i="17"/>
  <c r="B1675" i="17"/>
  <c r="G1674" i="17"/>
  <c r="B1674" i="17"/>
  <c r="G1673" i="17"/>
  <c r="B1673" i="17"/>
  <c r="G1672" i="17"/>
  <c r="B1672" i="17"/>
  <c r="G1671" i="17"/>
  <c r="B1671" i="17"/>
  <c r="G1670" i="17"/>
  <c r="B1670" i="17"/>
  <c r="G1669" i="17"/>
  <c r="B1669" i="17"/>
  <c r="G1668" i="17"/>
  <c r="B1668" i="17"/>
  <c r="G1667" i="17"/>
  <c r="B1667" i="17"/>
  <c r="G1666" i="17"/>
  <c r="B1666" i="17"/>
  <c r="G1665" i="17"/>
  <c r="B1665" i="17"/>
  <c r="G1664" i="17"/>
  <c r="B1664" i="17"/>
  <c r="G1663" i="17"/>
  <c r="B1663" i="17"/>
  <c r="G1662" i="17"/>
  <c r="B1662" i="17"/>
  <c r="G1661" i="17"/>
  <c r="B1661" i="17"/>
  <c r="G1660" i="17"/>
  <c r="B1660" i="17"/>
  <c r="G1659" i="17"/>
  <c r="B1659" i="17"/>
  <c r="G1658" i="17"/>
  <c r="B1658" i="17"/>
  <c r="G1657" i="17"/>
  <c r="B1657" i="17"/>
  <c r="G1656" i="17"/>
  <c r="B1656" i="17"/>
  <c r="G1655" i="17"/>
  <c r="B1655" i="17"/>
  <c r="G1654" i="17"/>
  <c r="B1654" i="17"/>
  <c r="G1653" i="17"/>
  <c r="B1653" i="17"/>
  <c r="G1652" i="17"/>
  <c r="B1652" i="17"/>
  <c r="G1651" i="17"/>
  <c r="B1651" i="17"/>
  <c r="G1650" i="17"/>
  <c r="B1650" i="17"/>
  <c r="G1649" i="17"/>
  <c r="B1649" i="17"/>
  <c r="G1648" i="17"/>
  <c r="B1648" i="17"/>
  <c r="G1647" i="17"/>
  <c r="B1647" i="17"/>
  <c r="G1646" i="17"/>
  <c r="B1646" i="17"/>
  <c r="G1645" i="17"/>
  <c r="B1645" i="17"/>
  <c r="G1644" i="17"/>
  <c r="B1644" i="17"/>
  <c r="G1643" i="17"/>
  <c r="B1643" i="17"/>
  <c r="G1642" i="17"/>
  <c r="B1642" i="17"/>
  <c r="G1641" i="17"/>
  <c r="B1641" i="17"/>
  <c r="G1640" i="17"/>
  <c r="B1640" i="17"/>
  <c r="G1639" i="17"/>
  <c r="B1639" i="17"/>
  <c r="G1638" i="17"/>
  <c r="B1638" i="17"/>
  <c r="G1637" i="17"/>
  <c r="B1637" i="17"/>
  <c r="G1636" i="17"/>
  <c r="B1636" i="17"/>
  <c r="G1635" i="17"/>
  <c r="B1635" i="17"/>
  <c r="G1634" i="17"/>
  <c r="B1634" i="17"/>
  <c r="G1633" i="17"/>
  <c r="B1633" i="17"/>
  <c r="G1632" i="17"/>
  <c r="B1632" i="17"/>
  <c r="G1631" i="17"/>
  <c r="B1631" i="17"/>
  <c r="G1630" i="17"/>
  <c r="B1630" i="17"/>
  <c r="G1629" i="17"/>
  <c r="B1629" i="17"/>
  <c r="G1628" i="17"/>
  <c r="B1628" i="17"/>
  <c r="G1627" i="17"/>
  <c r="B1627" i="17"/>
  <c r="G1626" i="17"/>
  <c r="B1626" i="17"/>
  <c r="G1625" i="17"/>
  <c r="B1625" i="17"/>
  <c r="G1624" i="17"/>
  <c r="B1624" i="17"/>
  <c r="G1623" i="17"/>
  <c r="B1623" i="17"/>
  <c r="G1622" i="17"/>
  <c r="B1622" i="17"/>
  <c r="G1621" i="17"/>
  <c r="B1621" i="17"/>
  <c r="G1620" i="17"/>
  <c r="B1620" i="17"/>
  <c r="G1619" i="17"/>
  <c r="B1619" i="17"/>
  <c r="G1618" i="17"/>
  <c r="B1618" i="17"/>
  <c r="G1617" i="17"/>
  <c r="B1617" i="17"/>
  <c r="G1616" i="17"/>
  <c r="B1616" i="17"/>
  <c r="G1615" i="17"/>
  <c r="B1615" i="17"/>
  <c r="G1614" i="17"/>
  <c r="B1614" i="17"/>
  <c r="G1613" i="17"/>
  <c r="B1613" i="17"/>
  <c r="G1612" i="17"/>
  <c r="B1612" i="17"/>
  <c r="G1611" i="17"/>
  <c r="B1611" i="17"/>
  <c r="G1610" i="17"/>
  <c r="B1610" i="17"/>
  <c r="G1609" i="17"/>
  <c r="B1609" i="17"/>
  <c r="G1608" i="17"/>
  <c r="B1608" i="17"/>
  <c r="G1607" i="17"/>
  <c r="B1607" i="17"/>
  <c r="G1606" i="17"/>
  <c r="B1606" i="17"/>
  <c r="G1605" i="17"/>
  <c r="B1605" i="17"/>
  <c r="G1604" i="17"/>
  <c r="B1604" i="17"/>
  <c r="G1603" i="17"/>
  <c r="B1603" i="17"/>
  <c r="G1602" i="17"/>
  <c r="B1602" i="17"/>
  <c r="G1601" i="17"/>
  <c r="B1601" i="17"/>
  <c r="G1600" i="17"/>
  <c r="B1600" i="17"/>
  <c r="G1599" i="17"/>
  <c r="B1599" i="17"/>
  <c r="G1598" i="17"/>
  <c r="B1598" i="17"/>
  <c r="G1597" i="17"/>
  <c r="B1597" i="17"/>
  <c r="G1596" i="17"/>
  <c r="B1596" i="17"/>
  <c r="G1595" i="17"/>
  <c r="B1595" i="17"/>
  <c r="G1594" i="17"/>
  <c r="B1594" i="17"/>
  <c r="G1593" i="17"/>
  <c r="B1593" i="17"/>
  <c r="G1592" i="17"/>
  <c r="B1592" i="17"/>
  <c r="G1591" i="17"/>
  <c r="B1591" i="17"/>
  <c r="G1590" i="17"/>
  <c r="B1590" i="17"/>
  <c r="G1589" i="17"/>
  <c r="B1589" i="17"/>
  <c r="G1588" i="17"/>
  <c r="B1588" i="17"/>
  <c r="G1587" i="17"/>
  <c r="B1587" i="17"/>
  <c r="G1586" i="17"/>
  <c r="B1586" i="17"/>
  <c r="G1585" i="17"/>
  <c r="B1585" i="17"/>
  <c r="G1584" i="17"/>
  <c r="B1584" i="17"/>
  <c r="G1583" i="17"/>
  <c r="B1583" i="17"/>
  <c r="G1582" i="17"/>
  <c r="B1582" i="17"/>
  <c r="G1581" i="17"/>
  <c r="B1581" i="17"/>
  <c r="G1580" i="17"/>
  <c r="B1580" i="17"/>
  <c r="G1579" i="17"/>
  <c r="B1579" i="17"/>
  <c r="G1578" i="17"/>
  <c r="B1578" i="17"/>
  <c r="G1577" i="17"/>
  <c r="B1577" i="17"/>
  <c r="G1576" i="17"/>
  <c r="B1576" i="17"/>
  <c r="G1575" i="17"/>
  <c r="B1575" i="17"/>
  <c r="G1574" i="17"/>
  <c r="B1574" i="17"/>
  <c r="G1573" i="17"/>
  <c r="B1573" i="17"/>
  <c r="G1572" i="17"/>
  <c r="B1572" i="17"/>
  <c r="G1571" i="17"/>
  <c r="B1571" i="17"/>
  <c r="G1570" i="17"/>
  <c r="B1570" i="17"/>
  <c r="G1569" i="17"/>
  <c r="B1569" i="17"/>
  <c r="G1568" i="17"/>
  <c r="B1568" i="17"/>
  <c r="G1567" i="17"/>
  <c r="B1567" i="17"/>
  <c r="G1566" i="17"/>
  <c r="B1566" i="17"/>
  <c r="G1565" i="17"/>
  <c r="B1565" i="17"/>
  <c r="G1564" i="17"/>
  <c r="B1564" i="17"/>
  <c r="G1563" i="17"/>
  <c r="B1563" i="17"/>
  <c r="G1562" i="17"/>
  <c r="B1562" i="17"/>
  <c r="G1561" i="17"/>
  <c r="B1561" i="17"/>
  <c r="G1560" i="17"/>
  <c r="B1560" i="17"/>
  <c r="G1559" i="17"/>
  <c r="B1559" i="17"/>
  <c r="G1558" i="17"/>
  <c r="B1558" i="17"/>
  <c r="G1557" i="17"/>
  <c r="B1557" i="17"/>
  <c r="G1556" i="17"/>
  <c r="B1556" i="17"/>
  <c r="G1555" i="17"/>
  <c r="B1555" i="17"/>
  <c r="G1554" i="17"/>
  <c r="B1554" i="17"/>
  <c r="G1553" i="17"/>
  <c r="B1553" i="17"/>
  <c r="G1552" i="17"/>
  <c r="B1552" i="17"/>
  <c r="G1551" i="17"/>
  <c r="B1551" i="17"/>
  <c r="G1550" i="17"/>
  <c r="B1550" i="17"/>
  <c r="G1549" i="17"/>
  <c r="B1549" i="17"/>
  <c r="G1548" i="17"/>
  <c r="B1548" i="17"/>
  <c r="G1547" i="17"/>
  <c r="B1547" i="17"/>
  <c r="G1546" i="17"/>
  <c r="B1546" i="17"/>
  <c r="G1545" i="17"/>
  <c r="B1545" i="17"/>
  <c r="G1544" i="17"/>
  <c r="B1544" i="17"/>
  <c r="G1543" i="17"/>
  <c r="B1543" i="17"/>
  <c r="G1542" i="17"/>
  <c r="B1542" i="17"/>
  <c r="G1541" i="17"/>
  <c r="B1541" i="17"/>
  <c r="G1540" i="17"/>
  <c r="B1540" i="17"/>
  <c r="G1539" i="17"/>
  <c r="B1539" i="17"/>
  <c r="G1538" i="17"/>
  <c r="B1538" i="17"/>
  <c r="G1537" i="17"/>
  <c r="B1537" i="17"/>
  <c r="G1536" i="17"/>
  <c r="B1536" i="17"/>
  <c r="G1535" i="17"/>
  <c r="B1535" i="17"/>
  <c r="G1534" i="17"/>
  <c r="B1534" i="17"/>
  <c r="G1533" i="17"/>
  <c r="B1533" i="17"/>
  <c r="G1532" i="17"/>
  <c r="B1532" i="17"/>
  <c r="G1531" i="17"/>
  <c r="B1531" i="17"/>
  <c r="G1530" i="17"/>
  <c r="B1530" i="17"/>
  <c r="G1529" i="17"/>
  <c r="B1529" i="17"/>
  <c r="G1528" i="17"/>
  <c r="B1528" i="17"/>
  <c r="G1527" i="17"/>
  <c r="B1527" i="17"/>
  <c r="G1526" i="17"/>
  <c r="B1526" i="17"/>
  <c r="G1525" i="17"/>
  <c r="B1525" i="17"/>
  <c r="G1524" i="17"/>
  <c r="B1524" i="17"/>
  <c r="G1523" i="17"/>
  <c r="B1523" i="17"/>
  <c r="G1522" i="17"/>
  <c r="B1522" i="17"/>
  <c r="G1521" i="17"/>
  <c r="B1521" i="17"/>
  <c r="G1520" i="17"/>
  <c r="B1520" i="17"/>
  <c r="G1519" i="17"/>
  <c r="B1519" i="17"/>
  <c r="G1518" i="17"/>
  <c r="B1518" i="17"/>
  <c r="G1517" i="17"/>
  <c r="B1517" i="17"/>
  <c r="G1516" i="17"/>
  <c r="B1516" i="17"/>
  <c r="G1515" i="17"/>
  <c r="B1515" i="17"/>
  <c r="G1514" i="17"/>
  <c r="B1514" i="17"/>
  <c r="G1513" i="17"/>
  <c r="B1513" i="17"/>
  <c r="G1512" i="17"/>
  <c r="B1512" i="17"/>
  <c r="G1511" i="17"/>
  <c r="B1511" i="17"/>
  <c r="G1510" i="17"/>
  <c r="B1510" i="17"/>
  <c r="G1509" i="17"/>
  <c r="B1509" i="17"/>
  <c r="G1508" i="17"/>
  <c r="B1508" i="17"/>
  <c r="G1507" i="17"/>
  <c r="B1507" i="17"/>
  <c r="G1506" i="17"/>
  <c r="B1506" i="17"/>
  <c r="G1505" i="17"/>
  <c r="B1505" i="17"/>
  <c r="G1504" i="17"/>
  <c r="B1504" i="17"/>
  <c r="G1503" i="17"/>
  <c r="B1503" i="17"/>
  <c r="G1502" i="17"/>
  <c r="B1502" i="17"/>
  <c r="G1501" i="17"/>
  <c r="B1501" i="17"/>
  <c r="G1500" i="17"/>
  <c r="B1500" i="17"/>
  <c r="G1499" i="17"/>
  <c r="B1499" i="17"/>
  <c r="G1498" i="17"/>
  <c r="B1498" i="17"/>
  <c r="G1497" i="17"/>
  <c r="B1497" i="17"/>
  <c r="G1496" i="17"/>
  <c r="B1496" i="17"/>
  <c r="G1495" i="17"/>
  <c r="B1495" i="17"/>
  <c r="G1494" i="17"/>
  <c r="B1494" i="17"/>
  <c r="G1493" i="17"/>
  <c r="B1493" i="17"/>
  <c r="G1492" i="17"/>
  <c r="B1492" i="17"/>
  <c r="G1491" i="17"/>
  <c r="B1491" i="17"/>
  <c r="G1490" i="17"/>
  <c r="B1490" i="17"/>
  <c r="G1489" i="17"/>
  <c r="B1489" i="17"/>
  <c r="G1488" i="17"/>
  <c r="B1488" i="17"/>
  <c r="G1487" i="17"/>
  <c r="B1487" i="17"/>
  <c r="G1486" i="17"/>
  <c r="B1486" i="17"/>
  <c r="G1485" i="17"/>
  <c r="B1485" i="17"/>
  <c r="G1484" i="17"/>
  <c r="B1484" i="17"/>
  <c r="G1483" i="17"/>
  <c r="B1483" i="17"/>
  <c r="G1482" i="17"/>
  <c r="B1482" i="17"/>
  <c r="G1481" i="17"/>
  <c r="B1481" i="17"/>
  <c r="G1480" i="17"/>
  <c r="B1480" i="17"/>
  <c r="G1479" i="17"/>
  <c r="B1479" i="17"/>
  <c r="G1478" i="17"/>
  <c r="B1478" i="17"/>
  <c r="G1477" i="17"/>
  <c r="B1477" i="17"/>
  <c r="G1476" i="17"/>
  <c r="B1476" i="17"/>
  <c r="G1475" i="17"/>
  <c r="B1475" i="17"/>
  <c r="G1474" i="17"/>
  <c r="B1474" i="17"/>
  <c r="G1473" i="17"/>
  <c r="B1473" i="17"/>
  <c r="G1472" i="17"/>
  <c r="B1472" i="17"/>
  <c r="G1471" i="17"/>
  <c r="B1471" i="17"/>
  <c r="G1470" i="17"/>
  <c r="B1470" i="17"/>
  <c r="G1469" i="17"/>
  <c r="B1469" i="17"/>
  <c r="G1468" i="17"/>
  <c r="B1468" i="17"/>
  <c r="G1467" i="17"/>
  <c r="B1467" i="17"/>
  <c r="G1466" i="17"/>
  <c r="B1466" i="17"/>
  <c r="G1465" i="17"/>
  <c r="B1465" i="17"/>
  <c r="G1464" i="17"/>
  <c r="B1464" i="17"/>
  <c r="G1463" i="17"/>
  <c r="B1463" i="17"/>
  <c r="G1462" i="17"/>
  <c r="B1462" i="17"/>
  <c r="G1461" i="17"/>
  <c r="B1461" i="17"/>
  <c r="G1460" i="17"/>
  <c r="B1460" i="17"/>
  <c r="G1459" i="17"/>
  <c r="B1459" i="17"/>
  <c r="G1458" i="17"/>
  <c r="B1458" i="17"/>
  <c r="G1457" i="17"/>
  <c r="B1457" i="17"/>
  <c r="G1456" i="17"/>
  <c r="B1456" i="17"/>
  <c r="G1455" i="17"/>
  <c r="B1455" i="17"/>
  <c r="G1454" i="17"/>
  <c r="B1454" i="17"/>
  <c r="G1453" i="17"/>
  <c r="B1453" i="17"/>
  <c r="G1452" i="17"/>
  <c r="B1452" i="17"/>
  <c r="G1451" i="17"/>
  <c r="B1451" i="17"/>
  <c r="G1450" i="17"/>
  <c r="B1450" i="17"/>
  <c r="G1449" i="17"/>
  <c r="B1449" i="17"/>
  <c r="G1448" i="17"/>
  <c r="B1448" i="17"/>
  <c r="G1447" i="17"/>
  <c r="B1447" i="17"/>
  <c r="G1446" i="17"/>
  <c r="B1446" i="17"/>
  <c r="G1445" i="17"/>
  <c r="B1445" i="17"/>
  <c r="G1444" i="17"/>
  <c r="B1444" i="17"/>
  <c r="G1443" i="17"/>
  <c r="B1443" i="17"/>
  <c r="G1442" i="17"/>
  <c r="B1442" i="17"/>
  <c r="G1441" i="17"/>
  <c r="B1441" i="17"/>
  <c r="G1440" i="17"/>
  <c r="B1440" i="17"/>
  <c r="G1439" i="17"/>
  <c r="B1439" i="17"/>
  <c r="G1438" i="17"/>
  <c r="B1438" i="17"/>
  <c r="G1437" i="17"/>
  <c r="B1437" i="17"/>
  <c r="G1436" i="17"/>
  <c r="B1436" i="17"/>
  <c r="G1435" i="17"/>
  <c r="B1435" i="17"/>
  <c r="G1434" i="17"/>
  <c r="B1434" i="17"/>
  <c r="G1433" i="17"/>
  <c r="B1433" i="17"/>
  <c r="G1432" i="17"/>
  <c r="B1432" i="17"/>
  <c r="G1431" i="17"/>
  <c r="B1431" i="17"/>
  <c r="G1430" i="17"/>
  <c r="B1430" i="17"/>
  <c r="G1429" i="17"/>
  <c r="B1429" i="17"/>
  <c r="G1428" i="17"/>
  <c r="B1428" i="17"/>
  <c r="G1427" i="17"/>
  <c r="B1427" i="17"/>
  <c r="G1426" i="17"/>
  <c r="B1426" i="17"/>
  <c r="G1425" i="17"/>
  <c r="B1425" i="17"/>
  <c r="G1424" i="17"/>
  <c r="B1424" i="17"/>
  <c r="G1423" i="17"/>
  <c r="B1423" i="17"/>
  <c r="G1422" i="17"/>
  <c r="B1422" i="17"/>
  <c r="G1421" i="17"/>
  <c r="B1421" i="17"/>
  <c r="G1420" i="17"/>
  <c r="B1420" i="17"/>
  <c r="G1419" i="17"/>
  <c r="B1419" i="17"/>
  <c r="G1418" i="17"/>
  <c r="B1418" i="17"/>
  <c r="G1417" i="17"/>
  <c r="B1417" i="17"/>
  <c r="G1416" i="17"/>
  <c r="B1416" i="17"/>
  <c r="G1415" i="17"/>
  <c r="B1415" i="17"/>
  <c r="G1414" i="17"/>
  <c r="B1414" i="17"/>
  <c r="G1413" i="17"/>
  <c r="B1413" i="17"/>
  <c r="G1412" i="17"/>
  <c r="B1412" i="17"/>
  <c r="G1411" i="17"/>
  <c r="B1411" i="17"/>
  <c r="G1410" i="17"/>
  <c r="B1410" i="17"/>
  <c r="G1409" i="17"/>
  <c r="B1409" i="17"/>
  <c r="G1408" i="17"/>
  <c r="B1408" i="17"/>
  <c r="G1407" i="17"/>
  <c r="B1407" i="17"/>
  <c r="G1406" i="17"/>
  <c r="B1406" i="17"/>
  <c r="G1405" i="17"/>
  <c r="B1405" i="17"/>
  <c r="G1404" i="17"/>
  <c r="B1404" i="17"/>
  <c r="G1403" i="17"/>
  <c r="B1403" i="17"/>
  <c r="G1402" i="17"/>
  <c r="B1402" i="17"/>
  <c r="G1401" i="17"/>
  <c r="B1401" i="17"/>
  <c r="G1400" i="17"/>
  <c r="B1400" i="17"/>
  <c r="G1399" i="17"/>
  <c r="B1399" i="17"/>
  <c r="G1398" i="17"/>
  <c r="B1398" i="17"/>
  <c r="G1397" i="17"/>
  <c r="B1397" i="17"/>
  <c r="G1396" i="17"/>
  <c r="B1396" i="17"/>
  <c r="G1395" i="17"/>
  <c r="B1395" i="17"/>
  <c r="G1394" i="17"/>
  <c r="B1394" i="17"/>
  <c r="G1393" i="17"/>
  <c r="B1393" i="17"/>
  <c r="G1392" i="17"/>
  <c r="B1392" i="17"/>
  <c r="G1391" i="17"/>
  <c r="B1391" i="17"/>
  <c r="G1390" i="17"/>
  <c r="B1390" i="17"/>
  <c r="G1389" i="17"/>
  <c r="B1389" i="17"/>
  <c r="G1388" i="17"/>
  <c r="B1388" i="17"/>
  <c r="G1387" i="17"/>
  <c r="B1387" i="17"/>
  <c r="G1386" i="17"/>
  <c r="B1386" i="17"/>
  <c r="G1385" i="17"/>
  <c r="B1385" i="17"/>
  <c r="G1384" i="17"/>
  <c r="B1384" i="17"/>
  <c r="G1383" i="17"/>
  <c r="B1383" i="17"/>
  <c r="G1382" i="17"/>
  <c r="B1382" i="17"/>
  <c r="G1381" i="17"/>
  <c r="B1381" i="17"/>
  <c r="G1380" i="17"/>
  <c r="B1380" i="17"/>
  <c r="G1379" i="17"/>
  <c r="B1379" i="17"/>
  <c r="G1378" i="17"/>
  <c r="B1378" i="17"/>
  <c r="G1377" i="17"/>
  <c r="B1377" i="17"/>
  <c r="G1376" i="17"/>
  <c r="B1376" i="17"/>
  <c r="G1375" i="17"/>
  <c r="B1375" i="17"/>
  <c r="G1374" i="17"/>
  <c r="B1374" i="17"/>
  <c r="G1373" i="17"/>
  <c r="B1373" i="17"/>
  <c r="G1372" i="17"/>
  <c r="B1372" i="17"/>
  <c r="G1371" i="17"/>
  <c r="B1371" i="17"/>
  <c r="G1370" i="17"/>
  <c r="B1370" i="17"/>
  <c r="G1369" i="17"/>
  <c r="B1369" i="17"/>
  <c r="G1368" i="17"/>
  <c r="B1368" i="17"/>
  <c r="G1367" i="17"/>
  <c r="B1367" i="17"/>
  <c r="G1366" i="17"/>
  <c r="B1366" i="17"/>
  <c r="G1365" i="17"/>
  <c r="B1365" i="17"/>
  <c r="G1364" i="17"/>
  <c r="B1364" i="17"/>
  <c r="G1363" i="17"/>
  <c r="B1363" i="17"/>
  <c r="G1362" i="17"/>
  <c r="B1362" i="17"/>
  <c r="G1361" i="17"/>
  <c r="B1361" i="17"/>
  <c r="G1360" i="17"/>
  <c r="B1360" i="17"/>
  <c r="G1359" i="17"/>
  <c r="B1359" i="17"/>
  <c r="G1358" i="17"/>
  <c r="B1358" i="17"/>
  <c r="G1357" i="17"/>
  <c r="B1357" i="17"/>
  <c r="G1356" i="17"/>
  <c r="B1356" i="17"/>
  <c r="G1355" i="17"/>
  <c r="B1355" i="17"/>
  <c r="G1354" i="17"/>
  <c r="B1354" i="17"/>
  <c r="G1353" i="17"/>
  <c r="B1353" i="17"/>
  <c r="G1352" i="17"/>
  <c r="B1352" i="17"/>
  <c r="G1351" i="17"/>
  <c r="B1351" i="17"/>
  <c r="G1350" i="17"/>
  <c r="B1350" i="17"/>
  <c r="G1349" i="17"/>
  <c r="B1349" i="17"/>
  <c r="G1348" i="17"/>
  <c r="B1348" i="17"/>
  <c r="G1347" i="17"/>
  <c r="B1347" i="17"/>
  <c r="G1346" i="17"/>
  <c r="B1346" i="17"/>
  <c r="G1345" i="17"/>
  <c r="B1345" i="17"/>
  <c r="G1344" i="17"/>
  <c r="B1344" i="17"/>
  <c r="G1343" i="17"/>
  <c r="B1343" i="17"/>
  <c r="G1342" i="17"/>
  <c r="B1342" i="17"/>
  <c r="G1341" i="17"/>
  <c r="B1341" i="17"/>
  <c r="G1340" i="17"/>
  <c r="B1340" i="17"/>
  <c r="G1339" i="17"/>
  <c r="B1339" i="17"/>
  <c r="G1338" i="17"/>
  <c r="B1338" i="17"/>
  <c r="G1337" i="17"/>
  <c r="B1337" i="17"/>
  <c r="G1336" i="17"/>
  <c r="B1336" i="17"/>
  <c r="G1335" i="17"/>
  <c r="B1335" i="17"/>
  <c r="G1334" i="17"/>
  <c r="B1334" i="17"/>
  <c r="G1333" i="17"/>
  <c r="B1333" i="17"/>
  <c r="G1332" i="17"/>
  <c r="B1332" i="17"/>
  <c r="G1331" i="17"/>
  <c r="B1331" i="17"/>
  <c r="G1330" i="17"/>
  <c r="B1330" i="17"/>
  <c r="G1329" i="17"/>
  <c r="B1329" i="17"/>
  <c r="G1328" i="17"/>
  <c r="B1328" i="17"/>
  <c r="G1327" i="17"/>
  <c r="B1327" i="17"/>
  <c r="G1326" i="17"/>
  <c r="B1326" i="17"/>
  <c r="G1325" i="17"/>
  <c r="B1325" i="17"/>
  <c r="G1324" i="17"/>
  <c r="B1324" i="17"/>
  <c r="G1323" i="17"/>
  <c r="B1323" i="17"/>
  <c r="G1322" i="17"/>
  <c r="B1322" i="17"/>
  <c r="G1321" i="17"/>
  <c r="B1321" i="17"/>
  <c r="G1320" i="17"/>
  <c r="B1320" i="17"/>
  <c r="G1319" i="17"/>
  <c r="B1319" i="17"/>
  <c r="G1318" i="17"/>
  <c r="B1318" i="17"/>
  <c r="G1317" i="17"/>
  <c r="B1317" i="17"/>
  <c r="G1316" i="17"/>
  <c r="B1316" i="17"/>
  <c r="G1315" i="17"/>
  <c r="B1315" i="17"/>
  <c r="G1314" i="17"/>
  <c r="B1314" i="17"/>
  <c r="G1313" i="17"/>
  <c r="B1313" i="17"/>
  <c r="G1312" i="17"/>
  <c r="B1312" i="17"/>
  <c r="G1311" i="17"/>
  <c r="B1311" i="17"/>
  <c r="G1310" i="17"/>
  <c r="B1310" i="17"/>
  <c r="G1309" i="17"/>
  <c r="B1309" i="17"/>
  <c r="G1308" i="17"/>
  <c r="B1308" i="17"/>
  <c r="G1307" i="17"/>
  <c r="B1307" i="17"/>
  <c r="G1306" i="17"/>
  <c r="B1306" i="17"/>
  <c r="G1305" i="17"/>
  <c r="B1305" i="17"/>
  <c r="G1304" i="17"/>
  <c r="B1304" i="17"/>
  <c r="G1303" i="17"/>
  <c r="B1303" i="17"/>
  <c r="G1302" i="17"/>
  <c r="B1302" i="17"/>
  <c r="G1301" i="17"/>
  <c r="B1301" i="17"/>
  <c r="G1300" i="17"/>
  <c r="B1300" i="17"/>
  <c r="G1299" i="17"/>
  <c r="B1299" i="17"/>
  <c r="G1298" i="17"/>
  <c r="B1298" i="17"/>
  <c r="G1297" i="17"/>
  <c r="B1297" i="17"/>
  <c r="G1296" i="17"/>
  <c r="B1296" i="17"/>
  <c r="G1295" i="17"/>
  <c r="B1295" i="17"/>
  <c r="G1294" i="17"/>
  <c r="B1294" i="17"/>
  <c r="G1293" i="17"/>
  <c r="B1293" i="17"/>
  <c r="G1292" i="17"/>
  <c r="B1292" i="17"/>
  <c r="G1291" i="17"/>
  <c r="B1291" i="17"/>
  <c r="G1290" i="17"/>
  <c r="B1290" i="17"/>
  <c r="G1289" i="17"/>
  <c r="B1289" i="17"/>
  <c r="G1288" i="17"/>
  <c r="B1288" i="17"/>
  <c r="G1287" i="17"/>
  <c r="B1287" i="17"/>
  <c r="G1286" i="17"/>
  <c r="B1286" i="17"/>
  <c r="G1285" i="17"/>
  <c r="B1285" i="17"/>
  <c r="G1284" i="17"/>
  <c r="B1284" i="17"/>
  <c r="G1283" i="17"/>
  <c r="B1283" i="17"/>
  <c r="G1282" i="17"/>
  <c r="B1282" i="17"/>
  <c r="G1281" i="17"/>
  <c r="B1281" i="17"/>
  <c r="G1280" i="17"/>
  <c r="B1280" i="17"/>
  <c r="G1279" i="17"/>
  <c r="B1279" i="17"/>
  <c r="G1278" i="17"/>
  <c r="B1278" i="17"/>
  <c r="G1277" i="17"/>
  <c r="B1277" i="17"/>
  <c r="G1276" i="17"/>
  <c r="B1276" i="17"/>
  <c r="G1275" i="17"/>
  <c r="B1275" i="17"/>
  <c r="G1274" i="17"/>
  <c r="B1274" i="17"/>
  <c r="G1273" i="17"/>
  <c r="B1273" i="17"/>
  <c r="G1272" i="17"/>
  <c r="B1272" i="17"/>
  <c r="G1271" i="17"/>
  <c r="B1271" i="17"/>
  <c r="G1270" i="17"/>
  <c r="B1270" i="17"/>
  <c r="G1269" i="17"/>
  <c r="B1269" i="17"/>
  <c r="G1268" i="17"/>
  <c r="B1268" i="17"/>
  <c r="G1267" i="17"/>
  <c r="B1267" i="17"/>
  <c r="G1266" i="17"/>
  <c r="B1266" i="17"/>
  <c r="G1265" i="17"/>
  <c r="B1265" i="17"/>
  <c r="G1264" i="17"/>
  <c r="B1264" i="17"/>
  <c r="G1263" i="17"/>
  <c r="B1263" i="17"/>
  <c r="G1262" i="17"/>
  <c r="B1262" i="17"/>
  <c r="G1261" i="17"/>
  <c r="B1261" i="17"/>
  <c r="G1260" i="17"/>
  <c r="B1260" i="17"/>
  <c r="G1259" i="17"/>
  <c r="B1259" i="17"/>
  <c r="G1258" i="17"/>
  <c r="B1258" i="17"/>
  <c r="G1257" i="17"/>
  <c r="B1257" i="17"/>
  <c r="G1256" i="17"/>
  <c r="B1256" i="17"/>
  <c r="G1255" i="17"/>
  <c r="B1255" i="17"/>
  <c r="G1254" i="17"/>
  <c r="B1254" i="17"/>
  <c r="G1253" i="17"/>
  <c r="B1253" i="17"/>
  <c r="G1252" i="17"/>
  <c r="B1252" i="17"/>
  <c r="G1251" i="17"/>
  <c r="B1251" i="17"/>
  <c r="G1250" i="17"/>
  <c r="B1250" i="17"/>
  <c r="G1249" i="17"/>
  <c r="B1249" i="17"/>
  <c r="G1248" i="17"/>
  <c r="B1248" i="17"/>
  <c r="G1247" i="17"/>
  <c r="B1247" i="17"/>
  <c r="G1246" i="17"/>
  <c r="B1246" i="17"/>
  <c r="G1245" i="17"/>
  <c r="B1245" i="17"/>
  <c r="G1244" i="17"/>
  <c r="B1244" i="17"/>
  <c r="G1243" i="17"/>
  <c r="B1243" i="17"/>
  <c r="G1242" i="17"/>
  <c r="B1242" i="17"/>
  <c r="G1241" i="17"/>
  <c r="B1241" i="17"/>
  <c r="G1240" i="17"/>
  <c r="B1240" i="17"/>
  <c r="G1239" i="17"/>
  <c r="B1239" i="17"/>
  <c r="G1238" i="17"/>
  <c r="B1238" i="17"/>
  <c r="G1237" i="17"/>
  <c r="B1237" i="17"/>
  <c r="G1236" i="17"/>
  <c r="B1236" i="17"/>
  <c r="G1235" i="17"/>
  <c r="B1235" i="17"/>
  <c r="G1234" i="17"/>
  <c r="B1234" i="17"/>
  <c r="G1233" i="17"/>
  <c r="B1233" i="17"/>
  <c r="G1232" i="17"/>
  <c r="B1232" i="17"/>
  <c r="G1231" i="17"/>
  <c r="B1231" i="17"/>
  <c r="G1230" i="17"/>
  <c r="B1230" i="17"/>
  <c r="G1229" i="17"/>
  <c r="B1229" i="17"/>
  <c r="G1228" i="17"/>
  <c r="B1228" i="17"/>
  <c r="G1227" i="17"/>
  <c r="B1227" i="17"/>
  <c r="G1226" i="17"/>
  <c r="B1226" i="17"/>
  <c r="G1225" i="17"/>
  <c r="B1225" i="17"/>
  <c r="G1224" i="17"/>
  <c r="B1224" i="17"/>
  <c r="G1223" i="17"/>
  <c r="B1223" i="17"/>
  <c r="G1222" i="17"/>
  <c r="B1222" i="17"/>
  <c r="G1221" i="17"/>
  <c r="B1221" i="17"/>
  <c r="G1220" i="17"/>
  <c r="B1220" i="17"/>
  <c r="G1219" i="17"/>
  <c r="B1219" i="17"/>
  <c r="G1218" i="17"/>
  <c r="B1218" i="17"/>
  <c r="G1217" i="17"/>
  <c r="B1217" i="17"/>
  <c r="G1216" i="17"/>
  <c r="B1216" i="17"/>
  <c r="G1215" i="17"/>
  <c r="B1215" i="17"/>
  <c r="G1214" i="17"/>
  <c r="B1214" i="17"/>
  <c r="G1213" i="17"/>
  <c r="B1213" i="17"/>
  <c r="G1212" i="17"/>
  <c r="B1212" i="17"/>
  <c r="G1211" i="17"/>
  <c r="B1211" i="17"/>
  <c r="G1210" i="17"/>
  <c r="B1210" i="17"/>
  <c r="G1209" i="17"/>
  <c r="B1209" i="17"/>
  <c r="G1208" i="17"/>
  <c r="B1208" i="17"/>
  <c r="G1207" i="17"/>
  <c r="B1207" i="17"/>
  <c r="G1206" i="17"/>
  <c r="B1206" i="17"/>
  <c r="G1205" i="17"/>
  <c r="B1205" i="17"/>
  <c r="G1204" i="17"/>
  <c r="B1204" i="17"/>
  <c r="G1203" i="17"/>
  <c r="B1203" i="17"/>
  <c r="G1202" i="17"/>
  <c r="B1202" i="17"/>
  <c r="G1201" i="17"/>
  <c r="B1201" i="17"/>
  <c r="G1200" i="17"/>
  <c r="B1200" i="17"/>
  <c r="G1199" i="17"/>
  <c r="B1199" i="17"/>
  <c r="G1198" i="17"/>
  <c r="B1198" i="17"/>
  <c r="G1197" i="17"/>
  <c r="B1197" i="17"/>
  <c r="G1196" i="17"/>
  <c r="B1196" i="17"/>
  <c r="G1195" i="17"/>
  <c r="B1195" i="17"/>
  <c r="G1194" i="17"/>
  <c r="B1194" i="17"/>
  <c r="G1193" i="17"/>
  <c r="B1193" i="17"/>
  <c r="G1192" i="17"/>
  <c r="B1192" i="17"/>
  <c r="G1191" i="17"/>
  <c r="B1191" i="17"/>
  <c r="G1190" i="17"/>
  <c r="B1190" i="17"/>
  <c r="G1189" i="17"/>
  <c r="B1189" i="17"/>
  <c r="G1188" i="17"/>
  <c r="B1188" i="17"/>
  <c r="G1187" i="17"/>
  <c r="B1187" i="17"/>
  <c r="G1186" i="17"/>
  <c r="B1186" i="17"/>
  <c r="G1185" i="17"/>
  <c r="B1185" i="17"/>
  <c r="G1184" i="17"/>
  <c r="B1184" i="17"/>
  <c r="G1183" i="17"/>
  <c r="B1183" i="17"/>
  <c r="G1182" i="17"/>
  <c r="B1182" i="17"/>
  <c r="G1181" i="17"/>
  <c r="B1181" i="17"/>
  <c r="G1180" i="17"/>
  <c r="B1180" i="17"/>
  <c r="G1179" i="17"/>
  <c r="B1179" i="17"/>
  <c r="G1178" i="17"/>
  <c r="B1178" i="17"/>
  <c r="G1177" i="17"/>
  <c r="B1177" i="17"/>
  <c r="G1176" i="17"/>
  <c r="B1176" i="17"/>
  <c r="G1175" i="17"/>
  <c r="B1175" i="17"/>
  <c r="G1174" i="17"/>
  <c r="B1174" i="17"/>
  <c r="G1173" i="17"/>
  <c r="B1173" i="17"/>
  <c r="G1172" i="17"/>
  <c r="B1172" i="17"/>
  <c r="G1171" i="17"/>
  <c r="B1171" i="17"/>
  <c r="G1170" i="17"/>
  <c r="B1170" i="17"/>
  <c r="G1169" i="17"/>
  <c r="B1169" i="17"/>
  <c r="G1168" i="17"/>
  <c r="B1168" i="17"/>
  <c r="G1167" i="17"/>
  <c r="B1167" i="17"/>
  <c r="G1166" i="17"/>
  <c r="B1166" i="17"/>
  <c r="G1165" i="17"/>
  <c r="B1165" i="17"/>
  <c r="G1164" i="17"/>
  <c r="B1164" i="17"/>
  <c r="G1163" i="17"/>
  <c r="B1163" i="17"/>
  <c r="G1162" i="17"/>
  <c r="B1162" i="17"/>
  <c r="G1161" i="17"/>
  <c r="B1161" i="17"/>
  <c r="G1160" i="17"/>
  <c r="B1160" i="17"/>
  <c r="G1159" i="17"/>
  <c r="B1159" i="17"/>
  <c r="G1158" i="17"/>
  <c r="B1158" i="17"/>
  <c r="G1157" i="17"/>
  <c r="B1157" i="17"/>
  <c r="G1156" i="17"/>
  <c r="B1156" i="17"/>
  <c r="G1155" i="17"/>
  <c r="B1155" i="17"/>
  <c r="G1154" i="17"/>
  <c r="B1154" i="17"/>
  <c r="G1153" i="17"/>
  <c r="B1153" i="17"/>
  <c r="G1152" i="17"/>
  <c r="B1152" i="17"/>
  <c r="G1151" i="17"/>
  <c r="B1151" i="17"/>
  <c r="G1150" i="17"/>
  <c r="B1150" i="17"/>
  <c r="G1149" i="17"/>
  <c r="B1149" i="17"/>
  <c r="G1148" i="17"/>
  <c r="B1148" i="17"/>
  <c r="G1147" i="17"/>
  <c r="B1147" i="17"/>
  <c r="G1146" i="17"/>
  <c r="B1146" i="17"/>
  <c r="G1145" i="17"/>
  <c r="B1145" i="17"/>
  <c r="G1144" i="17"/>
  <c r="B1144" i="17"/>
  <c r="G1143" i="17"/>
  <c r="B1143" i="17"/>
  <c r="G1142" i="17"/>
  <c r="B1142" i="17"/>
  <c r="G1141" i="17"/>
  <c r="B1141" i="17"/>
  <c r="G1140" i="17"/>
  <c r="B1140" i="17"/>
  <c r="G1139" i="17"/>
  <c r="B1139" i="17"/>
  <c r="G1138" i="17"/>
  <c r="B1138" i="17"/>
  <c r="G1137" i="17"/>
  <c r="B1137" i="17"/>
  <c r="G1136" i="17"/>
  <c r="B1136" i="17"/>
  <c r="G1135" i="17"/>
  <c r="B1135" i="17"/>
  <c r="G1134" i="17"/>
  <c r="B1134" i="17"/>
  <c r="G1133" i="17"/>
  <c r="B1133" i="17"/>
  <c r="G1132" i="17"/>
  <c r="B1132" i="17"/>
  <c r="G1131" i="17"/>
  <c r="B1131" i="17"/>
  <c r="G1130" i="17"/>
  <c r="B1130" i="17"/>
  <c r="G1129" i="17"/>
  <c r="B1129" i="17"/>
  <c r="G1128" i="17"/>
  <c r="B1128" i="17"/>
  <c r="G1127" i="17"/>
  <c r="B1127" i="17"/>
  <c r="G1126" i="17"/>
  <c r="B1126" i="17"/>
  <c r="G1125" i="17"/>
  <c r="B1125" i="17"/>
  <c r="G1124" i="17"/>
  <c r="B1124" i="17"/>
  <c r="G1123" i="17"/>
  <c r="B1123" i="17"/>
  <c r="G1122" i="17"/>
  <c r="B1122" i="17"/>
  <c r="G1121" i="17"/>
  <c r="B1121" i="17"/>
  <c r="G1120" i="17"/>
  <c r="B1120" i="17"/>
  <c r="G1119" i="17"/>
  <c r="B1119" i="17"/>
  <c r="G1118" i="17"/>
  <c r="B1118" i="17"/>
  <c r="G1117" i="17"/>
  <c r="B1117" i="17"/>
  <c r="G1116" i="17"/>
  <c r="B1116" i="17"/>
  <c r="G1115" i="17"/>
  <c r="B1115" i="17"/>
  <c r="G1114" i="17"/>
  <c r="B1114" i="17"/>
  <c r="G1113" i="17"/>
  <c r="B1113" i="17"/>
  <c r="G1112" i="17"/>
  <c r="B1112" i="17"/>
  <c r="G1111" i="17"/>
  <c r="B1111" i="17"/>
  <c r="G1110" i="17"/>
  <c r="B1110" i="17"/>
  <c r="G1109" i="17"/>
  <c r="B1109" i="17"/>
  <c r="G1108" i="17"/>
  <c r="B1108" i="17"/>
  <c r="G1107" i="17"/>
  <c r="B1107" i="17"/>
  <c r="G1106" i="17"/>
  <c r="B1106" i="17"/>
  <c r="G1105" i="17"/>
  <c r="B1105" i="17"/>
  <c r="G1104" i="17"/>
  <c r="B1104" i="17"/>
  <c r="G1103" i="17"/>
  <c r="B1103" i="17"/>
  <c r="G1102" i="17"/>
  <c r="B1102" i="17"/>
  <c r="G1101" i="17"/>
  <c r="B1101" i="17"/>
  <c r="G1100" i="17"/>
  <c r="B1100" i="17"/>
  <c r="G1099" i="17"/>
  <c r="B1099" i="17"/>
  <c r="G1098" i="17"/>
  <c r="B1098" i="17"/>
  <c r="G1097" i="17"/>
  <c r="B1097" i="17"/>
  <c r="G1096" i="17"/>
  <c r="B1096" i="17"/>
  <c r="G1095" i="17"/>
  <c r="B1095" i="17"/>
  <c r="G1094" i="17"/>
  <c r="B1094" i="17"/>
  <c r="G1093" i="17"/>
  <c r="B1093" i="17"/>
  <c r="G1092" i="17"/>
  <c r="B1092" i="17"/>
  <c r="G1091" i="17"/>
  <c r="B1091" i="17"/>
  <c r="G1090" i="17"/>
  <c r="B1090" i="17"/>
  <c r="G1089" i="17"/>
  <c r="B1089" i="17"/>
  <c r="G1088" i="17"/>
  <c r="B1088" i="17"/>
  <c r="G1087" i="17"/>
  <c r="B1087" i="17"/>
  <c r="G1086" i="17"/>
  <c r="B1086" i="17"/>
  <c r="G1085" i="17"/>
  <c r="B1085" i="17"/>
  <c r="G1084" i="17"/>
  <c r="B1084" i="17"/>
  <c r="G1083" i="17"/>
  <c r="B1083" i="17"/>
  <c r="G1082" i="17"/>
  <c r="B1082" i="17"/>
  <c r="G1081" i="17"/>
  <c r="B1081" i="17"/>
  <c r="G1080" i="17"/>
  <c r="B1080" i="17"/>
  <c r="G1079" i="17"/>
  <c r="B1079" i="17"/>
  <c r="G1078" i="17"/>
  <c r="B1078" i="17"/>
  <c r="G1077" i="17"/>
  <c r="B1077" i="17"/>
  <c r="G1076" i="17"/>
  <c r="B1076" i="17"/>
  <c r="G1075" i="17"/>
  <c r="B1075" i="17"/>
  <c r="G1074" i="17"/>
  <c r="B1074" i="17"/>
  <c r="G1073" i="17"/>
  <c r="B1073" i="17"/>
  <c r="G1072" i="17"/>
  <c r="B1072" i="17"/>
  <c r="G1071" i="17"/>
  <c r="B1071" i="17"/>
  <c r="G1070" i="17"/>
  <c r="B1070" i="17"/>
  <c r="G1069" i="17"/>
  <c r="B1069" i="17"/>
  <c r="G1068" i="17"/>
  <c r="B1068" i="17"/>
  <c r="G1067" i="17"/>
  <c r="B1067" i="17"/>
  <c r="G1066" i="17"/>
  <c r="B1066" i="17"/>
  <c r="G1065" i="17"/>
  <c r="B1065" i="17"/>
  <c r="G1064" i="17"/>
  <c r="B1064" i="17"/>
  <c r="G1063" i="17"/>
  <c r="B1063" i="17"/>
  <c r="G1062" i="17"/>
  <c r="B1062" i="17"/>
  <c r="G1061" i="17"/>
  <c r="B1061" i="17"/>
  <c r="G1060" i="17"/>
  <c r="B1060" i="17"/>
  <c r="G1059" i="17"/>
  <c r="B1059" i="17"/>
  <c r="G1058" i="17"/>
  <c r="B1058" i="17"/>
  <c r="G1057" i="17"/>
  <c r="B1057" i="17"/>
  <c r="G1056" i="17"/>
  <c r="B1056" i="17"/>
  <c r="G1055" i="17"/>
  <c r="B1055" i="17"/>
  <c r="G1054" i="17"/>
  <c r="B1054" i="17"/>
  <c r="G1053" i="17"/>
  <c r="B1053" i="17"/>
  <c r="G1052" i="17"/>
  <c r="B1052" i="17"/>
  <c r="G1051" i="17"/>
  <c r="B1051" i="17"/>
  <c r="G1050" i="17"/>
  <c r="B1050" i="17"/>
  <c r="G1049" i="17"/>
  <c r="B1049" i="17"/>
  <c r="G1048" i="17"/>
  <c r="B1048" i="17"/>
  <c r="G1047" i="17"/>
  <c r="B1047" i="17"/>
  <c r="G1046" i="17"/>
  <c r="B1046" i="17"/>
  <c r="G1045" i="17"/>
  <c r="B1045" i="17"/>
  <c r="G1044" i="17"/>
  <c r="B1044" i="17"/>
  <c r="G1043" i="17"/>
  <c r="B1043" i="17"/>
  <c r="G1042" i="17"/>
  <c r="B1042" i="17"/>
  <c r="G1041" i="17"/>
  <c r="B1041" i="17"/>
  <c r="G1040" i="17"/>
  <c r="B1040" i="17"/>
  <c r="G1039" i="17"/>
  <c r="B1039" i="17"/>
  <c r="G1038" i="17"/>
  <c r="B1038" i="17"/>
  <c r="G1037" i="17"/>
  <c r="B1037" i="17"/>
  <c r="G1036" i="17"/>
  <c r="B1036" i="17"/>
  <c r="G1035" i="17"/>
  <c r="B1035" i="17"/>
  <c r="G1034" i="17"/>
  <c r="B1034" i="17"/>
  <c r="G1033" i="17"/>
  <c r="B1033" i="17"/>
  <c r="G1032" i="17"/>
  <c r="B1032" i="17"/>
  <c r="G1031" i="17"/>
  <c r="B1031" i="17"/>
  <c r="G1030" i="17"/>
  <c r="B1030" i="17"/>
  <c r="G1029" i="17"/>
  <c r="B1029" i="17"/>
  <c r="G1028" i="17"/>
  <c r="B1028" i="17"/>
  <c r="G1027" i="17"/>
  <c r="B1027" i="17"/>
  <c r="G1026" i="17"/>
  <c r="B1026" i="17"/>
  <c r="G1025" i="17"/>
  <c r="B1025" i="17"/>
  <c r="G1024" i="17"/>
  <c r="B1024" i="17"/>
  <c r="G1023" i="17"/>
  <c r="B1023" i="17"/>
  <c r="G1022" i="17"/>
  <c r="B1022" i="17"/>
  <c r="G1021" i="17"/>
  <c r="B1021" i="17"/>
  <c r="G1020" i="17"/>
  <c r="B1020" i="17"/>
  <c r="G1019" i="17"/>
  <c r="B1019" i="17"/>
  <c r="G1018" i="17"/>
  <c r="B1018" i="17"/>
  <c r="G1017" i="17"/>
  <c r="B1017" i="17"/>
  <c r="G1016" i="17"/>
  <c r="B1016" i="17"/>
  <c r="G1015" i="17"/>
  <c r="B1015" i="17"/>
  <c r="G1014" i="17"/>
  <c r="B1014" i="17"/>
  <c r="G1013" i="17"/>
  <c r="B1013" i="17"/>
  <c r="G1012" i="17"/>
  <c r="B1012" i="17"/>
  <c r="G1011" i="17"/>
  <c r="B1011" i="17"/>
  <c r="G1010" i="17"/>
  <c r="B1010" i="17"/>
  <c r="G1009" i="17"/>
  <c r="B1009" i="17"/>
  <c r="G1008" i="17"/>
  <c r="B1008" i="17"/>
  <c r="G1007" i="17"/>
  <c r="B1007" i="17"/>
  <c r="G1006" i="17"/>
  <c r="B1006" i="17"/>
  <c r="G1005" i="17"/>
  <c r="B1005" i="17"/>
  <c r="G1004" i="17"/>
  <c r="B1004" i="17"/>
  <c r="G1003" i="17"/>
  <c r="B1003" i="17"/>
  <c r="G1002" i="17"/>
  <c r="B1002" i="17"/>
  <c r="G1001" i="17"/>
  <c r="B1001" i="17"/>
  <c r="G1000" i="17"/>
  <c r="B1000" i="17"/>
  <c r="G999" i="17"/>
  <c r="B999" i="17"/>
  <c r="G998" i="17"/>
  <c r="B998" i="17"/>
  <c r="G997" i="17"/>
  <c r="B997" i="17"/>
  <c r="G996" i="17"/>
  <c r="B996" i="17"/>
  <c r="G995" i="17"/>
  <c r="B995" i="17"/>
  <c r="G994" i="17"/>
  <c r="B994" i="17"/>
  <c r="G993" i="17"/>
  <c r="B993" i="17"/>
  <c r="G992" i="17"/>
  <c r="B992" i="17"/>
  <c r="G991" i="17"/>
  <c r="B991" i="17"/>
  <c r="G990" i="17"/>
  <c r="B990" i="17"/>
  <c r="G989" i="17"/>
  <c r="B989" i="17"/>
  <c r="G988" i="17"/>
  <c r="B988" i="17"/>
  <c r="G987" i="17"/>
  <c r="B987" i="17"/>
  <c r="G986" i="17"/>
  <c r="B986" i="17"/>
  <c r="G985" i="17"/>
  <c r="B985" i="17"/>
  <c r="G984" i="17"/>
  <c r="B984" i="17"/>
  <c r="G983" i="17"/>
  <c r="B983" i="17"/>
  <c r="G982" i="17"/>
  <c r="B982" i="17"/>
  <c r="G981" i="17"/>
  <c r="B981" i="17"/>
  <c r="G980" i="17"/>
  <c r="B980" i="17"/>
  <c r="G979" i="17"/>
  <c r="B979" i="17"/>
  <c r="G978" i="17"/>
  <c r="B978" i="17"/>
  <c r="G977" i="17"/>
  <c r="B977" i="17"/>
  <c r="G976" i="17"/>
  <c r="B976" i="17"/>
  <c r="G975" i="17"/>
  <c r="B975" i="17"/>
  <c r="G974" i="17"/>
  <c r="B974" i="17"/>
  <c r="G973" i="17"/>
  <c r="B973" i="17"/>
  <c r="G972" i="17"/>
  <c r="B972" i="17"/>
  <c r="G971" i="17"/>
  <c r="B971" i="17"/>
  <c r="G970" i="17"/>
  <c r="B970" i="17"/>
  <c r="G969" i="17"/>
  <c r="B969" i="17"/>
  <c r="G968" i="17"/>
  <c r="B968" i="17"/>
  <c r="G967" i="17"/>
  <c r="B967" i="17"/>
  <c r="G966" i="17"/>
  <c r="B966" i="17"/>
  <c r="G965" i="17"/>
  <c r="B965" i="17"/>
  <c r="G964" i="17"/>
  <c r="B964" i="17"/>
  <c r="G963" i="17"/>
  <c r="B963" i="17"/>
  <c r="G962" i="17"/>
  <c r="B962" i="17"/>
  <c r="G961" i="17"/>
  <c r="B961" i="17"/>
  <c r="G960" i="17"/>
  <c r="B960" i="17"/>
  <c r="G959" i="17"/>
  <c r="B959" i="17"/>
  <c r="G958" i="17"/>
  <c r="B958" i="17"/>
  <c r="G957" i="17"/>
  <c r="B957" i="17"/>
  <c r="G956" i="17"/>
  <c r="B956" i="17"/>
  <c r="G955" i="17"/>
  <c r="B955" i="17"/>
  <c r="G954" i="17"/>
  <c r="B954" i="17"/>
  <c r="G953" i="17"/>
  <c r="B953" i="17"/>
  <c r="G952" i="17"/>
  <c r="B952" i="17"/>
  <c r="G951" i="17"/>
  <c r="B951" i="17"/>
  <c r="G950" i="17"/>
  <c r="B950" i="17"/>
  <c r="G949" i="17"/>
  <c r="B949" i="17"/>
  <c r="G948" i="17"/>
  <c r="B948" i="17"/>
  <c r="G947" i="17"/>
  <c r="B947" i="17"/>
  <c r="G946" i="17"/>
  <c r="B946" i="17"/>
  <c r="G945" i="17"/>
  <c r="B945" i="17"/>
  <c r="G944" i="17"/>
  <c r="B944" i="17"/>
  <c r="G943" i="17"/>
  <c r="B943" i="17"/>
  <c r="G942" i="17"/>
  <c r="B942" i="17"/>
  <c r="G941" i="17"/>
  <c r="B941" i="17"/>
  <c r="G940" i="17"/>
  <c r="B940" i="17"/>
  <c r="G939" i="17"/>
  <c r="B939" i="17"/>
  <c r="G938" i="17"/>
  <c r="B938" i="17"/>
  <c r="G937" i="17"/>
  <c r="B937" i="17"/>
  <c r="G936" i="17"/>
  <c r="B936" i="17"/>
  <c r="G935" i="17"/>
  <c r="B935" i="17"/>
  <c r="G934" i="17"/>
  <c r="B934" i="17"/>
  <c r="G933" i="17"/>
  <c r="B933" i="17"/>
  <c r="G932" i="17"/>
  <c r="B932" i="17"/>
  <c r="G931" i="17"/>
  <c r="B931" i="17"/>
  <c r="G930" i="17"/>
  <c r="B930" i="17"/>
  <c r="G929" i="17"/>
  <c r="B929" i="17"/>
  <c r="G928" i="17"/>
  <c r="B928" i="17"/>
  <c r="G927" i="17"/>
  <c r="B927" i="17"/>
  <c r="G926" i="17"/>
  <c r="B926" i="17"/>
  <c r="G925" i="17"/>
  <c r="B925" i="17"/>
  <c r="G924" i="17"/>
  <c r="B924" i="17"/>
  <c r="G923" i="17"/>
  <c r="B923" i="17"/>
  <c r="G922" i="17"/>
  <c r="B922" i="17"/>
  <c r="G921" i="17"/>
  <c r="B921" i="17"/>
  <c r="G920" i="17"/>
  <c r="B920" i="17"/>
  <c r="G919" i="17"/>
  <c r="B919" i="17"/>
  <c r="G918" i="17"/>
  <c r="B918" i="17"/>
  <c r="G917" i="17"/>
  <c r="B917" i="17"/>
  <c r="G916" i="17"/>
  <c r="B916" i="17"/>
  <c r="G915" i="17"/>
  <c r="B915" i="17"/>
  <c r="G914" i="17"/>
  <c r="B914" i="17"/>
  <c r="G913" i="17"/>
  <c r="B913" i="17"/>
  <c r="G912" i="17"/>
  <c r="B912" i="17"/>
  <c r="G911" i="17"/>
  <c r="B911" i="17"/>
  <c r="G910" i="17"/>
  <c r="B910" i="17"/>
  <c r="G909" i="17"/>
  <c r="B909" i="17"/>
  <c r="G908" i="17"/>
  <c r="B908" i="17"/>
  <c r="G907" i="17"/>
  <c r="B907" i="17"/>
  <c r="G906" i="17"/>
  <c r="B906" i="17"/>
  <c r="G905" i="17"/>
  <c r="B905" i="17"/>
  <c r="G904" i="17"/>
  <c r="B904" i="17"/>
  <c r="G903" i="17"/>
  <c r="B903" i="17"/>
  <c r="G902" i="17"/>
  <c r="B902" i="17"/>
  <c r="G901" i="17"/>
  <c r="B901" i="17"/>
  <c r="G900" i="17"/>
  <c r="B900" i="17"/>
  <c r="G899" i="17"/>
  <c r="B899" i="17"/>
  <c r="G898" i="17"/>
  <c r="B898" i="17"/>
  <c r="G897" i="17"/>
  <c r="B897" i="17"/>
  <c r="G896" i="17"/>
  <c r="B896" i="17"/>
  <c r="G895" i="17"/>
  <c r="B895" i="17"/>
  <c r="G894" i="17"/>
  <c r="B894" i="17"/>
  <c r="G893" i="17"/>
  <c r="B893" i="17"/>
  <c r="G892" i="17"/>
  <c r="B892" i="17"/>
  <c r="G891" i="17"/>
  <c r="B891" i="17"/>
  <c r="G890" i="17"/>
  <c r="B890" i="17"/>
  <c r="G889" i="17"/>
  <c r="B889" i="17"/>
  <c r="G888" i="17"/>
  <c r="B888" i="17"/>
  <c r="G887" i="17"/>
  <c r="B887" i="17"/>
  <c r="G886" i="17"/>
  <c r="B886" i="17"/>
  <c r="G885" i="17"/>
  <c r="B885" i="17"/>
  <c r="G884" i="17"/>
  <c r="B884" i="17"/>
  <c r="G883" i="17"/>
  <c r="B883" i="17"/>
  <c r="G882" i="17"/>
  <c r="B882" i="17"/>
  <c r="G881" i="17"/>
  <c r="B881" i="17"/>
  <c r="G880" i="17"/>
  <c r="B880" i="17"/>
  <c r="G879" i="17"/>
  <c r="B879" i="17"/>
  <c r="G878" i="17"/>
  <c r="B878" i="17"/>
  <c r="G877" i="17"/>
  <c r="B877" i="17"/>
  <c r="G876" i="17"/>
  <c r="B876" i="17"/>
  <c r="G875" i="17"/>
  <c r="B875" i="17"/>
  <c r="G874" i="17"/>
  <c r="B874" i="17"/>
  <c r="G873" i="17"/>
  <c r="B873" i="17"/>
  <c r="G872" i="17"/>
  <c r="B872" i="17"/>
  <c r="G871" i="17"/>
  <c r="B871" i="17"/>
  <c r="G870" i="17"/>
  <c r="B870" i="17"/>
  <c r="G869" i="17"/>
  <c r="B869" i="17"/>
  <c r="G868" i="17"/>
  <c r="B868" i="17"/>
  <c r="G867" i="17"/>
  <c r="B867" i="17"/>
  <c r="G866" i="17"/>
  <c r="B866" i="17"/>
  <c r="G865" i="17"/>
  <c r="B865" i="17"/>
  <c r="G864" i="17"/>
  <c r="B864" i="17"/>
  <c r="G863" i="17"/>
  <c r="B863" i="17"/>
  <c r="G862" i="17"/>
  <c r="B862" i="17"/>
  <c r="G861" i="17"/>
  <c r="B861" i="17"/>
  <c r="G860" i="17"/>
  <c r="B860" i="17"/>
  <c r="G859" i="17"/>
  <c r="B859" i="17"/>
  <c r="G858" i="17"/>
  <c r="B858" i="17"/>
  <c r="G857" i="17"/>
  <c r="B857" i="17"/>
  <c r="G856" i="17"/>
  <c r="B856" i="17"/>
  <c r="G855" i="17"/>
  <c r="B855" i="17"/>
  <c r="G854" i="17"/>
  <c r="B854" i="17"/>
  <c r="G853" i="17"/>
  <c r="B853" i="17"/>
  <c r="G852" i="17"/>
  <c r="B852" i="17"/>
  <c r="G851" i="17"/>
  <c r="B851" i="17"/>
  <c r="G850" i="17"/>
  <c r="B850" i="17"/>
  <c r="G849" i="17"/>
  <c r="B849" i="17"/>
  <c r="G848" i="17"/>
  <c r="B848" i="17"/>
  <c r="G847" i="17"/>
  <c r="B847" i="17"/>
  <c r="G846" i="17"/>
  <c r="B846" i="17"/>
  <c r="G845" i="17"/>
  <c r="B845" i="17"/>
  <c r="G844" i="17"/>
  <c r="B844" i="17"/>
  <c r="G843" i="17"/>
  <c r="B843" i="17"/>
  <c r="G842" i="17"/>
  <c r="B842" i="17"/>
  <c r="G841" i="17"/>
  <c r="B841" i="17"/>
  <c r="G840" i="17"/>
  <c r="B840" i="17"/>
  <c r="G839" i="17"/>
  <c r="B839" i="17"/>
  <c r="G838" i="17"/>
  <c r="B838" i="17"/>
  <c r="G837" i="17"/>
  <c r="B837" i="17"/>
  <c r="G836" i="17"/>
  <c r="B836" i="17"/>
  <c r="G835" i="17"/>
  <c r="B835" i="17"/>
  <c r="G834" i="17"/>
  <c r="B834" i="17"/>
  <c r="G833" i="17"/>
  <c r="B833" i="17"/>
  <c r="G832" i="17"/>
  <c r="B832" i="17"/>
  <c r="G831" i="17"/>
  <c r="B831" i="17"/>
  <c r="G830" i="17"/>
  <c r="B830" i="17"/>
  <c r="G829" i="17"/>
  <c r="B829" i="17"/>
  <c r="G828" i="17"/>
  <c r="B828" i="17"/>
  <c r="G827" i="17"/>
  <c r="B827" i="17"/>
  <c r="G826" i="17"/>
  <c r="B826" i="17"/>
  <c r="G825" i="17"/>
  <c r="B825" i="17"/>
  <c r="G824" i="17"/>
  <c r="B824" i="17"/>
  <c r="G823" i="17"/>
  <c r="B823" i="17"/>
  <c r="G822" i="17"/>
  <c r="B822" i="17"/>
  <c r="G821" i="17"/>
  <c r="B821" i="17"/>
  <c r="G820" i="17"/>
  <c r="B820" i="17"/>
  <c r="G819" i="17"/>
  <c r="B819" i="17"/>
  <c r="G818" i="17"/>
  <c r="B818" i="17"/>
  <c r="G817" i="17"/>
  <c r="B817" i="17"/>
  <c r="G816" i="17"/>
  <c r="B816" i="17"/>
  <c r="G815" i="17"/>
  <c r="B815" i="17"/>
  <c r="G814" i="17"/>
  <c r="B814" i="17"/>
  <c r="G813" i="17"/>
  <c r="B813" i="17"/>
  <c r="G812" i="17"/>
  <c r="B812" i="17"/>
  <c r="G811" i="17"/>
  <c r="B811" i="17"/>
  <c r="G810" i="17"/>
  <c r="B810" i="17"/>
  <c r="G809" i="17"/>
  <c r="B809" i="17"/>
  <c r="G808" i="17"/>
  <c r="B808" i="17"/>
  <c r="G807" i="17"/>
  <c r="B807" i="17"/>
  <c r="G806" i="17"/>
  <c r="B806" i="17"/>
  <c r="G805" i="17"/>
  <c r="B805" i="17"/>
  <c r="G804" i="17"/>
  <c r="B804" i="17"/>
  <c r="G803" i="17"/>
  <c r="B803" i="17"/>
  <c r="G802" i="17"/>
  <c r="B802" i="17"/>
  <c r="G801" i="17"/>
  <c r="B801" i="17"/>
  <c r="G800" i="17"/>
  <c r="B800" i="17"/>
  <c r="G799" i="17"/>
  <c r="B799" i="17"/>
  <c r="G798" i="17"/>
  <c r="B798" i="17"/>
  <c r="G797" i="17"/>
  <c r="B797" i="17"/>
  <c r="G796" i="17"/>
  <c r="B796" i="17"/>
  <c r="G795" i="17"/>
  <c r="B795" i="17"/>
  <c r="G794" i="17"/>
  <c r="B794" i="17"/>
  <c r="G793" i="17"/>
  <c r="B793" i="17"/>
  <c r="G792" i="17"/>
  <c r="B792" i="17"/>
  <c r="G791" i="17"/>
  <c r="B791" i="17"/>
  <c r="G790" i="17"/>
  <c r="B790" i="17"/>
  <c r="G789" i="17"/>
  <c r="B789" i="17"/>
  <c r="G788" i="17"/>
  <c r="B788" i="17"/>
  <c r="G787" i="17"/>
  <c r="B787" i="17"/>
  <c r="G786" i="17"/>
  <c r="B786" i="17"/>
  <c r="G785" i="17"/>
  <c r="B785" i="17"/>
  <c r="G784" i="17"/>
  <c r="B784" i="17"/>
  <c r="G783" i="17"/>
  <c r="B783" i="17"/>
  <c r="G782" i="17"/>
  <c r="B782" i="17"/>
  <c r="G781" i="17"/>
  <c r="B781" i="17"/>
  <c r="G780" i="17"/>
  <c r="B780" i="17"/>
  <c r="G779" i="17"/>
  <c r="B779" i="17"/>
  <c r="G778" i="17"/>
  <c r="B778" i="17"/>
  <c r="G777" i="17"/>
  <c r="B777" i="17"/>
  <c r="G776" i="17"/>
  <c r="B776" i="17"/>
  <c r="G775" i="17"/>
  <c r="B775" i="17"/>
  <c r="G774" i="17"/>
  <c r="B774" i="17"/>
  <c r="G773" i="17"/>
  <c r="B773" i="17"/>
  <c r="G772" i="17"/>
  <c r="B772" i="17"/>
  <c r="G771" i="17"/>
  <c r="B771" i="17"/>
  <c r="G770" i="17"/>
  <c r="B770" i="17"/>
  <c r="G769" i="17"/>
  <c r="B769" i="17"/>
  <c r="G768" i="17"/>
  <c r="B768" i="17"/>
  <c r="G767" i="17"/>
  <c r="B767" i="17"/>
  <c r="G766" i="17"/>
  <c r="B766" i="17"/>
  <c r="G765" i="17"/>
  <c r="B765" i="17"/>
  <c r="G764" i="17"/>
  <c r="B764" i="17"/>
  <c r="G763" i="17"/>
  <c r="B763" i="17"/>
  <c r="G762" i="17"/>
  <c r="B762" i="17"/>
  <c r="G761" i="17"/>
  <c r="B761" i="17"/>
  <c r="G760" i="17"/>
  <c r="B760" i="17"/>
  <c r="G759" i="17"/>
  <c r="B759" i="17"/>
  <c r="G758" i="17"/>
  <c r="B758" i="17"/>
  <c r="G757" i="17"/>
  <c r="B757" i="17"/>
  <c r="G756" i="17"/>
  <c r="B756" i="17"/>
  <c r="G755" i="17"/>
  <c r="B755" i="17"/>
  <c r="G754" i="17"/>
  <c r="B754" i="17"/>
  <c r="G753" i="17"/>
  <c r="B753" i="17"/>
  <c r="G752" i="17"/>
  <c r="B752" i="17"/>
  <c r="G751" i="17"/>
  <c r="B751" i="17"/>
  <c r="G750" i="17"/>
  <c r="B750" i="17"/>
  <c r="G749" i="17"/>
  <c r="B749" i="17"/>
  <c r="G748" i="17"/>
  <c r="B748" i="17"/>
  <c r="G747" i="17"/>
  <c r="B747" i="17"/>
  <c r="G746" i="17"/>
  <c r="B746" i="17"/>
  <c r="G745" i="17"/>
  <c r="B745" i="17"/>
  <c r="G744" i="17"/>
  <c r="B744" i="17"/>
  <c r="G743" i="17"/>
  <c r="B743" i="17"/>
  <c r="G742" i="17"/>
  <c r="B742" i="17"/>
  <c r="G741" i="17"/>
  <c r="B741" i="17"/>
  <c r="G740" i="17"/>
  <c r="B740" i="17"/>
  <c r="G739" i="17"/>
  <c r="B739" i="17"/>
  <c r="G738" i="17"/>
  <c r="B738" i="17"/>
  <c r="G737" i="17"/>
  <c r="B737" i="17"/>
  <c r="G736" i="17"/>
  <c r="B736" i="17"/>
  <c r="G735" i="17"/>
  <c r="B735" i="17"/>
  <c r="G734" i="17"/>
  <c r="B734" i="17"/>
  <c r="G733" i="17"/>
  <c r="B733" i="17"/>
  <c r="G732" i="17"/>
  <c r="B732" i="17"/>
  <c r="G731" i="17"/>
  <c r="B731" i="17"/>
  <c r="G730" i="17"/>
  <c r="B730" i="17"/>
  <c r="G729" i="17"/>
  <c r="B729" i="17"/>
  <c r="G728" i="17"/>
  <c r="B728" i="17"/>
  <c r="G727" i="17"/>
  <c r="B727" i="17"/>
  <c r="G726" i="17"/>
  <c r="B726" i="17"/>
  <c r="G725" i="17"/>
  <c r="B725" i="17"/>
  <c r="G724" i="17"/>
  <c r="B724" i="17"/>
  <c r="G723" i="17"/>
  <c r="B723" i="17"/>
  <c r="G722" i="17"/>
  <c r="B722" i="17"/>
  <c r="G721" i="17"/>
  <c r="B721" i="17"/>
  <c r="G720" i="17"/>
  <c r="B720" i="17"/>
  <c r="G719" i="17"/>
  <c r="B719" i="17"/>
  <c r="G718" i="17"/>
  <c r="B718" i="17"/>
  <c r="G717" i="17"/>
  <c r="B717" i="17"/>
  <c r="G716" i="17"/>
  <c r="B716" i="17"/>
  <c r="G715" i="17"/>
  <c r="B715" i="17"/>
  <c r="G714" i="17"/>
  <c r="B714" i="17"/>
  <c r="G713" i="17"/>
  <c r="B713" i="17"/>
  <c r="G712" i="17"/>
  <c r="B712" i="17"/>
  <c r="G711" i="17"/>
  <c r="B711" i="17"/>
  <c r="G710" i="17"/>
  <c r="B710" i="17"/>
  <c r="G709" i="17"/>
  <c r="B709" i="17"/>
  <c r="G708" i="17"/>
  <c r="B708" i="17"/>
  <c r="G707" i="17"/>
  <c r="B707" i="17"/>
  <c r="G706" i="17"/>
  <c r="B706" i="17"/>
  <c r="G705" i="17"/>
  <c r="B705" i="17"/>
  <c r="G704" i="17"/>
  <c r="B704" i="17"/>
  <c r="G703" i="17"/>
  <c r="B703" i="17"/>
  <c r="G702" i="17"/>
  <c r="B702" i="17"/>
  <c r="G701" i="17"/>
  <c r="B701" i="17"/>
  <c r="G700" i="17"/>
  <c r="B700" i="17"/>
  <c r="G699" i="17"/>
  <c r="B699" i="17"/>
  <c r="G698" i="17"/>
  <c r="B698" i="17"/>
  <c r="G697" i="17"/>
  <c r="B697" i="17"/>
  <c r="G696" i="17"/>
  <c r="B696" i="17"/>
  <c r="G695" i="17"/>
  <c r="B695" i="17"/>
  <c r="G694" i="17"/>
  <c r="B694" i="17"/>
  <c r="G693" i="17"/>
  <c r="B693" i="17"/>
  <c r="G692" i="17"/>
  <c r="B692" i="17"/>
  <c r="G691" i="17"/>
  <c r="B691" i="17"/>
  <c r="G690" i="17"/>
  <c r="B690" i="17"/>
  <c r="G689" i="17"/>
  <c r="B689" i="17"/>
  <c r="G688" i="17"/>
  <c r="B688" i="17"/>
  <c r="G687" i="17"/>
  <c r="B687" i="17"/>
  <c r="G686" i="17"/>
  <c r="B686" i="17"/>
  <c r="G685" i="17"/>
  <c r="B685" i="17"/>
  <c r="G684" i="17"/>
  <c r="B684" i="17"/>
  <c r="G683" i="17"/>
  <c r="B683" i="17"/>
  <c r="G682" i="17"/>
  <c r="B682" i="17"/>
  <c r="G681" i="17"/>
  <c r="B681" i="17"/>
  <c r="G680" i="17"/>
  <c r="B680" i="17"/>
  <c r="G679" i="17"/>
  <c r="B679" i="17"/>
  <c r="G678" i="17"/>
  <c r="B678" i="17"/>
  <c r="G677" i="17"/>
  <c r="B677" i="17"/>
  <c r="G676" i="17"/>
  <c r="B676" i="17"/>
  <c r="G675" i="17"/>
  <c r="B675" i="17"/>
  <c r="G674" i="17"/>
  <c r="B674" i="17"/>
  <c r="G673" i="17"/>
  <c r="B673" i="17"/>
  <c r="G672" i="17"/>
  <c r="B672" i="17"/>
  <c r="G671" i="17"/>
  <c r="B671" i="17"/>
  <c r="G670" i="17"/>
  <c r="B670" i="17"/>
  <c r="G669" i="17"/>
  <c r="B669" i="17"/>
  <c r="G668" i="17"/>
  <c r="B668" i="17"/>
  <c r="G667" i="17"/>
  <c r="B667" i="17"/>
  <c r="G666" i="17"/>
  <c r="B666" i="17"/>
  <c r="G665" i="17"/>
  <c r="B665" i="17"/>
  <c r="G664" i="17"/>
  <c r="B664" i="17"/>
  <c r="G663" i="17"/>
  <c r="B663" i="17"/>
  <c r="G662" i="17"/>
  <c r="B662" i="17"/>
  <c r="G661" i="17"/>
  <c r="B661" i="17"/>
  <c r="G660" i="17"/>
  <c r="B660" i="17"/>
  <c r="G659" i="17"/>
  <c r="B659" i="17"/>
  <c r="G658" i="17"/>
  <c r="B658" i="17"/>
  <c r="G657" i="17"/>
  <c r="B657" i="17"/>
  <c r="G656" i="17"/>
  <c r="B656" i="17"/>
  <c r="G655" i="17"/>
  <c r="B655" i="17"/>
  <c r="G654" i="17"/>
  <c r="B654" i="17"/>
  <c r="G653" i="17"/>
  <c r="B653" i="17"/>
  <c r="G652" i="17"/>
  <c r="B652" i="17"/>
  <c r="G651" i="17"/>
  <c r="B651" i="17"/>
  <c r="G650" i="17"/>
  <c r="B650" i="17"/>
  <c r="G649" i="17"/>
  <c r="B649" i="17"/>
  <c r="G648" i="17"/>
  <c r="B648" i="17"/>
  <c r="G647" i="17"/>
  <c r="B647" i="17"/>
  <c r="G646" i="17"/>
  <c r="B646" i="17"/>
  <c r="G645" i="17"/>
  <c r="B645" i="17"/>
  <c r="G644" i="17"/>
  <c r="B644" i="17"/>
  <c r="G643" i="17"/>
  <c r="B643" i="17"/>
  <c r="G642" i="17"/>
  <c r="B642" i="17"/>
  <c r="G641" i="17"/>
  <c r="B641" i="17"/>
  <c r="G640" i="17"/>
  <c r="B640" i="17"/>
  <c r="G639" i="17"/>
  <c r="B639" i="17"/>
  <c r="G638" i="17"/>
  <c r="B638" i="17"/>
  <c r="G637" i="17"/>
  <c r="B637" i="17"/>
  <c r="G636" i="17"/>
  <c r="B636" i="17"/>
  <c r="G635" i="17"/>
  <c r="B635" i="17"/>
  <c r="G634" i="17"/>
  <c r="B634" i="17"/>
  <c r="G633" i="17"/>
  <c r="B633" i="17"/>
  <c r="G632" i="17"/>
  <c r="B632" i="17"/>
  <c r="G631" i="17"/>
  <c r="B631" i="17"/>
  <c r="G630" i="17"/>
  <c r="B630" i="17"/>
  <c r="G629" i="17"/>
  <c r="B629" i="17"/>
  <c r="G628" i="17"/>
  <c r="B628" i="17"/>
  <c r="G627" i="17"/>
  <c r="B627" i="17"/>
  <c r="G626" i="17"/>
  <c r="B626" i="17"/>
  <c r="G625" i="17"/>
  <c r="B625" i="17"/>
  <c r="G624" i="17"/>
  <c r="B624" i="17"/>
  <c r="G623" i="17"/>
  <c r="B623" i="17"/>
  <c r="G622" i="17"/>
  <c r="B622" i="17"/>
  <c r="G621" i="17"/>
  <c r="B621" i="17"/>
  <c r="G620" i="17"/>
  <c r="B620" i="17"/>
  <c r="G619" i="17"/>
  <c r="B619" i="17"/>
  <c r="G618" i="17"/>
  <c r="B618" i="17"/>
  <c r="G617" i="17"/>
  <c r="B617" i="17"/>
  <c r="G616" i="17"/>
  <c r="B616" i="17"/>
  <c r="G615" i="17"/>
  <c r="B615" i="17"/>
  <c r="G614" i="17"/>
  <c r="B614" i="17"/>
  <c r="G613" i="17"/>
  <c r="B613" i="17"/>
  <c r="G612" i="17"/>
  <c r="B612" i="17"/>
  <c r="G611" i="17"/>
  <c r="B611" i="17"/>
  <c r="G610" i="17"/>
  <c r="B610" i="17"/>
  <c r="G609" i="17"/>
  <c r="B609" i="17"/>
  <c r="G608" i="17"/>
  <c r="B608" i="17"/>
  <c r="G607" i="17"/>
  <c r="B607" i="17"/>
  <c r="G606" i="17"/>
  <c r="B606" i="17"/>
  <c r="G605" i="17"/>
  <c r="B605" i="17"/>
  <c r="G604" i="17"/>
  <c r="B604" i="17"/>
  <c r="G603" i="17"/>
  <c r="B603" i="17"/>
  <c r="G602" i="17"/>
  <c r="B602" i="17"/>
  <c r="G601" i="17"/>
  <c r="B601" i="17"/>
  <c r="G600" i="17"/>
  <c r="B600" i="17"/>
  <c r="G599" i="17"/>
  <c r="B599" i="17"/>
  <c r="G598" i="17"/>
  <c r="B598" i="17"/>
  <c r="G597" i="17"/>
  <c r="B597" i="17"/>
  <c r="G596" i="17"/>
  <c r="B596" i="17"/>
  <c r="G595" i="17"/>
  <c r="B595" i="17"/>
  <c r="G594" i="17"/>
  <c r="B594" i="17"/>
  <c r="G593" i="17"/>
  <c r="B593" i="17"/>
  <c r="G592" i="17"/>
  <c r="B592" i="17"/>
  <c r="G591" i="17"/>
  <c r="B591" i="17"/>
  <c r="G590" i="17"/>
  <c r="B590" i="17"/>
  <c r="G589" i="17"/>
  <c r="B589" i="17"/>
  <c r="G588" i="17"/>
  <c r="B588" i="17"/>
  <c r="G587" i="17"/>
  <c r="B587" i="17"/>
  <c r="G586" i="17"/>
  <c r="B586" i="17"/>
  <c r="G585" i="17"/>
  <c r="B585" i="17"/>
  <c r="G584" i="17"/>
  <c r="B584" i="17"/>
  <c r="G583" i="17"/>
  <c r="B583" i="17"/>
  <c r="G582" i="17"/>
  <c r="B582" i="17"/>
  <c r="G581" i="17"/>
  <c r="B581" i="17"/>
  <c r="G580" i="17"/>
  <c r="B580" i="17"/>
  <c r="G579" i="17"/>
  <c r="B579" i="17"/>
  <c r="G578" i="17"/>
  <c r="B578" i="17"/>
  <c r="G577" i="17"/>
  <c r="B577" i="17"/>
  <c r="G576" i="17"/>
  <c r="B576" i="17"/>
  <c r="G575" i="17"/>
  <c r="B575" i="17"/>
  <c r="G574" i="17"/>
  <c r="B574" i="17"/>
  <c r="G573" i="17"/>
  <c r="B573" i="17"/>
  <c r="G572" i="17"/>
  <c r="B572" i="17"/>
  <c r="G571" i="17"/>
  <c r="B571" i="17"/>
  <c r="G570" i="17"/>
  <c r="B570" i="17"/>
  <c r="G569" i="17"/>
  <c r="B569" i="17"/>
  <c r="G568" i="17"/>
  <c r="B568" i="17"/>
  <c r="G567" i="17"/>
  <c r="B567" i="17"/>
  <c r="G566" i="17"/>
  <c r="B566" i="17"/>
  <c r="G565" i="17"/>
  <c r="B565" i="17"/>
  <c r="G564" i="17"/>
  <c r="B564" i="17"/>
  <c r="G563" i="17"/>
  <c r="B563" i="17"/>
  <c r="G562" i="17"/>
  <c r="B562" i="17"/>
  <c r="G561" i="17"/>
  <c r="B561" i="17"/>
  <c r="G560" i="17"/>
  <c r="B560" i="17"/>
  <c r="G559" i="17"/>
  <c r="B559" i="17"/>
  <c r="G558" i="17"/>
  <c r="B558" i="17"/>
  <c r="G557" i="17"/>
  <c r="B557" i="17"/>
  <c r="G556" i="17"/>
  <c r="B556" i="17"/>
  <c r="G555" i="17"/>
  <c r="B555" i="17"/>
  <c r="G554" i="17"/>
  <c r="B554" i="17"/>
  <c r="G553" i="17"/>
  <c r="B553" i="17"/>
  <c r="G552" i="17"/>
  <c r="B552" i="17"/>
  <c r="G551" i="17"/>
  <c r="B551" i="17"/>
  <c r="G550" i="17"/>
  <c r="B550" i="17"/>
  <c r="G549" i="17"/>
  <c r="B549" i="17"/>
  <c r="G548" i="17"/>
  <c r="B548" i="17"/>
  <c r="G547" i="17"/>
  <c r="B547" i="17"/>
  <c r="G546" i="17"/>
  <c r="B546" i="17"/>
  <c r="G545" i="17"/>
  <c r="B545" i="17"/>
  <c r="G544" i="17"/>
  <c r="B544" i="17"/>
  <c r="G543" i="17"/>
  <c r="B543" i="17"/>
  <c r="G542" i="17"/>
  <c r="B542" i="17"/>
  <c r="G541" i="17"/>
  <c r="B541" i="17"/>
  <c r="G540" i="17"/>
  <c r="B540" i="17"/>
  <c r="G539" i="17"/>
  <c r="B539" i="17"/>
  <c r="G538" i="17"/>
  <c r="B538" i="17"/>
  <c r="G537" i="17"/>
  <c r="B537" i="17"/>
  <c r="G536" i="17"/>
  <c r="B536" i="17"/>
  <c r="G535" i="17"/>
  <c r="B535" i="17"/>
  <c r="G534" i="17"/>
  <c r="B534" i="17"/>
  <c r="G533" i="17"/>
  <c r="B533" i="17"/>
  <c r="G532" i="17"/>
  <c r="B532" i="17"/>
  <c r="G531" i="17"/>
  <c r="B531" i="17"/>
  <c r="G530" i="17"/>
  <c r="B530" i="17"/>
  <c r="G529" i="17"/>
  <c r="B529" i="17"/>
  <c r="G528" i="17"/>
  <c r="B528" i="17"/>
  <c r="G527" i="17"/>
  <c r="B527" i="17"/>
  <c r="G526" i="17"/>
  <c r="B526" i="17"/>
  <c r="G525" i="17"/>
  <c r="B525" i="17"/>
  <c r="G524" i="17"/>
  <c r="B524" i="17"/>
  <c r="G523" i="17"/>
  <c r="B523" i="17"/>
  <c r="G522" i="17"/>
  <c r="B522" i="17"/>
  <c r="G521" i="17"/>
  <c r="B521" i="17"/>
  <c r="G520" i="17"/>
  <c r="B520" i="17"/>
  <c r="G519" i="17"/>
  <c r="B519" i="17"/>
  <c r="G518" i="17"/>
  <c r="B518" i="17"/>
  <c r="G517" i="17"/>
  <c r="B517" i="17"/>
  <c r="G516" i="17"/>
  <c r="B516" i="17"/>
  <c r="G515" i="17"/>
  <c r="B515" i="17"/>
  <c r="G514" i="17"/>
  <c r="B514" i="17"/>
  <c r="G513" i="17"/>
  <c r="B513" i="17"/>
  <c r="G512" i="17"/>
  <c r="B512" i="17"/>
  <c r="G511" i="17"/>
  <c r="B511" i="17"/>
  <c r="G510" i="17"/>
  <c r="B510" i="17"/>
  <c r="G509" i="17"/>
  <c r="B509" i="17"/>
  <c r="G508" i="17"/>
  <c r="B508" i="17"/>
  <c r="G507" i="17"/>
  <c r="B507" i="17"/>
  <c r="G506" i="17"/>
  <c r="B506" i="17"/>
  <c r="G505" i="17"/>
  <c r="B505" i="17"/>
  <c r="G504" i="17"/>
  <c r="B504" i="17"/>
  <c r="G503" i="17"/>
  <c r="B503" i="17"/>
  <c r="G502" i="17"/>
  <c r="B502" i="17"/>
  <c r="G501" i="17"/>
  <c r="B501" i="17"/>
  <c r="G500" i="17"/>
  <c r="B500" i="17"/>
  <c r="G499" i="17"/>
  <c r="B499" i="17"/>
  <c r="G498" i="17"/>
  <c r="B498" i="17"/>
  <c r="G497" i="17"/>
  <c r="B497" i="17"/>
  <c r="G496" i="17"/>
  <c r="B496" i="17"/>
  <c r="G495" i="17"/>
  <c r="B495" i="17"/>
  <c r="G494" i="17"/>
  <c r="B494" i="17"/>
  <c r="G493" i="17"/>
  <c r="B493" i="17"/>
  <c r="G492" i="17"/>
  <c r="B492" i="17"/>
  <c r="G491" i="17"/>
  <c r="B491" i="17"/>
  <c r="G490" i="17"/>
  <c r="B490" i="17"/>
  <c r="G489" i="17"/>
  <c r="B489" i="17"/>
  <c r="G488" i="17"/>
  <c r="B488" i="17"/>
  <c r="G487" i="17"/>
  <c r="B487" i="17"/>
  <c r="G486" i="17"/>
  <c r="B486" i="17"/>
  <c r="G485" i="17"/>
  <c r="B485" i="17"/>
  <c r="G484" i="17"/>
  <c r="B484" i="17"/>
  <c r="G483" i="17"/>
  <c r="B483" i="17"/>
  <c r="G482" i="17"/>
  <c r="B482" i="17"/>
  <c r="G481" i="17"/>
  <c r="B481" i="17"/>
  <c r="G480" i="17"/>
  <c r="B480" i="17"/>
  <c r="G479" i="17"/>
  <c r="B479" i="17"/>
  <c r="G478" i="17"/>
  <c r="B478" i="17"/>
  <c r="G477" i="17"/>
  <c r="B477" i="17"/>
  <c r="G476" i="17"/>
  <c r="B476" i="17"/>
  <c r="G475" i="17"/>
  <c r="B475" i="17"/>
  <c r="G474" i="17"/>
  <c r="B474" i="17"/>
  <c r="G473" i="17"/>
  <c r="B473" i="17"/>
  <c r="G472" i="17"/>
  <c r="B472" i="17"/>
  <c r="G471" i="17"/>
  <c r="B471" i="17"/>
  <c r="G470" i="17"/>
  <c r="B470" i="17"/>
  <c r="G469" i="17"/>
  <c r="B469" i="17"/>
  <c r="G468" i="17"/>
  <c r="B468" i="17"/>
  <c r="G467" i="17"/>
  <c r="B467" i="17"/>
  <c r="G466" i="17"/>
  <c r="B466" i="17"/>
  <c r="G465" i="17"/>
  <c r="B465" i="17"/>
  <c r="G464" i="17"/>
  <c r="B464" i="17"/>
  <c r="G463" i="17"/>
  <c r="B463" i="17"/>
  <c r="G462" i="17"/>
  <c r="B462" i="17"/>
  <c r="G461" i="17"/>
  <c r="B461" i="17"/>
  <c r="G460" i="17"/>
  <c r="B460" i="17"/>
  <c r="G459" i="17"/>
  <c r="B459" i="17"/>
  <c r="G458" i="17"/>
  <c r="B458" i="17"/>
  <c r="G457" i="17"/>
  <c r="B457" i="17"/>
  <c r="G456" i="17"/>
  <c r="B456" i="17"/>
  <c r="G455" i="17"/>
  <c r="B455" i="17"/>
  <c r="G454" i="17"/>
  <c r="B454" i="17"/>
  <c r="G453" i="17"/>
  <c r="B453" i="17"/>
  <c r="G452" i="17"/>
  <c r="B452" i="17"/>
  <c r="G451" i="17"/>
  <c r="B451" i="17"/>
  <c r="G450" i="17"/>
  <c r="B450" i="17"/>
  <c r="G449" i="17"/>
  <c r="B449" i="17"/>
  <c r="G448" i="17"/>
  <c r="B448" i="17"/>
  <c r="G447" i="17"/>
  <c r="B447" i="17"/>
  <c r="G446" i="17"/>
  <c r="B446" i="17"/>
  <c r="G445" i="17"/>
  <c r="B445" i="17"/>
  <c r="G444" i="17"/>
  <c r="B444" i="17"/>
  <c r="G443" i="17"/>
  <c r="B443" i="17"/>
  <c r="G442" i="17"/>
  <c r="B442" i="17"/>
  <c r="G441" i="17"/>
  <c r="B441" i="17"/>
  <c r="G440" i="17"/>
  <c r="B440" i="17"/>
  <c r="G439" i="17"/>
  <c r="B439" i="17"/>
  <c r="G438" i="17"/>
  <c r="B438" i="17"/>
  <c r="G437" i="17"/>
  <c r="B437" i="17"/>
  <c r="G436" i="17"/>
  <c r="B436" i="17"/>
  <c r="G435" i="17"/>
  <c r="B435" i="17"/>
  <c r="G434" i="17"/>
  <c r="B434" i="17"/>
  <c r="G433" i="17"/>
  <c r="B433" i="17"/>
  <c r="G432" i="17"/>
  <c r="B432" i="17"/>
  <c r="G431" i="17"/>
  <c r="B431" i="17"/>
  <c r="G430" i="17"/>
  <c r="B430" i="17"/>
  <c r="G429" i="17"/>
  <c r="B429" i="17"/>
  <c r="G428" i="17"/>
  <c r="B428" i="17"/>
  <c r="G427" i="17"/>
  <c r="B427" i="17"/>
  <c r="G426" i="17"/>
  <c r="B426" i="17"/>
  <c r="G425" i="17"/>
  <c r="B425" i="17"/>
  <c r="G424" i="17"/>
  <c r="B424" i="17"/>
  <c r="G423" i="17"/>
  <c r="B423" i="17"/>
  <c r="G422" i="17"/>
  <c r="B422" i="17"/>
  <c r="G421" i="17"/>
  <c r="B421" i="17"/>
  <c r="G420" i="17"/>
  <c r="B420" i="17"/>
  <c r="G419" i="17"/>
  <c r="B419" i="17"/>
  <c r="G418" i="17"/>
  <c r="B418" i="17"/>
  <c r="G417" i="17"/>
  <c r="B417" i="17"/>
  <c r="G416" i="17"/>
  <c r="B416" i="17"/>
  <c r="G415" i="17"/>
  <c r="B415" i="17"/>
  <c r="G414" i="17"/>
  <c r="B414" i="17"/>
  <c r="G413" i="17"/>
  <c r="B413" i="17"/>
  <c r="G412" i="17"/>
  <c r="B412" i="17"/>
  <c r="G411" i="17"/>
  <c r="B411" i="17"/>
  <c r="G410" i="17"/>
  <c r="B410" i="17"/>
  <c r="G409" i="17"/>
  <c r="B409" i="17"/>
  <c r="G408" i="17"/>
  <c r="B408" i="17"/>
  <c r="G407" i="17"/>
  <c r="B407" i="17"/>
  <c r="G406" i="17"/>
  <c r="B406" i="17"/>
  <c r="G405" i="17"/>
  <c r="B405" i="17"/>
  <c r="G404" i="17"/>
  <c r="B404" i="17"/>
  <c r="G403" i="17"/>
  <c r="B403" i="17"/>
  <c r="G402" i="17"/>
  <c r="B402" i="17"/>
  <c r="G401" i="17"/>
  <c r="B401" i="17"/>
  <c r="G400" i="17"/>
  <c r="B400" i="17"/>
  <c r="G399" i="17"/>
  <c r="B399" i="17"/>
  <c r="G398" i="17"/>
  <c r="B398" i="17"/>
  <c r="G397" i="17"/>
  <c r="B397" i="17"/>
  <c r="G396" i="17"/>
  <c r="B396" i="17"/>
  <c r="G395" i="17"/>
  <c r="B395" i="17"/>
  <c r="G394" i="17"/>
  <c r="B394" i="17"/>
  <c r="G393" i="17"/>
  <c r="B393" i="17"/>
  <c r="G392" i="17"/>
  <c r="B392" i="17"/>
  <c r="G391" i="17"/>
  <c r="B391" i="17"/>
  <c r="G390" i="17"/>
  <c r="B390" i="17"/>
  <c r="G389" i="17"/>
  <c r="B389" i="17"/>
  <c r="G388" i="17"/>
  <c r="B388" i="17"/>
  <c r="G387" i="17"/>
  <c r="B387" i="17"/>
  <c r="G386" i="17"/>
  <c r="B386" i="17"/>
  <c r="G385" i="17"/>
  <c r="B385" i="17"/>
  <c r="G384" i="17"/>
  <c r="B384" i="17"/>
  <c r="G383" i="17"/>
  <c r="B383" i="17"/>
  <c r="G382" i="17"/>
  <c r="B382" i="17"/>
  <c r="G381" i="17"/>
  <c r="B381" i="17"/>
  <c r="G380" i="17"/>
  <c r="B380" i="17"/>
  <c r="G379" i="17"/>
  <c r="B379" i="17"/>
  <c r="G378" i="17"/>
  <c r="B378" i="17"/>
  <c r="G377" i="17"/>
  <c r="B377" i="17"/>
  <c r="G376" i="17"/>
  <c r="B376" i="17"/>
  <c r="G375" i="17"/>
  <c r="B375" i="17"/>
  <c r="G374" i="17"/>
  <c r="B374" i="17"/>
  <c r="G373" i="17"/>
  <c r="B373" i="17"/>
  <c r="G372" i="17"/>
  <c r="B372" i="17"/>
  <c r="G371" i="17"/>
  <c r="B371" i="17"/>
  <c r="G370" i="17"/>
  <c r="B370" i="17"/>
  <c r="G369" i="17"/>
  <c r="B369" i="17"/>
  <c r="G368" i="17"/>
  <c r="B368" i="17"/>
  <c r="G367" i="17"/>
  <c r="B367" i="17"/>
  <c r="G366" i="17"/>
  <c r="B366" i="17"/>
  <c r="G365" i="17"/>
  <c r="B365" i="17"/>
  <c r="G364" i="17"/>
  <c r="B364" i="17"/>
  <c r="G363" i="17"/>
  <c r="B363" i="17"/>
  <c r="G362" i="17"/>
  <c r="B362" i="17"/>
  <c r="G361" i="17"/>
  <c r="B361" i="17"/>
  <c r="G360" i="17"/>
  <c r="B360" i="17"/>
  <c r="G359" i="17"/>
  <c r="B359" i="17"/>
  <c r="G358" i="17"/>
  <c r="B358" i="17"/>
  <c r="G357" i="17"/>
  <c r="B357" i="17"/>
  <c r="G356" i="17"/>
  <c r="B356" i="17"/>
  <c r="G355" i="17"/>
  <c r="B355" i="17"/>
  <c r="G354" i="17"/>
  <c r="B354" i="17"/>
  <c r="G353" i="17"/>
  <c r="B353" i="17"/>
  <c r="G352" i="17"/>
  <c r="B352" i="17"/>
  <c r="G351" i="17"/>
  <c r="B351" i="17"/>
  <c r="G350" i="17"/>
  <c r="B350" i="17"/>
  <c r="G349" i="17"/>
  <c r="B349" i="17"/>
  <c r="G348" i="17"/>
  <c r="B348" i="17"/>
  <c r="G347" i="17"/>
  <c r="B347" i="17"/>
  <c r="G346" i="17"/>
  <c r="B346" i="17"/>
  <c r="G345" i="17"/>
  <c r="B345" i="17"/>
  <c r="G344" i="17"/>
  <c r="B344" i="17"/>
  <c r="G343" i="17"/>
  <c r="B343" i="17"/>
  <c r="G342" i="17"/>
  <c r="B342" i="17"/>
  <c r="G341" i="17"/>
  <c r="B341" i="17"/>
  <c r="G340" i="17"/>
  <c r="B340" i="17"/>
  <c r="G339" i="17"/>
  <c r="B339" i="17"/>
  <c r="G338" i="17"/>
  <c r="B338" i="17"/>
  <c r="G337" i="17"/>
  <c r="B337" i="17"/>
  <c r="G336" i="17"/>
  <c r="B336" i="17"/>
  <c r="G335" i="17"/>
  <c r="B335" i="17"/>
  <c r="G334" i="17"/>
  <c r="B334" i="17"/>
  <c r="G333" i="17"/>
  <c r="B333" i="17"/>
  <c r="G332" i="17"/>
  <c r="B332" i="17"/>
  <c r="G331" i="17"/>
  <c r="B331" i="17"/>
  <c r="G330" i="17"/>
  <c r="B330" i="17"/>
  <c r="G329" i="17"/>
  <c r="B329" i="17"/>
  <c r="G328" i="17"/>
  <c r="B328" i="17"/>
  <c r="G327" i="17"/>
  <c r="B327" i="17"/>
  <c r="G326" i="17"/>
  <c r="B326" i="17"/>
  <c r="G325" i="17"/>
  <c r="B325" i="17"/>
  <c r="G324" i="17"/>
  <c r="B324" i="17"/>
  <c r="G323" i="17"/>
  <c r="B323" i="17"/>
  <c r="G322" i="17"/>
  <c r="B322" i="17"/>
  <c r="G321" i="17"/>
  <c r="B321" i="17"/>
  <c r="G320" i="17"/>
  <c r="B320" i="17"/>
  <c r="G319" i="17"/>
  <c r="B319" i="17"/>
  <c r="G318" i="17"/>
  <c r="B318" i="17"/>
  <c r="G317" i="17"/>
  <c r="B317" i="17"/>
  <c r="G316" i="17"/>
  <c r="B316" i="17"/>
  <c r="G315" i="17"/>
  <c r="B315" i="17"/>
  <c r="G314" i="17"/>
  <c r="B314" i="17"/>
  <c r="G313" i="17"/>
  <c r="B313" i="17"/>
  <c r="G312" i="17"/>
  <c r="B312" i="17"/>
  <c r="G311" i="17"/>
  <c r="B311" i="17"/>
  <c r="G310" i="17"/>
  <c r="B310" i="17"/>
  <c r="G309" i="17"/>
  <c r="B309" i="17"/>
  <c r="G308" i="17"/>
  <c r="B308" i="17"/>
  <c r="G307" i="17"/>
  <c r="B307" i="17"/>
  <c r="G306" i="17"/>
  <c r="B306" i="17"/>
  <c r="G305" i="17"/>
  <c r="B305" i="17"/>
  <c r="G304" i="17"/>
  <c r="B304" i="17"/>
  <c r="G303" i="17"/>
  <c r="B303" i="17"/>
  <c r="G302" i="17"/>
  <c r="B302" i="17"/>
  <c r="G301" i="17"/>
  <c r="B301" i="17"/>
  <c r="G300" i="17"/>
  <c r="B300" i="17"/>
  <c r="G299" i="17"/>
  <c r="B299" i="17"/>
  <c r="G298" i="17"/>
  <c r="B298" i="17"/>
  <c r="G297" i="17"/>
  <c r="B297" i="17"/>
  <c r="G296" i="17"/>
  <c r="B296" i="17"/>
  <c r="G295" i="17"/>
  <c r="B295" i="17"/>
  <c r="G294" i="17"/>
  <c r="B294" i="17"/>
  <c r="G293" i="17"/>
  <c r="B293" i="17"/>
  <c r="G292" i="17"/>
  <c r="B292" i="17"/>
  <c r="G291" i="17"/>
  <c r="B291" i="17"/>
  <c r="G290" i="17"/>
  <c r="B290" i="17"/>
  <c r="G289" i="17"/>
  <c r="B289" i="17"/>
  <c r="G288" i="17"/>
  <c r="B288" i="17"/>
  <c r="G287" i="17"/>
  <c r="B287" i="17"/>
  <c r="G286" i="17"/>
  <c r="B286" i="17"/>
  <c r="G285" i="17"/>
  <c r="B285" i="17"/>
  <c r="G284" i="17"/>
  <c r="B284" i="17"/>
  <c r="G283" i="17"/>
  <c r="B283" i="17"/>
  <c r="G282" i="17"/>
  <c r="B282" i="17"/>
  <c r="G281" i="17"/>
  <c r="B281" i="17"/>
  <c r="G280" i="17"/>
  <c r="B280" i="17"/>
  <c r="G279" i="17"/>
  <c r="B279" i="17"/>
  <c r="G278" i="17"/>
  <c r="B278" i="17"/>
  <c r="G277" i="17"/>
  <c r="B277" i="17"/>
  <c r="G276" i="17"/>
  <c r="B276" i="17"/>
  <c r="G275" i="17"/>
  <c r="B275" i="17"/>
  <c r="G274" i="17"/>
  <c r="B274" i="17"/>
  <c r="G273" i="17"/>
  <c r="B273" i="17"/>
  <c r="G272" i="17"/>
  <c r="B272" i="17"/>
  <c r="G271" i="17"/>
  <c r="B271" i="17"/>
  <c r="G270" i="17"/>
  <c r="B270" i="17"/>
  <c r="G269" i="17"/>
  <c r="B269" i="17"/>
  <c r="G268" i="17"/>
  <c r="B268" i="17"/>
  <c r="G267" i="17"/>
  <c r="B267" i="17"/>
  <c r="G266" i="17"/>
  <c r="B266" i="17"/>
  <c r="G265" i="17"/>
  <c r="B265" i="17"/>
  <c r="G264" i="17"/>
  <c r="B264" i="17"/>
  <c r="G263" i="17"/>
  <c r="B263" i="17"/>
  <c r="G262" i="17"/>
  <c r="B262" i="17"/>
  <c r="G261" i="17"/>
  <c r="B261" i="17"/>
  <c r="G260" i="17"/>
  <c r="B260" i="17"/>
  <c r="G259" i="17"/>
  <c r="B259" i="17"/>
  <c r="G258" i="17"/>
  <c r="B258" i="17"/>
  <c r="G257" i="17"/>
  <c r="B257" i="17"/>
  <c r="G256" i="17"/>
  <c r="B256" i="17"/>
  <c r="G255" i="17"/>
  <c r="B255" i="17"/>
  <c r="G254" i="17"/>
  <c r="B254" i="17"/>
  <c r="G253" i="17"/>
  <c r="B253" i="17"/>
  <c r="G252" i="17"/>
  <c r="B252" i="17"/>
  <c r="G251" i="17"/>
  <c r="B251" i="17"/>
  <c r="G250" i="17"/>
  <c r="B250" i="17"/>
  <c r="G249" i="17"/>
  <c r="B249" i="17"/>
  <c r="G248" i="17"/>
  <c r="B248" i="17"/>
  <c r="G247" i="17"/>
  <c r="B247" i="17"/>
  <c r="G246" i="17"/>
  <c r="B246" i="17"/>
  <c r="G245" i="17"/>
  <c r="B245" i="17"/>
  <c r="G244" i="17"/>
  <c r="B244" i="17"/>
  <c r="G243" i="17"/>
  <c r="B243" i="17"/>
  <c r="G242" i="17"/>
  <c r="B242" i="17"/>
  <c r="G241" i="17"/>
  <c r="B241" i="17"/>
  <c r="G240" i="17"/>
  <c r="B240" i="17"/>
  <c r="G239" i="17"/>
  <c r="B239" i="17"/>
  <c r="G238" i="17"/>
  <c r="B238" i="17"/>
  <c r="G237" i="17"/>
  <c r="B237" i="17"/>
  <c r="G236" i="17"/>
  <c r="B236" i="17"/>
  <c r="G235" i="17"/>
  <c r="B235" i="17"/>
  <c r="G234" i="17"/>
  <c r="B234" i="17"/>
  <c r="G233" i="17"/>
  <c r="B233" i="17"/>
  <c r="G232" i="17"/>
  <c r="B232" i="17"/>
  <c r="G231" i="17"/>
  <c r="B231" i="17"/>
  <c r="G230" i="17"/>
  <c r="B230" i="17"/>
  <c r="G229" i="17"/>
  <c r="B229" i="17"/>
  <c r="G228" i="17"/>
  <c r="B228" i="17"/>
  <c r="G227" i="17"/>
  <c r="B227" i="17"/>
  <c r="G226" i="17"/>
  <c r="B226" i="17"/>
  <c r="G225" i="17"/>
  <c r="B225" i="17"/>
  <c r="G224" i="17"/>
  <c r="B224" i="17"/>
  <c r="G223" i="17"/>
  <c r="B223" i="17"/>
  <c r="G222" i="17"/>
  <c r="B222" i="17"/>
  <c r="G221" i="17"/>
  <c r="B221" i="17"/>
  <c r="G220" i="17"/>
  <c r="B220" i="17"/>
  <c r="G219" i="17"/>
  <c r="B219" i="17"/>
  <c r="G218" i="17"/>
  <c r="B218" i="17"/>
  <c r="G217" i="17"/>
  <c r="B217" i="17"/>
  <c r="G216" i="17"/>
  <c r="B216" i="17"/>
  <c r="G215" i="17"/>
  <c r="B215" i="17"/>
  <c r="G214" i="17"/>
  <c r="B214" i="17"/>
  <c r="G213" i="17"/>
  <c r="B213" i="17"/>
  <c r="G212" i="17"/>
  <c r="B212" i="17"/>
  <c r="G211" i="17"/>
  <c r="B211" i="17"/>
  <c r="G210" i="17"/>
  <c r="B210" i="17"/>
  <c r="G209" i="17"/>
  <c r="B209" i="17"/>
  <c r="G208" i="17"/>
  <c r="B208" i="17"/>
  <c r="G207" i="17"/>
  <c r="B207" i="17"/>
  <c r="G206" i="17"/>
  <c r="B206" i="17"/>
  <c r="G205" i="17"/>
  <c r="B205" i="17"/>
  <c r="G204" i="17"/>
  <c r="B204" i="17"/>
  <c r="G203" i="17"/>
  <c r="B203" i="17"/>
  <c r="G202" i="17"/>
  <c r="B202" i="17"/>
  <c r="G201" i="17"/>
  <c r="B201" i="17"/>
  <c r="G200" i="17"/>
  <c r="B200" i="17"/>
  <c r="G199" i="17"/>
  <c r="B199" i="17"/>
  <c r="G198" i="17"/>
  <c r="B198" i="17"/>
  <c r="G197" i="17"/>
  <c r="B197" i="17"/>
  <c r="G196" i="17"/>
  <c r="B196" i="17"/>
  <c r="G195" i="17"/>
  <c r="B195" i="17"/>
  <c r="G194" i="17"/>
  <c r="B194" i="17"/>
  <c r="G193" i="17"/>
  <c r="B193" i="17"/>
  <c r="G192" i="17"/>
  <c r="B192" i="17"/>
  <c r="G191" i="17"/>
  <c r="B191" i="17"/>
  <c r="G190" i="17"/>
  <c r="B190" i="17"/>
  <c r="G189" i="17"/>
  <c r="B189" i="17"/>
  <c r="G188" i="17"/>
  <c r="B188" i="17"/>
  <c r="G187" i="17"/>
  <c r="B187" i="17"/>
  <c r="G186" i="17"/>
  <c r="B186" i="17"/>
  <c r="G185" i="17"/>
  <c r="B185" i="17"/>
  <c r="G184" i="17"/>
  <c r="B184" i="17"/>
  <c r="G183" i="17"/>
  <c r="B183" i="17"/>
  <c r="G182" i="17"/>
  <c r="B182" i="17"/>
  <c r="G181" i="17"/>
  <c r="B181" i="17"/>
  <c r="G180" i="17"/>
  <c r="B180" i="17"/>
  <c r="G179" i="17"/>
  <c r="B179" i="17"/>
  <c r="G178" i="17"/>
  <c r="B178" i="17"/>
  <c r="G177" i="17"/>
  <c r="B177" i="17"/>
  <c r="G176" i="17"/>
  <c r="B176" i="17"/>
  <c r="G175" i="17"/>
  <c r="B175" i="17"/>
  <c r="G174" i="17"/>
  <c r="B174" i="17"/>
  <c r="G173" i="17"/>
  <c r="B173" i="17"/>
  <c r="G172" i="17"/>
  <c r="B172" i="17"/>
  <c r="G171" i="17"/>
  <c r="B171" i="17"/>
  <c r="G170" i="17"/>
  <c r="B170" i="17"/>
  <c r="G169" i="17"/>
  <c r="B169" i="17"/>
  <c r="G168" i="17"/>
  <c r="B168" i="17"/>
  <c r="G167" i="17"/>
  <c r="B167" i="17"/>
  <c r="G166" i="17"/>
  <c r="B166" i="17"/>
  <c r="G165" i="17"/>
  <c r="B165" i="17"/>
  <c r="G164" i="17"/>
  <c r="B164" i="17"/>
  <c r="G163" i="17"/>
  <c r="B163" i="17"/>
  <c r="G162" i="17"/>
  <c r="B162" i="17"/>
  <c r="G161" i="17"/>
  <c r="B161" i="17"/>
  <c r="G160" i="17"/>
  <c r="B160" i="17"/>
  <c r="G159" i="17"/>
  <c r="B159" i="17"/>
  <c r="G158" i="17"/>
  <c r="B158" i="17"/>
  <c r="G157" i="17"/>
  <c r="B157" i="17"/>
  <c r="G156" i="17"/>
  <c r="B156" i="17"/>
  <c r="G155" i="17"/>
  <c r="B155" i="17"/>
  <c r="G154" i="17"/>
  <c r="B154" i="17"/>
  <c r="G153" i="17"/>
  <c r="B153" i="17"/>
  <c r="G152" i="17"/>
  <c r="B152" i="17"/>
  <c r="G151" i="17"/>
  <c r="B151" i="17"/>
  <c r="G150" i="17"/>
  <c r="B150" i="17"/>
  <c r="G149" i="17"/>
  <c r="B149" i="17"/>
  <c r="G148" i="17"/>
  <c r="B148" i="17"/>
  <c r="G147" i="17"/>
  <c r="B147" i="17"/>
  <c r="G146" i="17"/>
  <c r="B146" i="17"/>
  <c r="G145" i="17"/>
  <c r="B145" i="17"/>
  <c r="G144" i="17"/>
  <c r="B144" i="17"/>
  <c r="G143" i="17"/>
  <c r="B143" i="17"/>
  <c r="G142" i="17"/>
  <c r="B142" i="17"/>
  <c r="G141" i="17"/>
  <c r="B141" i="17"/>
  <c r="G140" i="17"/>
  <c r="B140" i="17"/>
  <c r="G139" i="17"/>
  <c r="B139" i="17"/>
  <c r="G138" i="17"/>
  <c r="B138" i="17"/>
  <c r="G137" i="17"/>
  <c r="B137" i="17"/>
  <c r="G136" i="17"/>
  <c r="B136" i="17"/>
  <c r="G135" i="17"/>
  <c r="B135" i="17"/>
  <c r="G134" i="17"/>
  <c r="B134" i="17"/>
  <c r="G133" i="17"/>
  <c r="B133" i="17"/>
  <c r="G132" i="17"/>
  <c r="B132" i="17"/>
  <c r="G131" i="17"/>
  <c r="B131" i="17"/>
  <c r="G130" i="17"/>
  <c r="B130" i="17"/>
  <c r="G129" i="17"/>
  <c r="B129" i="17"/>
  <c r="G128" i="17"/>
  <c r="B128" i="17"/>
  <c r="G127" i="17"/>
  <c r="B127" i="17"/>
  <c r="G126" i="17"/>
  <c r="B126" i="17"/>
  <c r="G125" i="17"/>
  <c r="B125" i="17"/>
  <c r="G124" i="17"/>
  <c r="B124" i="17"/>
  <c r="G123" i="17"/>
  <c r="B123" i="17"/>
  <c r="G122" i="17"/>
  <c r="B122" i="17"/>
  <c r="G121" i="17"/>
  <c r="B121" i="17"/>
  <c r="G120" i="17"/>
  <c r="B120" i="17"/>
  <c r="G119" i="17"/>
  <c r="B119" i="17"/>
  <c r="G118" i="17"/>
  <c r="B118" i="17"/>
  <c r="G117" i="17"/>
  <c r="B117" i="17"/>
  <c r="G116" i="17"/>
  <c r="B116" i="17"/>
  <c r="G115" i="17"/>
  <c r="B115" i="17"/>
  <c r="G114" i="17"/>
  <c r="B114" i="17"/>
  <c r="G113" i="17"/>
  <c r="B113" i="17"/>
  <c r="G112" i="17"/>
  <c r="B112" i="17"/>
  <c r="G111" i="17"/>
  <c r="B111" i="17"/>
  <c r="G110" i="17"/>
  <c r="B110" i="17"/>
  <c r="G109" i="17"/>
  <c r="B109" i="17"/>
  <c r="G108" i="17"/>
  <c r="B108" i="17"/>
  <c r="G107" i="17"/>
  <c r="B107" i="17"/>
  <c r="G106" i="17"/>
  <c r="B106" i="17"/>
  <c r="G105" i="17"/>
  <c r="B105" i="17"/>
  <c r="G104" i="17"/>
  <c r="B104" i="17"/>
  <c r="G103" i="17"/>
  <c r="B103" i="17"/>
  <c r="G102" i="17"/>
  <c r="B102" i="17"/>
  <c r="G101" i="17"/>
  <c r="B101" i="17"/>
  <c r="G100" i="17"/>
  <c r="B100" i="17"/>
  <c r="G99" i="17"/>
  <c r="B99" i="17"/>
  <c r="G98" i="17"/>
  <c r="B98" i="17"/>
  <c r="G97" i="17"/>
  <c r="B97" i="17"/>
  <c r="G96" i="17"/>
  <c r="B96" i="17"/>
  <c r="G95" i="17"/>
  <c r="B95" i="17"/>
  <c r="G94" i="17"/>
  <c r="B94" i="17"/>
  <c r="G93" i="17"/>
  <c r="B93" i="17"/>
  <c r="G92" i="17"/>
  <c r="B92" i="17"/>
  <c r="G91" i="17"/>
  <c r="B91" i="17"/>
  <c r="G90" i="17"/>
  <c r="B90" i="17"/>
  <c r="G89" i="17"/>
  <c r="B89" i="17"/>
  <c r="G88" i="17"/>
  <c r="B88" i="17"/>
  <c r="G87" i="17"/>
  <c r="B87" i="17"/>
  <c r="G86" i="17"/>
  <c r="B86" i="17"/>
  <c r="G85" i="17"/>
  <c r="B85" i="17"/>
  <c r="G84" i="17"/>
  <c r="B84" i="17"/>
  <c r="G83" i="17"/>
  <c r="B83" i="17"/>
  <c r="G82" i="17"/>
  <c r="B82" i="17"/>
  <c r="G81" i="17"/>
  <c r="B81" i="17"/>
  <c r="G80" i="17"/>
  <c r="B80" i="17"/>
  <c r="G79" i="17"/>
  <c r="B79" i="17"/>
  <c r="G78" i="17"/>
  <c r="B78" i="17"/>
  <c r="G77" i="17"/>
  <c r="B77" i="17"/>
  <c r="G76" i="17"/>
  <c r="B76" i="17"/>
  <c r="G75" i="17"/>
  <c r="B75" i="17"/>
  <c r="G74" i="17"/>
  <c r="B74" i="17"/>
  <c r="G73" i="17"/>
  <c r="B73" i="17"/>
  <c r="G72" i="17"/>
  <c r="B72" i="17"/>
  <c r="G71" i="17"/>
  <c r="B71" i="17"/>
  <c r="G70" i="17"/>
  <c r="B70" i="17"/>
  <c r="G69" i="17"/>
  <c r="B69" i="17"/>
  <c r="G68" i="17"/>
  <c r="B68" i="17"/>
  <c r="G67" i="17"/>
  <c r="B67" i="17"/>
  <c r="G66" i="17"/>
  <c r="B66" i="17"/>
  <c r="G65" i="17"/>
  <c r="B65" i="17"/>
  <c r="G64" i="17"/>
  <c r="B64" i="17"/>
  <c r="G63" i="17"/>
  <c r="B63" i="17"/>
  <c r="G62" i="17"/>
  <c r="B62" i="17"/>
  <c r="G61" i="17"/>
  <c r="B61" i="17"/>
  <c r="G60" i="17"/>
  <c r="B60" i="17"/>
  <c r="G59" i="17"/>
  <c r="B59" i="17"/>
  <c r="G58" i="17"/>
  <c r="B58" i="17"/>
  <c r="G57" i="17"/>
  <c r="B57" i="17"/>
  <c r="G56" i="17"/>
  <c r="B56" i="17"/>
  <c r="G55" i="17"/>
  <c r="B55" i="17"/>
  <c r="G54" i="17"/>
  <c r="B54" i="17"/>
  <c r="G53" i="17"/>
  <c r="B53" i="17"/>
  <c r="G52" i="17"/>
  <c r="B52" i="17"/>
  <c r="G51" i="17"/>
  <c r="B51" i="17"/>
  <c r="G50" i="17"/>
  <c r="B50" i="17"/>
  <c r="G49" i="17"/>
  <c r="B49" i="17"/>
  <c r="G48" i="17"/>
  <c r="B48" i="17"/>
  <c r="G47" i="17"/>
  <c r="B47" i="17"/>
  <c r="G46" i="17"/>
  <c r="B46" i="17"/>
  <c r="G45" i="17"/>
  <c r="B45" i="17"/>
  <c r="G44" i="17"/>
  <c r="B44" i="17"/>
  <c r="G43" i="17"/>
  <c r="B43" i="17"/>
  <c r="G42" i="17"/>
  <c r="B42" i="17"/>
  <c r="G41" i="17"/>
  <c r="B41" i="17"/>
  <c r="G40" i="17"/>
  <c r="B40" i="17"/>
  <c r="G39" i="17"/>
  <c r="B39" i="17"/>
  <c r="G38" i="17"/>
  <c r="B38" i="17"/>
  <c r="G37" i="17"/>
  <c r="B37" i="17"/>
  <c r="G36" i="17"/>
  <c r="B36" i="17"/>
  <c r="G35" i="17"/>
  <c r="B35" i="17"/>
  <c r="G34" i="17"/>
  <c r="B34" i="17"/>
  <c r="G33" i="17"/>
  <c r="B33" i="17"/>
  <c r="G32" i="17"/>
  <c r="B32" i="17"/>
  <c r="G31" i="17"/>
  <c r="B31" i="17"/>
  <c r="G30" i="17"/>
  <c r="B30" i="17"/>
  <c r="G29" i="17"/>
  <c r="B29" i="17"/>
  <c r="G28" i="17"/>
  <c r="B28" i="17"/>
  <c r="G27" i="17"/>
  <c r="B27" i="17"/>
  <c r="G26" i="17"/>
  <c r="B26" i="17"/>
  <c r="G25" i="17"/>
  <c r="B25" i="17"/>
  <c r="G24" i="17"/>
  <c r="B24" i="17"/>
  <c r="G23" i="17"/>
  <c r="B23" i="17"/>
  <c r="G22" i="17"/>
  <c r="B22" i="17"/>
  <c r="G21" i="17"/>
  <c r="B21" i="17"/>
  <c r="G20" i="17"/>
  <c r="B20" i="17"/>
  <c r="G19" i="17"/>
  <c r="B19" i="17"/>
  <c r="G18" i="17"/>
  <c r="B18" i="17"/>
  <c r="G17" i="17"/>
  <c r="B17" i="17"/>
  <c r="G16" i="17"/>
  <c r="B16" i="17"/>
  <c r="G15" i="17"/>
  <c r="B15" i="17"/>
  <c r="G14" i="17"/>
  <c r="B14" i="17"/>
  <c r="G13" i="17"/>
  <c r="B13" i="17"/>
  <c r="G12" i="17"/>
  <c r="B12" i="17"/>
  <c r="G11" i="17"/>
  <c r="B11" i="17"/>
  <c r="D11" i="18" s="1"/>
  <c r="G10" i="17"/>
  <c r="B10" i="17"/>
  <c r="G9" i="17"/>
  <c r="B9" i="17"/>
  <c r="G8" i="17"/>
  <c r="B8" i="17"/>
  <c r="G7" i="17"/>
  <c r="B7" i="17"/>
  <c r="G6" i="17"/>
  <c r="B6" i="17"/>
  <c r="G5" i="17"/>
  <c r="B5" i="17"/>
  <c r="G4" i="17"/>
  <c r="B4" i="17"/>
  <c r="G3" i="17"/>
  <c r="B3" i="17"/>
  <c r="G2" i="17"/>
  <c r="B2" i="17"/>
  <c r="F31" i="4"/>
  <c r="F47" i="4"/>
  <c r="F20" i="4"/>
  <c r="F22" i="4"/>
  <c r="F6" i="4"/>
  <c r="G12" i="4"/>
  <c r="G13" i="4"/>
  <c r="G20" i="4"/>
  <c r="G38" i="4"/>
  <c r="G52" i="4"/>
  <c r="G3" i="4"/>
  <c r="H50" i="4"/>
  <c r="H52" i="4"/>
  <c r="H11" i="4"/>
  <c r="H15" i="4"/>
  <c r="H19" i="4"/>
  <c r="H27" i="4"/>
  <c r="H31" i="4"/>
  <c r="H35" i="4"/>
  <c r="H37" i="4"/>
  <c r="H3" i="4"/>
  <c r="I25" i="4"/>
  <c r="I35" i="4"/>
  <c r="I45" i="4"/>
  <c r="I47" i="4"/>
  <c r="I4" i="4"/>
  <c r="K4" i="4"/>
  <c r="K6" i="4"/>
  <c r="K20" i="4"/>
  <c r="K22" i="4"/>
  <c r="K28" i="4"/>
  <c r="K36" i="4"/>
  <c r="K38" i="4"/>
  <c r="K52" i="4"/>
  <c r="J14" i="4"/>
  <c r="J22" i="4"/>
  <c r="J31" i="4"/>
  <c r="J38" i="4"/>
  <c r="J46" i="4"/>
  <c r="J47" i="4"/>
  <c r="J3" i="4"/>
  <c r="J5" i="4"/>
  <c r="J2" i="4"/>
  <c r="E22" i="4"/>
  <c r="E32" i="4"/>
  <c r="E38" i="4"/>
  <c r="E44" i="4"/>
  <c r="E48" i="4"/>
  <c r="E50" i="4"/>
  <c r="E18" i="4"/>
  <c r="E5" i="4"/>
  <c r="A53" i="4"/>
  <c r="C53" i="4" s="1"/>
  <c r="D53" i="4" s="1"/>
  <c r="A52" i="4"/>
  <c r="C52" i="4" s="1"/>
  <c r="D52" i="4" s="1"/>
  <c r="A51" i="4"/>
  <c r="C51" i="4" s="1"/>
  <c r="D51" i="4" s="1"/>
  <c r="A50" i="4"/>
  <c r="C50" i="4" s="1"/>
  <c r="D50" i="4" s="1"/>
  <c r="A49" i="4"/>
  <c r="C49" i="4" s="1"/>
  <c r="D49" i="4" s="1"/>
  <c r="A48" i="4"/>
  <c r="C48" i="4" s="1"/>
  <c r="D48" i="4" s="1"/>
  <c r="A47" i="4"/>
  <c r="C47" i="4" s="1"/>
  <c r="D47" i="4" s="1"/>
  <c r="A46" i="4"/>
  <c r="C46" i="4" s="1"/>
  <c r="D46" i="4" s="1"/>
  <c r="A45" i="4"/>
  <c r="C45" i="4" s="1"/>
  <c r="D45" i="4" s="1"/>
  <c r="A44" i="4"/>
  <c r="C44" i="4" s="1"/>
  <c r="D44" i="4" s="1"/>
  <c r="A43" i="4"/>
  <c r="C43" i="4" s="1"/>
  <c r="D43" i="4" s="1"/>
  <c r="A42" i="4"/>
  <c r="C42" i="4" s="1"/>
  <c r="D42" i="4" s="1"/>
  <c r="A41" i="4"/>
  <c r="C41" i="4" s="1"/>
  <c r="D41" i="4" s="1"/>
  <c r="A40" i="4"/>
  <c r="C40" i="4" s="1"/>
  <c r="D40" i="4" s="1"/>
  <c r="A39" i="4"/>
  <c r="C39" i="4" s="1"/>
  <c r="D39" i="4" s="1"/>
  <c r="A38" i="4"/>
  <c r="C38" i="4" s="1"/>
  <c r="D38" i="4" s="1"/>
  <c r="A37" i="4"/>
  <c r="C37" i="4" s="1"/>
  <c r="D37" i="4" s="1"/>
  <c r="A36" i="4"/>
  <c r="C36" i="4" s="1"/>
  <c r="D36" i="4" s="1"/>
  <c r="A35" i="4"/>
  <c r="C35" i="4" s="1"/>
  <c r="D35" i="4" s="1"/>
  <c r="A34" i="4"/>
  <c r="C34" i="4" s="1"/>
  <c r="D34" i="4" s="1"/>
  <c r="A33" i="4"/>
  <c r="C33" i="4" s="1"/>
  <c r="D33" i="4" s="1"/>
  <c r="A32" i="4"/>
  <c r="C32" i="4" s="1"/>
  <c r="D32" i="4" s="1"/>
  <c r="A31" i="4"/>
  <c r="C31" i="4" s="1"/>
  <c r="D31" i="4" s="1"/>
  <c r="A30" i="4"/>
  <c r="C30" i="4" s="1"/>
  <c r="D30" i="4" s="1"/>
  <c r="A29" i="4"/>
  <c r="C29" i="4" s="1"/>
  <c r="D29" i="4" s="1"/>
  <c r="A28" i="4"/>
  <c r="C28" i="4" s="1"/>
  <c r="D28" i="4" s="1"/>
  <c r="A27" i="4"/>
  <c r="C27" i="4" s="1"/>
  <c r="D27" i="4" s="1"/>
  <c r="A26" i="4"/>
  <c r="C26" i="4" s="1"/>
  <c r="D26" i="4" s="1"/>
  <c r="A25" i="4"/>
  <c r="C25" i="4" s="1"/>
  <c r="D25" i="4" s="1"/>
  <c r="A24" i="4"/>
  <c r="C24" i="4" s="1"/>
  <c r="D24" i="4" s="1"/>
  <c r="A23" i="4"/>
  <c r="C23" i="4" s="1"/>
  <c r="D23" i="4" s="1"/>
  <c r="A22" i="4"/>
  <c r="C22" i="4" s="1"/>
  <c r="D22" i="4" s="1"/>
  <c r="A21" i="4"/>
  <c r="C21" i="4" s="1"/>
  <c r="D21" i="4" s="1"/>
  <c r="A20" i="4"/>
  <c r="C20" i="4" s="1"/>
  <c r="D20" i="4" s="1"/>
  <c r="A19" i="4"/>
  <c r="C19" i="4" s="1"/>
  <c r="D19" i="4" s="1"/>
  <c r="A18" i="4"/>
  <c r="C18" i="4" s="1"/>
  <c r="D18" i="4" s="1"/>
  <c r="A17" i="4"/>
  <c r="C17" i="4" s="1"/>
  <c r="D17" i="4" s="1"/>
  <c r="A16" i="4"/>
  <c r="C16" i="4" s="1"/>
  <c r="D16" i="4" s="1"/>
  <c r="A15" i="4"/>
  <c r="C15" i="4" s="1"/>
  <c r="D15" i="4" s="1"/>
  <c r="A14" i="4"/>
  <c r="C14" i="4" s="1"/>
  <c r="D14" i="4" s="1"/>
  <c r="A13" i="4"/>
  <c r="C13" i="4" s="1"/>
  <c r="D13" i="4" s="1"/>
  <c r="A12" i="4"/>
  <c r="C12" i="4" s="1"/>
  <c r="D12" i="4" s="1"/>
  <c r="A11" i="4"/>
  <c r="C11" i="4" s="1"/>
  <c r="D11" i="4" s="1"/>
  <c r="A10" i="4"/>
  <c r="C10" i="4" s="1"/>
  <c r="D10" i="4" s="1"/>
  <c r="A9" i="4"/>
  <c r="C9" i="4" s="1"/>
  <c r="D9" i="4" s="1"/>
  <c r="A8" i="4"/>
  <c r="C8" i="4" s="1"/>
  <c r="D8" i="4" s="1"/>
  <c r="A7" i="4"/>
  <c r="C7" i="4" s="1"/>
  <c r="D7" i="4" s="1"/>
  <c r="A6" i="4"/>
  <c r="C6" i="4" s="1"/>
  <c r="D6" i="4" s="1"/>
  <c r="A5" i="4"/>
  <c r="C5" i="4" s="1"/>
  <c r="D5" i="4" s="1"/>
  <c r="A4" i="4"/>
  <c r="C4" i="4" s="1"/>
  <c r="D4" i="4" s="1"/>
  <c r="A3" i="4"/>
  <c r="C3" i="4" s="1"/>
  <c r="D3" i="4" s="1"/>
  <c r="A2" i="4"/>
  <c r="C2" i="4" s="1"/>
  <c r="D2" i="4" s="1"/>
  <c r="E49" i="4" l="1"/>
  <c r="I39" i="4"/>
  <c r="G7" i="4"/>
  <c r="J40" i="4"/>
  <c r="K12" i="4"/>
  <c r="I37" i="4"/>
  <c r="H29" i="4"/>
  <c r="G5" i="4"/>
  <c r="E7" i="4"/>
  <c r="J7" i="4"/>
  <c r="I49" i="4"/>
  <c r="I31" i="4"/>
  <c r="H23" i="4"/>
  <c r="G45" i="4"/>
  <c r="F14" i="4"/>
  <c r="H39" i="4"/>
  <c r="F21" i="4"/>
  <c r="I33" i="4"/>
  <c r="H25" i="4"/>
  <c r="E34" i="4"/>
  <c r="J30" i="4"/>
  <c r="E33" i="4"/>
  <c r="J24" i="4"/>
  <c r="I3" i="4"/>
  <c r="I29" i="4"/>
  <c r="H21" i="4"/>
  <c r="G44" i="4"/>
  <c r="F12" i="4"/>
  <c r="E28" i="4"/>
  <c r="J15" i="4"/>
  <c r="I15" i="4"/>
  <c r="I23" i="4"/>
  <c r="H17" i="4"/>
  <c r="G36" i="4"/>
  <c r="F46" i="4"/>
  <c r="I13" i="4"/>
  <c r="I21" i="4"/>
  <c r="G29" i="4"/>
  <c r="F40" i="4"/>
  <c r="E3" i="4"/>
  <c r="K2" i="4"/>
  <c r="I11" i="4"/>
  <c r="I19" i="4"/>
  <c r="H13" i="4"/>
  <c r="G28" i="4"/>
  <c r="F38" i="4"/>
  <c r="I17" i="4"/>
  <c r="I53" i="4"/>
  <c r="H7" i="4"/>
  <c r="G24" i="4"/>
  <c r="E9" i="4"/>
  <c r="J9" i="4"/>
  <c r="K44" i="4"/>
  <c r="I51" i="4"/>
  <c r="H5" i="4"/>
  <c r="H9" i="4"/>
  <c r="G22" i="4"/>
  <c r="F30" i="4"/>
  <c r="D5" i="18"/>
  <c r="I41" i="4"/>
  <c r="H33" i="4"/>
  <c r="G2" i="4"/>
  <c r="F2" i="4"/>
  <c r="J36" i="4"/>
  <c r="J20" i="4"/>
  <c r="K48" i="4"/>
  <c r="K32" i="4"/>
  <c r="K16" i="4"/>
  <c r="I8" i="4"/>
  <c r="F36" i="4"/>
  <c r="F50" i="4"/>
  <c r="B49" i="4"/>
  <c r="B33" i="4"/>
  <c r="B17" i="4"/>
  <c r="H48" i="4"/>
  <c r="E14" i="4"/>
  <c r="E40" i="4"/>
  <c r="E24" i="4"/>
  <c r="F52" i="4"/>
  <c r="E11" i="4"/>
  <c r="E52" i="4"/>
  <c r="E36" i="4"/>
  <c r="E20" i="4"/>
  <c r="J50" i="4"/>
  <c r="J34" i="4"/>
  <c r="J18" i="4"/>
  <c r="K46" i="4"/>
  <c r="K30" i="4"/>
  <c r="K14" i="4"/>
  <c r="I6" i="4"/>
  <c r="H2" i="4"/>
  <c r="H42" i="4"/>
  <c r="G48" i="4"/>
  <c r="G32" i="4"/>
  <c r="G16" i="4"/>
  <c r="F4" i="4"/>
  <c r="F34" i="4"/>
  <c r="E10" i="4"/>
  <c r="E51" i="4"/>
  <c r="E35" i="4"/>
  <c r="E4" i="4"/>
  <c r="J49" i="4"/>
  <c r="J33" i="4"/>
  <c r="J17" i="4"/>
  <c r="K45" i="4"/>
  <c r="K29" i="4"/>
  <c r="K13" i="4"/>
  <c r="I5" i="4"/>
  <c r="I48" i="4"/>
  <c r="I32" i="4"/>
  <c r="H8" i="4"/>
  <c r="H28" i="4"/>
  <c r="H12" i="4"/>
  <c r="H41" i="4"/>
  <c r="G47" i="4"/>
  <c r="G31" i="4"/>
  <c r="G15" i="4"/>
  <c r="F3" i="4"/>
  <c r="F49" i="4"/>
  <c r="F33" i="4"/>
  <c r="B48" i="4"/>
  <c r="B32" i="4"/>
  <c r="B16" i="4"/>
  <c r="J48" i="4"/>
  <c r="J32" i="4"/>
  <c r="J16" i="4"/>
  <c r="H40" i="4"/>
  <c r="G46" i="4"/>
  <c r="G30" i="4"/>
  <c r="F48" i="4"/>
  <c r="F32" i="4"/>
  <c r="B47" i="4"/>
  <c r="B31" i="4"/>
  <c r="B15" i="4"/>
  <c r="G14" i="4"/>
  <c r="E8" i="4"/>
  <c r="E2" i="4"/>
  <c r="K43" i="4"/>
  <c r="K27" i="4"/>
  <c r="K11" i="4"/>
  <c r="I46" i="4"/>
  <c r="I30" i="4"/>
  <c r="H6" i="4"/>
  <c r="H26" i="4"/>
  <c r="H10" i="4"/>
  <c r="B46" i="4"/>
  <c r="B30" i="4"/>
  <c r="B14" i="4"/>
  <c r="B45" i="4"/>
  <c r="B29" i="4"/>
  <c r="B13" i="4"/>
  <c r="E6" i="4"/>
  <c r="E47" i="4"/>
  <c r="E31" i="4"/>
  <c r="J10" i="4"/>
  <c r="J45" i="4"/>
  <c r="J29" i="4"/>
  <c r="J13" i="4"/>
  <c r="K41" i="4"/>
  <c r="K25" i="4"/>
  <c r="K9" i="4"/>
  <c r="I16" i="4"/>
  <c r="I44" i="4"/>
  <c r="I28" i="4"/>
  <c r="H4" i="4"/>
  <c r="H24" i="4"/>
  <c r="H53" i="4"/>
  <c r="G8" i="4"/>
  <c r="G43" i="4"/>
  <c r="G27" i="4"/>
  <c r="G11" i="4"/>
  <c r="F19" i="4"/>
  <c r="F45" i="4"/>
  <c r="F29" i="4"/>
  <c r="B44" i="4"/>
  <c r="B28" i="4"/>
  <c r="B12" i="4"/>
  <c r="E46" i="4"/>
  <c r="E30" i="4"/>
  <c r="J44" i="4"/>
  <c r="I43" i="4"/>
  <c r="I27" i="4"/>
  <c r="G26" i="4"/>
  <c r="F44" i="4"/>
  <c r="B43" i="4"/>
  <c r="B27" i="4"/>
  <c r="B11" i="4"/>
  <c r="J28" i="4"/>
  <c r="J12" i="4"/>
  <c r="K40" i="4"/>
  <c r="K24" i="4"/>
  <c r="K8" i="4"/>
  <c r="G42" i="4"/>
  <c r="G10" i="4"/>
  <c r="F18" i="4"/>
  <c r="F28" i="4"/>
  <c r="E19" i="4"/>
  <c r="E45" i="4"/>
  <c r="E29" i="4"/>
  <c r="J8" i="4"/>
  <c r="J43" i="4"/>
  <c r="J27" i="4"/>
  <c r="J11" i="4"/>
  <c r="K39" i="4"/>
  <c r="K23" i="4"/>
  <c r="K7" i="4"/>
  <c r="I14" i="4"/>
  <c r="I42" i="4"/>
  <c r="I26" i="4"/>
  <c r="H38" i="4"/>
  <c r="H22" i="4"/>
  <c r="H51" i="4"/>
  <c r="G6" i="4"/>
  <c r="G41" i="4"/>
  <c r="G25" i="4"/>
  <c r="G9" i="4"/>
  <c r="F17" i="4"/>
  <c r="F43" i="4"/>
  <c r="F27" i="4"/>
  <c r="B42" i="4"/>
  <c r="B26" i="4"/>
  <c r="B10" i="4"/>
  <c r="B41" i="4"/>
  <c r="B25" i="4"/>
  <c r="B9" i="4"/>
  <c r="K42" i="4"/>
  <c r="K26" i="4"/>
  <c r="K10" i="4"/>
  <c r="J42" i="4"/>
  <c r="J26" i="4"/>
  <c r="G40" i="4"/>
  <c r="F16" i="4"/>
  <c r="F42" i="4"/>
  <c r="F26" i="4"/>
  <c r="E17" i="4"/>
  <c r="E43" i="4"/>
  <c r="E27" i="4"/>
  <c r="J6" i="4"/>
  <c r="J41" i="4"/>
  <c r="J25" i="4"/>
  <c r="K53" i="4"/>
  <c r="K37" i="4"/>
  <c r="K21" i="4"/>
  <c r="K5" i="4"/>
  <c r="I12" i="4"/>
  <c r="I40" i="4"/>
  <c r="I24" i="4"/>
  <c r="H36" i="4"/>
  <c r="H20" i="4"/>
  <c r="H49" i="4"/>
  <c r="G4" i="4"/>
  <c r="G39" i="4"/>
  <c r="G23" i="4"/>
  <c r="F11" i="4"/>
  <c r="F15" i="4"/>
  <c r="F41" i="4"/>
  <c r="F25" i="4"/>
  <c r="B40" i="4"/>
  <c r="B24" i="4"/>
  <c r="B8" i="4"/>
  <c r="B39" i="4"/>
  <c r="B23" i="4"/>
  <c r="B7" i="4"/>
  <c r="E15" i="4"/>
  <c r="E41" i="4"/>
  <c r="E25" i="4"/>
  <c r="J4" i="4"/>
  <c r="J39" i="4"/>
  <c r="J23" i="4"/>
  <c r="K51" i="4"/>
  <c r="K35" i="4"/>
  <c r="K19" i="4"/>
  <c r="K3" i="4"/>
  <c r="I10" i="4"/>
  <c r="I38" i="4"/>
  <c r="I22" i="4"/>
  <c r="H34" i="4"/>
  <c r="H18" i="4"/>
  <c r="H47" i="4"/>
  <c r="G53" i="4"/>
  <c r="G37" i="4"/>
  <c r="G21" i="4"/>
  <c r="F9" i="4"/>
  <c r="F13" i="4"/>
  <c r="F39" i="4"/>
  <c r="F23" i="4"/>
  <c r="B38" i="4"/>
  <c r="B22" i="4"/>
  <c r="B6" i="4"/>
  <c r="B53" i="4"/>
  <c r="B37" i="4"/>
  <c r="B21" i="4"/>
  <c r="B5" i="4"/>
  <c r="E13" i="4"/>
  <c r="E39" i="4"/>
  <c r="E23" i="4"/>
  <c r="J53" i="4"/>
  <c r="J37" i="4"/>
  <c r="J21" i="4"/>
  <c r="K49" i="4"/>
  <c r="K33" i="4"/>
  <c r="K17" i="4"/>
  <c r="I9" i="4"/>
  <c r="I52" i="4"/>
  <c r="I36" i="4"/>
  <c r="I20" i="4"/>
  <c r="H32" i="4"/>
  <c r="H16" i="4"/>
  <c r="H45" i="4"/>
  <c r="G51" i="4"/>
  <c r="G35" i="4"/>
  <c r="G19" i="4"/>
  <c r="F7" i="4"/>
  <c r="F53" i="4"/>
  <c r="F37" i="4"/>
  <c r="B52" i="4"/>
  <c r="B36" i="4"/>
  <c r="B20" i="4"/>
  <c r="B4" i="4"/>
  <c r="K50" i="4"/>
  <c r="K34" i="4"/>
  <c r="K18" i="4"/>
  <c r="I2" i="4"/>
  <c r="F8" i="4"/>
  <c r="B51" i="4"/>
  <c r="B35" i="4"/>
  <c r="B19" i="4"/>
  <c r="B3" i="4"/>
  <c r="E16" i="4"/>
  <c r="E42" i="4"/>
  <c r="E26" i="4"/>
  <c r="F10" i="4"/>
  <c r="F24" i="4"/>
  <c r="H46" i="4"/>
  <c r="E12" i="4"/>
  <c r="J52" i="4"/>
  <c r="H44" i="4"/>
  <c r="G50" i="4"/>
  <c r="G34" i="4"/>
  <c r="G18" i="4"/>
  <c r="E53" i="4"/>
  <c r="E37" i="4"/>
  <c r="E21" i="4"/>
  <c r="J51" i="4"/>
  <c r="J35" i="4"/>
  <c r="J19" i="4"/>
  <c r="K47" i="4"/>
  <c r="K31" i="4"/>
  <c r="K15" i="4"/>
  <c r="I7" i="4"/>
  <c r="I50" i="4"/>
  <c r="I34" i="4"/>
  <c r="I18" i="4"/>
  <c r="H30" i="4"/>
  <c r="H14" i="4"/>
  <c r="H43" i="4"/>
  <c r="G49" i="4"/>
  <c r="G33" i="4"/>
  <c r="G17" i="4"/>
  <c r="F5" i="4"/>
  <c r="F51" i="4"/>
  <c r="F35" i="4"/>
  <c r="B50" i="4"/>
  <c r="B34" i="4"/>
  <c r="B18"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126BAD-8CCF-4A00-914D-6B67B85B479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665F2D-7E31-43F6-AC53-0AA05E7E0B48}" name="WorksheetConnection_EXCEL.xlsm!Calendar" type="102" refreshedVersion="7" minRefreshableVersion="5">
    <extLst>
      <ext xmlns:x15="http://schemas.microsoft.com/office/spreadsheetml/2010/11/main" uri="{DE250136-89BD-433C-8126-D09CA5730AF9}">
        <x15:connection id="Calendar">
          <x15:rangePr sourceName="_xlcn.WorksheetConnection_EXCEL.xlsmCalendar1"/>
        </x15:connection>
      </ext>
    </extLst>
  </connection>
  <connection id="3" xr16:uid="{C8CC61F3-6E64-4880-B5CA-5F71A9414AD0}" name="WorksheetConnection_EXCEL.xlsm!Products" type="102" refreshedVersion="7" minRefreshableVersion="5">
    <extLst>
      <ext xmlns:x15="http://schemas.microsoft.com/office/spreadsheetml/2010/11/main" uri="{DE250136-89BD-433C-8126-D09CA5730AF9}">
        <x15:connection id="Products">
          <x15:rangePr sourceName="_xlcn.WorksheetConnection_EXCEL.xlsmProducts1"/>
        </x15:connection>
      </ext>
    </extLst>
  </connection>
  <connection id="4" xr16:uid="{2DB9BD60-697F-4F93-A353-BEC64654BA53}" name="WorksheetConnection_EXCEL.xlsm!Promos" type="102" refreshedVersion="7" minRefreshableVersion="5">
    <extLst>
      <ext xmlns:x15="http://schemas.microsoft.com/office/spreadsheetml/2010/11/main" uri="{DE250136-89BD-433C-8126-D09CA5730AF9}">
        <x15:connection id="Promos" autoDelete="1">
          <x15:rangePr sourceName="_xlcn.WorksheetConnection_EXCEL.xlsmPromos1"/>
        </x15:connection>
      </ext>
    </extLst>
  </connection>
  <connection id="5" xr16:uid="{2ABC8607-8B12-4676-B39E-23A75C59083E}" name="WorksheetConnection_EXCEL.xlsm!Sales" type="102" refreshedVersion="7" minRefreshableVersion="5">
    <extLst>
      <ext xmlns:x15="http://schemas.microsoft.com/office/spreadsheetml/2010/11/main" uri="{DE250136-89BD-433C-8126-D09CA5730AF9}">
        <x15:connection id="Sales">
          <x15:rangePr sourceName="_xlcn.WorksheetConnection_EXCEL.xlsmSales1"/>
        </x15:connection>
      </ext>
    </extLst>
  </connection>
  <connection id="6" xr16:uid="{38360B05-3CDA-4955-BFB7-91CA01B44E55}" name="WorksheetConnection_EXCEL.xlsm!Stores" type="102" refreshedVersion="7" minRefreshableVersion="5">
    <extLst>
      <ext xmlns:x15="http://schemas.microsoft.com/office/spreadsheetml/2010/11/main" uri="{DE250136-89BD-433C-8126-D09CA5730AF9}">
        <x15:connection id="Stores">
          <x15:rangePr sourceName="_xlcn.WorksheetConnection_EXCEL.xlsmStores1"/>
        </x15:connection>
      </ext>
    </extLst>
  </connection>
  <connection id="7" xr16:uid="{73DFE3E4-ED5B-49A9-8344-D37D946A5E6D}" name="WorksheetConnection_Sales!$A$1:$L$3017" type="102" refreshedVersion="7" minRefreshableVersion="5">
    <extLst>
      <ext xmlns:x15="http://schemas.microsoft.com/office/spreadsheetml/2010/11/main" uri="{DE250136-89BD-433C-8126-D09CA5730AF9}">
        <x15:connection id="Range" autoDelete="1">
          <x15:rangePr sourceName="_xlcn.WorksheetConnection_SalesA1L30171"/>
        </x15:connection>
      </ext>
    </extLst>
  </connection>
</connections>
</file>

<file path=xl/sharedStrings.xml><?xml version="1.0" encoding="utf-8"?>
<sst xmlns="http://schemas.openxmlformats.org/spreadsheetml/2006/main" count="26558" uniqueCount="442">
  <si>
    <t>YearWeek</t>
  </si>
  <si>
    <t>WeekStart</t>
  </si>
  <si>
    <t>StoreID</t>
  </si>
  <si>
    <t>SKU</t>
  </si>
  <si>
    <t>Units</t>
  </si>
  <si>
    <t>NetPrice_LCU</t>
  </si>
  <si>
    <t>NetRevenue_LCU</t>
  </si>
  <si>
    <t>PromoFlag</t>
  </si>
  <si>
    <t>FeatureDisplayFlag</t>
  </si>
  <si>
    <t>OnInvoiceDiscount_Pct</t>
  </si>
  <si>
    <t>OffInvoiceRebate_Pct</t>
  </si>
  <si>
    <t>Returns_Units</t>
  </si>
  <si>
    <t>Brand</t>
  </si>
  <si>
    <t>Category</t>
  </si>
  <si>
    <t>Segment</t>
  </si>
  <si>
    <t>PackSize_ml</t>
  </si>
  <si>
    <t>UnitsPerCase</t>
  </si>
  <si>
    <t>LaunchDate</t>
  </si>
  <si>
    <t>Status</t>
  </si>
  <si>
    <t>Retailer</t>
  </si>
  <si>
    <t>Channel</t>
  </si>
  <si>
    <t>Region</t>
  </si>
  <si>
    <t>Format</t>
  </si>
  <si>
    <t>WeekEnd</t>
  </si>
  <si>
    <t>Month</t>
  </si>
  <si>
    <t>Quarter</t>
  </si>
  <si>
    <t>FiscalPeriod</t>
  </si>
  <si>
    <t>HolidayFlag</t>
  </si>
  <si>
    <t>Season</t>
  </si>
  <si>
    <t>PromoID</t>
  </si>
  <si>
    <t>Mechanic</t>
  </si>
  <si>
    <t>Depth_Pct</t>
  </si>
  <si>
    <t>ListPrice_LCU</t>
  </si>
  <si>
    <t>AvgNetPrice_LCU</t>
  </si>
  <si>
    <t>CompetitorBrand</t>
  </si>
  <si>
    <t>SKU_Comp</t>
  </si>
  <si>
    <t>AvgPrice_LCU</t>
  </si>
  <si>
    <t>CoopFunding_LCU</t>
  </si>
  <si>
    <t>Spend_LCU</t>
  </si>
  <si>
    <t>Impressions</t>
  </si>
  <si>
    <t>GRPs</t>
  </si>
  <si>
    <t>Comments</t>
  </si>
  <si>
    <t>StdUnitCost_LCU</t>
  </si>
  <si>
    <t>AvgUnitCost_LCU</t>
  </si>
  <si>
    <t>ISOWeek</t>
  </si>
  <si>
    <t>ISOYear</t>
  </si>
  <si>
    <t>SKU001</t>
  </si>
  <si>
    <t>Dairy Drink</t>
  </si>
  <si>
    <t>Active</t>
  </si>
  <si>
    <t>SKU002</t>
  </si>
  <si>
    <t>SKU003</t>
  </si>
  <si>
    <t>SKU004</t>
  </si>
  <si>
    <t>SKU005</t>
  </si>
  <si>
    <t>Water</t>
  </si>
  <si>
    <t>SKU006</t>
  </si>
  <si>
    <t>SKU007</t>
  </si>
  <si>
    <t>SKU008</t>
  </si>
  <si>
    <t>SKU009</t>
  </si>
  <si>
    <t>SKU010</t>
  </si>
  <si>
    <t>SKU011</t>
  </si>
  <si>
    <t>SKU012</t>
  </si>
  <si>
    <t>SKU013</t>
  </si>
  <si>
    <t>ST001</t>
  </si>
  <si>
    <t>Hypermarket</t>
  </si>
  <si>
    <t>Central</t>
  </si>
  <si>
    <t>Large</t>
  </si>
  <si>
    <t>ST002</t>
  </si>
  <si>
    <t>Supermarket</t>
  </si>
  <si>
    <t>West</t>
  </si>
  <si>
    <t>Medium</t>
  </si>
  <si>
    <t>ST003</t>
  </si>
  <si>
    <t>Convenience</t>
  </si>
  <si>
    <t>East</t>
  </si>
  <si>
    <t>Small</t>
  </si>
  <si>
    <t>ST004</t>
  </si>
  <si>
    <t>South</t>
  </si>
  <si>
    <t>ST005</t>
  </si>
  <si>
    <t>E-commerce</t>
  </si>
  <si>
    <t>Online</t>
  </si>
  <si>
    <t>Natéra</t>
  </si>
  <si>
    <t>Classic Yogurt Drink</t>
  </si>
  <si>
    <t>Strawberry Yogurt Drink</t>
  </si>
  <si>
    <t>Mango Yogurt Drink</t>
  </si>
  <si>
    <t>Protein+</t>
  </si>
  <si>
    <t>Kids Yogurt Drink</t>
  </si>
  <si>
    <t>Aquivra</t>
  </si>
  <si>
    <t>Still Water</t>
  </si>
  <si>
    <t>Sparkling Water</t>
  </si>
  <si>
    <t>Flavored Lemon Water</t>
  </si>
  <si>
    <t>Kids Water</t>
  </si>
  <si>
    <t>Bebiora</t>
  </si>
  <si>
    <t>Baby Nutrition</t>
  </si>
  <si>
    <t>Infant Formula Stage 1</t>
  </si>
  <si>
    <t>Infant Formula Stage 2</t>
  </si>
  <si>
    <t>Toddler Milk Stage 3</t>
  </si>
  <si>
    <t>Baby Cereal Oat</t>
  </si>
  <si>
    <t>ShopOnline24</t>
  </si>
  <si>
    <t>Maxima</t>
  </si>
  <si>
    <t>MiniMarket</t>
  </si>
  <si>
    <t>FoodPoint</t>
  </si>
  <si>
    <t>SuperNova</t>
  </si>
  <si>
    <t>Nationwide</t>
  </si>
  <si>
    <t>PR001</t>
  </si>
  <si>
    <t>Price Cut</t>
  </si>
  <si>
    <t>Winter Start Deal</t>
  </si>
  <si>
    <t>PR002</t>
  </si>
  <si>
    <t>Leaflet + Discount</t>
  </si>
  <si>
    <t>Valentine Offer</t>
  </si>
  <si>
    <t>PR003</t>
  </si>
  <si>
    <t>Easter Promo</t>
  </si>
  <si>
    <t>PR004</t>
  </si>
  <si>
    <t>2024-18</t>
  </si>
  <si>
    <t>2024-19</t>
  </si>
  <si>
    <t>Multi-buy</t>
  </si>
  <si>
    <t>Family Pack Deal</t>
  </si>
  <si>
    <t>PR005</t>
  </si>
  <si>
    <t>2024-26</t>
  </si>
  <si>
    <t>2024-27</t>
  </si>
  <si>
    <t>Summer Start</t>
  </si>
  <si>
    <t>PR006</t>
  </si>
  <si>
    <t>2024-34</t>
  </si>
  <si>
    <t>2024-35</t>
  </si>
  <si>
    <t>Feature + Discount</t>
  </si>
  <si>
    <t>Back to School</t>
  </si>
  <si>
    <t>PR007</t>
  </si>
  <si>
    <t>2024-42</t>
  </si>
  <si>
    <t>2024-43</t>
  </si>
  <si>
    <t>Autumn Refresh</t>
  </si>
  <si>
    <t>PR008</t>
  </si>
  <si>
    <t>2024-45</t>
  </si>
  <si>
    <t>2024-46</t>
  </si>
  <si>
    <t>Winter Boost</t>
  </si>
  <si>
    <t>PR009</t>
  </si>
  <si>
    <t>2024-47</t>
  </si>
  <si>
    <t>2024-48</t>
  </si>
  <si>
    <t>Family Promotion</t>
  </si>
  <si>
    <t>PR010</t>
  </si>
  <si>
    <t>2024-49</t>
  </si>
  <si>
    <t>2024-50</t>
  </si>
  <si>
    <t>Display Only</t>
  </si>
  <si>
    <t>Year-End Visibility</t>
  </si>
  <si>
    <t>PR011</t>
  </si>
  <si>
    <t>2024-15</t>
  </si>
  <si>
    <t>2024-16</t>
  </si>
  <si>
    <t>Early Summer Sale</t>
  </si>
  <si>
    <t>PR012</t>
  </si>
  <si>
    <t>Hydration Drive</t>
  </si>
  <si>
    <t>PR013</t>
  </si>
  <si>
    <t>2024-20</t>
  </si>
  <si>
    <t>2024-21</t>
  </si>
  <si>
    <t>Summer Push</t>
  </si>
  <si>
    <t>PR014</t>
  </si>
  <si>
    <t>2024-24</t>
  </si>
  <si>
    <t>2024-25</t>
  </si>
  <si>
    <t>2+1 Pack Offer</t>
  </si>
  <si>
    <t>PR015</t>
  </si>
  <si>
    <t>2024-28</t>
  </si>
  <si>
    <t>Summer Shelf Visibility</t>
  </si>
  <si>
    <t>PR016</t>
  </si>
  <si>
    <t>2024-29</t>
  </si>
  <si>
    <t>2024-30</t>
  </si>
  <si>
    <t>Heatwave Offer</t>
  </si>
  <si>
    <t>PR017</t>
  </si>
  <si>
    <t>2024-31</t>
  </si>
  <si>
    <t>2024-32</t>
  </si>
  <si>
    <t>August Sales Drive</t>
  </si>
  <si>
    <t>PR018</t>
  </si>
  <si>
    <t>2024-33</t>
  </si>
  <si>
    <t>Late Summer Promo</t>
  </si>
  <si>
    <t>PR019</t>
  </si>
  <si>
    <t>2024-36</t>
  </si>
  <si>
    <t>Display + Discount</t>
  </si>
  <si>
    <t>End of Summer</t>
  </si>
  <si>
    <t>PR020</t>
  </si>
  <si>
    <t>Autumn Drive</t>
  </si>
  <si>
    <t>PR021</t>
  </si>
  <si>
    <t>2024-44</t>
  </si>
  <si>
    <t>Online Awareness</t>
  </si>
  <si>
    <t>PR022</t>
  </si>
  <si>
    <t>Year-End Water Promo</t>
  </si>
  <si>
    <t>PR023</t>
  </si>
  <si>
    <t>Intro Offer</t>
  </si>
  <si>
    <t>Infant Formula Launch</t>
  </si>
  <si>
    <t>PR024</t>
  </si>
  <si>
    <t>2024-22</t>
  </si>
  <si>
    <t>2024-23</t>
  </si>
  <si>
    <t>Awareness Campaign</t>
  </si>
  <si>
    <t>PR025</t>
  </si>
  <si>
    <t>2024-37</t>
  </si>
  <si>
    <t>PR026</t>
  </si>
  <si>
    <t>Bundle Offer</t>
  </si>
  <si>
    <t>Holiday Gift Pack</t>
  </si>
  <si>
    <t>PR027</t>
  </si>
  <si>
    <t>Early Spring Push</t>
  </si>
  <si>
    <t>PR028</t>
  </si>
  <si>
    <t>2024-13</t>
  </si>
  <si>
    <t>Easter Feature</t>
  </si>
  <si>
    <t>PR029</t>
  </si>
  <si>
    <t>2024-17</t>
  </si>
  <si>
    <t>Family Offer</t>
  </si>
  <si>
    <t>PR030</t>
  </si>
  <si>
    <t>May Campaign</t>
  </si>
  <si>
    <t>PR031</t>
  </si>
  <si>
    <t>Kids Drink Drive</t>
  </si>
  <si>
    <t>PR032</t>
  </si>
  <si>
    <t>Hot Season Discount</t>
  </si>
  <si>
    <t>PR033</t>
  </si>
  <si>
    <t>PR034</t>
  </si>
  <si>
    <t>2024-40</t>
  </si>
  <si>
    <t>2024-41</t>
  </si>
  <si>
    <t>Autumn Boost</t>
  </si>
  <si>
    <t>PR035</t>
  </si>
  <si>
    <t>Fall Special</t>
  </si>
  <si>
    <t>PR036</t>
  </si>
  <si>
    <t>End of Year</t>
  </si>
  <si>
    <t>PR037</t>
  </si>
  <si>
    <t>2024-14</t>
  </si>
  <si>
    <t>Spring Hydration</t>
  </si>
  <si>
    <t>PR038</t>
  </si>
  <si>
    <t>May Boost</t>
  </si>
  <si>
    <t>PR039</t>
  </si>
  <si>
    <t>Summer Entry</t>
  </si>
  <si>
    <t>PR040</t>
  </si>
  <si>
    <t>Water Family Pack</t>
  </si>
  <si>
    <t>PR041</t>
  </si>
  <si>
    <t>Summer Shelf</t>
  </si>
  <si>
    <t>PR042</t>
  </si>
  <si>
    <t>PR043</t>
  </si>
  <si>
    <t>August Refresh</t>
  </si>
  <si>
    <t>PR044</t>
  </si>
  <si>
    <t>PR045</t>
  </si>
  <si>
    <t>PR046</t>
  </si>
  <si>
    <t>Online Hydration Drive</t>
  </si>
  <si>
    <t>PR047</t>
  </si>
  <si>
    <t>Year-End Deal</t>
  </si>
  <si>
    <t>PR048</t>
  </si>
  <si>
    <t>Holiday Sale</t>
  </si>
  <si>
    <t>PR049</t>
  </si>
  <si>
    <t>Baby Awareness</t>
  </si>
  <si>
    <t>PR050</t>
  </si>
  <si>
    <t>Summer Formula Deal</t>
  </si>
  <si>
    <t>PR051</t>
  </si>
  <si>
    <t>2024-38</t>
  </si>
  <si>
    <t>Toddler Offer</t>
  </si>
  <si>
    <t>PR052</t>
  </si>
  <si>
    <t>Holiday Offer</t>
  </si>
  <si>
    <t>PR053</t>
  </si>
  <si>
    <t>Spring Campaign</t>
  </si>
  <si>
    <t>PR054</t>
  </si>
  <si>
    <t>Spring Promo</t>
  </si>
  <si>
    <t>PR055</t>
  </si>
  <si>
    <t>Family Pack Offer</t>
  </si>
  <si>
    <t>PR056</t>
  </si>
  <si>
    <t>PR057</t>
  </si>
  <si>
    <t>PR058</t>
  </si>
  <si>
    <t>August Offer</t>
  </si>
  <si>
    <t>PR059</t>
  </si>
  <si>
    <t>PR060</t>
  </si>
  <si>
    <t>2024-39</t>
  </si>
  <si>
    <t>Autumn Kickoff</t>
  </si>
  <si>
    <t>PR061</t>
  </si>
  <si>
    <t>Fall Sale</t>
  </si>
  <si>
    <t>PR062</t>
  </si>
  <si>
    <t>Winter Offer</t>
  </si>
  <si>
    <t>PR063</t>
  </si>
  <si>
    <t>Holiday Baby Drive</t>
  </si>
  <si>
    <t>PR064</t>
  </si>
  <si>
    <t>Christmas Promo</t>
  </si>
  <si>
    <t>PR065</t>
  </si>
  <si>
    <t>2024-51</t>
  </si>
  <si>
    <t>Year-End Bundle</t>
  </si>
  <si>
    <t>PR066</t>
  </si>
  <si>
    <t>Early Year</t>
  </si>
  <si>
    <t>PR067</t>
  </si>
  <si>
    <t>Spring Offer</t>
  </si>
  <si>
    <t>PR068</t>
  </si>
  <si>
    <t>Easter</t>
  </si>
  <si>
    <t>PR069</t>
  </si>
  <si>
    <t>Family Pack</t>
  </si>
  <si>
    <t>PR070</t>
  </si>
  <si>
    <t>PR071</t>
  </si>
  <si>
    <t>Late Summer</t>
  </si>
  <si>
    <t>PR072</t>
  </si>
  <si>
    <t>Fall Display</t>
  </si>
  <si>
    <t>2024-01</t>
  </si>
  <si>
    <t>2024-02</t>
  </si>
  <si>
    <t>2024-03</t>
  </si>
  <si>
    <t>2024-04</t>
  </si>
  <si>
    <t>2024-05</t>
  </si>
  <si>
    <t>2024-06</t>
  </si>
  <si>
    <t>2024-07</t>
  </si>
  <si>
    <t>2024-08</t>
  </si>
  <si>
    <t>2024-09</t>
  </si>
  <si>
    <t>2024-10</t>
  </si>
  <si>
    <t>2024-11</t>
  </si>
  <si>
    <t>2024-12</t>
  </si>
  <si>
    <t>2024-52</t>
  </si>
  <si>
    <t>CareMila</t>
  </si>
  <si>
    <t>C_Baby_Cereal250</t>
  </si>
  <si>
    <t>Fontelle</t>
  </si>
  <si>
    <t>C_Water_Spark500</t>
  </si>
  <si>
    <t>C_Water_Kids330</t>
  </si>
  <si>
    <t>C_Water_Sport750</t>
  </si>
  <si>
    <t>HydraPlus</t>
  </si>
  <si>
    <t>C_Water_Still1p5L</t>
  </si>
  <si>
    <t>C_Water_Flav500</t>
  </si>
  <si>
    <t>C_Water_Mineral1L</t>
  </si>
  <si>
    <t>Infani</t>
  </si>
  <si>
    <t>C_Baby_Stage1_800g</t>
  </si>
  <si>
    <t>C_Baby_Stage2_800g</t>
  </si>
  <si>
    <t>C_Baby_Stage3_800g</t>
  </si>
  <si>
    <t>C_Baby_OrganicStage1</t>
  </si>
  <si>
    <t>LactoViva</t>
  </si>
  <si>
    <t>C_Dairy_Classic250</t>
  </si>
  <si>
    <t>C_Dairy_Protein330</t>
  </si>
  <si>
    <t>C_Dairy_Strawberry330</t>
  </si>
  <si>
    <t>Yogurta</t>
  </si>
  <si>
    <t>C_Dairy_Fruit330</t>
  </si>
  <si>
    <t>C_Dairy_Kids200</t>
  </si>
  <si>
    <t>C_Dairy_Mango330</t>
  </si>
  <si>
    <t>Digital</t>
  </si>
  <si>
    <t>Social</t>
  </si>
  <si>
    <t>Print</t>
  </si>
  <si>
    <t>Radio</t>
  </si>
  <si>
    <t>TV</t>
  </si>
  <si>
    <t>OOH</t>
  </si>
  <si>
    <t>Date</t>
  </si>
  <si>
    <t>Purpose</t>
  </si>
  <si>
    <t>Formula</t>
  </si>
  <si>
    <t>Lookup Map (INDEX + MATCH)</t>
  </si>
  <si>
    <t>Check_ID</t>
  </si>
  <si>
    <t>Description</t>
  </si>
  <si>
    <t>DV01</t>
  </si>
  <si>
    <t>Sales → Products: every SKU in Sales must exist in Products</t>
  </si>
  <si>
    <t>DV02</t>
  </si>
  <si>
    <t>Sales → Stores: every StoreID must exist in Stores</t>
  </si>
  <si>
    <t>Flag missing store keys</t>
  </si>
  <si>
    <t>DV03</t>
  </si>
  <si>
    <t>Sales → Calendar: every YearWeek must exist in Calendar</t>
  </si>
  <si>
    <t>Validates time alignment</t>
  </si>
  <si>
    <t>DV04</t>
  </si>
  <si>
    <t>Products key uniqueness (SKU)</t>
  </si>
  <si>
    <t>UNIQUE</t>
  </si>
  <si>
    <t>Flags bad product master data</t>
  </si>
  <si>
    <t>DV05</t>
  </si>
  <si>
    <t>Stores key uniqueness (StoreID)</t>
  </si>
  <si>
    <t>=IF(COUNTIF(Stores[StoreID], Stores[@StoreID])=1, "UNIQUE", "DUPLICATE")</t>
  </si>
  <si>
    <t>Ensures store dimension integrity</t>
  </si>
  <si>
    <t>DV06</t>
  </si>
  <si>
    <t>Calendar key uniqueness (YearWeek)</t>
  </si>
  <si>
    <t>=IF(COUNTIF(Calendar[YearWeek], Calendar[@YearWeek])=1, "UNIQUE", "DUPLICATE")</t>
  </si>
  <si>
    <t>Ensures calendar is clean</t>
  </si>
  <si>
    <t>DV07</t>
  </si>
  <si>
    <t>Price exists for Sales row (SKU + Store + Week)</t>
  </si>
  <si>
    <t>=IF(COUNTIFS(Pricelist[YearWeek], Sales[@YearWeek], Pricelist[SKU], Sales[@SKU], Pricelist[StoreID], Sales[@StoreID])&gt;0, "OK", "NO PRICE")</t>
  </si>
  <si>
    <t>Critical for elasticity and ROI</t>
  </si>
  <si>
    <t>DV08</t>
  </si>
  <si>
    <t>Media exists for the week (if weekly media applies)</t>
  </si>
  <si>
    <t>=IF(COUNTIF(Media[YearWeek], Sales[@YearWeek])&gt;0, "OK", "NO MEDIA DATA")</t>
  </si>
  <si>
    <t>Ensures overlay possible</t>
  </si>
  <si>
    <t>DV09</t>
  </si>
  <si>
    <t>Sales dates formatted correctly (date numeric check if needed)</t>
  </si>
  <si>
    <t>Ensures baseline logic won’t break</t>
  </si>
  <si>
    <t>DV10</t>
  </si>
  <si>
    <t>Promo overlaps check (SKU + Store)</t>
  </si>
  <si>
    <t>No overlaps</t>
  </si>
  <si>
    <t>Column</t>
  </si>
  <si>
    <t>Example Formula</t>
  </si>
  <si>
    <t>Promo SKU</t>
  </si>
  <si>
    <t>Promo store</t>
  </si>
  <si>
    <t>Promo start</t>
  </si>
  <si>
    <t>Promo end</t>
  </si>
  <si>
    <t>Overlaps?</t>
  </si>
  <si>
    <t>Count how many promos overlap same SKU &amp; store</t>
  </si>
  <si>
    <t>Result</t>
  </si>
  <si>
    <t>Detects conflicting promotions (see promo checker below)</t>
  </si>
  <si>
    <t>Promo Checker</t>
  </si>
  <si>
    <t>OverlapCount</t>
  </si>
  <si>
    <t>=Promos[B8]</t>
  </si>
  <si>
    <t>Sheet</t>
  </si>
  <si>
    <t>Row</t>
  </si>
  <si>
    <t>Severity</t>
  </si>
  <si>
    <t>Message</t>
  </si>
  <si>
    <t>Row Labels</t>
  </si>
  <si>
    <t>Grand Total</t>
  </si>
  <si>
    <t>Sum of NetRevenue_LCU</t>
  </si>
  <si>
    <t>TOTAL NET REVENUE (LCU)</t>
  </si>
  <si>
    <t>% OF SALES ON PROMOTION</t>
  </si>
  <si>
    <t>AVG DISCOUNT DEPTH (%)</t>
  </si>
  <si>
    <t>COMPETITOR PRICE INDEX</t>
  </si>
  <si>
    <t>jan</t>
  </si>
  <si>
    <t>febr</t>
  </si>
  <si>
    <t>márc</t>
  </si>
  <si>
    <t>ápr</t>
  </si>
  <si>
    <t>máj</t>
  </si>
  <si>
    <t>jún</t>
  </si>
  <si>
    <t>júl</t>
  </si>
  <si>
    <t>aug</t>
  </si>
  <si>
    <t>szept</t>
  </si>
  <si>
    <t>okt</t>
  </si>
  <si>
    <t>nov</t>
  </si>
  <si>
    <t>dec</t>
  </si>
  <si>
    <t>PRICE PROMOTION ANALYSIS DASHBOARD (2024)</t>
  </si>
  <si>
    <t>TOTAL NUMBER OF PROMOS</t>
  </si>
  <si>
    <t>AVG DURATION (DAYS)</t>
  </si>
  <si>
    <t>% WITH DISPLAY SUPPORT</t>
  </si>
  <si>
    <t>TOTAL COOP FUNDING (LCU)</t>
  </si>
  <si>
    <t>Count of PromoID</t>
  </si>
  <si>
    <t>Average of Depth_Pct</t>
  </si>
  <si>
    <t>Filters</t>
  </si>
  <si>
    <t>Sum of CoopFunding_LCU</t>
  </si>
  <si>
    <t xml:space="preserve">  EXECUTIVE SUMMARY — 2024 HUNGARIAN FMCG PRICE &amp; PROMOTION PERFORMANCE OVERVIEW</t>
  </si>
  <si>
    <t>Last updated: February 2025</t>
  </si>
  <si>
    <t>Sales</t>
  </si>
  <si>
    <t>Products</t>
  </si>
  <si>
    <t>Stores</t>
  </si>
  <si>
    <t>Calendar</t>
  </si>
  <si>
    <t>Promos</t>
  </si>
  <si>
    <t>Pricelist</t>
  </si>
  <si>
    <t>Competitor</t>
  </si>
  <si>
    <t>Media</t>
  </si>
  <si>
    <t>SKU (PK)</t>
  </si>
  <si>
    <t>StoreID (PK)</t>
  </si>
  <si>
    <t>WeekStart (PK)</t>
  </si>
  <si>
    <t>PromoID (PK)</t>
  </si>
  <si>
    <t>SKU (FK)</t>
  </si>
  <si>
    <t>StoreID (FK)</t>
  </si>
  <si>
    <t>SKU (PK, FK)</t>
  </si>
  <si>
    <t>StoreID (PK, FK)</t>
  </si>
  <si>
    <t>WeekStart (PK, FK)</t>
  </si>
  <si>
    <t>YearWeek (PK, FK)</t>
  </si>
  <si>
    <t>CompetitorBrand (PK)</t>
  </si>
  <si>
    <t>SKU_Comp (PK)</t>
  </si>
  <si>
    <t>Channel (PK)</t>
  </si>
  <si>
    <r>
      <t xml:space="preserve">Quarter…                    </t>
    </r>
    <r>
      <rPr>
        <sz val="11"/>
        <color theme="1"/>
        <rFont val="Webdings"/>
        <family val="1"/>
        <charset val="2"/>
      </rPr>
      <t>6</t>
    </r>
  </si>
  <si>
    <r>
      <t xml:space="preserve">Segment…                   </t>
    </r>
    <r>
      <rPr>
        <sz val="11"/>
        <color theme="1"/>
        <rFont val="Webdings"/>
        <family val="1"/>
        <charset val="2"/>
      </rPr>
      <t>6</t>
    </r>
  </si>
  <si>
    <r>
      <t xml:space="preserve">AvgPrice_LCU…         </t>
    </r>
    <r>
      <rPr>
        <sz val="11"/>
        <color theme="1"/>
        <rFont val="Webdings"/>
        <family val="1"/>
        <charset val="2"/>
      </rPr>
      <t>6</t>
    </r>
  </si>
  <si>
    <r>
      <t xml:space="preserve">WeekStart (FK)…       </t>
    </r>
    <r>
      <rPr>
        <sz val="11"/>
        <color theme="1" tint="0.249977111117893"/>
        <rFont val="Webdings"/>
        <family val="1"/>
        <charset val="2"/>
      </rPr>
      <t>6</t>
    </r>
  </si>
  <si>
    <r>
      <t xml:space="preserve">NetPrice_LCU…         </t>
    </r>
    <r>
      <rPr>
        <sz val="11"/>
        <color theme="1"/>
        <rFont val="Webdings"/>
        <family val="1"/>
        <charset val="2"/>
      </rPr>
      <t>6</t>
    </r>
  </si>
  <si>
    <r>
      <t xml:space="preserve">Region…                      </t>
    </r>
    <r>
      <rPr>
        <sz val="11"/>
        <color theme="1"/>
        <rFont val="Webdings"/>
        <family val="1"/>
        <charset val="2"/>
      </rPr>
      <t>6</t>
    </r>
  </si>
  <si>
    <r>
      <t xml:space="preserve">Impressions                </t>
    </r>
    <r>
      <rPr>
        <sz val="11"/>
        <color theme="1"/>
        <rFont val="Webdings"/>
        <family val="1"/>
        <charset val="2"/>
      </rPr>
      <t>6</t>
    </r>
  </si>
  <si>
    <r>
      <t xml:space="preserve">ListPrice_LCU…          </t>
    </r>
    <r>
      <rPr>
        <sz val="11"/>
        <color theme="1"/>
        <rFont val="Webdings"/>
        <family val="1"/>
        <charset val="2"/>
      </rPr>
      <t>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</si>
</sst>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 &quot;Ft&quot;"/>
  </numFmts>
  <fonts count="22" x14ac:knownFonts="1">
    <font>
      <sz val="11"/>
      <color theme="1"/>
      <name val="Calibri"/>
      <family val="2"/>
      <charset val="238"/>
      <scheme val="minor"/>
    </font>
    <font>
      <b/>
      <sz val="11"/>
      <color rgb="FF0070C0"/>
      <name val="Calibri"/>
      <family val="2"/>
      <charset val="238"/>
      <scheme val="minor"/>
    </font>
    <font>
      <b/>
      <sz val="10"/>
      <color rgb="FF0070C0"/>
      <name val="Calibri"/>
      <family val="2"/>
      <charset val="238"/>
      <scheme val="minor"/>
    </font>
    <font>
      <sz val="10"/>
      <color theme="1"/>
      <name val="Segoe UI"/>
      <family val="2"/>
      <charset val="238"/>
    </font>
    <font>
      <b/>
      <sz val="11"/>
      <color theme="1"/>
      <name val="Segoe UI"/>
      <family val="2"/>
      <charset val="238"/>
    </font>
    <font>
      <sz val="11"/>
      <color theme="1"/>
      <name val="Segoe UI"/>
      <family val="2"/>
      <charset val="238"/>
    </font>
    <font>
      <i/>
      <sz val="11"/>
      <color theme="1"/>
      <name val="Segoe UI"/>
      <family val="2"/>
      <charset val="238"/>
    </font>
    <font>
      <sz val="8"/>
      <name val="Calibri"/>
      <family val="2"/>
      <charset val="238"/>
      <scheme val="minor"/>
    </font>
    <font>
      <b/>
      <sz val="11"/>
      <color theme="1"/>
      <name val="Calibri"/>
      <family val="2"/>
      <charset val="238"/>
      <scheme val="minor"/>
    </font>
    <font>
      <sz val="12"/>
      <color rgb="FF3366FF"/>
      <name val="Calibri"/>
      <family val="2"/>
      <charset val="238"/>
    </font>
    <font>
      <sz val="11"/>
      <color theme="1"/>
      <name val="Calibri"/>
      <family val="2"/>
      <charset val="238"/>
      <scheme val="minor"/>
    </font>
    <font>
      <sz val="11"/>
      <color theme="0"/>
      <name val="Calibri"/>
      <family val="2"/>
      <charset val="238"/>
      <scheme val="minor"/>
    </font>
    <font>
      <sz val="9"/>
      <color theme="1"/>
      <name val="Calibri"/>
      <family val="2"/>
      <charset val="238"/>
      <scheme val="minor"/>
    </font>
    <font>
      <sz val="9"/>
      <color rgb="FFFF0000"/>
      <name val="Calibri"/>
      <family val="2"/>
      <charset val="238"/>
      <scheme val="minor"/>
    </font>
    <font>
      <sz val="12"/>
      <color theme="0"/>
      <name val="Calibri"/>
      <family val="2"/>
      <charset val="238"/>
      <scheme val="minor"/>
    </font>
    <font>
      <b/>
      <sz val="14"/>
      <color theme="0"/>
      <name val="Calibri"/>
      <family val="2"/>
      <charset val="238"/>
      <scheme val="minor"/>
    </font>
    <font>
      <sz val="11"/>
      <color theme="4" tint="-0.249977111117893"/>
      <name val="Calibri"/>
      <family val="2"/>
      <charset val="238"/>
      <scheme val="minor"/>
    </font>
    <font>
      <sz val="11"/>
      <color theme="1" tint="0.249977111117893"/>
      <name val="Calibri"/>
      <family val="2"/>
      <charset val="238"/>
      <scheme val="minor"/>
    </font>
    <font>
      <sz val="11"/>
      <color theme="1"/>
      <name val="Webdings"/>
      <family val="1"/>
      <charset val="2"/>
    </font>
    <font>
      <sz val="11"/>
      <color theme="1" tint="0.249977111117893"/>
      <name val="Webdings"/>
      <family val="1"/>
      <charset val="2"/>
    </font>
    <font>
      <b/>
      <sz val="11"/>
      <color rgb="FF8DA9DB"/>
      <name val="Calibri"/>
      <family val="2"/>
      <charset val="238"/>
      <scheme val="minor"/>
    </font>
    <font>
      <sz val="12"/>
      <color indexed="48"/>
      <name val="Calibri"/>
      <family val="2"/>
      <charset val="238"/>
      <scheme val="minor"/>
    </font>
  </fonts>
  <fills count="5">
    <fill>
      <patternFill patternType="none"/>
    </fill>
    <fill>
      <patternFill patternType="gray125"/>
    </fill>
    <fill>
      <patternFill patternType="solid">
        <fgColor theme="0" tint="-0.14999847407452621"/>
        <bgColor indexed="64"/>
      </patternFill>
    </fill>
    <fill>
      <patternFill patternType="solid">
        <fgColor theme="4" tint="-0.249977111117893"/>
        <bgColor indexed="64"/>
      </patternFill>
    </fill>
    <fill>
      <patternFill patternType="solid">
        <fgColor rgb="FFA6CDF8"/>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theme="2"/>
      </left>
      <right style="thin">
        <color theme="2"/>
      </right>
      <top/>
      <bottom/>
      <diagonal/>
    </border>
    <border>
      <left style="thin">
        <color theme="2"/>
      </left>
      <right style="thin">
        <color theme="2"/>
      </right>
      <top/>
      <bottom style="thin">
        <color theme="2"/>
      </bottom>
      <diagonal/>
    </border>
    <border>
      <left style="thin">
        <color theme="2"/>
      </left>
      <right style="thin">
        <color theme="2"/>
      </right>
      <top style="thin">
        <color theme="2"/>
      </top>
      <bottom/>
      <diagonal/>
    </border>
    <border>
      <left/>
      <right style="thin">
        <color theme="2"/>
      </right>
      <top/>
      <bottom/>
      <diagonal/>
    </border>
  </borders>
  <cellStyleXfs count="2">
    <xf numFmtId="0" fontId="0" fillId="0" borderId="0"/>
    <xf numFmtId="9" fontId="10" fillId="0" borderId="0" applyFont="0" applyFill="0" applyBorder="0" applyAlignment="0" applyProtection="0"/>
  </cellStyleXfs>
  <cellXfs count="82">
    <xf numFmtId="0" fontId="0" fillId="0" borderId="0" xfId="0"/>
    <xf numFmtId="164" fontId="1" fillId="0" borderId="0" xfId="0" applyNumberFormat="1" applyFont="1" applyFill="1" applyBorder="1" applyAlignment="1">
      <alignment horizontal="center" vertical="top"/>
    </xf>
    <xf numFmtId="0" fontId="0" fillId="0" borderId="0" xfId="0" applyFill="1"/>
    <xf numFmtId="164" fontId="0" fillId="0" borderId="0" xfId="0" applyNumberFormat="1" applyFill="1"/>
    <xf numFmtId="164" fontId="1" fillId="0" borderId="0" xfId="0" applyNumberFormat="1" applyFont="1" applyFill="1"/>
    <xf numFmtId="0" fontId="0" fillId="0" borderId="0" xfId="0" applyFont="1" applyFill="1"/>
    <xf numFmtId="49" fontId="1" fillId="0" borderId="0" xfId="0" applyNumberFormat="1" applyFont="1" applyFill="1" applyBorder="1" applyAlignment="1">
      <alignment horizontal="center" vertical="top"/>
    </xf>
    <xf numFmtId="49" fontId="0" fillId="0" borderId="0" xfId="0" applyNumberFormat="1" applyFill="1"/>
    <xf numFmtId="1" fontId="1" fillId="0" borderId="0" xfId="0" applyNumberFormat="1" applyFont="1" applyFill="1" applyBorder="1" applyAlignment="1">
      <alignment horizontal="center" vertical="top"/>
    </xf>
    <xf numFmtId="1" fontId="0" fillId="0" borderId="0" xfId="0" applyNumberFormat="1" applyFill="1"/>
    <xf numFmtId="49" fontId="1" fillId="0" borderId="0" xfId="0" applyNumberFormat="1" applyFont="1" applyFill="1"/>
    <xf numFmtId="49" fontId="0" fillId="0" borderId="0" xfId="0" applyNumberFormat="1" applyFill="1" applyAlignment="1">
      <alignment vertical="center" wrapText="1"/>
    </xf>
    <xf numFmtId="1" fontId="1" fillId="0" borderId="0" xfId="0" applyNumberFormat="1" applyFont="1" applyFill="1"/>
    <xf numFmtId="1" fontId="0" fillId="0" borderId="0" xfId="0" applyNumberFormat="1" applyFill="1" applyAlignment="1">
      <alignment vertical="center" wrapText="1"/>
    </xf>
    <xf numFmtId="164" fontId="0" fillId="0" borderId="0" xfId="0" applyNumberFormat="1" applyFill="1" applyAlignment="1">
      <alignment vertical="center" wrapText="1"/>
    </xf>
    <xf numFmtId="49" fontId="2" fillId="0" borderId="0" xfId="0" applyNumberFormat="1" applyFont="1" applyFill="1"/>
    <xf numFmtId="1" fontId="1" fillId="0" borderId="0" xfId="0" applyNumberFormat="1" applyFont="1" applyFill="1" applyBorder="1" applyAlignment="1">
      <alignment horizontal="center" vertical="center"/>
    </xf>
    <xf numFmtId="164" fontId="1" fillId="0" borderId="0" xfId="0" applyNumberFormat="1" applyFont="1" applyFill="1" applyBorder="1" applyAlignment="1">
      <alignment horizontal="center" vertical="center"/>
    </xf>
    <xf numFmtId="0" fontId="1" fillId="0" borderId="0" xfId="0" applyNumberFormat="1" applyFont="1" applyFill="1" applyBorder="1" applyAlignment="1">
      <alignment horizontal="center" vertical="center"/>
    </xf>
    <xf numFmtId="0" fontId="0" fillId="0" borderId="0" xfId="0" applyNumberFormat="1" applyFill="1"/>
    <xf numFmtId="0" fontId="1" fillId="0" borderId="0" xfId="0" applyNumberFormat="1" applyFont="1" applyFill="1"/>
    <xf numFmtId="0" fontId="0" fillId="0" borderId="0" xfId="0" applyNumberFormat="1" applyFill="1" applyAlignment="1">
      <alignment vertical="center" wrapText="1"/>
    </xf>
    <xf numFmtId="164" fontId="1" fillId="0" borderId="0" xfId="0" applyNumberFormat="1" applyFont="1" applyFill="1" applyAlignment="1">
      <alignment horizontal="center" vertical="top"/>
    </xf>
    <xf numFmtId="49" fontId="1" fillId="0" borderId="0" xfId="0" applyNumberFormat="1" applyFont="1" applyFill="1" applyAlignment="1">
      <alignment horizontal="center" vertical="top"/>
    </xf>
    <xf numFmtId="1" fontId="1" fillId="0" borderId="0" xfId="0" applyNumberFormat="1" applyFont="1" applyFill="1" applyAlignment="1">
      <alignment horizontal="center" vertical="top"/>
    </xf>
    <xf numFmtId="0" fontId="4" fillId="0" borderId="0" xfId="0" applyFont="1" applyFill="1" applyAlignment="1">
      <alignment horizontal="center" vertical="center" wrapText="1"/>
    </xf>
    <xf numFmtId="0" fontId="5" fillId="0" borderId="0" xfId="0" applyFont="1" applyFill="1" applyAlignment="1">
      <alignment vertical="center" wrapText="1"/>
    </xf>
    <xf numFmtId="0" fontId="3" fillId="0" borderId="0" xfId="0" applyFont="1" applyFill="1" applyAlignment="1">
      <alignment vertical="center" wrapText="1"/>
    </xf>
    <xf numFmtId="0" fontId="6" fillId="0" borderId="0" xfId="0" applyFont="1" applyFill="1" applyAlignment="1">
      <alignment vertical="center" wrapText="1"/>
    </xf>
    <xf numFmtId="0" fontId="5" fillId="0" borderId="0" xfId="0" applyFont="1" applyFill="1"/>
    <xf numFmtId="49" fontId="3" fillId="0" borderId="0" xfId="0" applyNumberFormat="1" applyFont="1" applyFill="1" applyAlignment="1">
      <alignment vertical="center" wrapText="1"/>
    </xf>
    <xf numFmtId="164" fontId="3" fillId="0" borderId="0" xfId="0" applyNumberFormat="1" applyFont="1" applyFill="1" applyAlignment="1">
      <alignment vertical="center" wrapText="1"/>
    </xf>
    <xf numFmtId="0" fontId="4" fillId="0" borderId="0" xfId="0" applyFont="1" applyFill="1" applyAlignment="1">
      <alignment vertical="center" wrapText="1"/>
    </xf>
    <xf numFmtId="0" fontId="8" fillId="0" borderId="0" xfId="0" applyFont="1"/>
    <xf numFmtId="2" fontId="0" fillId="0" borderId="0" xfId="0" applyNumberFormat="1" applyFill="1"/>
    <xf numFmtId="2" fontId="1" fillId="0" borderId="0" xfId="0" applyNumberFormat="1" applyFont="1" applyFill="1" applyAlignment="1">
      <alignment horizontal="center" vertical="top"/>
    </xf>
    <xf numFmtId="2" fontId="1" fillId="0" borderId="0" xfId="0" applyNumberFormat="1" applyFont="1" applyFill="1"/>
    <xf numFmtId="0" fontId="0" fillId="0" borderId="0" xfId="0" applyFill="1" applyAlignment="1">
      <alignment horizontal="center" vertical="center"/>
    </xf>
    <xf numFmtId="0" fontId="0" fillId="0" borderId="0" xfId="0" applyFill="1" applyBorder="1"/>
    <xf numFmtId="14" fontId="0" fillId="0" borderId="0" xfId="0" applyNumberFormat="1" applyFill="1" applyAlignment="1">
      <alignment horizontal="left"/>
    </xf>
    <xf numFmtId="0" fontId="0" fillId="0" borderId="0" xfId="0" applyFill="1" applyAlignment="1">
      <alignment horizontal="left" indent="1"/>
    </xf>
    <xf numFmtId="0" fontId="0" fillId="0" borderId="0" xfId="0" applyFill="1" applyAlignment="1">
      <alignment horizontal="left" indent="2"/>
    </xf>
    <xf numFmtId="0" fontId="0" fillId="0" borderId="0" xfId="0" applyFill="1" applyAlignment="1">
      <alignment horizontal="left"/>
    </xf>
    <xf numFmtId="10" fontId="0" fillId="0" borderId="0" xfId="0" applyNumberFormat="1" applyFill="1"/>
    <xf numFmtId="0" fontId="11" fillId="0" borderId="1" xfId="0" applyFont="1" applyFill="1" applyBorder="1" applyAlignment="1">
      <alignment horizontal="center" vertical="center"/>
    </xf>
    <xf numFmtId="0" fontId="16" fillId="0" borderId="1" xfId="0" applyFont="1" applyFill="1" applyBorder="1"/>
    <xf numFmtId="0" fontId="0" fillId="0" borderId="1" xfId="0" applyFill="1" applyBorder="1"/>
    <xf numFmtId="0" fontId="11" fillId="0" borderId="1" xfId="0" applyFont="1" applyFill="1" applyBorder="1" applyAlignment="1">
      <alignment horizontal="center"/>
    </xf>
    <xf numFmtId="0" fontId="17" fillId="0" borderId="1" xfId="0" applyFont="1" applyFill="1" applyBorder="1"/>
    <xf numFmtId="10" fontId="0" fillId="0" borderId="0" xfId="1" applyNumberFormat="1" applyFont="1" applyFill="1"/>
    <xf numFmtId="0" fontId="0" fillId="2" borderId="0" xfId="0" applyFill="1" applyAlignment="1"/>
    <xf numFmtId="0" fontId="0" fillId="2" borderId="0" xfId="0" applyFill="1"/>
    <xf numFmtId="0" fontId="0" fillId="3" borderId="0" xfId="0" applyFill="1"/>
    <xf numFmtId="0" fontId="0" fillId="3" borderId="0" xfId="0" applyFill="1" applyAlignment="1"/>
    <xf numFmtId="0" fontId="13" fillId="3" borderId="0" xfId="0" applyFont="1" applyFill="1" applyAlignment="1">
      <alignment horizontal="center" vertical="center"/>
    </xf>
    <xf numFmtId="10" fontId="12" fillId="3" borderId="0" xfId="1" applyNumberFormat="1" applyFont="1" applyFill="1" applyBorder="1" applyAlignment="1">
      <alignment horizontal="center" vertical="center"/>
    </xf>
    <xf numFmtId="0" fontId="0" fillId="3" borderId="0" xfId="0" applyFill="1" applyBorder="1"/>
    <xf numFmtId="0" fontId="0" fillId="3" borderId="3" xfId="0" applyFill="1" applyBorder="1"/>
    <xf numFmtId="0" fontId="0" fillId="3" borderId="4" xfId="0" applyFill="1" applyBorder="1"/>
    <xf numFmtId="10" fontId="12" fillId="3" borderId="3" xfId="1" applyNumberFormat="1" applyFont="1" applyFill="1" applyBorder="1" applyAlignment="1">
      <alignment horizontal="center" vertical="center"/>
    </xf>
    <xf numFmtId="0" fontId="8" fillId="3" borderId="4" xfId="0" applyFont="1" applyFill="1" applyBorder="1"/>
    <xf numFmtId="0" fontId="8" fillId="3" borderId="3" xfId="0" applyFont="1" applyFill="1" applyBorder="1"/>
    <xf numFmtId="0" fontId="0" fillId="3" borderId="5" xfId="0" applyFill="1" applyBorder="1"/>
    <xf numFmtId="0" fontId="0" fillId="3" borderId="4" xfId="0" applyFont="1" applyFill="1" applyBorder="1"/>
    <xf numFmtId="0" fontId="20" fillId="3" borderId="0" xfId="0" applyFont="1" applyFill="1" applyAlignment="1"/>
    <xf numFmtId="0" fontId="12" fillId="4" borderId="2" xfId="0" applyFont="1" applyFill="1" applyBorder="1" applyAlignment="1">
      <alignment horizontal="center" vertical="center"/>
    </xf>
    <xf numFmtId="165" fontId="12" fillId="4" borderId="2" xfId="0" applyNumberFormat="1" applyFont="1" applyFill="1" applyBorder="1" applyAlignment="1">
      <alignment horizontal="center" vertical="center"/>
    </xf>
    <xf numFmtId="1" fontId="12" fillId="4" borderId="2" xfId="0" applyNumberFormat="1" applyFont="1" applyFill="1" applyBorder="1" applyAlignment="1">
      <alignment horizontal="center" vertical="center"/>
    </xf>
    <xf numFmtId="0" fontId="12" fillId="4" borderId="2" xfId="1" applyNumberFormat="1" applyFont="1" applyFill="1" applyBorder="1" applyAlignment="1">
      <alignment horizontal="center" vertical="center"/>
    </xf>
    <xf numFmtId="10" fontId="12" fillId="4" borderId="2" xfId="1" applyNumberFormat="1" applyFont="1" applyFill="1" applyBorder="1" applyAlignment="1">
      <alignment horizontal="center" vertical="center"/>
    </xf>
    <xf numFmtId="10" fontId="12" fillId="4" borderId="2" xfId="0" applyNumberFormat="1" applyFont="1" applyFill="1" applyBorder="1" applyAlignment="1">
      <alignment horizontal="center" vertical="center"/>
    </xf>
    <xf numFmtId="9" fontId="12" fillId="4" borderId="2" xfId="1" applyFont="1" applyFill="1" applyBorder="1" applyAlignment="1">
      <alignment horizontal="center" vertical="center"/>
    </xf>
    <xf numFmtId="2" fontId="12" fillId="4" borderId="2" xfId="0" applyNumberFormat="1" applyFont="1" applyFill="1" applyBorder="1" applyAlignment="1">
      <alignment horizontal="center" vertical="center"/>
    </xf>
    <xf numFmtId="0" fontId="15" fillId="3" borderId="0" xfId="0" applyFont="1" applyFill="1" applyAlignment="1">
      <alignment horizontal="center" vertical="center"/>
    </xf>
    <xf numFmtId="0" fontId="8" fillId="3" borderId="0" xfId="0" applyFont="1" applyFill="1" applyAlignment="1"/>
    <xf numFmtId="0" fontId="15" fillId="3" borderId="0" xfId="0" applyFont="1" applyFill="1" applyAlignment="1">
      <alignment horizontal="left" vertical="center"/>
    </xf>
    <xf numFmtId="0" fontId="14" fillId="2" borderId="0" xfId="0" applyFont="1" applyFill="1" applyAlignment="1">
      <alignment horizontal="left" vertical="center" wrapText="1"/>
    </xf>
    <xf numFmtId="0" fontId="11" fillId="2" borderId="0" xfId="0" applyFont="1" applyFill="1" applyAlignment="1">
      <alignment horizontal="left" vertical="center"/>
    </xf>
    <xf numFmtId="0" fontId="4" fillId="0" borderId="0" xfId="0" applyFont="1" applyFill="1" applyAlignment="1">
      <alignment horizontal="center"/>
    </xf>
    <xf numFmtId="0" fontId="5" fillId="0" borderId="0" xfId="0" applyFont="1" applyFill="1" applyAlignment="1">
      <alignment horizontal="center"/>
    </xf>
    <xf numFmtId="0" fontId="0" fillId="0" borderId="0" xfId="0" applyFill="1" applyAlignment="1">
      <alignment horizontal="center"/>
    </xf>
    <xf numFmtId="0" fontId="0" fillId="2" borderId="0" xfId="0" applyFill="1" applyBorder="1"/>
  </cellXfs>
  <cellStyles count="2">
    <cellStyle name="Normal" xfId="0" builtinId="0"/>
    <cellStyle name="Percent" xfId="1" builtinId="5"/>
  </cellStyles>
  <dxfs count="82">
    <dxf>
      <numFmt numFmtId="14" formatCode="0.00%"/>
    </dxf>
    <dxf>
      <numFmt numFmtId="14" formatCode="0.00%"/>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164" formatCode="yyyy\-mm\-dd;@"/>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64" formatCode="yyyy\-mm\-dd;@"/>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64" formatCode="yyyy\-mm\-dd;@"/>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alignment horizontal="center" vertical="top" textRotation="0" wrapText="0" indent="0" justifyLastLine="0" shrinkToFit="0" readingOrder="0"/>
    </dxf>
    <dxf>
      <numFmt numFmtId="1" formatCode="0"/>
      <fill>
        <patternFill patternType="none">
          <fgColor indexed="64"/>
          <bgColor indexed="65"/>
        </patternFill>
      </fill>
    </dxf>
    <dxf>
      <numFmt numFmtId="30" formatCode="@"/>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2" formatCode="0.00"/>
      <fill>
        <patternFill patternType="none">
          <fgColor indexed="64"/>
          <bgColor indexed="65"/>
        </patternFill>
      </fill>
    </dxf>
    <dxf>
      <numFmt numFmtId="30" formatCode="@"/>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 formatCode="0"/>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0C0"/>
        <name val="Calibri"/>
        <family val="2"/>
        <charset val="238"/>
        <scheme val="minor"/>
      </font>
      <numFmt numFmtId="30" formatCode="@"/>
      <fill>
        <patternFill patternType="none">
          <fgColor indexed="64"/>
          <bgColor indexed="65"/>
        </patternFill>
      </fill>
    </dxf>
    <dxf>
      <numFmt numFmtId="1" formatCode="0"/>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164" formatCode="yyyy\-mm\-dd;@"/>
      <fill>
        <patternFill patternType="none">
          <fgColor indexed="64"/>
          <bgColor indexed="65"/>
        </patternFill>
      </fill>
      <alignment horizontal="general" vertical="center" textRotation="0" wrapText="1" indent="0" justifyLastLine="0" shrinkToFit="0" readingOrder="0"/>
    </dxf>
    <dxf>
      <numFmt numFmtId="1" formatCode="0"/>
      <fill>
        <patternFill patternType="none">
          <fgColor indexed="64"/>
          <bgColor indexed="65"/>
        </patternFill>
      </fill>
      <alignment horizontal="general" vertical="center" textRotation="0" wrapText="1" indent="0" justifyLastLine="0" shrinkToFit="0" readingOrder="0"/>
    </dxf>
    <dxf>
      <numFmt numFmtId="1" formatCode="0"/>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1" formatCode="0"/>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dxf>
    <dxf>
      <numFmt numFmtId="1" formatCode="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alignment horizontal="center" vertical="top" textRotation="0" wrapText="0" indent="0" justifyLastLine="0" shrinkToFit="0" readingOrder="0"/>
    </dxf>
  </dxfs>
  <tableStyles count="0" defaultTableStyle="TableStyleMedium2" defaultPivotStyle="PivotStyleLight16"/>
  <colors>
    <mruColors>
      <color rgb="FFA6CDF8"/>
      <color rgb="FF8DA9DB"/>
      <color rgb="FFD3DEF1"/>
      <color rgb="FFADC1E5"/>
      <color rgb="FF9FC9F7"/>
      <color rgb="FF57ECF3"/>
      <color rgb="FFB7EC3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3.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[Price_Promotion_Analysis_v1.xlsm]Calculations!PivotTable6</c:name>
    <c:fmtId val="9"/>
  </c:pivotSource>
  <c:chart>
    <c:title>
      <c:tx>
        <c:rich>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r>
              <a:rPr lang="hu-HU" sz="1200">
                <a:solidFill>
                  <a:schemeClr val="bg2">
                    <a:lumMod val="50000"/>
                  </a:schemeClr>
                </a:solidFill>
              </a:rPr>
              <a:t>Net Revenue by Month (2024)</a:t>
            </a:r>
            <a:endParaRPr lang="en-US" sz="1200">
              <a:solidFill>
                <a:schemeClr val="bg2">
                  <a:lumMod val="50000"/>
                </a:schemeClr>
              </a:solidFill>
            </a:endParaRPr>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Calculations!$C$2</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Calculations!$B$3:$B$15</c:f>
              <c:strCache>
                <c:ptCount val="12"/>
                <c:pt idx="0">
                  <c:v>jan</c:v>
                </c:pt>
                <c:pt idx="1">
                  <c:v>febr</c:v>
                </c:pt>
                <c:pt idx="2">
                  <c:v>márc</c:v>
                </c:pt>
                <c:pt idx="3">
                  <c:v>ápr</c:v>
                </c:pt>
                <c:pt idx="4">
                  <c:v>máj</c:v>
                </c:pt>
                <c:pt idx="5">
                  <c:v>jún</c:v>
                </c:pt>
                <c:pt idx="6">
                  <c:v>júl</c:v>
                </c:pt>
                <c:pt idx="7">
                  <c:v>aug</c:v>
                </c:pt>
                <c:pt idx="8">
                  <c:v>szept</c:v>
                </c:pt>
                <c:pt idx="9">
                  <c:v>okt</c:v>
                </c:pt>
                <c:pt idx="10">
                  <c:v>nov</c:v>
                </c:pt>
                <c:pt idx="11">
                  <c:v>dec</c:v>
                </c:pt>
              </c:strCache>
            </c:strRef>
          </c:cat>
          <c:val>
            <c:numRef>
              <c:f>Calculations!$C$3:$C$15</c:f>
              <c:numCache>
                <c:formatCode>General</c:formatCode>
                <c:ptCount val="12"/>
                <c:pt idx="0">
                  <c:v>30299321</c:v>
                </c:pt>
                <c:pt idx="1">
                  <c:v>24016595</c:v>
                </c:pt>
                <c:pt idx="2">
                  <c:v>24122817</c:v>
                </c:pt>
                <c:pt idx="3">
                  <c:v>29791810</c:v>
                </c:pt>
                <c:pt idx="4">
                  <c:v>27038879</c:v>
                </c:pt>
                <c:pt idx="5">
                  <c:v>28098561</c:v>
                </c:pt>
                <c:pt idx="6">
                  <c:v>35240831</c:v>
                </c:pt>
                <c:pt idx="7">
                  <c:v>28143028</c:v>
                </c:pt>
                <c:pt idx="8">
                  <c:v>30185695</c:v>
                </c:pt>
                <c:pt idx="9">
                  <c:v>23836624</c:v>
                </c:pt>
                <c:pt idx="10">
                  <c:v>23824717</c:v>
                </c:pt>
                <c:pt idx="11">
                  <c:v>23826077</c:v>
                </c:pt>
              </c:numCache>
            </c:numRef>
          </c:val>
          <c:smooth val="0"/>
          <c:extLst>
            <c:ext xmlns:c16="http://schemas.microsoft.com/office/drawing/2014/chart" uri="{C3380CC4-5D6E-409C-BE32-E72D297353CC}">
              <c16:uniqueId val="{00000000-7AD7-46BA-BA94-25E55BE4C186}"/>
            </c:ext>
          </c:extLst>
        </c:ser>
        <c:dLbls>
          <c:showLegendKey val="0"/>
          <c:showVal val="0"/>
          <c:showCatName val="0"/>
          <c:showSerName val="0"/>
          <c:showPercent val="0"/>
          <c:showBubbleSize val="0"/>
        </c:dLbls>
        <c:dropLines>
          <c:spPr>
            <a:ln w="952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dropLines>
        <c:marker val="1"/>
        <c:smooth val="0"/>
        <c:axId val="229813968"/>
        <c:axId val="229814384"/>
      </c:lineChart>
      <c:catAx>
        <c:axId val="2298139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quot;Ft&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[Price_Promotion_Analysis_v1.xlsm]Pivot_PromoCount!PivotTable8</c:name>
    <c:fmtId val="3"/>
  </c:pivotSource>
  <c:chart>
    <c:title>
      <c:tx>
        <c:rich>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r>
              <a:rPr lang="hu-HU" sz="1200" baseline="0"/>
              <a:t>Promotions Count by Month</a:t>
            </a:r>
            <a:endParaRPr lang="en-GB" sz="1200"/>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Pivot_PromoCount!$B$1</c:f>
              <c:strCache>
                <c:ptCount val="1"/>
                <c:pt idx="0">
                  <c:v>Total</c:v>
                </c:pt>
              </c:strCache>
            </c:strRef>
          </c:tx>
          <c:spPr>
            <a:noFill/>
            <a:ln w="9525" cap="flat" cmpd="sng" algn="ctr">
              <a:solidFill>
                <a:schemeClr val="accent1"/>
              </a:solidFill>
              <a:miter lim="800000"/>
            </a:ln>
            <a:effectLst>
              <a:glow rad="139700">
                <a:schemeClr val="accent1">
                  <a:satMod val="175000"/>
                  <a:alpha val="14000"/>
                </a:schemeClr>
              </a:glow>
            </a:effectLst>
          </c:spPr>
          <c:invertIfNegative val="0"/>
          <c:cat>
            <c:strRef>
              <c:f>Pivot_PromoCount!$A$2:$A$13</c:f>
              <c:strCache>
                <c:ptCount val="11"/>
                <c:pt idx="0">
                  <c:v>febr</c:v>
                </c:pt>
                <c:pt idx="1">
                  <c:v>márc</c:v>
                </c:pt>
                <c:pt idx="2">
                  <c:v>ápr</c:v>
                </c:pt>
                <c:pt idx="3">
                  <c:v>máj</c:v>
                </c:pt>
                <c:pt idx="4">
                  <c:v>jún</c:v>
                </c:pt>
                <c:pt idx="5">
                  <c:v>júl</c:v>
                </c:pt>
                <c:pt idx="6">
                  <c:v>aug</c:v>
                </c:pt>
                <c:pt idx="7">
                  <c:v>szept</c:v>
                </c:pt>
                <c:pt idx="8">
                  <c:v>okt</c:v>
                </c:pt>
                <c:pt idx="9">
                  <c:v>nov</c:v>
                </c:pt>
                <c:pt idx="10">
                  <c:v>dec</c:v>
                </c:pt>
              </c:strCache>
            </c:strRef>
          </c:cat>
          <c:val>
            <c:numRef>
              <c:f>Pivot_PromoCount!$B$2:$B$13</c:f>
              <c:numCache>
                <c:formatCode>General</c:formatCode>
                <c:ptCount val="11"/>
                <c:pt idx="0">
                  <c:v>1</c:v>
                </c:pt>
                <c:pt idx="1">
                  <c:v>1</c:v>
                </c:pt>
                <c:pt idx="2">
                  <c:v>9</c:v>
                </c:pt>
                <c:pt idx="3">
                  <c:v>6</c:v>
                </c:pt>
                <c:pt idx="4">
                  <c:v>6</c:v>
                </c:pt>
                <c:pt idx="5">
                  <c:v>8</c:v>
                </c:pt>
                <c:pt idx="6">
                  <c:v>9</c:v>
                </c:pt>
                <c:pt idx="7">
                  <c:v>8</c:v>
                </c:pt>
                <c:pt idx="8">
                  <c:v>9</c:v>
                </c:pt>
                <c:pt idx="9">
                  <c:v>12</c:v>
                </c:pt>
                <c:pt idx="10">
                  <c:v>3</c:v>
                </c:pt>
              </c:numCache>
            </c:numRef>
          </c:val>
          <c:extLst>
            <c:ext xmlns:c16="http://schemas.microsoft.com/office/drawing/2014/chart" uri="{C3380CC4-5D6E-409C-BE32-E72D297353CC}">
              <c16:uniqueId val="{00000000-7AD7-46BA-BA94-25E55BE4C186}"/>
            </c:ext>
          </c:extLst>
        </c:ser>
        <c:dLbls>
          <c:showLegendKey val="0"/>
          <c:showVal val="0"/>
          <c:showCatName val="0"/>
          <c:showSerName val="0"/>
          <c:showPercent val="0"/>
          <c:showBubbleSize val="0"/>
        </c:dLbls>
        <c:gapWidth val="150"/>
        <c:axId val="229813968"/>
        <c:axId val="229814384"/>
      </c:barChart>
      <c:catAx>
        <c:axId val="2298139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[Price_Promotion_Analysis_v1.xlsm]Pivot_AvgDiscountbyMechanic!PivotTable11</c:name>
    <c:fmtId val="9"/>
  </c:pivotSource>
  <c:chart>
    <c:title>
      <c:tx>
        <c:rich>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r>
              <a:rPr lang="en-GB" sz="1200" b="1" i="0" u="none" strike="noStrike" cap="none" baseline="0"/>
              <a:t>Average Discount Depth by Mechanic</a:t>
            </a:r>
            <a:endParaRPr lang="en-GB" sz="1200"/>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rgbClr val="4472C4">
                <a:alpha val="96000"/>
              </a:srgbClr>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rgbClr val="4472C4">
                <a:alpha val="96000"/>
              </a:srgbClr>
            </a:solidFill>
            <a:miter lim="800000"/>
          </a:ln>
          <a:effectLst>
            <a:glow rad="139700">
              <a:schemeClr val="accent1">
                <a:satMod val="175000"/>
                <a:alpha val="14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rgbClr val="4472C4">
                <a:alpha val="96000"/>
              </a:srgbClr>
            </a:solidFill>
            <a:miter lim="800000"/>
          </a:ln>
          <a:effectLst>
            <a:glow rad="139700">
              <a:schemeClr val="accent1">
                <a:satMod val="175000"/>
                <a:alpha val="14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Pivot_AvgDiscountbyMechanic!$B$1</c:f>
              <c:strCache>
                <c:ptCount val="1"/>
                <c:pt idx="0">
                  <c:v>Total</c:v>
                </c:pt>
              </c:strCache>
            </c:strRef>
          </c:tx>
          <c:spPr>
            <a:noFill/>
            <a:ln w="9525" cap="flat" cmpd="sng" algn="ctr">
              <a:solidFill>
                <a:srgbClr val="4472C4">
                  <a:alpha val="96000"/>
                </a:srgbClr>
              </a:solidFill>
              <a:miter lim="800000"/>
            </a:ln>
            <a:effectLst>
              <a:glow rad="139700">
                <a:schemeClr val="accent1">
                  <a:satMod val="175000"/>
                  <a:alpha val="14000"/>
                </a:schemeClr>
              </a:glo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Pivot_AvgDiscountbyMechanic!$A$2:$A$9</c:f>
              <c:strCache>
                <c:ptCount val="7"/>
                <c:pt idx="0">
                  <c:v>Intro Offer</c:v>
                </c:pt>
                <c:pt idx="1">
                  <c:v>Bundle Offer</c:v>
                </c:pt>
                <c:pt idx="2">
                  <c:v>Price Cut</c:v>
                </c:pt>
                <c:pt idx="3">
                  <c:v>Leaflet + Discount</c:v>
                </c:pt>
                <c:pt idx="4">
                  <c:v>Display + Discount</c:v>
                </c:pt>
                <c:pt idx="5">
                  <c:v>Feature + Discount</c:v>
                </c:pt>
                <c:pt idx="6">
                  <c:v>Multi-buy</c:v>
                </c:pt>
              </c:strCache>
            </c:strRef>
          </c:cat>
          <c:val>
            <c:numRef>
              <c:f>Pivot_AvgDiscountbyMechanic!$B$2:$B$9</c:f>
              <c:numCache>
                <c:formatCode>0.00%</c:formatCode>
                <c:ptCount val="7"/>
                <c:pt idx="0">
                  <c:v>0.15</c:v>
                </c:pt>
                <c:pt idx="1">
                  <c:v>0.15</c:v>
                </c:pt>
                <c:pt idx="2">
                  <c:v>0.19827586206896558</c:v>
                </c:pt>
                <c:pt idx="3">
                  <c:v>0.22352941176470592</c:v>
                </c:pt>
                <c:pt idx="4">
                  <c:v>0.25</c:v>
                </c:pt>
                <c:pt idx="5">
                  <c:v>0.26666666666666666</c:v>
                </c:pt>
                <c:pt idx="6">
                  <c:v>0.33</c:v>
                </c:pt>
              </c:numCache>
            </c:numRef>
          </c:val>
          <c:extLst>
            <c:ext xmlns:c16="http://schemas.microsoft.com/office/drawing/2014/chart" uri="{C3380CC4-5D6E-409C-BE32-E72D297353CC}">
              <c16:uniqueId val="{00000000-21B1-41CC-B0E0-80E0AB231628}"/>
            </c:ext>
          </c:extLst>
        </c:ser>
        <c:dLbls>
          <c:showLegendKey val="0"/>
          <c:showVal val="0"/>
          <c:showCatName val="0"/>
          <c:showSerName val="0"/>
          <c:showPercent val="0"/>
          <c:showBubbleSize val="0"/>
        </c:dLbls>
        <c:gapWidth val="150"/>
        <c:axId val="229813968"/>
        <c:axId val="229814384"/>
      </c:barChart>
      <c:catAx>
        <c:axId val="2298139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r>
              <a:rPr lang="en-GB" sz="1200" b="1" i="0" u="none" strike="noStrike" cap="none" baseline="0">
                <a:solidFill>
                  <a:schemeClr val="bg2">
                    <a:lumMod val="50000"/>
                  </a:schemeClr>
                </a:solidFill>
              </a:rPr>
              <a:t>Promotion Efficiency: Frequency vs. Discount Depth </a:t>
            </a:r>
            <a:endParaRPr lang="en-GB" sz="1200">
              <a:solidFill>
                <a:schemeClr val="bg2">
                  <a:lumMod val="50000"/>
                </a:schemeClr>
              </a:solidFill>
            </a:endParaRPr>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endParaRPr lang="en-US"/>
        </a:p>
      </c:txPr>
    </c:title>
    <c:autoTitleDeleted val="0"/>
    <c:plotArea>
      <c:layout/>
      <c:bubbleChart>
        <c:varyColors val="0"/>
        <c:ser>
          <c:idx val="0"/>
          <c:order val="0"/>
          <c:tx>
            <c:v>Average Depth_Pct</c:v>
          </c:tx>
          <c:spPr>
            <a:noFill/>
            <a:ln>
              <a:solidFill>
                <a:schemeClr val="accent1"/>
              </a:solidFill>
            </a:ln>
            <a:effectLst>
              <a:glow rad="63500">
                <a:schemeClr val="accent1">
                  <a:alpha val="18000"/>
                </a:schemeClr>
              </a:glow>
            </a:effectLst>
          </c:spPr>
          <c:invertIfNegative val="0"/>
          <c:dLbls>
            <c:dLbl>
              <c:idx val="0"/>
              <c:layout>
                <c:manualLayout>
                  <c:x val="-2.2451495396643911E-2"/>
                  <c:y val="-0.11063011063011063"/>
                </c:manualLayout>
              </c:layout>
              <c:tx>
                <c:rich>
                  <a:bodyPr/>
                  <a:lstStyle/>
                  <a:p>
                    <a:fld id="{D0DEF70B-63C6-4010-908A-1F4E3B040F7A}"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483-47E4-A998-CD13ADAB794A}"/>
                </c:ext>
              </c:extLst>
            </c:dLbl>
            <c:dLbl>
              <c:idx val="1"/>
              <c:layout>
                <c:manualLayout>
                  <c:x val="-0.19970773223163749"/>
                  <c:y val="-1.9240019240019241E-2"/>
                </c:manualLayout>
              </c:layout>
              <c:tx>
                <c:rich>
                  <a:bodyPr/>
                  <a:lstStyle/>
                  <a:p>
                    <a:fld id="{1288C2FD-5518-4F5D-A3C6-1200C42A602C}"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0483-47E4-A998-CD13ADAB794A}"/>
                </c:ext>
              </c:extLst>
            </c:dLbl>
            <c:dLbl>
              <c:idx val="2"/>
              <c:layout>
                <c:manualLayout>
                  <c:x val="-9.3786117003357747E-2"/>
                  <c:y val="-0.10101010101010101"/>
                </c:manualLayout>
              </c:layout>
              <c:tx>
                <c:rich>
                  <a:bodyPr/>
                  <a:lstStyle/>
                  <a:p>
                    <a:fld id="{17CAD049-1472-4DD4-A472-141DFDAC5D1A}"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483-47E4-A998-CD13ADAB794A}"/>
                </c:ext>
              </c:extLst>
            </c:dLbl>
            <c:dLbl>
              <c:idx val="3"/>
              <c:layout>
                <c:manualLayout>
                  <c:x val="-0.1652417918846181"/>
                  <c:y val="-1.9240019240019241E-2"/>
                </c:manualLayout>
              </c:layout>
              <c:tx>
                <c:rich>
                  <a:bodyPr/>
                  <a:lstStyle/>
                  <a:p>
                    <a:fld id="{6F1CB4FE-E336-4D08-9F62-6A479910DD1D}"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0483-47E4-A998-CD13ADAB794A}"/>
                </c:ext>
              </c:extLst>
            </c:dLbl>
            <c:dLbl>
              <c:idx val="4"/>
              <c:layout>
                <c:manualLayout>
                  <c:x val="-7.8090467887564921E-2"/>
                  <c:y val="-2.8860028860028947E-2"/>
                </c:manualLayout>
              </c:layout>
              <c:tx>
                <c:rich>
                  <a:bodyPr/>
                  <a:lstStyle/>
                  <a:p>
                    <a:fld id="{86CBB75B-E15E-4ED3-99E3-23C3B3A24629}"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0483-47E4-A998-CD13ADAB794A}"/>
                </c:ext>
              </c:extLst>
            </c:dLbl>
            <c:dLbl>
              <c:idx val="5"/>
              <c:layout>
                <c:manualLayout>
                  <c:x val="-7.2810397995032E-2"/>
                  <c:y val="-9.1390091390091396E-2"/>
                </c:manualLayout>
              </c:layout>
              <c:tx>
                <c:rich>
                  <a:bodyPr/>
                  <a:lstStyle/>
                  <a:p>
                    <a:fld id="{35A1B274-3C8A-43BE-83D0-4AEDF5465C95}"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0483-47E4-A998-CD13ADAB794A}"/>
                </c:ext>
              </c:extLst>
            </c:dLbl>
            <c:dLbl>
              <c:idx val="6"/>
              <c:tx>
                <c:rich>
                  <a:bodyPr/>
                  <a:lstStyle/>
                  <a:p>
                    <a:fld id="{46186F94-1BB7-4B03-9739-1D05E036D988}"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483-47E4-A998-CD13ADAB794A}"/>
                </c:ext>
              </c:extLst>
            </c:dLbl>
            <c:dLbl>
              <c:idx val="7"/>
              <c:tx>
                <c:rich>
                  <a:bodyPr/>
                  <a:lstStyle/>
                  <a:p>
                    <a:endParaRPr lang="en-GB"/>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0483-47E4-A998-CD13ADAB794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lt1">
                          <a:lumMod val="50000"/>
                        </a:schemeClr>
                      </a:solidFill>
                      <a:round/>
                    </a:ln>
                    <a:effectLst/>
                  </c:spPr>
                </c15:leaderLines>
              </c:ext>
            </c:extLst>
          </c:dLbls>
          <c:xVal>
            <c:numRef>
              <c:f>Helper_Efficiency!$B$2:$B$9</c:f>
              <c:numCache>
                <c:formatCode>0.00%</c:formatCode>
                <c:ptCount val="8"/>
                <c:pt idx="0">
                  <c:v>0.15</c:v>
                </c:pt>
                <c:pt idx="1">
                  <c:v>0.25</c:v>
                </c:pt>
                <c:pt idx="2">
                  <c:v>0.26666666666666666</c:v>
                </c:pt>
                <c:pt idx="3">
                  <c:v>0.15</c:v>
                </c:pt>
                <c:pt idx="4">
                  <c:v>0.22352941176470592</c:v>
                </c:pt>
                <c:pt idx="5">
                  <c:v>0.33</c:v>
                </c:pt>
                <c:pt idx="6">
                  <c:v>0.19827586206896558</c:v>
                </c:pt>
              </c:numCache>
            </c:numRef>
          </c:xVal>
          <c:yVal>
            <c:numRef>
              <c:f>Helper_Efficiency!$D$2:$D$9</c:f>
              <c:numCache>
                <c:formatCode>General</c:formatCode>
                <c:ptCount val="8"/>
                <c:pt idx="0">
                  <c:v>3</c:v>
                </c:pt>
                <c:pt idx="1">
                  <c:v>1</c:v>
                </c:pt>
                <c:pt idx="2">
                  <c:v>3</c:v>
                </c:pt>
                <c:pt idx="3">
                  <c:v>1</c:v>
                </c:pt>
                <c:pt idx="4">
                  <c:v>17</c:v>
                </c:pt>
                <c:pt idx="5">
                  <c:v>6</c:v>
                </c:pt>
                <c:pt idx="6">
                  <c:v>29</c:v>
                </c:pt>
              </c:numCache>
            </c:numRef>
          </c:yVal>
          <c:bubbleSize>
            <c:numRef>
              <c:f>Helper_Efficiency!$C$2:$C$9</c:f>
              <c:numCache>
                <c:formatCode>General</c:formatCode>
                <c:ptCount val="8"/>
                <c:pt idx="0">
                  <c:v>268000</c:v>
                </c:pt>
                <c:pt idx="1">
                  <c:v>94000</c:v>
                </c:pt>
                <c:pt idx="2">
                  <c:v>286000</c:v>
                </c:pt>
                <c:pt idx="3">
                  <c:v>65000</c:v>
                </c:pt>
                <c:pt idx="4">
                  <c:v>1523000</c:v>
                </c:pt>
                <c:pt idx="5">
                  <c:v>667000</c:v>
                </c:pt>
                <c:pt idx="6">
                  <c:v>2358000</c:v>
                </c:pt>
              </c:numCache>
            </c:numRef>
          </c:bubbleSize>
          <c:bubble3D val="0"/>
          <c:extLst>
            <c:ext xmlns:c15="http://schemas.microsoft.com/office/drawing/2012/chart" uri="{02D57815-91ED-43cb-92C2-25804820EDAC}">
              <c15:datalabelsRange>
                <c15:f>Helper_Efficiency!$A$2:$A$8</c15:f>
                <c15:dlblRangeCache>
                  <c:ptCount val="7"/>
                  <c:pt idx="0">
                    <c:v>Bundle Offer</c:v>
                  </c:pt>
                  <c:pt idx="1">
                    <c:v>Display + Discount</c:v>
                  </c:pt>
                  <c:pt idx="2">
                    <c:v>Feature + Discount</c:v>
                  </c:pt>
                  <c:pt idx="3">
                    <c:v>Intro Offer</c:v>
                  </c:pt>
                  <c:pt idx="4">
                    <c:v>Leaflet + Discount</c:v>
                  </c:pt>
                  <c:pt idx="5">
                    <c:v>Multi-buy</c:v>
                  </c:pt>
                  <c:pt idx="6">
                    <c:v>Price Cut</c:v>
                  </c:pt>
                </c15:dlblRangeCache>
              </c15:datalabelsRange>
            </c:ext>
            <c:ext xmlns:c16="http://schemas.microsoft.com/office/drawing/2014/chart" uri="{C3380CC4-5D6E-409C-BE32-E72D297353CC}">
              <c16:uniqueId val="{00000008-0483-47E4-A998-CD13ADAB794A}"/>
            </c:ext>
          </c:extLst>
        </c:ser>
        <c:dLbls>
          <c:showLegendKey val="0"/>
          <c:showVal val="0"/>
          <c:showCatName val="0"/>
          <c:showSerName val="0"/>
          <c:showPercent val="0"/>
          <c:showBubbleSize val="0"/>
        </c:dLbls>
        <c:bubbleScale val="100"/>
        <c:showNegBubbles val="0"/>
        <c:axId val="737153968"/>
        <c:axId val="737173520"/>
      </c:bubbleChart>
      <c:valAx>
        <c:axId val="737153968"/>
        <c:scaling>
          <c:orientation val="minMax"/>
          <c:min val="0"/>
        </c:scaling>
        <c:delete val="0"/>
        <c:axPos val="b"/>
        <c:majorGridlines>
          <c:spPr>
            <a:ln w="9525" cap="flat" cmpd="sng" algn="ctr">
              <a:gradFill>
                <a:gsLst>
                  <a:gs pos="100000">
                    <a:schemeClr val="dk1">
                      <a:lumMod val="65000"/>
                      <a:lumOff val="35000"/>
                      <a:alpha val="24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r>
                  <a:rPr lang="en-GB">
                    <a:solidFill>
                      <a:schemeClr val="bg2">
                        <a:lumMod val="50000"/>
                      </a:schemeClr>
                    </a:solidFill>
                  </a:rPr>
                  <a:t>Average Discount Depth (%)</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737173520"/>
        <c:crosses val="autoZero"/>
        <c:crossBetween val="midCat"/>
      </c:valAx>
      <c:valAx>
        <c:axId val="737173520"/>
        <c:scaling>
          <c:orientation val="minMax"/>
          <c:max val="40"/>
          <c:min val="0"/>
        </c:scaling>
        <c:delete val="0"/>
        <c:axPos val="l"/>
        <c:majorGridlines>
          <c:spPr>
            <a:ln w="9525" cap="flat" cmpd="sng" algn="ctr">
              <a:gradFill>
                <a:gsLst>
                  <a:gs pos="100000">
                    <a:schemeClr val="dk1">
                      <a:lumMod val="65000"/>
                      <a:lumOff val="35000"/>
                      <a:alpha val="24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r>
                  <a:rPr lang="en-GB">
                    <a:solidFill>
                      <a:schemeClr val="bg2">
                        <a:lumMod val="50000"/>
                      </a:schemeClr>
                    </a:solidFill>
                  </a:rPr>
                  <a:t>Number of Promotions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7371539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[Price_Promotion_Analysis_v1.xlsm]Pivot_Top5Stores!PivotTable2</c:name>
    <c:fmtId val="4"/>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GB" sz="1200" b="1" i="0" u="none" strike="noStrike" baseline="0">
                <a:solidFill>
                  <a:schemeClr val="bg2">
                    <a:lumMod val="50000"/>
                  </a:schemeClr>
                </a:solidFill>
              </a:rPr>
              <a:t>Promo Activity Share by Store</a:t>
            </a:r>
            <a:endParaRPr lang="en-US" sz="1200" b="1">
              <a:solidFill>
                <a:schemeClr val="bg2">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hade val="53000"/>
            </a:schemeClr>
          </a:solidFill>
          <a:ln w="19050">
            <a:solidFill>
              <a:schemeClr val="lt1"/>
            </a:solidFill>
          </a:ln>
          <a:effectLst/>
        </c:spPr>
      </c:pivotFmt>
      <c:pivotFmt>
        <c:idx val="3"/>
        <c:spPr>
          <a:solidFill>
            <a:schemeClr val="accent1">
              <a:shade val="76000"/>
            </a:schemeClr>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tint val="77000"/>
            </a:schemeClr>
          </a:solidFill>
          <a:ln w="19050">
            <a:solidFill>
              <a:schemeClr val="lt1"/>
            </a:solidFill>
          </a:ln>
          <a:effectLst/>
        </c:spPr>
      </c:pivotFmt>
      <c:pivotFmt>
        <c:idx val="6"/>
        <c:spPr>
          <a:solidFill>
            <a:schemeClr val="accent1">
              <a:tint val="54000"/>
            </a:schemeClr>
          </a:solidFill>
          <a:ln w="19050">
            <a:solidFill>
              <a:schemeClr val="lt1"/>
            </a:solidFill>
          </a:ln>
          <a:effectLst/>
        </c:spPr>
      </c:pivotFmt>
      <c:pivotFmt>
        <c:idx val="7"/>
        <c:spPr>
          <a:solidFill>
            <a:schemeClr val="accent1"/>
          </a:solidFill>
          <a:ln w="19050">
            <a:solidFill>
              <a:schemeClr val="lt1"/>
            </a:solidFill>
          </a:ln>
          <a:effectLst>
            <a:outerShdw blurRad="50800" dist="38100" dir="16200000"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hade val="53000"/>
            </a:schemeClr>
          </a:solidFill>
          <a:ln w="19050">
            <a:solidFill>
              <a:schemeClr val="lt1"/>
            </a:solidFill>
          </a:ln>
          <a:effectLst>
            <a:outerShdw blurRad="50800" dist="38100" dir="16200000" rotWithShape="0">
              <a:prstClr val="black">
                <a:alpha val="40000"/>
              </a:prstClr>
            </a:outerShdw>
          </a:effectLst>
        </c:spPr>
      </c:pivotFmt>
      <c:pivotFmt>
        <c:idx val="9"/>
        <c:spPr>
          <a:solidFill>
            <a:schemeClr val="accent1">
              <a:shade val="76000"/>
            </a:schemeClr>
          </a:solidFill>
          <a:ln w="19050">
            <a:solidFill>
              <a:schemeClr val="lt1"/>
            </a:solidFill>
          </a:ln>
          <a:effectLst>
            <a:outerShdw blurRad="50800" dist="38100" dir="16200000" rotWithShape="0">
              <a:prstClr val="black">
                <a:alpha val="40000"/>
              </a:prstClr>
            </a:outerShdw>
          </a:effectLst>
        </c:spPr>
      </c:pivotFmt>
      <c:pivotFmt>
        <c:idx val="10"/>
        <c:spPr>
          <a:solidFill>
            <a:schemeClr val="accent1"/>
          </a:solidFill>
          <a:ln w="19050">
            <a:solidFill>
              <a:schemeClr val="lt1"/>
            </a:solidFill>
          </a:ln>
          <a:effectLst>
            <a:outerShdw blurRad="50800" dist="38100" dir="16200000" rotWithShape="0">
              <a:prstClr val="black">
                <a:alpha val="40000"/>
              </a:prstClr>
            </a:outerShdw>
          </a:effectLst>
        </c:spPr>
      </c:pivotFmt>
      <c:pivotFmt>
        <c:idx val="11"/>
        <c:spPr>
          <a:solidFill>
            <a:schemeClr val="accent1">
              <a:tint val="77000"/>
            </a:schemeClr>
          </a:solidFill>
          <a:ln w="19050">
            <a:solidFill>
              <a:schemeClr val="lt1"/>
            </a:solidFill>
          </a:ln>
          <a:effectLst>
            <a:outerShdw blurRad="50800" dist="38100" dir="16200000" rotWithShape="0">
              <a:prstClr val="black">
                <a:alpha val="40000"/>
              </a:prstClr>
            </a:outerShdw>
          </a:effectLst>
        </c:spPr>
      </c:pivotFmt>
      <c:pivotFmt>
        <c:idx val="12"/>
        <c:spPr>
          <a:solidFill>
            <a:schemeClr val="accent1">
              <a:tint val="54000"/>
            </a:schemeClr>
          </a:solidFill>
          <a:ln w="19050">
            <a:solidFill>
              <a:schemeClr val="lt1"/>
            </a:solidFill>
          </a:ln>
          <a:effectLst>
            <a:outerShdw blurRad="50800" dist="38100" dir="16200000" rotWithShape="0">
              <a:prstClr val="black">
                <a:alpha val="40000"/>
              </a:prstClr>
            </a:outerShdw>
          </a:effectLst>
        </c:spPr>
      </c:pivotFmt>
    </c:pivotFmts>
    <c:plotArea>
      <c:layout/>
      <c:doughnutChart>
        <c:varyColors val="1"/>
        <c:ser>
          <c:idx val="0"/>
          <c:order val="0"/>
          <c:tx>
            <c:strRef>
              <c:f>Pivot_Top5Stores!$B$1</c:f>
              <c:strCache>
                <c:ptCount val="1"/>
                <c:pt idx="0">
                  <c:v>Total</c:v>
                </c:pt>
              </c:strCache>
            </c:strRef>
          </c:tx>
          <c:spPr>
            <a:effectLst>
              <a:outerShdw blurRad="50800" dist="38100" dir="16200000" rotWithShape="0">
                <a:prstClr val="black">
                  <a:alpha val="40000"/>
                </a:prstClr>
              </a:outerShdw>
            </a:effectLst>
          </c:spPr>
          <c:dPt>
            <c:idx val="0"/>
            <c:bubble3D val="0"/>
            <c:spPr>
              <a:solidFill>
                <a:schemeClr val="accent1">
                  <a:shade val="53000"/>
                </a:schemeClr>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1-FCE1-4A0A-8446-82B1F8A84910}"/>
              </c:ext>
            </c:extLst>
          </c:dPt>
          <c:dPt>
            <c:idx val="1"/>
            <c:bubble3D val="0"/>
            <c:spPr>
              <a:solidFill>
                <a:schemeClr val="accent1">
                  <a:shade val="76000"/>
                </a:schemeClr>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3-FCE1-4A0A-8446-82B1F8A84910}"/>
              </c:ext>
            </c:extLst>
          </c:dPt>
          <c:dPt>
            <c:idx val="2"/>
            <c:bubble3D val="0"/>
            <c:spPr>
              <a:solidFill>
                <a:schemeClr val="accent1"/>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5-FCE1-4A0A-8446-82B1F8A84910}"/>
              </c:ext>
            </c:extLst>
          </c:dPt>
          <c:dPt>
            <c:idx val="3"/>
            <c:bubble3D val="0"/>
            <c:spPr>
              <a:solidFill>
                <a:schemeClr val="accent1">
                  <a:tint val="77000"/>
                </a:schemeClr>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7-FCE1-4A0A-8446-82B1F8A84910}"/>
              </c:ext>
            </c:extLst>
          </c:dPt>
          <c:dPt>
            <c:idx val="4"/>
            <c:bubble3D val="0"/>
            <c:spPr>
              <a:solidFill>
                <a:schemeClr val="accent1">
                  <a:tint val="54000"/>
                </a:schemeClr>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9-FCE1-4A0A-8446-82B1F8A849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Pivot_Top5Stores!$A$2:$A$7</c:f>
              <c:strCache>
                <c:ptCount val="5"/>
                <c:pt idx="0">
                  <c:v>FoodPoint</c:v>
                </c:pt>
                <c:pt idx="1">
                  <c:v>Maxima</c:v>
                </c:pt>
                <c:pt idx="2">
                  <c:v>MiniMarket</c:v>
                </c:pt>
                <c:pt idx="3">
                  <c:v>ShopOnline24</c:v>
                </c:pt>
                <c:pt idx="4">
                  <c:v>SuperNova</c:v>
                </c:pt>
              </c:strCache>
            </c:strRef>
          </c:cat>
          <c:val>
            <c:numRef>
              <c:f>Pivot_Top5Stores!$B$2:$B$7</c:f>
              <c:numCache>
                <c:formatCode>General</c:formatCode>
                <c:ptCount val="5"/>
                <c:pt idx="0">
                  <c:v>22</c:v>
                </c:pt>
                <c:pt idx="1">
                  <c:v>17</c:v>
                </c:pt>
                <c:pt idx="2">
                  <c:v>5</c:v>
                </c:pt>
                <c:pt idx="3">
                  <c:v>8</c:v>
                </c:pt>
                <c:pt idx="4">
                  <c:v>20</c:v>
                </c:pt>
              </c:numCache>
            </c:numRef>
          </c:val>
          <c:extLst>
            <c:ext xmlns:c16="http://schemas.microsoft.com/office/drawing/2014/chart" uri="{C3380CC4-5D6E-409C-BE32-E72D297353CC}">
              <c16:uniqueId val="{0000000A-FCE1-4A0A-8446-82B1F8A8491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9617585301837259"/>
          <c:y val="0.29924613589967919"/>
          <c:w val="0.25937970253718284"/>
          <c:h val="0.450812919218431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[Price_Promotion_Analysis_v1.xlsm]Calculations!PivotTable6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Calculations!$C$2</c:f>
              <c:strCache>
                <c:ptCount val="1"/>
                <c:pt idx="0">
                  <c:v>Total</c:v>
                </c:pt>
              </c:strCache>
            </c:strRef>
          </c:tx>
          <c:spPr>
            <a:ln w="28575" cap="rnd">
              <a:solidFill>
                <a:schemeClr val="accent1"/>
              </a:solidFill>
              <a:round/>
            </a:ln>
            <a:effectLst/>
          </c:spPr>
          <c:marker>
            <c:symbol val="none"/>
          </c:marker>
          <c:cat>
            <c:strRef>
              <c:f>Calculations!$B$3:$B$15</c:f>
              <c:strCache>
                <c:ptCount val="12"/>
                <c:pt idx="0">
                  <c:v>jan</c:v>
                </c:pt>
                <c:pt idx="1">
                  <c:v>febr</c:v>
                </c:pt>
                <c:pt idx="2">
                  <c:v>márc</c:v>
                </c:pt>
                <c:pt idx="3">
                  <c:v>ápr</c:v>
                </c:pt>
                <c:pt idx="4">
                  <c:v>máj</c:v>
                </c:pt>
                <c:pt idx="5">
                  <c:v>jún</c:v>
                </c:pt>
                <c:pt idx="6">
                  <c:v>júl</c:v>
                </c:pt>
                <c:pt idx="7">
                  <c:v>aug</c:v>
                </c:pt>
                <c:pt idx="8">
                  <c:v>szept</c:v>
                </c:pt>
                <c:pt idx="9">
                  <c:v>okt</c:v>
                </c:pt>
                <c:pt idx="10">
                  <c:v>nov</c:v>
                </c:pt>
                <c:pt idx="11">
                  <c:v>dec</c:v>
                </c:pt>
              </c:strCache>
            </c:strRef>
          </c:cat>
          <c:val>
            <c:numRef>
              <c:f>Calculations!$C$3:$C$15</c:f>
              <c:numCache>
                <c:formatCode>General</c:formatCode>
                <c:ptCount val="12"/>
                <c:pt idx="0">
                  <c:v>30299321</c:v>
                </c:pt>
                <c:pt idx="1">
                  <c:v>24016595</c:v>
                </c:pt>
                <c:pt idx="2">
                  <c:v>24122817</c:v>
                </c:pt>
                <c:pt idx="3">
                  <c:v>29791810</c:v>
                </c:pt>
                <c:pt idx="4">
                  <c:v>27038879</c:v>
                </c:pt>
                <c:pt idx="5">
                  <c:v>28098561</c:v>
                </c:pt>
                <c:pt idx="6">
                  <c:v>35240831</c:v>
                </c:pt>
                <c:pt idx="7">
                  <c:v>28143028</c:v>
                </c:pt>
                <c:pt idx="8">
                  <c:v>30185695</c:v>
                </c:pt>
                <c:pt idx="9">
                  <c:v>23836624</c:v>
                </c:pt>
                <c:pt idx="10">
                  <c:v>23824717</c:v>
                </c:pt>
                <c:pt idx="11">
                  <c:v>23826077</c:v>
                </c:pt>
              </c:numCache>
            </c:numRef>
          </c:val>
          <c:smooth val="0"/>
          <c:extLst>
            <c:ext xmlns:c16="http://schemas.microsoft.com/office/drawing/2014/chart" uri="{C3380CC4-5D6E-409C-BE32-E72D297353CC}">
              <c16:uniqueId val="{00000000-630F-4E35-904F-235F769B1703}"/>
            </c:ext>
          </c:extLst>
        </c:ser>
        <c:dLbls>
          <c:showLegendKey val="0"/>
          <c:showVal val="0"/>
          <c:showCatName val="0"/>
          <c:showSerName val="0"/>
          <c:showPercent val="0"/>
          <c:showBubbleSize val="0"/>
        </c:dLbls>
        <c:smooth val="0"/>
        <c:axId val="229813968"/>
        <c:axId val="229814384"/>
      </c:lineChart>
      <c:catAx>
        <c:axId val="22981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1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[Price_Promotion_Analysis_v1.xlsm]Pivot_PromoCount!PivotTable8</c:name>
    <c:fmtId val="5"/>
  </c:pivotSource>
  <c:chart>
    <c:title>
      <c:tx>
        <c:rich>
          <a:bodyPr rot="0" spcFirstLastPara="1" vertOverflow="ellipsis" vert="horz" wrap="square" anchor="ctr" anchorCtr="1"/>
          <a:lstStyle/>
          <a:p>
            <a:pPr>
              <a:defRPr sz="1400" b="1" i="0" u="none" strike="noStrike" kern="1200" cap="none" baseline="0">
                <a:solidFill>
                  <a:schemeClr val="bg2">
                    <a:lumMod val="50000"/>
                  </a:schemeClr>
                </a:solidFill>
                <a:latin typeface="+mn-lt"/>
                <a:ea typeface="+mn-ea"/>
                <a:cs typeface="+mn-cs"/>
              </a:defRPr>
            </a:pPr>
            <a:r>
              <a:rPr lang="hu-HU" baseline="0"/>
              <a:t>Promotions Count by Month</a:t>
            </a:r>
            <a:endParaRPr lang="en-GB"/>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Pivot_PromoCount!$B$1</c:f>
              <c:strCache>
                <c:ptCount val="1"/>
                <c:pt idx="0">
                  <c:v>Total</c:v>
                </c:pt>
              </c:strCache>
            </c:strRef>
          </c:tx>
          <c:spPr>
            <a:noFill/>
            <a:ln w="9525" cap="flat" cmpd="sng" algn="ctr">
              <a:solidFill>
                <a:schemeClr val="accent1"/>
              </a:solidFill>
              <a:miter lim="800000"/>
            </a:ln>
            <a:effectLst>
              <a:glow rad="139700">
                <a:schemeClr val="accent1">
                  <a:satMod val="175000"/>
                  <a:alpha val="14000"/>
                </a:schemeClr>
              </a:glow>
            </a:effectLst>
          </c:spPr>
          <c:invertIfNegative val="0"/>
          <c:cat>
            <c:strRef>
              <c:f>Pivot_PromoCount!$A$2:$A$13</c:f>
              <c:strCache>
                <c:ptCount val="11"/>
                <c:pt idx="0">
                  <c:v>febr</c:v>
                </c:pt>
                <c:pt idx="1">
                  <c:v>márc</c:v>
                </c:pt>
                <c:pt idx="2">
                  <c:v>ápr</c:v>
                </c:pt>
                <c:pt idx="3">
                  <c:v>máj</c:v>
                </c:pt>
                <c:pt idx="4">
                  <c:v>jún</c:v>
                </c:pt>
                <c:pt idx="5">
                  <c:v>júl</c:v>
                </c:pt>
                <c:pt idx="6">
                  <c:v>aug</c:v>
                </c:pt>
                <c:pt idx="7">
                  <c:v>szept</c:v>
                </c:pt>
                <c:pt idx="8">
                  <c:v>okt</c:v>
                </c:pt>
                <c:pt idx="9">
                  <c:v>nov</c:v>
                </c:pt>
                <c:pt idx="10">
                  <c:v>dec</c:v>
                </c:pt>
              </c:strCache>
            </c:strRef>
          </c:cat>
          <c:val>
            <c:numRef>
              <c:f>Pivot_PromoCount!$B$2:$B$13</c:f>
              <c:numCache>
                <c:formatCode>General</c:formatCode>
                <c:ptCount val="11"/>
                <c:pt idx="0">
                  <c:v>1</c:v>
                </c:pt>
                <c:pt idx="1">
                  <c:v>1</c:v>
                </c:pt>
                <c:pt idx="2">
                  <c:v>9</c:v>
                </c:pt>
                <c:pt idx="3">
                  <c:v>6</c:v>
                </c:pt>
                <c:pt idx="4">
                  <c:v>6</c:v>
                </c:pt>
                <c:pt idx="5">
                  <c:v>8</c:v>
                </c:pt>
                <c:pt idx="6">
                  <c:v>9</c:v>
                </c:pt>
                <c:pt idx="7">
                  <c:v>8</c:v>
                </c:pt>
                <c:pt idx="8">
                  <c:v>9</c:v>
                </c:pt>
                <c:pt idx="9">
                  <c:v>12</c:v>
                </c:pt>
                <c:pt idx="10">
                  <c:v>3</c:v>
                </c:pt>
              </c:numCache>
            </c:numRef>
          </c:val>
          <c:extLst>
            <c:ext xmlns:c16="http://schemas.microsoft.com/office/drawing/2014/chart" uri="{C3380CC4-5D6E-409C-BE32-E72D297353CC}">
              <c16:uniqueId val="{00000000-8AF1-439E-8700-4E0C617154E5}"/>
            </c:ext>
          </c:extLst>
        </c:ser>
        <c:dLbls>
          <c:showLegendKey val="0"/>
          <c:showVal val="0"/>
          <c:showCatName val="0"/>
          <c:showSerName val="0"/>
          <c:showPercent val="0"/>
          <c:showBubbleSize val="0"/>
        </c:dLbls>
        <c:gapWidth val="150"/>
        <c:axId val="229813968"/>
        <c:axId val="229814384"/>
      </c:barChart>
      <c:catAx>
        <c:axId val="2298139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[Price_Promotion_Analysis_v1.xlsm]Pivot_AvgDiscountbyMechanic!PivotTable11</c:name>
    <c:fmtId val="7"/>
  </c:pivotSource>
  <c:chart>
    <c:title>
      <c:tx>
        <c:rich>
          <a:bodyPr rot="0" spcFirstLastPara="1" vertOverflow="ellipsis" vert="horz" wrap="square" anchor="ctr" anchorCtr="1"/>
          <a:lstStyle/>
          <a:p>
            <a:pPr>
              <a:defRPr sz="1400" b="1" i="0" u="none" strike="noStrike" kern="1200" cap="none" baseline="0">
                <a:solidFill>
                  <a:schemeClr val="bg2">
                    <a:lumMod val="50000"/>
                  </a:schemeClr>
                </a:solidFill>
                <a:latin typeface="+mn-lt"/>
                <a:ea typeface="+mn-ea"/>
                <a:cs typeface="+mn-cs"/>
              </a:defRPr>
            </a:pPr>
            <a:r>
              <a:rPr lang="en-GB" sz="1400" b="1" i="0" u="none" strike="noStrike" cap="none" baseline="0"/>
              <a:t>Average Discount Depth by Mechanic</a:t>
            </a:r>
            <a:endParaRPr lang="en-GB"/>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rgbClr val="4472C4">
                <a:alpha val="96000"/>
              </a:srgbClr>
            </a:solidFill>
            <a:miter lim="800000"/>
          </a:ln>
          <a:effectLst>
            <a:glow rad="139700">
              <a:schemeClr val="accent1">
                <a:satMod val="175000"/>
                <a:alpha val="14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Pivot_AvgDiscountbyMechanic!$B$1</c:f>
              <c:strCache>
                <c:ptCount val="1"/>
                <c:pt idx="0">
                  <c:v>Total</c:v>
                </c:pt>
              </c:strCache>
            </c:strRef>
          </c:tx>
          <c:spPr>
            <a:noFill/>
            <a:ln w="9525" cap="flat" cmpd="sng" algn="ctr">
              <a:solidFill>
                <a:srgbClr val="4472C4">
                  <a:alpha val="96000"/>
                </a:srgbClr>
              </a:solidFill>
              <a:miter lim="800000"/>
            </a:ln>
            <a:effectLst>
              <a:glow rad="139700">
                <a:schemeClr val="accent1">
                  <a:satMod val="175000"/>
                  <a:alpha val="14000"/>
                </a:schemeClr>
              </a:glo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Pivot_AvgDiscountbyMechanic!$A$2:$A$9</c:f>
              <c:strCache>
                <c:ptCount val="7"/>
                <c:pt idx="0">
                  <c:v>Intro Offer</c:v>
                </c:pt>
                <c:pt idx="1">
                  <c:v>Bundle Offer</c:v>
                </c:pt>
                <c:pt idx="2">
                  <c:v>Price Cut</c:v>
                </c:pt>
                <c:pt idx="3">
                  <c:v>Leaflet + Discount</c:v>
                </c:pt>
                <c:pt idx="4">
                  <c:v>Display + Discount</c:v>
                </c:pt>
                <c:pt idx="5">
                  <c:v>Feature + Discount</c:v>
                </c:pt>
                <c:pt idx="6">
                  <c:v>Multi-buy</c:v>
                </c:pt>
              </c:strCache>
            </c:strRef>
          </c:cat>
          <c:val>
            <c:numRef>
              <c:f>Pivot_AvgDiscountbyMechanic!$B$2:$B$9</c:f>
              <c:numCache>
                <c:formatCode>0.00%</c:formatCode>
                <c:ptCount val="7"/>
                <c:pt idx="0">
                  <c:v>0.15</c:v>
                </c:pt>
                <c:pt idx="1">
                  <c:v>0.15</c:v>
                </c:pt>
                <c:pt idx="2">
                  <c:v>0.19827586206896558</c:v>
                </c:pt>
                <c:pt idx="3">
                  <c:v>0.22352941176470592</c:v>
                </c:pt>
                <c:pt idx="4">
                  <c:v>0.25</c:v>
                </c:pt>
                <c:pt idx="5">
                  <c:v>0.26666666666666666</c:v>
                </c:pt>
                <c:pt idx="6">
                  <c:v>0.33</c:v>
                </c:pt>
              </c:numCache>
            </c:numRef>
          </c:val>
          <c:extLst>
            <c:ext xmlns:c16="http://schemas.microsoft.com/office/drawing/2014/chart" uri="{C3380CC4-5D6E-409C-BE32-E72D297353CC}">
              <c16:uniqueId val="{00000000-7AD7-46BA-BA94-25E55BE4C186}"/>
            </c:ext>
          </c:extLst>
        </c:ser>
        <c:dLbls>
          <c:showLegendKey val="0"/>
          <c:showVal val="0"/>
          <c:showCatName val="0"/>
          <c:showSerName val="0"/>
          <c:showPercent val="0"/>
          <c:showBubbleSize val="0"/>
        </c:dLbls>
        <c:gapWidth val="150"/>
        <c:axId val="229813968"/>
        <c:axId val="229814384"/>
      </c:barChart>
      <c:catAx>
        <c:axId val="2298139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GB" sz="1200" b="1" i="0" u="none" strike="noStrike" cap="all" baseline="0"/>
              <a:t>Promo</a:t>
            </a:r>
            <a:r>
              <a:rPr lang="hu-HU" sz="1200" b="1" i="0" u="none" strike="noStrike" cap="all" baseline="0"/>
              <a:t>TIONS</a:t>
            </a:r>
            <a:r>
              <a:rPr lang="en-GB" sz="1200" b="1" i="0" u="none" strike="noStrike" cap="all" baseline="0"/>
              <a:t> Efficiency</a:t>
            </a:r>
            <a:r>
              <a:rPr lang="hu-HU" sz="1200" b="1" i="0" u="none" strike="noStrike" cap="all" baseline="0"/>
              <a:t>: </a:t>
            </a:r>
            <a:r>
              <a:rPr lang="en-GB" sz="1200" b="1" i="0" u="none" strike="noStrike" cap="all" baseline="0"/>
              <a:t>Promotion Efficiency: Frequency vs. Discount Depth</a:t>
            </a:r>
            <a:endParaRPr lang="en-US" sz="1200"/>
          </a:p>
        </c:rich>
      </c:tx>
      <c:layout>
        <c:manualLayout>
          <c:xMode val="edge"/>
          <c:yMode val="edge"/>
          <c:x val="0.30446384921831926"/>
          <c:y val="3.2407407407407406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ubbleChart>
        <c:varyColors val="0"/>
        <c:ser>
          <c:idx val="0"/>
          <c:order val="0"/>
          <c:tx>
            <c:v>Average Depth_Pct</c:v>
          </c:tx>
          <c:spPr>
            <a:pattFill prst="ltUpDiag">
              <a:fgClr>
                <a:schemeClr val="accent1"/>
              </a:fgClr>
              <a:bgClr>
                <a:schemeClr val="accent1">
                  <a:lumMod val="20000"/>
                  <a:lumOff val="80000"/>
                </a:schemeClr>
              </a:bgClr>
            </a:pattFill>
            <a:ln w="9525" cap="flat" cmpd="sng" algn="ctr">
              <a:solidFill>
                <a:schemeClr val="accent1">
                  <a:alpha val="75000"/>
                </a:schemeClr>
              </a:solidFill>
            </a:ln>
            <a:effectLst>
              <a:innerShdw blurRad="114300">
                <a:schemeClr val="accent1">
                  <a:alpha val="70000"/>
                </a:schemeClr>
              </a:innerShdw>
            </a:effectLst>
          </c:spPr>
          <c:invertIfNegative val="0"/>
          <c:dLbls>
            <c:dLbl>
              <c:idx val="0"/>
              <c:tx>
                <c:rich>
                  <a:bodyPr/>
                  <a:lstStyle/>
                  <a:p>
                    <a:fld id="{84BAB7A7-095B-42FA-8E3D-CA17D57E7031}"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7B6-4E46-BBF7-904BCCDE1F52}"/>
                </c:ext>
              </c:extLst>
            </c:dLbl>
            <c:dLbl>
              <c:idx val="1"/>
              <c:tx>
                <c:rich>
                  <a:bodyPr/>
                  <a:lstStyle/>
                  <a:p>
                    <a:fld id="{D50D118D-64CE-4B44-9ED0-414FEA0A0FC9}"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7B6-4E46-BBF7-904BCCDE1F52}"/>
                </c:ext>
              </c:extLst>
            </c:dLbl>
            <c:dLbl>
              <c:idx val="2"/>
              <c:tx>
                <c:rich>
                  <a:bodyPr/>
                  <a:lstStyle/>
                  <a:p>
                    <a:fld id="{0FA04F1E-8E90-4DB5-8257-945E2EFAF609}"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7B6-4E46-BBF7-904BCCDE1F52}"/>
                </c:ext>
              </c:extLst>
            </c:dLbl>
            <c:dLbl>
              <c:idx val="3"/>
              <c:tx>
                <c:rich>
                  <a:bodyPr/>
                  <a:lstStyle/>
                  <a:p>
                    <a:fld id="{686037E0-729E-46CD-A73A-C01E4FC7C5A3}"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7B6-4E46-BBF7-904BCCDE1F52}"/>
                </c:ext>
              </c:extLst>
            </c:dLbl>
            <c:dLbl>
              <c:idx val="4"/>
              <c:tx>
                <c:rich>
                  <a:bodyPr/>
                  <a:lstStyle/>
                  <a:p>
                    <a:fld id="{A8E89A7D-D10E-49DD-B635-1AA2FB0AF7B6}"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7B6-4E46-BBF7-904BCCDE1F52}"/>
                </c:ext>
              </c:extLst>
            </c:dLbl>
            <c:dLbl>
              <c:idx val="5"/>
              <c:tx>
                <c:rich>
                  <a:bodyPr/>
                  <a:lstStyle/>
                  <a:p>
                    <a:fld id="{7A25F96E-22E9-4428-B7FE-B7A3CD8BDDD7}"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7B6-4E46-BBF7-904BCCDE1F52}"/>
                </c:ext>
              </c:extLst>
            </c:dLbl>
            <c:dLbl>
              <c:idx val="6"/>
              <c:tx>
                <c:rich>
                  <a:bodyPr/>
                  <a:lstStyle/>
                  <a:p>
                    <a:fld id="{6388A45D-74EF-4E51-AAD2-9BA3A790C053}"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7B6-4E46-BBF7-904BCCDE1F52}"/>
                </c:ext>
              </c:extLst>
            </c:dLbl>
            <c:dLbl>
              <c:idx val="7"/>
              <c:tx>
                <c:rich>
                  <a:bodyPr/>
                  <a:lstStyle/>
                  <a:p>
                    <a:endParaRPr lang="en-GB"/>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47B6-4E46-BBF7-904BCCDE1F52}"/>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xVal>
            <c:numRef>
              <c:f>Helper_Efficiency!$B$2:$B$9</c:f>
              <c:numCache>
                <c:formatCode>0.00%</c:formatCode>
                <c:ptCount val="8"/>
                <c:pt idx="0">
                  <c:v>0.15</c:v>
                </c:pt>
                <c:pt idx="1">
                  <c:v>0.25</c:v>
                </c:pt>
                <c:pt idx="2">
                  <c:v>0.26666666666666666</c:v>
                </c:pt>
                <c:pt idx="3">
                  <c:v>0.15</c:v>
                </c:pt>
                <c:pt idx="4">
                  <c:v>0.22352941176470592</c:v>
                </c:pt>
                <c:pt idx="5">
                  <c:v>0.33</c:v>
                </c:pt>
                <c:pt idx="6">
                  <c:v>0.19827586206896558</c:v>
                </c:pt>
              </c:numCache>
            </c:numRef>
          </c:xVal>
          <c:yVal>
            <c:numRef>
              <c:f>Helper_Efficiency!$D$2:$D$9</c:f>
              <c:numCache>
                <c:formatCode>General</c:formatCode>
                <c:ptCount val="8"/>
                <c:pt idx="0">
                  <c:v>3</c:v>
                </c:pt>
                <c:pt idx="1">
                  <c:v>1</c:v>
                </c:pt>
                <c:pt idx="2">
                  <c:v>3</c:v>
                </c:pt>
                <c:pt idx="3">
                  <c:v>1</c:v>
                </c:pt>
                <c:pt idx="4">
                  <c:v>17</c:v>
                </c:pt>
                <c:pt idx="5">
                  <c:v>6</c:v>
                </c:pt>
                <c:pt idx="6">
                  <c:v>29</c:v>
                </c:pt>
              </c:numCache>
            </c:numRef>
          </c:yVal>
          <c:bubbleSize>
            <c:numRef>
              <c:f>Helper_Efficiency!$C$2:$C$9</c:f>
              <c:numCache>
                <c:formatCode>General</c:formatCode>
                <c:ptCount val="8"/>
                <c:pt idx="0">
                  <c:v>268000</c:v>
                </c:pt>
                <c:pt idx="1">
                  <c:v>94000</c:v>
                </c:pt>
                <c:pt idx="2">
                  <c:v>286000</c:v>
                </c:pt>
                <c:pt idx="3">
                  <c:v>65000</c:v>
                </c:pt>
                <c:pt idx="4">
                  <c:v>1523000</c:v>
                </c:pt>
                <c:pt idx="5">
                  <c:v>667000</c:v>
                </c:pt>
                <c:pt idx="6">
                  <c:v>2358000</c:v>
                </c:pt>
              </c:numCache>
            </c:numRef>
          </c:bubbleSize>
          <c:bubble3D val="0"/>
          <c:extLst>
            <c:ext xmlns:c15="http://schemas.microsoft.com/office/drawing/2012/chart" uri="{02D57815-91ED-43cb-92C2-25804820EDAC}">
              <c15:datalabelsRange>
                <c15:f>Helper_Efficiency!$A$2:$A$8</c15:f>
                <c15:dlblRangeCache>
                  <c:ptCount val="7"/>
                  <c:pt idx="0">
                    <c:v>Bundle Offer</c:v>
                  </c:pt>
                  <c:pt idx="1">
                    <c:v>Display + Discount</c:v>
                  </c:pt>
                  <c:pt idx="2">
                    <c:v>Feature + Discount</c:v>
                  </c:pt>
                  <c:pt idx="3">
                    <c:v>Intro Offer</c:v>
                  </c:pt>
                  <c:pt idx="4">
                    <c:v>Leaflet + Discount</c:v>
                  </c:pt>
                  <c:pt idx="5">
                    <c:v>Multi-buy</c:v>
                  </c:pt>
                  <c:pt idx="6">
                    <c:v>Price Cut</c:v>
                  </c:pt>
                </c15:dlblRangeCache>
              </c15:datalabelsRange>
            </c:ext>
            <c:ext xmlns:c16="http://schemas.microsoft.com/office/drawing/2014/chart" uri="{C3380CC4-5D6E-409C-BE32-E72D297353CC}">
              <c16:uniqueId val="{00000000-47B6-4E46-BBF7-904BCCDE1F52}"/>
            </c:ext>
          </c:extLst>
        </c:ser>
        <c:dLbls>
          <c:dLblPos val="ctr"/>
          <c:showLegendKey val="0"/>
          <c:showVal val="1"/>
          <c:showCatName val="0"/>
          <c:showSerName val="0"/>
          <c:showPercent val="0"/>
          <c:showBubbleSize val="0"/>
        </c:dLbls>
        <c:bubbleScale val="100"/>
        <c:showNegBubbles val="0"/>
        <c:axId val="737153968"/>
        <c:axId val="737173520"/>
      </c:bubbleChart>
      <c:valAx>
        <c:axId val="737153968"/>
        <c:scaling>
          <c:orientation val="minMax"/>
          <c:min val="0"/>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GB" sz="900" b="1" i="0" u="none" strike="noStrike" baseline="0"/>
                  <a:t>Average Discount Depth (%)</a:t>
                </a:r>
                <a:endParaRPr lang="en-GB"/>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173520"/>
        <c:crosses val="autoZero"/>
        <c:crossBetween val="midCat"/>
      </c:valAx>
      <c:valAx>
        <c:axId val="737173520"/>
        <c:scaling>
          <c:orientation val="minMax"/>
          <c:max val="40"/>
          <c:min val="0"/>
        </c:scaling>
        <c:delete val="0"/>
        <c:axPos val="l"/>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GB" sz="900" b="1" i="0" u="none" strike="noStrike" baseline="0"/>
                  <a:t>Number of Promotions</a:t>
                </a:r>
                <a:endParaRPr lang="en-GB"/>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1539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[Price_Promotion_Analysis_v1.xlsm]Pivot_Top5Stores!PivotTable2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b="1" i="0" u="none" strike="noStrike" baseline="0"/>
              <a:t>Promo Activity Share by Store</a:t>
            </a:r>
            <a:endParaRPr lang="en-US" sz="12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hade val="53000"/>
            </a:schemeClr>
          </a:solidFill>
          <a:ln w="19050">
            <a:solidFill>
              <a:schemeClr val="lt1"/>
            </a:solidFill>
          </a:ln>
          <a:effectLst/>
        </c:spPr>
      </c:pivotFmt>
      <c:pivotFmt>
        <c:idx val="2"/>
        <c:spPr>
          <a:solidFill>
            <a:schemeClr val="accent1">
              <a:shade val="76000"/>
            </a:schemeClr>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tint val="77000"/>
            </a:schemeClr>
          </a:solidFill>
          <a:ln w="19050">
            <a:solidFill>
              <a:schemeClr val="lt1"/>
            </a:solidFill>
          </a:ln>
          <a:effectLst/>
        </c:spPr>
      </c:pivotFmt>
      <c:pivotFmt>
        <c:idx val="5"/>
        <c:spPr>
          <a:solidFill>
            <a:schemeClr val="accent1">
              <a:tint val="54000"/>
            </a:schemeClr>
          </a:solidFill>
          <a:ln w="19050">
            <a:solidFill>
              <a:schemeClr val="lt1"/>
            </a:solidFill>
          </a:ln>
          <a:effectLst/>
        </c:spPr>
      </c:pivotFmt>
      <c:pivotFmt>
        <c:idx val="6"/>
        <c:spPr>
          <a:solidFill>
            <a:schemeClr val="accent1">
              <a:shade val="53000"/>
            </a:schemeClr>
          </a:solidFill>
          <a:ln w="19050">
            <a:solidFill>
              <a:schemeClr val="lt1"/>
            </a:solidFill>
          </a:ln>
          <a:effectLst/>
        </c:spPr>
      </c:pivotFmt>
      <c:pivotFmt>
        <c:idx val="7"/>
        <c:spPr>
          <a:solidFill>
            <a:schemeClr val="accent1">
              <a:shade val="76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tint val="77000"/>
            </a:schemeClr>
          </a:solidFill>
          <a:ln w="19050">
            <a:solidFill>
              <a:schemeClr val="lt1"/>
            </a:solidFill>
          </a:ln>
          <a:effectLst/>
        </c:spPr>
      </c:pivotFmt>
      <c:pivotFmt>
        <c:idx val="10"/>
        <c:spPr>
          <a:solidFill>
            <a:schemeClr val="accent1">
              <a:tint val="54000"/>
            </a:schemeClr>
          </a:solidFill>
          <a:ln w="19050">
            <a:solidFill>
              <a:schemeClr val="lt1"/>
            </a:solidFill>
          </a:ln>
          <a:effectLst/>
        </c:spPr>
      </c:pivotFmt>
      <c:pivotFmt>
        <c:idx val="11"/>
        <c:spPr>
          <a:solidFill>
            <a:schemeClr val="accent1">
              <a:shade val="53000"/>
            </a:schemeClr>
          </a:solidFill>
          <a:ln w="19050">
            <a:solidFill>
              <a:schemeClr val="lt1"/>
            </a:solidFill>
          </a:ln>
          <a:effectLst/>
        </c:spPr>
      </c:pivotFmt>
      <c:pivotFmt>
        <c:idx val="12"/>
        <c:spPr>
          <a:solidFill>
            <a:schemeClr val="accent1">
              <a:shade val="76000"/>
            </a:schemeClr>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tint val="77000"/>
            </a:schemeClr>
          </a:solidFill>
          <a:ln w="19050">
            <a:solidFill>
              <a:schemeClr val="lt1"/>
            </a:solidFill>
          </a:ln>
          <a:effectLst/>
        </c:spPr>
      </c:pivotFmt>
      <c:pivotFmt>
        <c:idx val="15"/>
        <c:spPr>
          <a:solidFill>
            <a:schemeClr val="accent1">
              <a:tint val="54000"/>
            </a:schemeClr>
          </a:solidFill>
          <a:ln w="19050">
            <a:solidFill>
              <a:schemeClr val="lt1"/>
            </a:solidFill>
          </a:ln>
          <a:effectLst/>
        </c:spPr>
      </c:pivotFmt>
    </c:pivotFmts>
    <c:plotArea>
      <c:layout/>
      <c:doughnutChart>
        <c:varyColors val="1"/>
        <c:ser>
          <c:idx val="0"/>
          <c:order val="0"/>
          <c:tx>
            <c:strRef>
              <c:f>Pivot_Top5Stores!$B$1</c:f>
              <c:strCache>
                <c:ptCount val="1"/>
                <c:pt idx="0">
                  <c:v>Total</c:v>
                </c:pt>
              </c:strCache>
            </c:strRef>
          </c:tx>
          <c:dPt>
            <c:idx val="0"/>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1-252E-4827-A9C6-CAF4896E224B}"/>
              </c:ext>
            </c:extLst>
          </c:dPt>
          <c:dPt>
            <c:idx val="1"/>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3-252E-4827-A9C6-CAF4896E224B}"/>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252E-4827-A9C6-CAF4896E224B}"/>
              </c:ext>
            </c:extLst>
          </c:dPt>
          <c:dPt>
            <c:idx val="3"/>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7-252E-4827-A9C6-CAF4896E224B}"/>
              </c:ext>
            </c:extLst>
          </c:dPt>
          <c:dPt>
            <c:idx val="4"/>
            <c:bubble3D val="0"/>
            <c:spPr>
              <a:solidFill>
                <a:schemeClr val="accent1">
                  <a:tint val="54000"/>
                </a:schemeClr>
              </a:solidFill>
              <a:ln w="19050">
                <a:solidFill>
                  <a:schemeClr val="lt1"/>
                </a:solidFill>
              </a:ln>
              <a:effectLst/>
            </c:spPr>
            <c:extLst>
              <c:ext xmlns:c16="http://schemas.microsoft.com/office/drawing/2014/chart" uri="{C3380CC4-5D6E-409C-BE32-E72D297353CC}">
                <c16:uniqueId val="{00000009-252E-4827-A9C6-CAF4896E224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Pivot_Top5Stores!$A$2:$A$7</c:f>
              <c:strCache>
                <c:ptCount val="5"/>
                <c:pt idx="0">
                  <c:v>FoodPoint</c:v>
                </c:pt>
                <c:pt idx="1">
                  <c:v>Maxima</c:v>
                </c:pt>
                <c:pt idx="2">
                  <c:v>MiniMarket</c:v>
                </c:pt>
                <c:pt idx="3">
                  <c:v>ShopOnline24</c:v>
                </c:pt>
                <c:pt idx="4">
                  <c:v>SuperNova</c:v>
                </c:pt>
              </c:strCache>
            </c:strRef>
          </c:cat>
          <c:val>
            <c:numRef>
              <c:f>Pivot_Top5Stores!$B$2:$B$7</c:f>
              <c:numCache>
                <c:formatCode>General</c:formatCode>
                <c:ptCount val="5"/>
                <c:pt idx="0">
                  <c:v>22</c:v>
                </c:pt>
                <c:pt idx="1">
                  <c:v>17</c:v>
                </c:pt>
                <c:pt idx="2">
                  <c:v>5</c:v>
                </c:pt>
                <c:pt idx="3">
                  <c:v>8</c:v>
                </c:pt>
                <c:pt idx="4">
                  <c:v>20</c:v>
                </c:pt>
              </c:numCache>
            </c:numRef>
          </c:val>
          <c:extLst>
            <c:ext xmlns:c16="http://schemas.microsoft.com/office/drawing/2014/chart" uri="{C3380CC4-5D6E-409C-BE32-E72D297353CC}">
              <c16:uniqueId val="{00000000-C0AD-4872-AFB7-79F24083BA2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9617585301837259"/>
          <c:y val="0.29924613589967919"/>
          <c:w val="0.25937970253718284"/>
          <c:h val="0.450812919218431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spPr>
      <a:ln w="9525" cap="flat" cmpd="sng" algn="ctr">
        <a:solidFill>
          <a:schemeClr val="lt1">
            <a:lumMod val="50000"/>
          </a:schemeClr>
        </a:solidFill>
        <a:round/>
      </a:ln>
    </cs:spPr>
    <cs:defRPr sz="900" kern="1200"/>
  </cs:categoryAxis>
  <cs:chartArea>
    <cs:lnRef idx="0"/>
    <cs:fillRef idx="0"/>
    <cs:effectRef idx="0"/>
    <cs:fontRef idx="minor">
      <a:schemeClr val="tx1"/>
    </cs:fontRef>
    <cs:spPr>
      <a:solidFill>
        <a:schemeClr val="dk1">
          <a:lumMod val="75000"/>
          <a:lumOff val="25000"/>
        </a:schemeClr>
      </a:solidFill>
      <a:ln w="9525" cap="flat" cmpd="sng" algn="ctr">
        <a:solidFill>
          <a:schemeClr val="dk1">
            <a:tint val="75000"/>
          </a:schemeClr>
        </a:solidFill>
        <a:round/>
      </a:ln>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tx1"/>
    </cs:fontRef>
    <cs:spPr>
      <a:ln>
        <a:solidFill>
          <a:schemeClr val="phClr"/>
        </a:solidFill>
      </a:ln>
      <a:effectLst>
        <a:glow rad="63500">
          <a:schemeClr val="phClr">
            <a:alpha val="18000"/>
          </a:schemeClr>
        </a:glow>
      </a:effectLst>
    </cs:spPr>
  </cs:dataPoint>
  <cs:dataPoint3D>
    <cs:lnRef idx="0">
      <cs:styleClr val="auto"/>
    </cs:lnRef>
    <cs:fillRef idx="0"/>
    <cs:effectRef idx="0">
      <cs:styleClr val="auto"/>
    </cs:effectRef>
    <cs:fontRef idx="minor">
      <a:schemeClr val="tx1"/>
    </cs:fontRef>
    <cs:spPr>
      <a:ln>
        <a:solidFill>
          <a:schemeClr val="phClr"/>
        </a:solidFill>
      </a:ln>
      <a:effectLst>
        <a:glow rad="63500">
          <a:schemeClr val="phClr">
            <a:alpha val="18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4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dk1">
          <a:lumMod val="85000"/>
          <a:lumOff val="15000"/>
        </a:schemeClr>
      </a:solidFill>
    </cs:spPr>
  </cs:floor>
  <cs:gridlineMajor>
    <cs:lnRef idx="0"/>
    <cs:fillRef idx="0"/>
    <cs:effectRef idx="0"/>
    <cs:fontRef idx="minor">
      <a:schemeClr val="tx1"/>
    </cs:fontRef>
    <cs:spPr>
      <a:ln w="9525" cap="flat" cmpd="sng" algn="ctr">
        <a:gradFill>
          <a:gsLst>
            <a:gs pos="100000">
              <a:schemeClr val="dk1">
                <a:lumMod val="65000"/>
                <a:lumOff val="35000"/>
                <a:alpha val="24000"/>
              </a:schemeClr>
            </a:gs>
            <a:gs pos="0">
              <a:schemeClr val="dk1">
                <a:lumMod val="65000"/>
                <a:lumOff val="35000"/>
              </a:schemeClr>
            </a:gs>
          </a:gsLst>
          <a:lin ang="5400000" scaled="0"/>
        </a:gradFill>
        <a:round/>
      </a:ln>
    </cs:spPr>
  </cs:gridlineMajor>
  <cs:gridlineMinor>
    <cs:lnRef idx="0"/>
    <cs:fillRef idx="0"/>
    <cs:effectRef idx="0"/>
    <cs:fontRef idx="minor">
      <a:schemeClr val="tx1"/>
    </cs:fontRef>
    <cs:spPr>
      <a:ln w="9525" cap="flat" cmpd="sng" algn="ctr">
        <a:gradFill>
          <a:gsLst>
            <a:gs pos="0">
              <a:schemeClr val="dk1">
                <a:lumMod val="65000"/>
                <a:lumOff val="35000"/>
                <a:alpha val="46000"/>
              </a:schemeClr>
            </a:gs>
            <a:gs pos="100000">
              <a:schemeClr val="dk1">
                <a:lumMod val="75000"/>
                <a:lumOff val="25000"/>
                <a:alpha val="42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round/>
      </a:ln>
    </cs:spPr>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tx1"/>
    </cs:fontRef>
    <cs:spPr>
      <a:solidFill>
        <a:schemeClr val="tx1">
          <a:lumMod val="85000"/>
          <a:lumOff val="15000"/>
        </a:schemeClr>
      </a:solidFill>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70">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cap="flat" cmpd="sng" algn="ctr">
        <a:solidFill>
          <a:schemeClr val="phClr">
            <a:alpha val="75000"/>
          </a:schemeClr>
        </a:solidFill>
      </a:ln>
      <a:effectLst>
        <a:innerShdw blurRad="114300">
          <a:schemeClr val="phClr">
            <a:alpha val="70000"/>
          </a:scheme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9525" cap="flat" cmpd="sng" algn="ctr">
        <a:solidFill>
          <a:schemeClr val="phClr">
            <a:alpha val="75000"/>
          </a:schemeClr>
        </a:solidFill>
      </a:ln>
      <a:effectLst>
        <a:innerShdw blurRad="114300">
          <a:schemeClr val="phClr">
            <a:alpha val="70000"/>
          </a:scheme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ph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5</xdr:col>
      <xdr:colOff>22091</xdr:colOff>
      <xdr:row>4</xdr:row>
      <xdr:rowOff>169333</xdr:rowOff>
    </xdr:from>
    <xdr:to>
      <xdr:col>8</xdr:col>
      <xdr:colOff>309468</xdr:colOff>
      <xdr:row>17</xdr:row>
      <xdr:rowOff>130046</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375228</xdr:colOff>
      <xdr:row>4</xdr:row>
      <xdr:rowOff>177030</xdr:rowOff>
    </xdr:from>
    <xdr:to>
      <xdr:col>14</xdr:col>
      <xdr:colOff>67167</xdr:colOff>
      <xdr:row>17</xdr:row>
      <xdr:rowOff>137743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148320</xdr:colOff>
      <xdr:row>4</xdr:row>
      <xdr:rowOff>177030</xdr:rowOff>
    </xdr:from>
    <xdr:to>
      <xdr:col>19</xdr:col>
      <xdr:colOff>446781</xdr:colOff>
      <xdr:row>17</xdr:row>
      <xdr:rowOff>137743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24495</xdr:colOff>
      <xdr:row>18</xdr:row>
      <xdr:rowOff>65621</xdr:rowOff>
    </xdr:from>
    <xdr:to>
      <xdr:col>11</xdr:col>
      <xdr:colOff>484312</xdr:colOff>
      <xdr:row>32</xdr:row>
      <xdr:rowOff>145631</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94255</xdr:colOff>
      <xdr:row>18</xdr:row>
      <xdr:rowOff>78052</xdr:rowOff>
    </xdr:from>
    <xdr:to>
      <xdr:col>19</xdr:col>
      <xdr:colOff>450856</xdr:colOff>
      <xdr:row>32</xdr:row>
      <xdr:rowOff>161872</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254000</xdr:colOff>
      <xdr:row>35</xdr:row>
      <xdr:rowOff>186266</xdr:rowOff>
    </xdr:from>
    <xdr:to>
      <xdr:col>19</xdr:col>
      <xdr:colOff>431800</xdr:colOff>
      <xdr:row>52</xdr:row>
      <xdr:rowOff>33865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446867" y="6705599"/>
          <a:ext cx="8974666" cy="3014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a:t>Th</a:t>
          </a:r>
          <a:r>
            <a:rPr lang="hu-HU"/>
            <a:t>e</a:t>
          </a:r>
          <a:r>
            <a:rPr lang="en-GB"/>
            <a:t> dashboard provides a </a:t>
          </a:r>
          <a:r>
            <a:rPr lang="en-GB" b="1">
              <a:solidFill>
                <a:schemeClr val="accent1">
                  <a:lumMod val="50000"/>
                </a:schemeClr>
              </a:solidFill>
            </a:rPr>
            <a:t>comprehensive view of 2024 promotional performance </a:t>
          </a:r>
          <a:r>
            <a:rPr lang="en-GB"/>
            <a:t>across channels, mechanics, and retailers in the Hungarian FMCG market.</a:t>
          </a:r>
          <a:r>
            <a:rPr lang="hu-HU"/>
            <a:t>The </a:t>
          </a:r>
          <a:r>
            <a:rPr lang="hu-HU" b="1">
              <a:solidFill>
                <a:schemeClr val="accent1">
                  <a:lumMod val="50000"/>
                </a:schemeClr>
              </a:solidFill>
            </a:rPr>
            <a:t>average promotion depth was 18.3%</a:t>
          </a:r>
          <a:r>
            <a:rPr lang="hu-HU" b="0">
              <a:solidFill>
                <a:schemeClr val="tx1"/>
              </a:solidFill>
            </a:rPr>
            <a:t>, </a:t>
          </a:r>
          <a:r>
            <a:rPr lang="hu-HU"/>
            <a:t>with promotions active an average of </a:t>
          </a:r>
          <a:r>
            <a:rPr lang="hu-HU" b="1">
              <a:solidFill>
                <a:schemeClr val="accent1">
                  <a:lumMod val="50000"/>
                </a:schemeClr>
              </a:solidFill>
            </a:rPr>
            <a:t>13 days</a:t>
          </a:r>
          <a:r>
            <a:rPr lang="hu-HU"/>
            <a:t>. </a:t>
          </a:r>
          <a:r>
            <a:rPr lang="hu-HU" b="1">
              <a:solidFill>
                <a:schemeClr val="accent1">
                  <a:lumMod val="50000"/>
                </a:schemeClr>
              </a:solidFill>
            </a:rPr>
            <a:t>Promotional activity peaked in Q4</a:t>
          </a:r>
          <a:r>
            <a:rPr lang="hu-HU"/>
            <a:t>, with November showing the highest count of promotions. </a:t>
          </a:r>
          <a:r>
            <a:rPr lang="hu-HU" b="1">
              <a:solidFill>
                <a:srgbClr val="002060"/>
              </a:solidFill>
            </a:rPr>
            <a:t>Multi-buy and Feature + Discount </a:t>
          </a:r>
          <a:r>
            <a:rPr lang="hu-HU"/>
            <a:t>mechanics delivered the </a:t>
          </a:r>
          <a:r>
            <a:rPr lang="hu-HU" b="1">
              <a:solidFill>
                <a:srgbClr val="002060"/>
              </a:solidFill>
            </a:rPr>
            <a:t>deepest discounts </a:t>
          </a:r>
          <a:r>
            <a:rPr lang="hu-HU"/>
            <a:t>(33% and 26.7%), while </a:t>
          </a:r>
          <a:r>
            <a:rPr lang="hu-HU" b="1">
              <a:solidFill>
                <a:srgbClr val="002060"/>
              </a:solidFill>
            </a:rPr>
            <a:t>Price Cut </a:t>
          </a:r>
          <a:r>
            <a:rPr lang="hu-HU"/>
            <a:t>remained the </a:t>
          </a:r>
          <a:r>
            <a:rPr lang="hu-HU" b="1"/>
            <a:t>most frequently used </a:t>
          </a:r>
          <a:r>
            <a:rPr lang="hu-HU" b="1">
              <a:solidFill>
                <a:srgbClr val="002060"/>
              </a:solidFill>
            </a:rPr>
            <a:t>tactic. </a:t>
          </a:r>
          <a:r>
            <a:rPr lang="hu-HU" b="0">
              <a:solidFill>
                <a:schemeClr val="tx1"/>
              </a:solidFill>
            </a:rPr>
            <a:t>Price Cut and Leaflet + Discount </a:t>
          </a:r>
          <a:r>
            <a:rPr lang="hu-HU"/>
            <a:t>generated the highest overall activity, combining frequency and efficiency. </a:t>
          </a:r>
          <a:r>
            <a:rPr lang="hu-HU" b="1">
              <a:solidFill>
                <a:schemeClr val="accent1">
                  <a:lumMod val="50000"/>
                </a:schemeClr>
              </a:solidFill>
            </a:rPr>
            <a:t>Top five retailers </a:t>
          </a:r>
          <a:r>
            <a:rPr lang="hu-HU"/>
            <a:t>(FoodPoint, Maxima, MiniMarket, ShopOnline24, and SuperNova) accounted for over 80% of total promotions, with </a:t>
          </a:r>
          <a:r>
            <a:rPr lang="hu-HU" b="0">
              <a:solidFill>
                <a:schemeClr val="tx1"/>
              </a:solidFill>
            </a:rPr>
            <a:t>FoodPoint leading the share. Display support was implemented in 54% of activities, emphasizing the importance of in-store visibility. </a:t>
          </a:r>
        </a:p>
        <a:p>
          <a:pPr algn="l"/>
          <a:r>
            <a:rPr lang="hu-HU" b="1">
              <a:solidFill>
                <a:schemeClr val="accent1">
                  <a:lumMod val="50000"/>
                </a:schemeClr>
              </a:solidFill>
            </a:rPr>
            <a:t>P</a:t>
          </a:r>
          <a:r>
            <a:rPr lang="hu-HU" b="1">
              <a:solidFill>
                <a:srgbClr val="002060"/>
              </a:solidFill>
            </a:rPr>
            <a:t>romotions represented </a:t>
          </a:r>
          <a:r>
            <a:rPr lang="en-GB" b="1">
              <a:solidFill>
                <a:srgbClr val="002060"/>
              </a:solidFill>
            </a:rPr>
            <a:t>approximately</a:t>
          </a:r>
          <a:r>
            <a:rPr lang="hu-HU" b="1">
              <a:solidFill>
                <a:srgbClr val="002060"/>
              </a:solidFill>
            </a:rPr>
            <a:t> 20% of total sales</a:t>
          </a:r>
          <a:r>
            <a:rPr lang="hu-HU"/>
            <a:t>, demonstrating a healthy balance between base and promotional volumes. </a:t>
          </a:r>
          <a:r>
            <a:rPr lang="en-GB"/>
            <a:t>The </a:t>
          </a:r>
          <a:r>
            <a:rPr lang="en-GB" b="1">
              <a:solidFill>
                <a:schemeClr val="accent1">
                  <a:lumMod val="50000"/>
                </a:schemeClr>
              </a:solidFill>
            </a:rPr>
            <a:t>Coop Funding totalled 5.79 million Ft</a:t>
          </a:r>
          <a:r>
            <a:rPr lang="en-GB">
              <a:solidFill>
                <a:schemeClr val="accent1">
                  <a:lumMod val="50000"/>
                </a:schemeClr>
              </a:solidFill>
            </a:rPr>
            <a:t>,</a:t>
          </a:r>
          <a:r>
            <a:rPr lang="en-GB"/>
            <a:t> indicating strong manufacturer–retailer collaboration.</a:t>
          </a:r>
          <a:endParaRPr lang="hu-HU"/>
        </a:p>
        <a:p>
          <a:pPr algn="l"/>
          <a:endParaRPr lang="hu-HU"/>
        </a:p>
        <a:p>
          <a:pPr marL="0" marR="0" lvl="0" indent="0" algn="l" defTabSz="914400" eaLnBrk="1" fontAlgn="auto" latinLnBrk="0" hangingPunct="1">
            <a:lnSpc>
              <a:spcPct val="100000"/>
            </a:lnSpc>
            <a:spcBef>
              <a:spcPts val="0"/>
            </a:spcBef>
            <a:spcAft>
              <a:spcPts val="0"/>
            </a:spcAft>
            <a:buClrTx/>
            <a:buSzTx/>
            <a:buFontTx/>
            <a:buNone/>
            <a:tabLst/>
            <a:defRPr/>
          </a:pPr>
          <a:r>
            <a:rPr lang="hu-HU"/>
            <a:t>The analysis highlights that higher discount depths did not always translate into proportional revenue gains, suggesting an opportunity to </a:t>
          </a:r>
          <a:r>
            <a:rPr lang="hu-HU" b="1">
              <a:solidFill>
                <a:schemeClr val="accent1">
                  <a:lumMod val="50000"/>
                </a:schemeClr>
              </a:solidFill>
            </a:rPr>
            <a:t>optimize promotional efficiency by balancing mechanic mix and depth levels. </a:t>
          </a:r>
          <a:r>
            <a:rPr lang="en-GB" sz="1100">
              <a:solidFill>
                <a:schemeClr val="dk1"/>
              </a:solidFill>
              <a:effectLst/>
              <a:latin typeface="+mn-lt"/>
              <a:ea typeface="+mn-ea"/>
              <a:cs typeface="+mn-cs"/>
            </a:rPr>
            <a:t>Future planning should focus on </a:t>
          </a:r>
          <a:r>
            <a:rPr lang="en-GB" sz="1100" b="1">
              <a:solidFill>
                <a:schemeClr val="accent1">
                  <a:lumMod val="50000"/>
                </a:schemeClr>
              </a:solidFill>
              <a:effectLst/>
              <a:latin typeface="+mn-lt"/>
              <a:ea typeface="+mn-ea"/>
              <a:cs typeface="+mn-cs"/>
            </a:rPr>
            <a:t>enhancing promo ROI</a:t>
          </a:r>
          <a:r>
            <a:rPr lang="en-GB" sz="1100">
              <a:solidFill>
                <a:schemeClr val="dk1"/>
              </a:solidFill>
              <a:effectLst/>
              <a:latin typeface="+mn-lt"/>
              <a:ea typeface="+mn-ea"/>
              <a:cs typeface="+mn-cs"/>
            </a:rPr>
            <a:t> through improved targeting, efficient funding allocation, and maximizing the impact of </a:t>
          </a:r>
          <a:r>
            <a:rPr lang="en-GB" sz="1100" b="1">
              <a:solidFill>
                <a:schemeClr val="accent1">
                  <a:lumMod val="50000"/>
                </a:schemeClr>
              </a:solidFill>
              <a:effectLst/>
              <a:latin typeface="+mn-lt"/>
              <a:ea typeface="+mn-ea"/>
              <a:cs typeface="+mn-cs"/>
            </a:rPr>
            <a:t>display-supported mechanics</a:t>
          </a:r>
          <a:r>
            <a:rPr lang="en-GB" sz="1100">
              <a:solidFill>
                <a:schemeClr val="accent1">
                  <a:lumMod val="50000"/>
                </a:schemeClr>
              </a:solidFill>
              <a:effectLst/>
              <a:latin typeface="+mn-lt"/>
              <a:ea typeface="+mn-ea"/>
              <a:cs typeface="+mn-cs"/>
            </a:rPr>
            <a:t>.</a:t>
          </a:r>
          <a:endParaRPr lang="en-GB">
            <a:solidFill>
              <a:schemeClr val="accent1">
                <a:lumMod val="50000"/>
              </a:schemeClr>
            </a:solidFill>
            <a:effectLst/>
          </a:endParaRPr>
        </a:p>
        <a:p>
          <a:pPr algn="l"/>
          <a:endParaRPr lang="hu-HU" sz="1100" b="0"/>
        </a:p>
        <a:p>
          <a:pPr algn="l"/>
          <a:r>
            <a:rPr lang="en-GB" b="1">
              <a:solidFill>
                <a:schemeClr val="accent1">
                  <a:lumMod val="50000"/>
                </a:schemeClr>
              </a:solidFill>
            </a:rPr>
            <a:t>Note: </a:t>
          </a:r>
          <a:r>
            <a:rPr lang="en-GB"/>
            <a:t>Figures are based on a scaled-down demo dataset for portfolio presentation purposes.</a:t>
          </a:r>
          <a:endParaRPr lang="en-GB" sz="1100" b="0"/>
        </a:p>
      </xdr:txBody>
    </xdr:sp>
    <xdr:clientData/>
  </xdr:twoCellAnchor>
  <mc:AlternateContent xmlns:mc="http://schemas.openxmlformats.org/markup-compatibility/2006">
    <mc:Choice xmlns:a14="http://schemas.microsoft.com/office/drawing/2010/main" Requires="a14">
      <xdr:twoCellAnchor>
        <xdr:from>
          <xdr:col>17</xdr:col>
          <xdr:colOff>47413</xdr:colOff>
          <xdr:row>1</xdr:row>
          <xdr:rowOff>42334</xdr:rowOff>
        </xdr:from>
        <xdr:to>
          <xdr:col>19</xdr:col>
          <xdr:colOff>423333</xdr:colOff>
          <xdr:row>3</xdr:row>
          <xdr:rowOff>160867</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3366FF"/>
                  </a:solidFill>
                  <a:latin typeface="Calibri"/>
                  <a:ea typeface="Calibri"/>
                  <a:cs typeface="Calibri"/>
                </a:rPr>
                <a:t>Refresh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121920</xdr:colOff>
          <xdr:row>5</xdr:row>
          <xdr:rowOff>175260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3366FF"/>
                  </a:solidFill>
                  <a:latin typeface="Calibri"/>
                  <a:ea typeface="Calibri"/>
                  <a:cs typeface="Calibri"/>
                </a:rPr>
                <a:t>Start Data Validation</a:t>
              </a:r>
            </a:p>
          </xdr:txBody>
        </xdr:sp>
        <xdr:clientData fPrintsWithSheet="0"/>
      </xdr:twoCellAnchor>
    </mc:Choice>
    <mc:Fallback/>
  </mc:AlternateContent>
  <xdr:twoCellAnchor>
    <xdr:from>
      <xdr:col>6</xdr:col>
      <xdr:colOff>0</xdr:colOff>
      <xdr:row>7</xdr:row>
      <xdr:rowOff>0</xdr:rowOff>
    </xdr:from>
    <xdr:to>
      <xdr:col>14</xdr:col>
      <xdr:colOff>160020</xdr:colOff>
      <xdr:row>18</xdr:row>
      <xdr:rowOff>167640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768340" y="1280160"/>
          <a:ext cx="5036820" cy="2179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hu-HU" sz="1400" b="1">
              <a:solidFill>
                <a:srgbClr val="0070C0"/>
              </a:solidFill>
              <a:sym typeface="Webdings" panose="05030102010509060703" pitchFamily="18" charset="2"/>
            </a:rPr>
            <a:t></a:t>
          </a:r>
          <a:r>
            <a:rPr lang="hu-HU" sz="1100" b="1">
              <a:solidFill>
                <a:srgbClr val="0070C0"/>
              </a:solidFill>
              <a:sym typeface="Webdings" panose="05030102010509060703" pitchFamily="18" charset="2"/>
            </a:rPr>
            <a:t> </a:t>
          </a:r>
          <a:r>
            <a:rPr lang="hu-HU" sz="1100" b="1">
              <a:solidFill>
                <a:srgbClr val="0070C0"/>
              </a:solidFill>
            </a:rPr>
            <a:t>Automated</a:t>
          </a:r>
          <a:r>
            <a:rPr lang="hu-HU" sz="1100" b="1" baseline="0">
              <a:solidFill>
                <a:srgbClr val="0070C0"/>
              </a:solidFill>
            </a:rPr>
            <a:t> Data Validation Tool</a:t>
          </a:r>
        </a:p>
        <a:p>
          <a:endParaRPr lang="hu-HU" sz="1100" b="1" baseline="0"/>
        </a:p>
        <a:p>
          <a:r>
            <a:rPr lang="hu-HU" sz="1100" b="0"/>
            <a:t>Click</a:t>
          </a:r>
          <a:r>
            <a:rPr lang="hu-HU" sz="1100" b="0" baseline="0"/>
            <a:t> on the </a:t>
          </a:r>
          <a:r>
            <a:rPr lang="hu-HU" sz="1100" b="1" baseline="0">
              <a:solidFill>
                <a:srgbClr val="0070C0"/>
              </a:solidFill>
            </a:rPr>
            <a:t>Start Data Validation </a:t>
          </a:r>
          <a:r>
            <a:rPr lang="hu-HU" sz="1100" b="0" baseline="0"/>
            <a:t>button to check all input sheets (Sales, Products, Stores, Calendar, Promos, Pricelist, Competitor, Media) for missing values, invalid dates, type errors, duplicates, foreign key mismatches, and percent/flag normalization. </a:t>
          </a:r>
        </a:p>
        <a:p>
          <a:endParaRPr lang="hu-HU" sz="1100" b="0" baseline="0"/>
        </a:p>
        <a:p>
          <a:r>
            <a:rPr lang="hu-HU" sz="1100" b="1" baseline="0">
              <a:solidFill>
                <a:srgbClr val="0070C0"/>
              </a:solidFill>
            </a:rPr>
            <a:t>Notes:</a:t>
          </a:r>
        </a:p>
        <a:p>
          <a:r>
            <a:rPr lang="hu-HU" sz="1100" b="0" baseline="0"/>
            <a:t>- Before running, make sure macros are enabled (click Enable Content if prompted).</a:t>
          </a:r>
        </a:p>
        <a:p>
          <a:r>
            <a:rPr lang="hu-HU" sz="1100" b="0" baseline="0"/>
            <a:t>- All detected errors and mismatches will be reported on this sheet, and the corresponding cells in the input sheets will be highlighted in pastel yellow.</a:t>
          </a:r>
        </a:p>
        <a:p>
          <a:r>
            <a:rPr lang="hu-HU" sz="1100" b="0" baseline="0"/>
            <a:t>- The process time varies depending on the data size.</a:t>
          </a:r>
          <a:endParaRPr lang="en-GB" sz="1100" b="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99060</xdr:colOff>
      <xdr:row>3</xdr:row>
      <xdr:rowOff>0</xdr:rowOff>
    </xdr:from>
    <xdr:to>
      <xdr:col>9</xdr:col>
      <xdr:colOff>99060</xdr:colOff>
      <xdr:row>16</xdr:row>
      <xdr:rowOff>89535</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821680" y="54864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190500</xdr:colOff>
      <xdr:row>3</xdr:row>
      <xdr:rowOff>0</xdr:rowOff>
    </xdr:from>
    <xdr:to>
      <xdr:col>12</xdr:col>
      <xdr:colOff>190500</xdr:colOff>
      <xdr:row>16</xdr:row>
      <xdr:rowOff>89535</xdr:rowOff>
    </xdr:to>
    <mc:AlternateContent xmlns:mc="http://schemas.openxmlformats.org/markup-compatibility/2006" xmlns:a14="http://schemas.microsoft.com/office/drawing/2010/main">
      <mc:Choice Requires="a14">
        <xdr:graphicFrame macro="">
          <xdr:nvGraphicFramePr>
            <xdr:cNvPr id="3" name="Segment">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7741920" y="54864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320040</xdr:colOff>
      <xdr:row>3</xdr:row>
      <xdr:rowOff>7620</xdr:rowOff>
    </xdr:from>
    <xdr:to>
      <xdr:col>15</xdr:col>
      <xdr:colOff>320040</xdr:colOff>
      <xdr:row>16</xdr:row>
      <xdr:rowOff>97155</xdr:rowOff>
    </xdr:to>
    <mc:AlternateContent xmlns:mc="http://schemas.openxmlformats.org/markup-compatibility/2006" xmlns:a14="http://schemas.microsoft.com/office/drawing/2010/main">
      <mc:Choice Requires="a14">
        <xdr:graphicFrame macro="">
          <xdr:nvGraphicFramePr>
            <xdr:cNvPr id="4" name="Retailer">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mlns="">
        <xdr:sp macro="" textlink="">
          <xdr:nvSpPr>
            <xdr:cNvPr id="0" name=""/>
            <xdr:cNvSpPr>
              <a:spLocks noTextEdit="1"/>
            </xdr:cNvSpPr>
          </xdr:nvSpPr>
          <xdr:spPr>
            <a:xfrm>
              <a:off x="9700260" y="5562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365760</xdr:colOff>
      <xdr:row>0</xdr:row>
      <xdr:rowOff>148590</xdr:rowOff>
    </xdr:from>
    <xdr:to>
      <xdr:col>11</xdr:col>
      <xdr:colOff>60960</xdr:colOff>
      <xdr:row>15</xdr:row>
      <xdr:rowOff>148590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220980</xdr:colOff>
      <xdr:row>0</xdr:row>
      <xdr:rowOff>53340</xdr:rowOff>
    </xdr:from>
    <xdr:to>
      <xdr:col>9</xdr:col>
      <xdr:colOff>251460</xdr:colOff>
      <xdr:row>16</xdr:row>
      <xdr:rowOff>68580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449580</xdr:colOff>
      <xdr:row>1</xdr:row>
      <xdr:rowOff>34290</xdr:rowOff>
    </xdr:from>
    <xdr:to>
      <xdr:col>11</xdr:col>
      <xdr:colOff>205740</xdr:colOff>
      <xdr:row>16</xdr:row>
      <xdr:rowOff>34290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8</xdr:col>
      <xdr:colOff>365760</xdr:colOff>
      <xdr:row>6</xdr:row>
      <xdr:rowOff>0</xdr:rowOff>
    </xdr:from>
    <xdr:ext cx="184731" cy="264560"/>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5242560" y="14630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6</xdr:col>
      <xdr:colOff>7620</xdr:colOff>
      <xdr:row>1</xdr:row>
      <xdr:rowOff>0</xdr:rowOff>
    </xdr:from>
    <xdr:to>
      <xdr:col>11</xdr:col>
      <xdr:colOff>472440</xdr:colOff>
      <xdr:row>7</xdr:row>
      <xdr:rowOff>83820</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9273540" y="213360"/>
          <a:ext cx="3512820" cy="605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hu-HU" sz="1100"/>
            <a:t>Data validation by using INDEX + MATCH:</a:t>
          </a:r>
        </a:p>
        <a:p>
          <a:r>
            <a:rPr lang="hu-HU" sz="1100"/>
            <a:t>In</a:t>
          </a:r>
          <a:r>
            <a:rPr lang="hu-HU" sz="1100" baseline="0"/>
            <a:t> this sheet an initial data validation step is done to support STAR schema (relationships between the tables) and the VBA automation later. This is sort of a safety net, before moving to modeling.</a:t>
          </a:r>
        </a:p>
        <a:p>
          <a:endParaRPr lang="hu-HU" sz="1100" baseline="0"/>
        </a:p>
        <a:p>
          <a:r>
            <a:rPr lang="en-GB" b="0"/>
            <a:t>INDEX/MATCH </a:t>
          </a:r>
          <a:r>
            <a:rPr lang="hu-HU" b="0"/>
            <a:t>is preferred </a:t>
          </a:r>
          <a:r>
            <a:rPr lang="en-GB"/>
            <a:t>over VLOOKUP for stability (</a:t>
          </a:r>
          <a:r>
            <a:rPr lang="hu-HU"/>
            <a:t>the </a:t>
          </a:r>
          <a:r>
            <a:rPr lang="en-GB"/>
            <a:t>column moves don’t break).</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514350</xdr:colOff>
      <xdr:row>7</xdr:row>
      <xdr:rowOff>11430</xdr:rowOff>
    </xdr:from>
    <xdr:to>
      <xdr:col>9</xdr:col>
      <xdr:colOff>754380</xdr:colOff>
      <xdr:row>9</xdr:row>
      <xdr:rowOff>0</xdr:rowOff>
    </xdr:to>
    <xdr:sp macro="" textlink="">
      <xdr:nvSpPr>
        <xdr:cNvPr id="3" name="Arrow: Left 2">
          <a:extLst>
            <a:ext uri="{FF2B5EF4-FFF2-40B4-BE49-F238E27FC236}">
              <a16:creationId xmlns:a16="http://schemas.microsoft.com/office/drawing/2014/main" id="{00000000-0008-0000-0F00-000003000000}"/>
            </a:ext>
          </a:extLst>
        </xdr:cNvPr>
        <xdr:cNvSpPr/>
      </xdr:nvSpPr>
      <xdr:spPr>
        <a:xfrm rot="16200000">
          <a:off x="6347460" y="1348740"/>
          <a:ext cx="354330" cy="24003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514350</xdr:colOff>
      <xdr:row>14</xdr:row>
      <xdr:rowOff>19050</xdr:rowOff>
    </xdr:from>
    <xdr:to>
      <xdr:col>9</xdr:col>
      <xdr:colOff>754380</xdr:colOff>
      <xdr:row>16</xdr:row>
      <xdr:rowOff>7620</xdr:rowOff>
    </xdr:to>
    <xdr:sp macro="" textlink="">
      <xdr:nvSpPr>
        <xdr:cNvPr id="4" name="Arrow: Left 3">
          <a:extLst>
            <a:ext uri="{FF2B5EF4-FFF2-40B4-BE49-F238E27FC236}">
              <a16:creationId xmlns:a16="http://schemas.microsoft.com/office/drawing/2014/main" id="{00000000-0008-0000-0F00-000004000000}"/>
            </a:ext>
          </a:extLst>
        </xdr:cNvPr>
        <xdr:cNvSpPr/>
      </xdr:nvSpPr>
      <xdr:spPr>
        <a:xfrm rot="5400000">
          <a:off x="6347460" y="2636520"/>
          <a:ext cx="354330" cy="24003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1174688</xdr:colOff>
      <xdr:row>21</xdr:row>
      <xdr:rowOff>136739</xdr:rowOff>
    </xdr:from>
    <xdr:to>
      <xdr:col>9</xdr:col>
      <xdr:colOff>78896</xdr:colOff>
      <xdr:row>22</xdr:row>
      <xdr:rowOff>139786</xdr:rowOff>
    </xdr:to>
    <xdr:sp macro="" textlink="">
      <xdr:nvSpPr>
        <xdr:cNvPr id="6" name="Arrow: Left 5">
          <a:extLst>
            <a:ext uri="{FF2B5EF4-FFF2-40B4-BE49-F238E27FC236}">
              <a16:creationId xmlns:a16="http://schemas.microsoft.com/office/drawing/2014/main" id="{00000000-0008-0000-0F00-000006000000}"/>
            </a:ext>
          </a:extLst>
        </xdr:cNvPr>
        <xdr:cNvSpPr/>
      </xdr:nvSpPr>
      <xdr:spPr>
        <a:xfrm rot="8563682">
          <a:off x="5411408" y="3977219"/>
          <a:ext cx="801588" cy="185927"/>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521970</xdr:colOff>
      <xdr:row>21</xdr:row>
      <xdr:rowOff>11430</xdr:rowOff>
    </xdr:from>
    <xdr:to>
      <xdr:col>9</xdr:col>
      <xdr:colOff>762000</xdr:colOff>
      <xdr:row>23</xdr:row>
      <xdr:rowOff>0</xdr:rowOff>
    </xdr:to>
    <xdr:sp macro="" textlink="">
      <xdr:nvSpPr>
        <xdr:cNvPr id="7" name="Arrow: Left 6">
          <a:extLst>
            <a:ext uri="{FF2B5EF4-FFF2-40B4-BE49-F238E27FC236}">
              <a16:creationId xmlns:a16="http://schemas.microsoft.com/office/drawing/2014/main" id="{00000000-0008-0000-0F00-000007000000}"/>
            </a:ext>
          </a:extLst>
        </xdr:cNvPr>
        <xdr:cNvSpPr/>
      </xdr:nvSpPr>
      <xdr:spPr>
        <a:xfrm rot="5400000">
          <a:off x="6355080" y="3909060"/>
          <a:ext cx="354330" cy="24003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7620</xdr:colOff>
      <xdr:row>9</xdr:row>
      <xdr:rowOff>0</xdr:rowOff>
    </xdr:from>
    <xdr:to>
      <xdr:col>9</xdr:col>
      <xdr:colOff>0</xdr:colOff>
      <xdr:row>10</xdr:row>
      <xdr:rowOff>41910</xdr:rowOff>
    </xdr:to>
    <xdr:sp macro="" textlink="">
      <xdr:nvSpPr>
        <xdr:cNvPr id="8" name="Arrow: Left 7">
          <a:extLst>
            <a:ext uri="{FF2B5EF4-FFF2-40B4-BE49-F238E27FC236}">
              <a16:creationId xmlns:a16="http://schemas.microsoft.com/office/drawing/2014/main" id="{00000000-0008-0000-0F00-000008000000}"/>
            </a:ext>
          </a:extLst>
        </xdr:cNvPr>
        <xdr:cNvSpPr/>
      </xdr:nvSpPr>
      <xdr:spPr>
        <a:xfrm rot="10800000">
          <a:off x="5204460" y="1645920"/>
          <a:ext cx="533400" cy="22479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7620</xdr:colOff>
      <xdr:row>9</xdr:row>
      <xdr:rowOff>0</xdr:rowOff>
    </xdr:from>
    <xdr:to>
      <xdr:col>11</xdr:col>
      <xdr:colOff>7620</xdr:colOff>
      <xdr:row>10</xdr:row>
      <xdr:rowOff>41910</xdr:rowOff>
    </xdr:to>
    <xdr:sp macro="" textlink="">
      <xdr:nvSpPr>
        <xdr:cNvPr id="9" name="Arrow: Left 8">
          <a:extLst>
            <a:ext uri="{FF2B5EF4-FFF2-40B4-BE49-F238E27FC236}">
              <a16:creationId xmlns:a16="http://schemas.microsoft.com/office/drawing/2014/main" id="{00000000-0008-0000-0F00-000009000000}"/>
            </a:ext>
          </a:extLst>
        </xdr:cNvPr>
        <xdr:cNvSpPr/>
      </xdr:nvSpPr>
      <xdr:spPr>
        <a:xfrm>
          <a:off x="6789420" y="1645920"/>
          <a:ext cx="533400" cy="22479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1288988</xdr:colOff>
      <xdr:row>21</xdr:row>
      <xdr:rowOff>144360</xdr:rowOff>
    </xdr:from>
    <xdr:to>
      <xdr:col>11</xdr:col>
      <xdr:colOff>139856</xdr:colOff>
      <xdr:row>22</xdr:row>
      <xdr:rowOff>147407</xdr:rowOff>
    </xdr:to>
    <xdr:sp macro="" textlink="">
      <xdr:nvSpPr>
        <xdr:cNvPr id="11" name="Arrow: Left 10">
          <a:extLst>
            <a:ext uri="{FF2B5EF4-FFF2-40B4-BE49-F238E27FC236}">
              <a16:creationId xmlns:a16="http://schemas.microsoft.com/office/drawing/2014/main" id="{00000000-0008-0000-0F00-00000B000000}"/>
            </a:ext>
          </a:extLst>
        </xdr:cNvPr>
        <xdr:cNvSpPr/>
      </xdr:nvSpPr>
      <xdr:spPr>
        <a:xfrm rot="2187105">
          <a:off x="7423088" y="3984840"/>
          <a:ext cx="801588" cy="185927"/>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396240</xdr:colOff>
      <xdr:row>3</xdr:row>
      <xdr:rowOff>0</xdr:rowOff>
    </xdr:from>
    <xdr:to>
      <xdr:col>14</xdr:col>
      <xdr:colOff>68580</xdr:colOff>
      <xdr:row>17</xdr:row>
      <xdr:rowOff>80010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419100</xdr:colOff>
      <xdr:row>1</xdr:row>
      <xdr:rowOff>11430</xdr:rowOff>
    </xdr:from>
    <xdr:to>
      <xdr:col>9</xdr:col>
      <xdr:colOff>289560</xdr:colOff>
      <xdr:row>16</xdr:row>
      <xdr:rowOff>11430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etkó Viktória" refreshedDate="45965.522326273145" createdVersion="7" refreshedVersion="7" minRefreshableVersion="3" recordCount="3016" xr:uid="{2459A516-76D2-4666-B67D-23947CA98FE4}">
  <cacheSource type="worksheet">
    <worksheetSource ref="A1:L3017" sheet="Sales"/>
  </cacheSource>
  <cacheFields count="13">
    <cacheField name="YearWeek" numFmtId="164">
      <sharedItems/>
    </cacheField>
    <cacheField name="WeekStart" numFmtId="164">
      <sharedItems containsSemiMixedTypes="0" containsNonDate="0" containsDate="1" containsString="0" minDate="2024-01-01T00:00:00" maxDate="2024-12-24T00:00:00" count="52">
        <d v="2024-01-01T00:00:00"/>
        <d v="2024-01-08T00:00:00"/>
        <d v="2024-01-15T00:00:00"/>
        <d v="2024-01-22T00:00:00"/>
        <d v="2024-01-29T00:00:00"/>
        <d v="2024-02-05T00:00:00"/>
        <d v="2024-02-12T00:00:00"/>
        <d v="2024-02-19T00:00:00"/>
        <d v="2024-02-26T00:00:00"/>
        <d v="2024-03-04T00:00:00"/>
        <d v="2024-03-11T00:00:00"/>
        <d v="2024-03-18T00:00:00"/>
        <d v="2024-03-25T00:00:00"/>
        <d v="2024-04-01T00:00:00"/>
        <d v="2024-04-08T00:00:00"/>
        <d v="2024-04-15T00:00:00"/>
        <d v="2024-04-22T00:00:00"/>
        <d v="2024-04-29T00:00:00"/>
        <d v="2024-05-06T00:00:00"/>
        <d v="2024-05-13T00:00:00"/>
        <d v="2024-05-20T00:00:00"/>
        <d v="2024-05-27T00:00:00"/>
        <d v="2024-06-03T00:00:00"/>
        <d v="2024-06-10T00:00:00"/>
        <d v="2024-06-17T00:00:00"/>
        <d v="2024-06-24T00:00:00"/>
        <d v="2024-07-01T00:00:00"/>
        <d v="2024-07-08T00:00:00"/>
        <d v="2024-07-15T00:00:00"/>
        <d v="2024-07-22T00:00:00"/>
        <d v="2024-07-29T00:00:00"/>
        <d v="2024-08-05T00:00:00"/>
        <d v="2024-08-12T00:00:00"/>
        <d v="2024-08-19T00:00:00"/>
        <d v="2024-08-26T00:00:00"/>
        <d v="2024-09-02T00:00:00"/>
        <d v="2024-09-09T00:00:00"/>
        <d v="2024-09-16T00:00:00"/>
        <d v="2024-09-23T00:00:00"/>
        <d v="2024-09-30T00:00:00"/>
        <d v="2024-10-07T00:00:00"/>
        <d v="2024-10-14T00:00:00"/>
        <d v="2024-10-21T00:00:00"/>
        <d v="2024-10-28T00:00:00"/>
        <d v="2024-11-04T00:00:00"/>
        <d v="2024-11-11T00:00:00"/>
        <d v="2024-11-18T00:00:00"/>
        <d v="2024-11-25T00:00:00"/>
        <d v="2024-12-02T00:00:00"/>
        <d v="2024-12-09T00:00:00"/>
        <d v="2024-12-16T00:00:00"/>
        <d v="2024-12-23T00:00:00"/>
      </sharedItems>
      <fieldGroup par="12" base="1">
        <rangePr groupBy="days" startDate="2024-01-01T00:00:00" endDate="2024-12-24T00:00:00"/>
        <groupItems count="368">
          <s v="&lt;2024.01.0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r"/>
          <s v="02.febr"/>
          <s v="03.febr"/>
          <s v="04.febr"/>
          <s v="05.febr"/>
          <s v="06.febr"/>
          <s v="07.febr"/>
          <s v="08.febr"/>
          <s v="09.febr"/>
          <s v="10.febr"/>
          <s v="11.febr"/>
          <s v="12.febr"/>
          <s v="13.febr"/>
          <s v="14.febr"/>
          <s v="15.febr"/>
          <s v="16.febr"/>
          <s v="17.febr"/>
          <s v="18.febr"/>
          <s v="19.febr"/>
          <s v="20.febr"/>
          <s v="21.febr"/>
          <s v="22.febr"/>
          <s v="23.febr"/>
          <s v="24.febr"/>
          <s v="25.febr"/>
          <s v="26.febr"/>
          <s v="27.febr"/>
          <s v="28.febr"/>
          <s v="29.febr"/>
          <s v="01.márc"/>
          <s v="02.márc"/>
          <s v="03.márc"/>
          <s v="04.márc"/>
          <s v="05.márc"/>
          <s v="06.márc"/>
          <s v="07.márc"/>
          <s v="08.márc"/>
          <s v="09.márc"/>
          <s v="10.márc"/>
          <s v="11.márc"/>
          <s v="12.márc"/>
          <s v="13.márc"/>
          <s v="14.márc"/>
          <s v="15.márc"/>
          <s v="16.márc"/>
          <s v="17.márc"/>
          <s v="18.márc"/>
          <s v="19.márc"/>
          <s v="20.márc"/>
          <s v="21.márc"/>
          <s v="22.márc"/>
          <s v="23.márc"/>
          <s v="24.márc"/>
          <s v="25.márc"/>
          <s v="26.márc"/>
          <s v="27.márc"/>
          <s v="28.márc"/>
          <s v="29.márc"/>
          <s v="30.márc"/>
          <s v="31.márc"/>
          <s v="01.ápr"/>
          <s v="02.ápr"/>
          <s v="03.ápr"/>
          <s v="04.ápr"/>
          <s v="05.ápr"/>
          <s v="06.ápr"/>
          <s v="07.ápr"/>
          <s v="08.ápr"/>
          <s v="09.ápr"/>
          <s v="10.ápr"/>
          <s v="11.ápr"/>
          <s v="12.ápr"/>
          <s v="13.ápr"/>
          <s v="14.ápr"/>
          <s v="15.ápr"/>
          <s v="16.ápr"/>
          <s v="17.ápr"/>
          <s v="18.ápr"/>
          <s v="19.ápr"/>
          <s v="20.ápr"/>
          <s v="21.ápr"/>
          <s v="22.ápr"/>
          <s v="23.ápr"/>
          <s v="24.ápr"/>
          <s v="25.ápr"/>
          <s v="26.ápr"/>
          <s v="27.ápr"/>
          <s v="28.ápr"/>
          <s v="29.ápr"/>
          <s v="30.ápr"/>
          <s v="01.máj"/>
          <s v="02.máj"/>
          <s v="03.máj"/>
          <s v="04.máj"/>
          <s v="05.máj"/>
          <s v="06.máj"/>
          <s v="07.máj"/>
          <s v="08.máj"/>
          <s v="09.máj"/>
          <s v="10.máj"/>
          <s v="11.máj"/>
          <s v="12.máj"/>
          <s v="13.máj"/>
          <s v="14.máj"/>
          <s v="15.máj"/>
          <s v="16.máj"/>
          <s v="17.máj"/>
          <s v="18.máj"/>
          <s v="19.máj"/>
          <s v="20.máj"/>
          <s v="21.máj"/>
          <s v="22.máj"/>
          <s v="23.máj"/>
          <s v="24.máj"/>
          <s v="25.máj"/>
          <s v="26.máj"/>
          <s v="27.máj"/>
          <s v="28.máj"/>
          <s v="29.máj"/>
          <s v="30.máj"/>
          <s v="31.máj"/>
          <s v="01.jún"/>
          <s v="02.jún"/>
          <s v="03.jún"/>
          <s v="04.jún"/>
          <s v="05.jún"/>
          <s v="06.jún"/>
          <s v="07.jún"/>
          <s v="08.jún"/>
          <s v="09.jún"/>
          <s v="10.jún"/>
          <s v="11.jún"/>
          <s v="12.jún"/>
          <s v="13.jún"/>
          <s v="14.jún"/>
          <s v="15.jún"/>
          <s v="16.jún"/>
          <s v="17.jún"/>
          <s v="18.jún"/>
          <s v="19.jún"/>
          <s v="20.jún"/>
          <s v="21.jún"/>
          <s v="22.jún"/>
          <s v="23.jún"/>
          <s v="24.jún"/>
          <s v="25.jún"/>
          <s v="26.jún"/>
          <s v="27.jún"/>
          <s v="28.jún"/>
          <s v="29.jún"/>
          <s v="30.jún"/>
          <s v="01.júl"/>
          <s v="02.júl"/>
          <s v="03.júl"/>
          <s v="04.júl"/>
          <s v="05.júl"/>
          <s v="06.júl"/>
          <s v="07.júl"/>
          <s v="08.júl"/>
          <s v="09.júl"/>
          <s v="10.júl"/>
          <s v="11.júl"/>
          <s v="12.júl"/>
          <s v="13.júl"/>
          <s v="14.júl"/>
          <s v="15.júl"/>
          <s v="16.júl"/>
          <s v="17.júl"/>
          <s v="18.júl"/>
          <s v="19.júl"/>
          <s v="20.júl"/>
          <s v="21.júl"/>
          <s v="22.júl"/>
          <s v="23.júl"/>
          <s v="24.júl"/>
          <s v="25.júl"/>
          <s v="26.júl"/>
          <s v="27.júl"/>
          <s v="28.júl"/>
          <s v="29.júl"/>
          <s v="30.júl"/>
          <s v="31.jú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zept"/>
          <s v="02.szept"/>
          <s v="03.szept"/>
          <s v="04.szept"/>
          <s v="05.szept"/>
          <s v="06.szept"/>
          <s v="07.szept"/>
          <s v="08.szept"/>
          <s v="09.szept"/>
          <s v="10.szept"/>
          <s v="11.szept"/>
          <s v="12.szept"/>
          <s v="13.szept"/>
          <s v="14.szept"/>
          <s v="15.szept"/>
          <s v="16.szept"/>
          <s v="17.szept"/>
          <s v="18.szept"/>
          <s v="19.szept"/>
          <s v="20.szept"/>
          <s v="21.szept"/>
          <s v="22.szept"/>
          <s v="23.szept"/>
          <s v="24.szept"/>
          <s v="25.szept"/>
          <s v="26.szept"/>
          <s v="27.szept"/>
          <s v="28.szept"/>
          <s v="29.szept"/>
          <s v="30.szept"/>
          <s v="01.okt"/>
          <s v="02.okt"/>
          <s v="03.okt"/>
          <s v="04.okt"/>
          <s v="05.okt"/>
          <s v="06.okt"/>
          <s v="07.okt"/>
          <s v="08.okt"/>
          <s v="09.okt"/>
          <s v="10.okt"/>
          <s v="11.okt"/>
          <s v="12.okt"/>
          <s v="13.okt"/>
          <s v="14.okt"/>
          <s v="15.okt"/>
          <s v="16.okt"/>
          <s v="17.okt"/>
          <s v="18.okt"/>
          <s v="19.okt"/>
          <s v="20.okt"/>
          <s v="21.okt"/>
          <s v="22.okt"/>
          <s v="23.okt"/>
          <s v="24.okt"/>
          <s v="25.okt"/>
          <s v="26.okt"/>
          <s v="27.okt"/>
          <s v="28.okt"/>
          <s v="29.okt"/>
          <s v="30.okt"/>
          <s v="31.ok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4.12.24"/>
        </groupItems>
      </fieldGroup>
    </cacheField>
    <cacheField name="StoreID" numFmtId="49">
      <sharedItems/>
    </cacheField>
    <cacheField name="SKU" numFmtId="49">
      <sharedItems/>
    </cacheField>
    <cacheField name="Units" numFmtId="1">
      <sharedItems containsSemiMixedTypes="0" containsString="0" containsNumber="1" containsInteger="1" minValue="37" maxValue="1163"/>
    </cacheField>
    <cacheField name="NetPrice_LCU" numFmtId="1">
      <sharedItems containsSemiMixedTypes="0" containsString="0" containsNumber="1" containsInteger="1" minValue="160" maxValue="5550"/>
    </cacheField>
    <cacheField name="NetRevenue_LCU" numFmtId="1">
      <sharedItems containsSemiMixedTypes="0" containsString="0" containsNumber="1" containsInteger="1" minValue="18315" maxValue="362940"/>
    </cacheField>
    <cacheField name="PromoFlag" numFmtId="1">
      <sharedItems containsSemiMixedTypes="0" containsString="0" containsNumber="1" containsInteger="1" minValue="0" maxValue="1"/>
    </cacheField>
    <cacheField name="FeatureDisplayFlag" numFmtId="1">
      <sharedItems containsSemiMixedTypes="0" containsString="0" containsNumber="1" containsInteger="1" minValue="0" maxValue="1"/>
    </cacheField>
    <cacheField name="OnInvoiceDiscount_Pct" numFmtId="2">
      <sharedItems containsSemiMixedTypes="0" containsString="0" containsNumber="1" minValue="0" maxValue="0.3"/>
    </cacheField>
    <cacheField name="OffInvoiceRebate_Pct" numFmtId="2">
      <sharedItems containsSemiMixedTypes="0" containsString="0" containsNumber="1" minValue="0" maxValue="0.03"/>
    </cacheField>
    <cacheField name="Returns_Units" numFmtId="1">
      <sharedItems containsSemiMixedTypes="0" containsString="0" containsNumber="1" containsInteger="1" minValue="0" maxValue="9"/>
    </cacheField>
    <cacheField name="Months" numFmtId="0" databaseField="0">
      <fieldGroup base="1">
        <rangePr groupBy="months" startDate="2024-01-01T00:00:00" endDate="2024-12-24T00:00:00"/>
        <groupItems count="14">
          <s v="&lt;2024.01.01"/>
          <s v="jan"/>
          <s v="febr"/>
          <s v="márc"/>
          <s v="ápr"/>
          <s v="máj"/>
          <s v="jún"/>
          <s v="júl"/>
          <s v="aug"/>
          <s v="szept"/>
          <s v="okt"/>
          <s v="nov"/>
          <s v="dec"/>
          <s v="&gt;2024.12.24"/>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etkó Viktória" refreshedDate="45965.588899884257" createdVersion="7" refreshedVersion="7" minRefreshableVersion="3" recordCount="72" xr:uid="{94DF1079-90DF-4A5A-A9E7-9CEDAFFD8346}">
  <cacheSource type="worksheet">
    <worksheetSource name="Promos"/>
  </cacheSource>
  <cacheFields count="12">
    <cacheField name="PromoID" numFmtId="49">
      <sharedItems count="72">
        <s v="PR001"/>
        <s v="PR002"/>
        <s v="PR003"/>
        <s v="PR004"/>
        <s v="PR005"/>
        <s v="PR006"/>
        <s v="PR007"/>
        <s v="PR008"/>
        <s v="PR009"/>
        <s v="PR010"/>
        <s v="PR011"/>
        <s v="PR012"/>
        <s v="PR013"/>
        <s v="PR014"/>
        <s v="PR015"/>
        <s v="PR016"/>
        <s v="PR017"/>
        <s v="PR018"/>
        <s v="PR019"/>
        <s v="PR020"/>
        <s v="PR021"/>
        <s v="PR022"/>
        <s v="PR023"/>
        <s v="PR024"/>
        <s v="PR025"/>
        <s v="PR026"/>
        <s v="PR027"/>
        <s v="PR028"/>
        <s v="PR029"/>
        <s v="PR030"/>
        <s v="PR031"/>
        <s v="PR032"/>
        <s v="PR033"/>
        <s v="PR034"/>
        <s v="PR035"/>
        <s v="PR036"/>
        <s v="PR037"/>
        <s v="PR038"/>
        <s v="PR039"/>
        <s v="PR040"/>
        <s v="PR041"/>
        <s v="PR042"/>
        <s v="PR043"/>
        <s v="PR044"/>
        <s v="PR045"/>
        <s v="PR046"/>
        <s v="PR047"/>
        <s v="PR048"/>
        <s v="PR049"/>
        <s v="PR050"/>
        <s v="PR051"/>
        <s v="PR052"/>
        <s v="PR053"/>
        <s v="PR054"/>
        <s v="PR055"/>
        <s v="PR056"/>
        <s v="PR057"/>
        <s v="PR058"/>
        <s v="PR059"/>
        <s v="PR060"/>
        <s v="PR061"/>
        <s v="PR062"/>
        <s v="PR063"/>
        <s v="PR064"/>
        <s v="PR065"/>
        <s v="PR066"/>
        <s v="PR067"/>
        <s v="PR068"/>
        <s v="PR069"/>
        <s v="PR070"/>
        <s v="PR071"/>
        <s v="PR072"/>
      </sharedItems>
    </cacheField>
    <cacheField name="SKU" numFmtId="49">
      <sharedItems/>
    </cacheField>
    <cacheField name="StoreID" numFmtId="49">
      <sharedItems count="5">
        <s v="ST001"/>
        <s v="ST002"/>
        <s v="ST004"/>
        <s v="ST003"/>
        <s v="ST005"/>
      </sharedItems>
    </cacheField>
    <cacheField name="WeekStart" numFmtId="164">
      <sharedItems containsSemiMixedTypes="0" containsNonDate="0" containsDate="1" containsString="0" minDate="2024-02-05T00:00:00" maxDate="2024-12-10T00:00:00" count="37">
        <d v="2024-04-01T00:00:00"/>
        <d v="2024-06-03T00:00:00"/>
        <d v="2024-11-04T00:00:00"/>
        <d v="2024-04-29T00:00:00"/>
        <d v="2024-06-24T00:00:00"/>
        <d v="2024-08-19T00:00:00"/>
        <d v="2024-10-14T00:00:00"/>
        <d v="2024-11-18T00:00:00"/>
        <d v="2024-12-02T00:00:00"/>
        <d v="2024-04-08T00:00:00"/>
        <d v="2024-05-13T00:00:00"/>
        <d v="2024-06-10T00:00:00"/>
        <d v="2024-07-01T00:00:00"/>
        <d v="2024-07-15T00:00:00"/>
        <d v="2024-07-29T00:00:00"/>
        <d v="2024-08-12T00:00:00"/>
        <d v="2024-08-26T00:00:00"/>
        <d v="2024-10-28T00:00:00"/>
        <d v="2024-11-11T00:00:00"/>
        <d v="2024-09-02T00:00:00"/>
        <d v="2024-05-27T00:00:00"/>
        <d v="2024-04-22T00:00:00"/>
        <d v="2024-05-20T00:00:00"/>
        <d v="2024-06-17T00:00:00"/>
        <d v="2024-07-08T00:00:00"/>
        <d v="2024-08-05T00:00:00"/>
        <d v="2024-10-07T00:00:00"/>
        <d v="2024-11-25T00:00:00"/>
        <d v="2024-03-25T00:00:00"/>
        <d v="2024-09-30T00:00:00"/>
        <d v="2024-10-21T00:00:00"/>
        <d v="2024-09-09T00:00:00"/>
        <d v="2024-07-22T00:00:00"/>
        <d v="2024-09-16T00:00:00"/>
        <d v="2024-12-09T00:00:00"/>
        <d v="2024-02-05T00:00:00"/>
        <d v="2024-09-23T00:00:00"/>
      </sharedItems>
      <fieldGroup par="11" base="3">
        <rangePr groupBy="days" startDate="2024-02-05T00:00:00" endDate="2024-12-10T00:00:00"/>
        <groupItems count="368">
          <s v="&lt;2024.02.0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r"/>
          <s v="02.febr"/>
          <s v="03.febr"/>
          <s v="04.febr"/>
          <s v="05.febr"/>
          <s v="06.febr"/>
          <s v="07.febr"/>
          <s v="08.febr"/>
          <s v="09.febr"/>
          <s v="10.febr"/>
          <s v="11.febr"/>
          <s v="12.febr"/>
          <s v="13.febr"/>
          <s v="14.febr"/>
          <s v="15.febr"/>
          <s v="16.febr"/>
          <s v="17.febr"/>
          <s v="18.febr"/>
          <s v="19.febr"/>
          <s v="20.febr"/>
          <s v="21.febr"/>
          <s v="22.febr"/>
          <s v="23.febr"/>
          <s v="24.febr"/>
          <s v="25.febr"/>
          <s v="26.febr"/>
          <s v="27.febr"/>
          <s v="28.febr"/>
          <s v="29.febr"/>
          <s v="01.márc"/>
          <s v="02.márc"/>
          <s v="03.márc"/>
          <s v="04.márc"/>
          <s v="05.márc"/>
          <s v="06.márc"/>
          <s v="07.márc"/>
          <s v="08.márc"/>
          <s v="09.márc"/>
          <s v="10.márc"/>
          <s v="11.márc"/>
          <s v="12.márc"/>
          <s v="13.márc"/>
          <s v="14.márc"/>
          <s v="15.márc"/>
          <s v="16.márc"/>
          <s v="17.márc"/>
          <s v="18.márc"/>
          <s v="19.márc"/>
          <s v="20.márc"/>
          <s v="21.márc"/>
          <s v="22.márc"/>
          <s v="23.márc"/>
          <s v="24.márc"/>
          <s v="25.márc"/>
          <s v="26.márc"/>
          <s v="27.márc"/>
          <s v="28.márc"/>
          <s v="29.márc"/>
          <s v="30.márc"/>
          <s v="31.márc"/>
          <s v="01.ápr"/>
          <s v="02.ápr"/>
          <s v="03.ápr"/>
          <s v="04.ápr"/>
          <s v="05.ápr"/>
          <s v="06.ápr"/>
          <s v="07.ápr"/>
          <s v="08.ápr"/>
          <s v="09.ápr"/>
          <s v="10.ápr"/>
          <s v="11.ápr"/>
          <s v="12.ápr"/>
          <s v="13.ápr"/>
          <s v="14.ápr"/>
          <s v="15.ápr"/>
          <s v="16.ápr"/>
          <s v="17.ápr"/>
          <s v="18.ápr"/>
          <s v="19.ápr"/>
          <s v="20.ápr"/>
          <s v="21.ápr"/>
          <s v="22.ápr"/>
          <s v="23.ápr"/>
          <s v="24.ápr"/>
          <s v="25.ápr"/>
          <s v="26.ápr"/>
          <s v="27.ápr"/>
          <s v="28.ápr"/>
          <s v="29.ápr"/>
          <s v="30.ápr"/>
          <s v="01.máj"/>
          <s v="02.máj"/>
          <s v="03.máj"/>
          <s v="04.máj"/>
          <s v="05.máj"/>
          <s v="06.máj"/>
          <s v="07.máj"/>
          <s v="08.máj"/>
          <s v="09.máj"/>
          <s v="10.máj"/>
          <s v="11.máj"/>
          <s v="12.máj"/>
          <s v="13.máj"/>
          <s v="14.máj"/>
          <s v="15.máj"/>
          <s v="16.máj"/>
          <s v="17.máj"/>
          <s v="18.máj"/>
          <s v="19.máj"/>
          <s v="20.máj"/>
          <s v="21.máj"/>
          <s v="22.máj"/>
          <s v="23.máj"/>
          <s v="24.máj"/>
          <s v="25.máj"/>
          <s v="26.máj"/>
          <s v="27.máj"/>
          <s v="28.máj"/>
          <s v="29.máj"/>
          <s v="30.máj"/>
          <s v="31.máj"/>
          <s v="01.jún"/>
          <s v="02.jún"/>
          <s v="03.jún"/>
          <s v="04.jún"/>
          <s v="05.jún"/>
          <s v="06.jún"/>
          <s v="07.jún"/>
          <s v="08.jún"/>
          <s v="09.jún"/>
          <s v="10.jún"/>
          <s v="11.jún"/>
          <s v="12.jún"/>
          <s v="13.jún"/>
          <s v="14.jún"/>
          <s v="15.jún"/>
          <s v="16.jún"/>
          <s v="17.jún"/>
          <s v="18.jún"/>
          <s v="19.jún"/>
          <s v="20.jún"/>
          <s v="21.jún"/>
          <s v="22.jún"/>
          <s v="23.jún"/>
          <s v="24.jún"/>
          <s v="25.jún"/>
          <s v="26.jún"/>
          <s v="27.jún"/>
          <s v="28.jún"/>
          <s v="29.jún"/>
          <s v="30.jún"/>
          <s v="01.júl"/>
          <s v="02.júl"/>
          <s v="03.júl"/>
          <s v="04.júl"/>
          <s v="05.júl"/>
          <s v="06.júl"/>
          <s v="07.júl"/>
          <s v="08.júl"/>
          <s v="09.júl"/>
          <s v="10.júl"/>
          <s v="11.júl"/>
          <s v="12.júl"/>
          <s v="13.júl"/>
          <s v="14.júl"/>
          <s v="15.júl"/>
          <s v="16.júl"/>
          <s v="17.júl"/>
          <s v="18.júl"/>
          <s v="19.júl"/>
          <s v="20.júl"/>
          <s v="21.júl"/>
          <s v="22.júl"/>
          <s v="23.júl"/>
          <s v="24.júl"/>
          <s v="25.júl"/>
          <s v="26.júl"/>
          <s v="27.júl"/>
          <s v="28.júl"/>
          <s v="29.júl"/>
          <s v="30.júl"/>
          <s v="31.jú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zept"/>
          <s v="02.szept"/>
          <s v="03.szept"/>
          <s v="04.szept"/>
          <s v="05.szept"/>
          <s v="06.szept"/>
          <s v="07.szept"/>
          <s v="08.szept"/>
          <s v="09.szept"/>
          <s v="10.szept"/>
          <s v="11.szept"/>
          <s v="12.szept"/>
          <s v="13.szept"/>
          <s v="14.szept"/>
          <s v="15.szept"/>
          <s v="16.szept"/>
          <s v="17.szept"/>
          <s v="18.szept"/>
          <s v="19.szept"/>
          <s v="20.szept"/>
          <s v="21.szept"/>
          <s v="22.szept"/>
          <s v="23.szept"/>
          <s v="24.szept"/>
          <s v="25.szept"/>
          <s v="26.szept"/>
          <s v="27.szept"/>
          <s v="28.szept"/>
          <s v="29.szept"/>
          <s v="30.szept"/>
          <s v="01.okt"/>
          <s v="02.okt"/>
          <s v="03.okt"/>
          <s v="04.okt"/>
          <s v="05.okt"/>
          <s v="06.okt"/>
          <s v="07.okt"/>
          <s v="08.okt"/>
          <s v="09.okt"/>
          <s v="10.okt"/>
          <s v="11.okt"/>
          <s v="12.okt"/>
          <s v="13.okt"/>
          <s v="14.okt"/>
          <s v="15.okt"/>
          <s v="16.okt"/>
          <s v="17.okt"/>
          <s v="18.okt"/>
          <s v="19.okt"/>
          <s v="20.okt"/>
          <s v="21.okt"/>
          <s v="22.okt"/>
          <s v="23.okt"/>
          <s v="24.okt"/>
          <s v="25.okt"/>
          <s v="26.okt"/>
          <s v="27.okt"/>
          <s v="28.okt"/>
          <s v="29.okt"/>
          <s v="30.okt"/>
          <s v="31.ok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4.12.10"/>
        </groupItems>
      </fieldGroup>
    </cacheField>
    <cacheField name="WeekEnd" numFmtId="164">
      <sharedItems containsSemiMixedTypes="0" containsNonDate="0" containsDate="1" containsString="0" minDate="2024-03-01T00:00:00" maxDate="2025-01-01T00:00:00"/>
    </cacheField>
    <cacheField name="Mechanic" numFmtId="49">
      <sharedItems count="8">
        <s v="Price Cut"/>
        <s v="Leaflet + Discount"/>
        <s v="Multi-buy"/>
        <s v="Feature + Discount"/>
        <s v="Display Only"/>
        <s v="Display + Discount"/>
        <s v="Intro Offer"/>
        <s v="Bundle Offer"/>
      </sharedItems>
    </cacheField>
    <cacheField name="Depth_Pct" numFmtId="2">
      <sharedItems containsSemiMixedTypes="0" containsString="0" containsNumber="1" minValue="0" maxValue="0.33" count="7">
        <n v="0.15"/>
        <n v="0.2"/>
        <n v="0.25"/>
        <n v="0.33"/>
        <n v="0"/>
        <n v="0.3"/>
        <n v="0.1"/>
      </sharedItems>
    </cacheField>
    <cacheField name="FeatureDisplayFlag" numFmtId="1">
      <sharedItems containsSemiMixedTypes="0" containsString="0" containsNumber="1" containsInteger="1" minValue="0" maxValue="1"/>
    </cacheField>
    <cacheField name="CoopFunding_LCU" numFmtId="1">
      <sharedItems containsSemiMixedTypes="0" containsString="0" containsNumber="1" containsInteger="1" minValue="40000" maxValue="120000"/>
    </cacheField>
    <cacheField name="Comments" numFmtId="49">
      <sharedItems/>
    </cacheField>
    <cacheField name="OverlapCount" numFmtId="1">
      <sharedItems containsSemiMixedTypes="0" containsString="0" containsNumber="1" containsInteger="1" minValue="1" maxValue="2"/>
    </cacheField>
    <cacheField name="Months" numFmtId="0" databaseField="0">
      <fieldGroup base="3">
        <rangePr groupBy="months" startDate="2024-02-05T00:00:00" endDate="2024-12-10T00:00:00"/>
        <groupItems count="14">
          <s v="&lt;2024.02.05"/>
          <s v="jan"/>
          <s v="febr"/>
          <s v="márc"/>
          <s v="ápr"/>
          <s v="máj"/>
          <s v="jún"/>
          <s v="júl"/>
          <s v="aug"/>
          <s v="szept"/>
          <s v="okt"/>
          <s v="nov"/>
          <s v="dec"/>
          <s v="&gt;2024.12.1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etkó Viktória" refreshedDate="45965.523588425924" backgroundQuery="1" createdVersion="7" refreshedVersion="7" minRefreshableVersion="3" recordCount="0" supportSubquery="1" supportAdvancedDrill="1" xr:uid="{9D649814-02FC-4672-A46B-168083C02602}">
  <cacheSource type="external" connectionId="1"/>
  <cacheFields count="4">
    <cacheField name="[Measures].[Sum of NetRevenue_LCU]" caption="Sum of NetRevenue_LCU" numFmtId="0" hierarchy="67" level="32767"/>
    <cacheField name="[Range].[WeekStart].[WeekStart]" caption="WeekStart" numFmtId="0" hierarchy="32" level="1">
      <sharedItems containsSemiMixedTypes="0" containsNonDate="0" containsDate="1" containsString="0" minDate="2024-01-01T00:00:00" maxDate="2024-12-24T00:00:00" count="52">
        <d v="2024-01-01T00:00:00"/>
        <d v="2024-01-08T00:00:00"/>
        <d v="2024-01-15T00:00:00"/>
        <d v="2024-01-22T00:00:00"/>
        <d v="2024-01-29T00:00:00"/>
        <d v="2024-02-05T00:00:00"/>
        <d v="2024-02-12T00:00:00"/>
        <d v="2024-02-19T00:00:00"/>
        <d v="2024-02-26T00:00:00"/>
        <d v="2024-03-04T00:00:00"/>
        <d v="2024-03-11T00:00:00"/>
        <d v="2024-03-18T00:00:00"/>
        <d v="2024-03-25T00:00:00"/>
        <d v="2024-04-01T00:00:00"/>
        <d v="2024-04-08T00:00:00"/>
        <d v="2024-04-15T00:00:00"/>
        <d v="2024-04-22T00:00:00"/>
        <d v="2024-04-29T00:00:00"/>
        <d v="2024-05-06T00:00:00"/>
        <d v="2024-05-13T00:00:00"/>
        <d v="2024-05-20T00:00:00"/>
        <d v="2024-05-27T00:00:00"/>
        <d v="2024-06-03T00:00:00"/>
        <d v="2024-06-10T00:00:00"/>
        <d v="2024-06-17T00:00:00"/>
        <d v="2024-06-24T00:00:00"/>
        <d v="2024-07-01T00:00:00"/>
        <d v="2024-07-08T00:00:00"/>
        <d v="2024-07-15T00:00:00"/>
        <d v="2024-07-22T00:00:00"/>
        <d v="2024-07-29T00:00:00"/>
        <d v="2024-08-05T00:00:00"/>
        <d v="2024-08-12T00:00:00"/>
        <d v="2024-08-19T00:00:00"/>
        <d v="2024-08-26T00:00:00"/>
        <d v="2024-09-02T00:00:00"/>
        <d v="2024-09-09T00:00:00"/>
        <d v="2024-09-16T00:00:00"/>
        <d v="2024-09-23T00:00:00"/>
        <d v="2024-09-30T00:00:00"/>
        <d v="2024-10-07T00:00:00"/>
        <d v="2024-10-14T00:00:00"/>
        <d v="2024-10-21T00:00:00"/>
        <d v="2024-10-28T00:00:00"/>
        <d v="2024-11-04T00:00:00"/>
        <d v="2024-11-11T00:00:00"/>
        <d v="2024-11-18T00:00:00"/>
        <d v="2024-11-25T00:00:00"/>
        <d v="2024-12-02T00:00:00"/>
        <d v="2024-12-09T00:00:00"/>
        <d v="2024-12-16T00:00:00"/>
        <d v="2024-12-23T00:00:00"/>
      </sharedItems>
    </cacheField>
    <cacheField name="[Products].[Segment].[Segment]" caption="Segment" numFmtId="0" hierarchy="14" level="1">
      <sharedItems count="13">
        <s v="Baby Cereal Oat"/>
        <s v="Classic Yogurt Drink"/>
        <s v="Flavored Lemon Water"/>
        <s v="Infant Formula Stage 1"/>
        <s v="Infant Formula Stage 2"/>
        <s v="Kids Water"/>
        <s v="Kids Yogurt Drink"/>
        <s v="Mango Yogurt Drink"/>
        <s v="Protein+"/>
        <s v="Sparkling Water"/>
        <s v="Still Water"/>
        <s v="Strawberry Yogurt Drink"/>
        <s v="Toddler Milk Stage 3"/>
      </sharedItems>
    </cacheField>
    <cacheField name="[Stores].[Retailer].[Retailer]" caption="Retailer" numFmtId="0" hierarchy="56" level="1">
      <sharedItems count="5">
        <s v="Maxima"/>
        <s v="ShopOnline24"/>
        <s v="SuperNova"/>
        <s v="FoodPoint"/>
        <s v="MiniMarket"/>
      </sharedItems>
    </cacheField>
  </cacheFields>
  <cacheHierarchies count="73">
    <cacheHierarchy uniqueName="[Calendar].[YearWeek]" caption="YearWeek" attribute="1" defaultMemberUniqueName="[Calendar].[YearWeek].[All]" allUniqueName="[Calendar].[YearWeek].[All]" dimensionUniqueName="[Calendar]" displayFolder="" count="0" memberValueDatatype="130" unbalanced="0"/>
    <cacheHierarchy uniqueName="[Calendar].[Date]" caption="Date" attribute="1" time="1" defaultMemberUniqueName="[Calendar].[Date].[All]" allUniqueName="[Calendar].[Date].[All]" dimensionUniqueName="[Calendar]" displayFolder="" count="0" memberValueDatatype="7" unbalanced="0"/>
    <cacheHierarchy uniqueName="[Calendar].[WeekStart]" caption="WeekStart" attribute="1" time="1" defaultMemberUniqueName="[Calendar].[WeekStart].[All]" allUniqueName="[Calendar].[WeekStart].[All]" dimensionUniqueName="[Calendar]" displayFolder="" count="0" memberValueDatatype="7" unbalanced="0"/>
    <cacheHierarchy uniqueName="[Calendar].[WeekEnd]" caption="WeekEnd" attribute="1" time="1" defaultMemberUniqueName="[Calendar].[WeekEnd].[All]" allUniqueName="[Calendar].[WeekEnd].[All]" dimensionUniqueName="[Calendar]" displayFolder="" count="0" memberValueDatatype="7" unbalanced="0"/>
    <cacheHierarchy uniqueName="[Calendar].[Month]" caption="Month" attribute="1" defaultMemberUniqueName="[Calendar].[Month].[All]" allUniqueName="[Calendar].[Month].[All]" dimensionUniqueName="[Calendar]" displayFolder="" count="2"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FiscalPeriod]" caption="FiscalPeriod" attribute="1" defaultMemberUniqueName="[Calendar].[FiscalPeriod].[All]" allUniqueName="[Calendar].[FiscalPeriod].[All]" dimensionUniqueName="[Calendar]" displayFolder="" count="0" memberValueDatatype="130" unbalanced="0"/>
    <cacheHierarchy uniqueName="[Calendar].[HolidayFlag]" caption="HolidayFlag" attribute="1" defaultMemberUniqueName="[Calendar].[HolidayFlag].[All]" allUniqueName="[Calendar].[HolidayFlag].[All]" dimensionUniqueName="[Calendar]" displayFolder="" count="0" memberValueDatatype="20" unbalanced="0"/>
    <cacheHierarchy uniqueName="[Calendar].[Season]" caption="Season" attribute="1" defaultMemberUniqueName="[Calendar].[Season].[All]" allUniqueName="[Calendar].[Season].[All]" dimensionUniqueName="[Calendar]" displayFolder="" count="0" memberValueDatatype="130" unbalanced="0"/>
    <cacheHierarchy uniqueName="[Calendar].[ISOWeek]" caption="ISOWeek" attribute="1" defaultMemberUniqueName="[Calendar].[ISOWeek].[All]" allUniqueName="[Calendar].[ISOWeek].[All]" dimensionUniqueName="[Calendar]" displayFolder="" count="0" memberValueDatatype="20" unbalanced="0"/>
    <cacheHierarchy uniqueName="[Calendar].[ISOYear]" caption="ISOYear" attribute="1" defaultMemberUniqueName="[Calendar].[ISOYear].[All]" allUniqueName="[Calendar].[ISOYear].[All]" dimensionUniqueName="[Calendar]" displayFolder="" count="0" memberValueDatatype="20" unbalanced="0"/>
    <cacheHierarchy uniqueName="[Products].[SKU]" caption="SKU" attribute="1" defaultMemberUniqueName="[Products].[SKU].[All]" allUniqueName="[Products].[SKU].[All]" dimensionUniqueName="[Products]" displayFolder="" count="0" memberValueDatatype="130" unbalanced="0"/>
    <cacheHierarchy uniqueName="[Products].[Brand]" caption="Brand" attribute="1" defaultMemberUniqueName="[Products].[Brand].[All]" allUniqueName="[Products].[Bran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egment]" caption="Segment" attribute="1" defaultMemberUniqueName="[Products].[Segment].[All]" allUniqueName="[Products].[Segment].[All]" dimensionUniqueName="[Products]" displayFolder="" count="2" memberValueDatatype="130" unbalanced="0">
      <fieldsUsage count="2">
        <fieldUsage x="-1"/>
        <fieldUsage x="2"/>
      </fieldsUsage>
    </cacheHierarchy>
    <cacheHierarchy uniqueName="[Products].[PackSize_ml]" caption="PackSize_ml" attribute="1" defaultMemberUniqueName="[Products].[PackSize_ml].[All]" allUniqueName="[Products].[PackSize_ml].[All]" dimensionUniqueName="[Products]" displayFolder="" count="0" memberValueDatatype="20" unbalanced="0"/>
    <cacheHierarchy uniqueName="[Products].[UnitsPerCase]" caption="UnitsPerCase" attribute="1" defaultMemberUniqueName="[Products].[UnitsPerCase].[All]" allUniqueName="[Products].[UnitsPerCase].[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Status]" caption="Status" attribute="1" defaultMemberUniqueName="[Products].[Status].[All]" allUniqueName="[Products].[Status].[All]" dimensionUniqueName="[Products]" displayFolder="" count="0" memberValueDatatype="130" unbalanced="0"/>
    <cacheHierarchy uniqueName="[Products].[StdUnitCost_LCU]" caption="StdUnitCost_LCU" attribute="1" defaultMemberUniqueName="[Products].[StdUnitCost_LCU].[All]" allUniqueName="[Products].[StdUnitCost_LCU].[All]" dimensionUniqueName="[Products]" displayFolder="" count="0" memberValueDatatype="20" unbalanced="0"/>
    <cacheHierarchy uniqueName="[Promos].[PromoID]" caption="PromoID" attribute="1" defaultMemberUniqueName="[Promos].[PromoID].[All]" allUniqueName="[Promos].[PromoID].[All]" dimensionUniqueName="[Promos]" displayFolder="" count="0" memberValueDatatype="130" unbalanced="0"/>
    <cacheHierarchy uniqueName="[Promos].[SKU]" caption="SKU" attribute="1" defaultMemberUniqueName="[Promos].[SKU].[All]" allUniqueName="[Promos].[SKU].[All]" dimensionUniqueName="[Promos]" displayFolder="" count="0" memberValueDatatype="130" unbalanced="0"/>
    <cacheHierarchy uniqueName="[Promos].[StoreID]" caption="StoreID" attribute="1" defaultMemberUniqueName="[Promos].[StoreID].[All]" allUniqueName="[Promos].[StoreID].[All]" dimensionUniqueName="[Promos]" displayFolder="" count="0" memberValueDatatype="130" unbalanced="0"/>
    <cacheHierarchy uniqueName="[Promos].[WeekStart]" caption="WeekStart" attribute="1" time="1" defaultMemberUniqueName="[Promos].[WeekStart].[All]" allUniqueName="[Promos].[WeekStart].[All]" dimensionUniqueName="[Promos]" displayFolder="" count="0" memberValueDatatype="7" unbalanced="0"/>
    <cacheHierarchy uniqueName="[Promos].[WeekEnd]" caption="WeekEnd" attribute="1" time="1" defaultMemberUniqueName="[Promos].[WeekEnd].[All]" allUniqueName="[Promos].[WeekEnd].[All]" dimensionUniqueName="[Promos]" displayFolder="" count="0" memberValueDatatype="7" unbalanced="0"/>
    <cacheHierarchy uniqueName="[Promos].[Mechanic]" caption="Mechanic" attribute="1" defaultMemberUniqueName="[Promos].[Mechanic].[All]" allUniqueName="[Promos].[Mechanic].[All]" dimensionUniqueName="[Promos]" displayFolder="" count="0" memberValueDatatype="130" unbalanced="0"/>
    <cacheHierarchy uniqueName="[Promos].[Depth_Pct]" caption="Depth_Pct" attribute="1" defaultMemberUniqueName="[Promos].[Depth_Pct].[All]" allUniqueName="[Promos].[Depth_Pct].[All]" dimensionUniqueName="[Promos]" displayFolder="" count="0" memberValueDatatype="5" unbalanced="0"/>
    <cacheHierarchy uniqueName="[Promos].[FeatureDisplayFlag]" caption="FeatureDisplayFlag" attribute="1" defaultMemberUniqueName="[Promos].[FeatureDisplayFlag].[All]" allUniqueName="[Promos].[FeatureDisplayFlag].[All]" dimensionUniqueName="[Promos]" displayFolder="" count="0" memberValueDatatype="20" unbalanced="0"/>
    <cacheHierarchy uniqueName="[Promos].[CoopFunding_LCU]" caption="CoopFunding_LCU" attribute="1" defaultMemberUniqueName="[Promos].[CoopFunding_LCU].[All]" allUniqueName="[Promos].[CoopFunding_LCU].[All]" dimensionUniqueName="[Promos]" displayFolder="" count="0" memberValueDatatype="20" unbalanced="0"/>
    <cacheHierarchy uniqueName="[Promos].[Comments]" caption="Comments" attribute="1" defaultMemberUniqueName="[Promos].[Comments].[All]" allUniqueName="[Promos].[Comments].[All]" dimensionUniqueName="[Promos]" displayFolder="" count="0" memberValueDatatype="130" unbalanced="0"/>
    <cacheHierarchy uniqueName="[Promos].[OverlapCount]" caption="OverlapCount" attribute="1" defaultMemberUniqueName="[Promos].[OverlapCount].[All]" allUniqueName="[Promos].[OverlapCount].[All]" dimensionUniqueName="[Promos]" displayFolder="" count="0" memberValueDatatype="20" unbalanced="0"/>
    <cacheHierarchy uniqueName="[Range].[YearWeek]" caption="YearWeek" attribute="1" defaultMemberUniqueName="[Range].[YearWeek].[All]" allUniqueName="[Range].[YearWeek].[All]" dimensionUniqueName="[Range]" displayFolder="" count="0" memberValueDatatype="130" unbalanced="0"/>
    <cacheHierarchy uniqueName="[Range].[WeekStart]" caption="WeekStart" attribute="1" time="1" defaultMemberUniqueName="[Range].[WeekStart].[All]" allUniqueName="[Range].[WeekStart].[All]" dimensionUniqueName="[Range]" displayFolder="" count="2" memberValueDatatype="7" unbalanced="0">
      <fieldsUsage count="2">
        <fieldUsage x="-1"/>
        <fieldUsage x="1"/>
      </fieldsUsage>
    </cacheHierarchy>
    <cacheHierarchy uniqueName="[Range].[StoreID]" caption="StoreID" attribute="1" defaultMemberUniqueName="[Range].[StoreID].[All]" allUniqueName="[Range].[StoreID].[All]" dimensionUniqueName="[Range]" displayFolder="" count="0" memberValueDatatype="130" unbalanced="0"/>
    <cacheHierarchy uniqueName="[Range].[SKU]" caption="SKU" attribute="1" defaultMemberUniqueName="[Range].[SKU].[All]" allUniqueName="[Range].[SKU].[All]" dimensionUniqueName="[Range]" displayFolder="" count="0" memberValueDatatype="130" unbalanced="0"/>
    <cacheHierarchy uniqueName="[Range].[Units]" caption="Units" attribute="1" defaultMemberUniqueName="[Range].[Units].[All]" allUniqueName="[Range].[Units].[All]" dimensionUniqueName="[Range]" displayFolder="" count="0" memberValueDatatype="20" unbalanced="0"/>
    <cacheHierarchy uniqueName="[Range].[NetPrice_LCU]" caption="NetPrice_LCU" attribute="1" defaultMemberUniqueName="[Range].[NetPrice_LCU].[All]" allUniqueName="[Range].[NetPrice_LCU].[All]" dimensionUniqueName="[Range]" displayFolder="" count="0" memberValueDatatype="20" unbalanced="0"/>
    <cacheHierarchy uniqueName="[Range].[NetRevenue_LCU]" caption="NetRevenue_LCU" attribute="1" defaultMemberUniqueName="[Range].[NetRevenue_LCU].[All]" allUniqueName="[Range].[NetRevenue_LCU].[All]" dimensionUniqueName="[Range]" displayFolder="" count="0" memberValueDatatype="20" unbalanced="0"/>
    <cacheHierarchy uniqueName="[Range].[PromoFlag]" caption="PromoFlag" attribute="1" defaultMemberUniqueName="[Range].[PromoFlag].[All]" allUniqueName="[Range].[PromoFlag].[All]" dimensionUniqueName="[Range]" displayFolder="" count="0" memberValueDatatype="20" unbalanced="0"/>
    <cacheHierarchy uniqueName="[Range].[FeatureDisplayFlag]" caption="FeatureDisplayFlag" attribute="1" defaultMemberUniqueName="[Range].[FeatureDisplayFlag].[All]" allUniqueName="[Range].[FeatureDisplayFlag].[All]" dimensionUniqueName="[Range]" displayFolder="" count="0" memberValueDatatype="20" unbalanced="0"/>
    <cacheHierarchy uniqueName="[Range].[OnInvoiceDiscount_Pct]" caption="OnInvoiceDiscount_Pct" attribute="1" defaultMemberUniqueName="[Range].[OnInvoiceDiscount_Pct].[All]" allUniqueName="[Range].[OnInvoiceDiscount_Pct].[All]" dimensionUniqueName="[Range]" displayFolder="" count="0" memberValueDatatype="5" unbalanced="0"/>
    <cacheHierarchy uniqueName="[Range].[OffInvoiceRebate_Pct]" caption="OffInvoiceRebate_Pct" attribute="1" defaultMemberUniqueName="[Range].[OffInvoiceRebate_Pct].[All]" allUniqueName="[Range].[OffInvoiceRebate_Pct].[All]" dimensionUniqueName="[Range]" displayFolder="" count="0" memberValueDatatype="5" unbalanced="0"/>
    <cacheHierarchy uniqueName="[Range].[Returns_Units]" caption="Returns_Units" attribute="1" defaultMemberUniqueName="[Range].[Returns_Units].[All]" allUniqueName="[Range].[Returns_Units].[All]" dimensionUniqueName="[Range]" displayFolder="" count="0" memberValueDatatype="20" unbalanced="0"/>
    <cacheHierarchy uniqueName="[Sales].[YearWeek]" caption="YearWeek" attribute="1" defaultMemberUniqueName="[Sales].[YearWeek].[All]" allUniqueName="[Sales].[YearWeek].[All]" dimensionUniqueName="[Sales]" displayFolder="" count="0" memberValueDatatype="130" unbalanced="0"/>
    <cacheHierarchy uniqueName="[Sales].[WeekStart]" caption="WeekStart" attribute="1" time="1" defaultMemberUniqueName="[Sales].[WeekStart].[All]" allUniqueName="[Sales].[WeekStart].[All]" dimensionUniqueName="[Sales]" displayFolder="" count="0" memberValueDatatype="7" unbalanced="0"/>
    <cacheHierarchy uniqueName="[Sales].[StoreID]" caption="StoreID" attribute="1" defaultMemberUniqueName="[Sales].[StoreID].[All]" allUniqueName="[Sales].[StoreID].[All]" dimensionUniqueName="[Sales]" displayFolder="" count="0" memberValueDatatype="130" unbalanced="0"/>
    <cacheHierarchy uniqueName="[Sales].[SKU]" caption="SKU" attribute="1" defaultMemberUniqueName="[Sales].[SKU].[All]" allUniqueName="[Sales].[SKU].[All]" dimensionUniqueName="[Sales]" displayFolder="" count="0" memberValueDatatype="130" unbalanced="0"/>
    <cacheHierarchy uniqueName="[Sales].[Units]" caption="Units" attribute="1" defaultMemberUniqueName="[Sales].[Units].[All]" allUniqueName="[Sales].[Units].[All]" dimensionUniqueName="[Sales]" displayFolder="" count="0" memberValueDatatype="20" unbalanced="0"/>
    <cacheHierarchy uniqueName="[Sales].[NetPrice_LCU]" caption="NetPrice_LCU" attribute="1" defaultMemberUniqueName="[Sales].[NetPrice_LCU].[All]" allUniqueName="[Sales].[NetPrice_LCU].[All]" dimensionUniqueName="[Sales]" displayFolder="" count="0" memberValueDatatype="20" unbalanced="0"/>
    <cacheHierarchy uniqueName="[Sales].[NetRevenue_LCU]" caption="NetRevenue_LCU" attribute="1" defaultMemberUniqueName="[Sales].[NetRevenue_LCU].[All]" allUniqueName="[Sales].[NetRevenue_LCU].[All]" dimensionUniqueName="[Sales]" displayFolder="" count="0" memberValueDatatype="20" unbalanced="0"/>
    <cacheHierarchy uniqueName="[Sales].[PromoFlag]" caption="PromoFlag" attribute="1" defaultMemberUniqueName="[Sales].[PromoFlag].[All]" allUniqueName="[Sales].[PromoFlag].[All]" dimensionUniqueName="[Sales]" displayFolder="" count="0" memberValueDatatype="20" unbalanced="0"/>
    <cacheHierarchy uniqueName="[Sales].[FeatureDisplayFlag]" caption="FeatureDisplayFlag" attribute="1" defaultMemberUniqueName="[Sales].[FeatureDisplayFlag].[All]" allUniqueName="[Sales].[FeatureDisplayFlag].[All]" dimensionUniqueName="[Sales]" displayFolder="" count="0" memberValueDatatype="20" unbalanced="0"/>
    <cacheHierarchy uniqueName="[Sales].[OnInvoiceDiscount_Pct]" caption="OnInvoiceDiscount_Pct" attribute="1" defaultMemberUniqueName="[Sales].[OnInvoiceDiscount_Pct].[All]" allUniqueName="[Sales].[OnInvoiceDiscount_Pct].[All]" dimensionUniqueName="[Sales]" displayFolder="" count="0" memberValueDatatype="5" unbalanced="0"/>
    <cacheHierarchy uniqueName="[Sales].[OffInvoiceRebate_Pct]" caption="OffInvoiceRebate_Pct" attribute="1" defaultMemberUniqueName="[Sales].[OffInvoiceRebate_Pct].[All]" allUniqueName="[Sales].[OffInvoiceRebate_Pct].[All]" dimensionUniqueName="[Sales]" displayFolder="" count="0" memberValueDatatype="5" unbalanced="0"/>
    <cacheHierarchy uniqueName="[Sales].[Returns_Units]" caption="Returns_Units" attribute="1" defaultMemberUniqueName="[Sales].[Returns_Units].[All]" allUniqueName="[Sales].[Returns_Units].[All]" dimensionUniqueName="[Sales]" displayFolder="" count="0" memberValueDatatype="20" unbalanced="0"/>
    <cacheHierarchy uniqueName="[Stores].[StoreID]" caption="StoreID" attribute="1" defaultMemberUniqueName="[Stores].[StoreID].[All]" allUniqueName="[Stores].[StoreID].[All]" dimensionUniqueName="[Stores]" displayFolder="" count="0" memberValueDatatype="130" unbalanced="0"/>
    <cacheHierarchy uniqueName="[Stores].[Retailer]" caption="Retailer" attribute="1" defaultMemberUniqueName="[Stores].[Retailer].[All]" allUniqueName="[Stores].[Retailer].[All]" dimensionUniqueName="[Stores]" displayFolder="" count="2" memberValueDatatype="130" unbalanced="0">
      <fieldsUsage count="2">
        <fieldUsage x="-1"/>
        <fieldUsage x="3"/>
      </fieldsUsage>
    </cacheHierarchy>
    <cacheHierarchy uniqueName="[Stores].[Channel]" caption="Channel" attribute="1" defaultMemberUniqueName="[Stores].[Channel].[All]" allUniqueName="[Stores].[Channel].[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Format]" caption="Format" attribute="1" defaultMemberUniqueName="[Stores].[Format].[All]" allUniqueName="[Stores].[Format].[All]" dimensionUniqueName="[Stores]" displayFolder="" count="0" memberValueDatatype="130" unbalanced="0"/>
    <cacheHierarchy uniqueName="[Measures].[__XL_Count Range]" caption="__XL_Count Range" measure="1" displayFolder="" measureGroup="Range"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Promos]" caption="__XL_Count Promos" measure="1" displayFolder="" measureGroup="Promos" count="0" hidden="1"/>
    <cacheHierarchy uniqueName="[Measures].[__XL_Count Calendar]" caption="__XL_Count Calendar" measure="1" displayFolder="" measureGroup="Calendar"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NetRevenue_LCU]" caption="Sum of NetRevenue_LCU" measure="1" displayFolder="" measureGroup="Range" count="0" oneField="1" hidden="1">
      <fieldsUsage count="1">
        <fieldUsage x="0"/>
      </fieldsUsage>
      <extLst>
        <ext xmlns:x15="http://schemas.microsoft.com/office/spreadsheetml/2010/11/main" uri="{B97F6D7D-B522-45F9-BDA1-12C45D357490}">
          <x15:cacheHierarchy aggregatedColumn="37"/>
        </ext>
      </extLst>
    </cacheHierarchy>
    <cacheHierarchy uniqueName="[Measures].[Average of Depth_Pct]" caption="Average of Depth_Pct" measure="1" displayFolder="" measureGroup="Promos" count="0" hidden="1">
      <extLst>
        <ext xmlns:x15="http://schemas.microsoft.com/office/spreadsheetml/2010/11/main" uri="{B97F6D7D-B522-45F9-BDA1-12C45D357490}">
          <x15:cacheHierarchy aggregatedColumn="26"/>
        </ext>
      </extLst>
    </cacheHierarchy>
    <cacheHierarchy uniqueName="[Measures].[Sum of CoopFunding_LCU]" caption="Sum of CoopFunding_LCU" measure="1" displayFolder="" measureGroup="Promos" count="0" hidden="1">
      <extLst>
        <ext xmlns:x15="http://schemas.microsoft.com/office/spreadsheetml/2010/11/main" uri="{B97F6D7D-B522-45F9-BDA1-12C45D357490}">
          <x15:cacheHierarchy aggregatedColumn="28"/>
        </ext>
      </extLst>
    </cacheHierarchy>
    <cacheHierarchy uniqueName="[Measures].[Sum of NetRevenue_LCU 2]" caption="Sum of NetRevenue_LCU 2" measure="1" displayFolder="" measureGroup="Sales" count="0" hidden="1">
      <extLst>
        <ext xmlns:x15="http://schemas.microsoft.com/office/spreadsheetml/2010/11/main" uri="{B97F6D7D-B522-45F9-BDA1-12C45D357490}">
          <x15:cacheHierarchy aggregatedColumn="49"/>
        </ext>
      </extLst>
    </cacheHierarchy>
    <cacheHierarchy uniqueName="[Measures].[Count of PromoID]" caption="Count of PromoID" measure="1" displayFolder="" measureGroup="Promos" count="0" hidden="1">
      <extLst>
        <ext xmlns:x15="http://schemas.microsoft.com/office/spreadsheetml/2010/11/main" uri="{B97F6D7D-B522-45F9-BDA1-12C45D357490}">
          <x15:cacheHierarchy aggregatedColumn="20"/>
        </ext>
      </extLst>
    </cacheHierarchy>
    <cacheHierarchy uniqueName="[Measures].[Count of Retailer]" caption="Count of Retailer" measure="1" displayFolder="" measureGroup="Stores" count="0" hidden="1">
      <extLst>
        <ext xmlns:x15="http://schemas.microsoft.com/office/spreadsheetml/2010/11/main" uri="{B97F6D7D-B522-45F9-BDA1-12C45D357490}">
          <x15:cacheHierarchy aggregatedColumn="56"/>
        </ext>
      </extLst>
    </cacheHierarchy>
  </cacheHierarchies>
  <kpis count="0"/>
  <dimensions count="7">
    <dimension name="Calendar" uniqueName="[Calendar]" caption="Calendar"/>
    <dimension measure="1" name="Measures" uniqueName="[Measures]" caption="Measures"/>
    <dimension name="Products" uniqueName="[Products]" caption="Products"/>
    <dimension name="Promos" uniqueName="[Promos]" caption="Promos"/>
    <dimension name="Range" uniqueName="[Range]" caption="Range"/>
    <dimension name="Sales" uniqueName="[Sales]" caption="Sales"/>
    <dimension name="Stores" uniqueName="[Stores]" caption="Stores"/>
  </dimensions>
  <measureGroups count="6">
    <measureGroup name="Calendar" caption="Calendar"/>
    <measureGroup name="Products" caption="Products"/>
    <measureGroup name="Promos" caption="Promos"/>
    <measureGroup name="Range" caption="Range"/>
    <measureGroup name="Sales" caption="Sales"/>
    <measureGroup name="Stores" caption="Stores"/>
  </measureGroups>
  <maps count="9">
    <map measureGroup="0" dimension="0"/>
    <map measureGroup="1" dimension="2"/>
    <map measureGroup="2" dimension="3"/>
    <map measureGroup="2" dimension="6"/>
    <map measureGroup="3" dimension="2"/>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etkó Viktória" refreshedDate="45965.761556712961" backgroundQuery="1" createdVersion="7" refreshedVersion="7" minRefreshableVersion="3" recordCount="0" supportSubquery="1" supportAdvancedDrill="1" xr:uid="{7FC67F01-C51C-4E91-A6A8-1250A18A6755}">
  <cacheSource type="external" connectionId="1"/>
  <cacheFields count="2">
    <cacheField name="[Measures].[Count of PromoID]" caption="Count of PromoID" numFmtId="0" hierarchy="71" level="32767"/>
    <cacheField name="[Stores].[Retailer].[Retailer]" caption="Retailer" numFmtId="0" hierarchy="56" level="1">
      <sharedItems count="5">
        <s v="FoodPoint"/>
        <s v="Maxima"/>
        <s v="MiniMarket"/>
        <s v="ShopOnline24"/>
        <s v="SuperNova"/>
      </sharedItems>
    </cacheField>
  </cacheFields>
  <cacheHierarchies count="73">
    <cacheHierarchy uniqueName="[Calendar].[YearWeek]" caption="YearWeek" attribute="1" defaultMemberUniqueName="[Calendar].[YearWeek].[All]" allUniqueName="[Calendar].[YearWeek].[All]" dimensionUniqueName="[Calendar]" displayFolder="" count="0" memberValueDatatype="130" unbalanced="0"/>
    <cacheHierarchy uniqueName="[Calendar].[Date]" caption="Date" attribute="1" time="1" defaultMemberUniqueName="[Calendar].[Date].[All]" allUniqueName="[Calendar].[Date].[All]" dimensionUniqueName="[Calendar]" displayFolder="" count="0" memberValueDatatype="7" unbalanced="0"/>
    <cacheHierarchy uniqueName="[Calendar].[WeekStart]" caption="WeekStart" attribute="1" time="1" defaultMemberUniqueName="[Calendar].[WeekStart].[All]" allUniqueName="[Calendar].[WeekStart].[All]" dimensionUniqueName="[Calendar]" displayFolder="" count="0" memberValueDatatype="7" unbalanced="0"/>
    <cacheHierarchy uniqueName="[Calendar].[WeekEnd]" caption="WeekEnd" attribute="1" time="1" defaultMemberUniqueName="[Calendar].[WeekEnd].[All]" allUniqueName="[Calendar].[WeekEnd].[All]" dimensionUniqueName="[Calendar]" displayFolder="" count="0" memberValueDatatype="7" unbalanced="0"/>
    <cacheHierarchy uniqueName="[Calendar].[Month]" caption="Month" attribute="1" defaultMemberUniqueName="[Calendar].[Month].[All]" allUniqueName="[Calendar].[Month].[All]" dimensionUniqueName="[Calendar]" displayFolder="" count="2"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FiscalPeriod]" caption="FiscalPeriod" attribute="1" defaultMemberUniqueName="[Calendar].[FiscalPeriod].[All]" allUniqueName="[Calendar].[FiscalPeriod].[All]" dimensionUniqueName="[Calendar]" displayFolder="" count="0" memberValueDatatype="130" unbalanced="0"/>
    <cacheHierarchy uniqueName="[Calendar].[HolidayFlag]" caption="HolidayFlag" attribute="1" defaultMemberUniqueName="[Calendar].[HolidayFlag].[All]" allUniqueName="[Calendar].[HolidayFlag].[All]" dimensionUniqueName="[Calendar]" displayFolder="" count="0" memberValueDatatype="20" unbalanced="0"/>
    <cacheHierarchy uniqueName="[Calendar].[Season]" caption="Season" attribute="1" defaultMemberUniqueName="[Calendar].[Season].[All]" allUniqueName="[Calendar].[Season].[All]" dimensionUniqueName="[Calendar]" displayFolder="" count="0" memberValueDatatype="130" unbalanced="0"/>
    <cacheHierarchy uniqueName="[Calendar].[ISOWeek]" caption="ISOWeek" attribute="1" defaultMemberUniqueName="[Calendar].[ISOWeek].[All]" allUniqueName="[Calendar].[ISOWeek].[All]" dimensionUniqueName="[Calendar]" displayFolder="" count="0" memberValueDatatype="20" unbalanced="0"/>
    <cacheHierarchy uniqueName="[Calendar].[ISOYear]" caption="ISOYear" attribute="1" defaultMemberUniqueName="[Calendar].[ISOYear].[All]" allUniqueName="[Calendar].[ISOYear].[All]" dimensionUniqueName="[Calendar]" displayFolder="" count="0" memberValueDatatype="20" unbalanced="0"/>
    <cacheHierarchy uniqueName="[Products].[SKU]" caption="SKU" attribute="1" defaultMemberUniqueName="[Products].[SKU].[All]" allUniqueName="[Products].[SKU].[All]" dimensionUniqueName="[Products]" displayFolder="" count="0" memberValueDatatype="130" unbalanced="0"/>
    <cacheHierarchy uniqueName="[Products].[Brand]" caption="Brand" attribute="1" defaultMemberUniqueName="[Products].[Brand].[All]" allUniqueName="[Products].[Bran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egment]" caption="Segment" attribute="1" defaultMemberUniqueName="[Products].[Segment].[All]" allUniqueName="[Products].[Segment].[All]" dimensionUniqueName="[Products]" displayFolder="" count="0" memberValueDatatype="130" unbalanced="0"/>
    <cacheHierarchy uniqueName="[Products].[PackSize_ml]" caption="PackSize_ml" attribute="1" defaultMemberUniqueName="[Products].[PackSize_ml].[All]" allUniqueName="[Products].[PackSize_ml].[All]" dimensionUniqueName="[Products]" displayFolder="" count="0" memberValueDatatype="20" unbalanced="0"/>
    <cacheHierarchy uniqueName="[Products].[UnitsPerCase]" caption="UnitsPerCase" attribute="1" defaultMemberUniqueName="[Products].[UnitsPerCase].[All]" allUniqueName="[Products].[UnitsPerCase].[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Status]" caption="Status" attribute="1" defaultMemberUniqueName="[Products].[Status].[All]" allUniqueName="[Products].[Status].[All]" dimensionUniqueName="[Products]" displayFolder="" count="0" memberValueDatatype="130" unbalanced="0"/>
    <cacheHierarchy uniqueName="[Products].[StdUnitCost_LCU]" caption="StdUnitCost_LCU" attribute="1" defaultMemberUniqueName="[Products].[StdUnitCost_LCU].[All]" allUniqueName="[Products].[StdUnitCost_LCU].[All]" dimensionUniqueName="[Products]" displayFolder="" count="0" memberValueDatatype="20" unbalanced="0"/>
    <cacheHierarchy uniqueName="[Promos].[PromoID]" caption="PromoID" attribute="1" defaultMemberUniqueName="[Promos].[PromoID].[All]" allUniqueName="[Promos].[PromoID].[All]" dimensionUniqueName="[Promos]" displayFolder="" count="0" memberValueDatatype="130" unbalanced="0"/>
    <cacheHierarchy uniqueName="[Promos].[SKU]" caption="SKU" attribute="1" defaultMemberUniqueName="[Promos].[SKU].[All]" allUniqueName="[Promos].[SKU].[All]" dimensionUniqueName="[Promos]" displayFolder="" count="0" memberValueDatatype="130" unbalanced="0"/>
    <cacheHierarchy uniqueName="[Promos].[StoreID]" caption="StoreID" attribute="1" defaultMemberUniqueName="[Promos].[StoreID].[All]" allUniqueName="[Promos].[StoreID].[All]" dimensionUniqueName="[Promos]" displayFolder="" count="2" memberValueDatatype="130" unbalanced="0"/>
    <cacheHierarchy uniqueName="[Promos].[WeekStart]" caption="WeekStart" attribute="1" time="1" defaultMemberUniqueName="[Promos].[WeekStart].[All]" allUniqueName="[Promos].[WeekStart].[All]" dimensionUniqueName="[Promos]" displayFolder="" count="0" memberValueDatatype="7" unbalanced="0"/>
    <cacheHierarchy uniqueName="[Promos].[WeekEnd]" caption="WeekEnd" attribute="1" time="1" defaultMemberUniqueName="[Promos].[WeekEnd].[All]" allUniqueName="[Promos].[WeekEnd].[All]" dimensionUniqueName="[Promos]" displayFolder="" count="0" memberValueDatatype="7" unbalanced="0"/>
    <cacheHierarchy uniqueName="[Promos].[Mechanic]" caption="Mechanic" attribute="1" defaultMemberUniqueName="[Promos].[Mechanic].[All]" allUniqueName="[Promos].[Mechanic].[All]" dimensionUniqueName="[Promos]" displayFolder="" count="0" memberValueDatatype="130" unbalanced="0"/>
    <cacheHierarchy uniqueName="[Promos].[Depth_Pct]" caption="Depth_Pct" attribute="1" defaultMemberUniqueName="[Promos].[Depth_Pct].[All]" allUniqueName="[Promos].[Depth_Pct].[All]" dimensionUniqueName="[Promos]" displayFolder="" count="0" memberValueDatatype="5" unbalanced="0"/>
    <cacheHierarchy uniqueName="[Promos].[FeatureDisplayFlag]" caption="FeatureDisplayFlag" attribute="1" defaultMemberUniqueName="[Promos].[FeatureDisplayFlag].[All]" allUniqueName="[Promos].[FeatureDisplayFlag].[All]" dimensionUniqueName="[Promos]" displayFolder="" count="0" memberValueDatatype="20" unbalanced="0"/>
    <cacheHierarchy uniqueName="[Promos].[CoopFunding_LCU]" caption="CoopFunding_LCU" attribute="1" defaultMemberUniqueName="[Promos].[CoopFunding_LCU].[All]" allUniqueName="[Promos].[CoopFunding_LCU].[All]" dimensionUniqueName="[Promos]" displayFolder="" count="0" memberValueDatatype="20" unbalanced="0"/>
    <cacheHierarchy uniqueName="[Promos].[Comments]" caption="Comments" attribute="1" defaultMemberUniqueName="[Promos].[Comments].[All]" allUniqueName="[Promos].[Comments].[All]" dimensionUniqueName="[Promos]" displayFolder="" count="0" memberValueDatatype="130" unbalanced="0"/>
    <cacheHierarchy uniqueName="[Promos].[OverlapCount]" caption="OverlapCount" attribute="1" defaultMemberUniqueName="[Promos].[OverlapCount].[All]" allUniqueName="[Promos].[OverlapCount].[All]" dimensionUniqueName="[Promos]" displayFolder="" count="0" memberValueDatatype="20" unbalanced="0"/>
    <cacheHierarchy uniqueName="[Range].[YearWeek]" caption="YearWeek" attribute="1" defaultMemberUniqueName="[Range].[YearWeek].[All]" allUniqueName="[Range].[YearWeek].[All]" dimensionUniqueName="[Range]" displayFolder="" count="0" memberValueDatatype="130" unbalanced="0"/>
    <cacheHierarchy uniqueName="[Range].[WeekStart]" caption="WeekStart" attribute="1" time="1" defaultMemberUniqueName="[Range].[WeekStart].[All]" allUniqueName="[Range].[WeekStart].[All]" dimensionUniqueName="[Range]" displayFolder="" count="0" memberValueDatatype="7" unbalanced="0"/>
    <cacheHierarchy uniqueName="[Range].[StoreID]" caption="StoreID" attribute="1" defaultMemberUniqueName="[Range].[StoreID].[All]" allUniqueName="[Range].[StoreID].[All]" dimensionUniqueName="[Range]" displayFolder="" count="0" memberValueDatatype="130" unbalanced="0"/>
    <cacheHierarchy uniqueName="[Range].[SKU]" caption="SKU" attribute="1" defaultMemberUniqueName="[Range].[SKU].[All]" allUniqueName="[Range].[SKU].[All]" dimensionUniqueName="[Range]" displayFolder="" count="0" memberValueDatatype="130" unbalanced="0"/>
    <cacheHierarchy uniqueName="[Range].[Units]" caption="Units" attribute="1" defaultMemberUniqueName="[Range].[Units].[All]" allUniqueName="[Range].[Units].[All]" dimensionUniqueName="[Range]" displayFolder="" count="0" memberValueDatatype="20" unbalanced="0"/>
    <cacheHierarchy uniqueName="[Range].[NetPrice_LCU]" caption="NetPrice_LCU" attribute="1" defaultMemberUniqueName="[Range].[NetPrice_LCU].[All]" allUniqueName="[Range].[NetPrice_LCU].[All]" dimensionUniqueName="[Range]" displayFolder="" count="0" memberValueDatatype="20" unbalanced="0"/>
    <cacheHierarchy uniqueName="[Range].[NetRevenue_LCU]" caption="NetRevenue_LCU" attribute="1" defaultMemberUniqueName="[Range].[NetRevenue_LCU].[All]" allUniqueName="[Range].[NetRevenue_LCU].[All]" dimensionUniqueName="[Range]" displayFolder="" count="0" memberValueDatatype="20" unbalanced="0"/>
    <cacheHierarchy uniqueName="[Range].[PromoFlag]" caption="PromoFlag" attribute="1" defaultMemberUniqueName="[Range].[PromoFlag].[All]" allUniqueName="[Range].[PromoFlag].[All]" dimensionUniqueName="[Range]" displayFolder="" count="0" memberValueDatatype="20" unbalanced="0"/>
    <cacheHierarchy uniqueName="[Range].[FeatureDisplayFlag]" caption="FeatureDisplayFlag" attribute="1" defaultMemberUniqueName="[Range].[FeatureDisplayFlag].[All]" allUniqueName="[Range].[FeatureDisplayFlag].[All]" dimensionUniqueName="[Range]" displayFolder="" count="0" memberValueDatatype="20" unbalanced="0"/>
    <cacheHierarchy uniqueName="[Range].[OnInvoiceDiscount_Pct]" caption="OnInvoiceDiscount_Pct" attribute="1" defaultMemberUniqueName="[Range].[OnInvoiceDiscount_Pct].[All]" allUniqueName="[Range].[OnInvoiceDiscount_Pct].[All]" dimensionUniqueName="[Range]" displayFolder="" count="0" memberValueDatatype="5" unbalanced="0"/>
    <cacheHierarchy uniqueName="[Range].[OffInvoiceRebate_Pct]" caption="OffInvoiceRebate_Pct" attribute="1" defaultMemberUniqueName="[Range].[OffInvoiceRebate_Pct].[All]" allUniqueName="[Range].[OffInvoiceRebate_Pct].[All]" dimensionUniqueName="[Range]" displayFolder="" count="0" memberValueDatatype="5" unbalanced="0"/>
    <cacheHierarchy uniqueName="[Range].[Returns_Units]" caption="Returns_Units" attribute="1" defaultMemberUniqueName="[Range].[Returns_Units].[All]" allUniqueName="[Range].[Returns_Units].[All]" dimensionUniqueName="[Range]" displayFolder="" count="0" memberValueDatatype="20" unbalanced="0"/>
    <cacheHierarchy uniqueName="[Sales].[YearWeek]" caption="YearWeek" attribute="1" defaultMemberUniqueName="[Sales].[YearWeek].[All]" allUniqueName="[Sales].[YearWeek].[All]" dimensionUniqueName="[Sales]" displayFolder="" count="0" memberValueDatatype="130" unbalanced="0"/>
    <cacheHierarchy uniqueName="[Sales].[WeekStart]" caption="WeekStart" attribute="1" time="1" defaultMemberUniqueName="[Sales].[WeekStart].[All]" allUniqueName="[Sales].[WeekStart].[All]" dimensionUniqueName="[Sales]" displayFolder="" count="0" memberValueDatatype="7" unbalanced="0"/>
    <cacheHierarchy uniqueName="[Sales].[StoreID]" caption="StoreID" attribute="1" defaultMemberUniqueName="[Sales].[StoreID].[All]" allUniqueName="[Sales].[StoreID].[All]" dimensionUniqueName="[Sales]" displayFolder="" count="0" memberValueDatatype="130" unbalanced="0"/>
    <cacheHierarchy uniqueName="[Sales].[SKU]" caption="SKU" attribute="1" defaultMemberUniqueName="[Sales].[SKU].[All]" allUniqueName="[Sales].[SKU].[All]" dimensionUniqueName="[Sales]" displayFolder="" count="0" memberValueDatatype="130" unbalanced="0"/>
    <cacheHierarchy uniqueName="[Sales].[Units]" caption="Units" attribute="1" defaultMemberUniqueName="[Sales].[Units].[All]" allUniqueName="[Sales].[Units].[All]" dimensionUniqueName="[Sales]" displayFolder="" count="0" memberValueDatatype="20" unbalanced="0"/>
    <cacheHierarchy uniqueName="[Sales].[NetPrice_LCU]" caption="NetPrice_LCU" attribute="1" defaultMemberUniqueName="[Sales].[NetPrice_LCU].[All]" allUniqueName="[Sales].[NetPrice_LCU].[All]" dimensionUniqueName="[Sales]" displayFolder="" count="0" memberValueDatatype="20" unbalanced="0"/>
    <cacheHierarchy uniqueName="[Sales].[NetRevenue_LCU]" caption="NetRevenue_LCU" attribute="1" defaultMemberUniqueName="[Sales].[NetRevenue_LCU].[All]" allUniqueName="[Sales].[NetRevenue_LCU].[All]" dimensionUniqueName="[Sales]" displayFolder="" count="0" memberValueDatatype="20" unbalanced="0"/>
    <cacheHierarchy uniqueName="[Sales].[PromoFlag]" caption="PromoFlag" attribute="1" defaultMemberUniqueName="[Sales].[PromoFlag].[All]" allUniqueName="[Sales].[PromoFlag].[All]" dimensionUniqueName="[Sales]" displayFolder="" count="0" memberValueDatatype="20" unbalanced="0"/>
    <cacheHierarchy uniqueName="[Sales].[FeatureDisplayFlag]" caption="FeatureDisplayFlag" attribute="1" defaultMemberUniqueName="[Sales].[FeatureDisplayFlag].[All]" allUniqueName="[Sales].[FeatureDisplayFlag].[All]" dimensionUniqueName="[Sales]" displayFolder="" count="0" memberValueDatatype="20" unbalanced="0"/>
    <cacheHierarchy uniqueName="[Sales].[OnInvoiceDiscount_Pct]" caption="OnInvoiceDiscount_Pct" attribute="1" defaultMemberUniqueName="[Sales].[OnInvoiceDiscount_Pct].[All]" allUniqueName="[Sales].[OnInvoiceDiscount_Pct].[All]" dimensionUniqueName="[Sales]" displayFolder="" count="0" memberValueDatatype="5" unbalanced="0"/>
    <cacheHierarchy uniqueName="[Sales].[OffInvoiceRebate_Pct]" caption="OffInvoiceRebate_Pct" attribute="1" defaultMemberUniqueName="[Sales].[OffInvoiceRebate_Pct].[All]" allUniqueName="[Sales].[OffInvoiceRebate_Pct].[All]" dimensionUniqueName="[Sales]" displayFolder="" count="0" memberValueDatatype="5" unbalanced="0"/>
    <cacheHierarchy uniqueName="[Sales].[Returns_Units]" caption="Returns_Units" attribute="1" defaultMemberUniqueName="[Sales].[Returns_Units].[All]" allUniqueName="[Sales].[Returns_Units].[All]" dimensionUniqueName="[Sales]" displayFolder="" count="0" memberValueDatatype="20" unbalanced="0"/>
    <cacheHierarchy uniqueName="[Stores].[StoreID]" caption="StoreID" attribute="1" defaultMemberUniqueName="[Stores].[StoreID].[All]" allUniqueName="[Stores].[StoreID].[All]" dimensionUniqueName="[Stores]" displayFolder="" count="0" memberValueDatatype="130" unbalanced="0"/>
    <cacheHierarchy uniqueName="[Stores].[Retailer]" caption="Retailer" attribute="1" defaultMemberUniqueName="[Stores].[Retailer].[All]" allUniqueName="[Stores].[Retailer].[All]" dimensionUniqueName="[Stores]" displayFolder="" count="2" memberValueDatatype="130" unbalanced="0">
      <fieldsUsage count="2">
        <fieldUsage x="-1"/>
        <fieldUsage x="1"/>
      </fieldsUsage>
    </cacheHierarchy>
    <cacheHierarchy uniqueName="[Stores].[Channel]" caption="Channel" attribute="1" defaultMemberUniqueName="[Stores].[Channel].[All]" allUniqueName="[Stores].[Channel].[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Format]" caption="Format" attribute="1" defaultMemberUniqueName="[Stores].[Format].[All]" allUniqueName="[Stores].[Format].[All]" dimensionUniqueName="[Stores]" displayFolder="" count="0" memberValueDatatype="130" unbalanced="0"/>
    <cacheHierarchy uniqueName="[Measures].[__XL_Count Range]" caption="__XL_Count Range" measure="1" displayFolder="" measureGroup="Range"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Promos]" caption="__XL_Count Promos" measure="1" displayFolder="" measureGroup="Promos" count="0" hidden="1"/>
    <cacheHierarchy uniqueName="[Measures].[__XL_Count Calendar]" caption="__XL_Count Calendar" measure="1" displayFolder="" measureGroup="Calendar"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NetRevenue_LCU]" caption="Sum of NetRevenue_LCU" measure="1" displayFolder="" measureGroup="Range" count="0" hidden="1">
      <extLst>
        <ext xmlns:x15="http://schemas.microsoft.com/office/spreadsheetml/2010/11/main" uri="{B97F6D7D-B522-45F9-BDA1-12C45D357490}">
          <x15:cacheHierarchy aggregatedColumn="37"/>
        </ext>
      </extLst>
    </cacheHierarchy>
    <cacheHierarchy uniqueName="[Measures].[Average of Depth_Pct]" caption="Average of Depth_Pct" measure="1" displayFolder="" measureGroup="Promos" count="0" hidden="1">
      <extLst>
        <ext xmlns:x15="http://schemas.microsoft.com/office/spreadsheetml/2010/11/main" uri="{B97F6D7D-B522-45F9-BDA1-12C45D357490}">
          <x15:cacheHierarchy aggregatedColumn="26"/>
        </ext>
      </extLst>
    </cacheHierarchy>
    <cacheHierarchy uniqueName="[Measures].[Sum of CoopFunding_LCU]" caption="Sum of CoopFunding_LCU" measure="1" displayFolder="" measureGroup="Promos" count="0" hidden="1">
      <extLst>
        <ext xmlns:x15="http://schemas.microsoft.com/office/spreadsheetml/2010/11/main" uri="{B97F6D7D-B522-45F9-BDA1-12C45D357490}">
          <x15:cacheHierarchy aggregatedColumn="28"/>
        </ext>
      </extLst>
    </cacheHierarchy>
    <cacheHierarchy uniqueName="[Measures].[Sum of NetRevenue_LCU 2]" caption="Sum of NetRevenue_LCU 2" measure="1" displayFolder="" measureGroup="Sales" count="0" hidden="1">
      <extLst>
        <ext xmlns:x15="http://schemas.microsoft.com/office/spreadsheetml/2010/11/main" uri="{B97F6D7D-B522-45F9-BDA1-12C45D357490}">
          <x15:cacheHierarchy aggregatedColumn="49"/>
        </ext>
      </extLst>
    </cacheHierarchy>
    <cacheHierarchy uniqueName="[Measures].[Count of PromoID]" caption="Count of PromoID" measure="1" displayFolder="" measureGroup="Promos" count="0" oneField="1" hidden="1">
      <fieldsUsage count="1">
        <fieldUsage x="0"/>
      </fieldsUsage>
      <extLst>
        <ext xmlns:x15="http://schemas.microsoft.com/office/spreadsheetml/2010/11/main" uri="{B97F6D7D-B522-45F9-BDA1-12C45D357490}">
          <x15:cacheHierarchy aggregatedColumn="20"/>
        </ext>
      </extLst>
    </cacheHierarchy>
    <cacheHierarchy uniqueName="[Measures].[Count of Retailer]" caption="Count of Retailer" measure="1" displayFolder="" measureGroup="Stores" count="0" hidden="1">
      <extLst>
        <ext xmlns:x15="http://schemas.microsoft.com/office/spreadsheetml/2010/11/main" uri="{B97F6D7D-B522-45F9-BDA1-12C45D357490}">
          <x15:cacheHierarchy aggregatedColumn="56"/>
        </ext>
      </extLst>
    </cacheHierarchy>
  </cacheHierarchies>
  <kpis count="0"/>
  <dimensions count="7">
    <dimension name="Calendar" uniqueName="[Calendar]" caption="Calendar"/>
    <dimension measure="1" name="Measures" uniqueName="[Measures]" caption="Measures"/>
    <dimension name="Products" uniqueName="[Products]" caption="Products"/>
    <dimension name="Promos" uniqueName="[Promos]" caption="Promos"/>
    <dimension name="Range" uniqueName="[Range]" caption="Range"/>
    <dimension name="Sales" uniqueName="[Sales]" caption="Sales"/>
    <dimension name="Stores" uniqueName="[Stores]" caption="Stores"/>
  </dimensions>
  <measureGroups count="6">
    <measureGroup name="Calendar" caption="Calendar"/>
    <measureGroup name="Products" caption="Products"/>
    <measureGroup name="Promos" caption="Promos"/>
    <measureGroup name="Range" caption="Range"/>
    <measureGroup name="Sales" caption="Sales"/>
    <measureGroup name="Stores" caption="Stores"/>
  </measureGroups>
  <maps count="9">
    <map measureGroup="0" dimension="0"/>
    <map measureGroup="1" dimension="2"/>
    <map measureGroup="2" dimension="3"/>
    <map measureGroup="2" dimension="6"/>
    <map measureGroup="3" dimension="2"/>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etkó Viktória" refreshedDate="45965.823190972224" backgroundQuery="1" createdVersion="3" refreshedVersion="7" minRefreshableVersion="3" recordCount="0" supportSubquery="1" supportAdvancedDrill="1" xr:uid="{E715315C-75F7-42B8-9BCA-5AEAD98E1C23}">
  <cacheSource type="external" connectionId="1">
    <extLst>
      <ext xmlns:x14="http://schemas.microsoft.com/office/spreadsheetml/2009/9/main" uri="{F057638F-6D5F-4e77-A914-E7F072B9BCA8}">
        <x14:sourceConnection name="ThisWorkbookDataModel"/>
      </ext>
    </extLst>
  </cacheSource>
  <cacheFields count="0"/>
  <cacheHierarchies count="74">
    <cacheHierarchy uniqueName="[Calendar].[YearWeek]" caption="YearWeek" attribute="1" defaultMemberUniqueName="[Calendar].[YearWeek].[All]" allUniqueName="[Calendar].[YearWeek].[All]" dimensionUniqueName="[Calendar]" displayFolder="" count="2" memberValueDatatype="130" unbalanced="0"/>
    <cacheHierarchy uniqueName="[Calendar].[Date]" caption="Date" attribute="1" time="1" defaultMemberUniqueName="[Calendar].[Date].[All]" allUniqueName="[Calendar].[Date].[All]" dimensionUniqueName="[Calendar]" displayFolder="" count="2" memberValueDatatype="7" unbalanced="0"/>
    <cacheHierarchy uniqueName="[Calendar].[WeekStart]" caption="WeekStart" attribute="1" time="1" defaultMemberUniqueName="[Calendar].[WeekStart].[All]" allUniqueName="[Calendar].[WeekStart].[All]" dimensionUniqueName="[Calendar]" displayFolder="" count="2" memberValueDatatype="7" unbalanced="0"/>
    <cacheHierarchy uniqueName="[Calendar].[WeekEnd]" caption="WeekEnd" attribute="1" time="1" defaultMemberUniqueName="[Calendar].[WeekEnd].[All]" allUniqueName="[Calendar].[WeekEnd].[All]" dimensionUniqueName="[Calendar]" displayFolder="" count="2" memberValueDatatype="7" unbalanced="0"/>
    <cacheHierarchy uniqueName="[Calendar].[Month]" caption="Month" attribute="1" defaultMemberUniqueName="[Calendar].[Month].[All]" allUniqueName="[Calendar].[Month].[All]" dimensionUniqueName="[Calendar]" displayFolder="" count="2" memberValueDatatype="20" unbalanced="0"/>
    <cacheHierarchy uniqueName="[Calendar].[Quarter]" caption="Quarter" attribute="1" defaultMemberUniqueName="[Calendar].[Quarter].[All]" allUniqueName="[Calendar].[Quarter].[All]" dimensionUniqueName="[Calendar]" displayFolder="" count="2" memberValueDatatype="130" unbalanced="0"/>
    <cacheHierarchy uniqueName="[Calendar].[FiscalPeriod]" caption="FiscalPeriod" attribute="1" defaultMemberUniqueName="[Calendar].[FiscalPeriod].[All]" allUniqueName="[Calendar].[FiscalPeriod].[All]" dimensionUniqueName="[Calendar]" displayFolder="" count="2" memberValueDatatype="130" unbalanced="0"/>
    <cacheHierarchy uniqueName="[Calendar].[HolidayFlag]" caption="HolidayFlag" attribute="1" defaultMemberUniqueName="[Calendar].[HolidayFlag].[All]" allUniqueName="[Calendar].[HolidayFlag].[All]" dimensionUniqueName="[Calendar]" displayFolder="" count="2" memberValueDatatype="20" unbalanced="0"/>
    <cacheHierarchy uniqueName="[Calendar].[Season]" caption="Season" attribute="1" defaultMemberUniqueName="[Calendar].[Season].[All]" allUniqueName="[Calendar].[Season].[All]" dimensionUniqueName="[Calendar]" displayFolder="" count="2" memberValueDatatype="130" unbalanced="0"/>
    <cacheHierarchy uniqueName="[Calendar].[ISOWeek]" caption="ISOWeek" attribute="1" defaultMemberUniqueName="[Calendar].[ISOWeek].[All]" allUniqueName="[Calendar].[ISOWeek].[All]" dimensionUniqueName="[Calendar]" displayFolder="" count="2" memberValueDatatype="20" unbalanced="0"/>
    <cacheHierarchy uniqueName="[Calendar].[ISOYear]" caption="ISOYear" attribute="1" defaultMemberUniqueName="[Calendar].[ISOYear].[All]" allUniqueName="[Calendar].[ISOYear].[All]" dimensionUniqueName="[Calendar]" displayFolder="" count="2" memberValueDatatype="20" unbalanced="0"/>
    <cacheHierarchy uniqueName="[Measures]" caption="Measures" attribute="1" keyAttribute="1" defaultMemberUniqueName="[Measures].[__No measures defined]" dimensionUniqueName="[Measures]" displayFolder="" measures="1" count="1" memberValueDatatype="130" unbalanced="0"/>
    <cacheHierarchy uniqueName="[Products].[SKU]" caption="SKU" attribute="1" defaultMemberUniqueName="[Products].[SKU].[All]" allUniqueName="[Products].[SKU].[All]" dimensionUniqueName="[Products]" displayFolder="" count="2" memberValueDatatype="130" unbalanced="0"/>
    <cacheHierarchy uniqueName="[Products].[Brand]" caption="Brand" attribute="1" defaultMemberUniqueName="[Products].[Brand].[All]" allUniqueName="[Products].[Brand].[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egment]" caption="Segment" attribute="1" defaultMemberUniqueName="[Products].[Segment].[All]" allUniqueName="[Products].[Segment].[All]" dimensionUniqueName="[Products]" displayFolder="" count="2" memberValueDatatype="130" unbalanced="0"/>
    <cacheHierarchy uniqueName="[Products].[PackSize_ml]" caption="PackSize_ml" attribute="1" defaultMemberUniqueName="[Products].[PackSize_ml].[All]" allUniqueName="[Products].[PackSize_ml].[All]" dimensionUniqueName="[Products]" displayFolder="" count="2" memberValueDatatype="20" unbalanced="0"/>
    <cacheHierarchy uniqueName="[Products].[UnitsPerCase]" caption="UnitsPerCase" attribute="1" defaultMemberUniqueName="[Products].[UnitsPerCase].[All]" allUniqueName="[Products].[UnitsPerCase].[All]" dimensionUniqueName="[Products]" displayFolder="" count="2" memberValueDatatype="20" unbalanced="0"/>
    <cacheHierarchy uniqueName="[Products].[LaunchDate]" caption="LaunchDate" attribute="1" time="1" defaultMemberUniqueName="[Products].[LaunchDate].[All]" allUniqueName="[Products].[LaunchDate].[All]" dimensionUniqueName="[Products]" displayFolder="" count="2" memberValueDatatype="7" unbalanced="0"/>
    <cacheHierarchy uniqueName="[Products].[Status]" caption="Status" attribute="1" defaultMemberUniqueName="[Products].[Status].[All]" allUniqueName="[Products].[Status].[All]" dimensionUniqueName="[Products]" displayFolder="" count="2" memberValueDatatype="130" unbalanced="0"/>
    <cacheHierarchy uniqueName="[Products].[StdUnitCost_LCU]" caption="StdUnitCost_LCU" attribute="1" defaultMemberUniqueName="[Products].[StdUnitCost_LCU].[All]" allUniqueName="[Products].[StdUnitCost_LCU].[All]" dimensionUniqueName="[Products]" displayFolder="" count="2" memberValueDatatype="20" unbalanced="0"/>
    <cacheHierarchy uniqueName="[Promos].[PromoID]" caption="PromoID" attribute="1" defaultMemberUniqueName="[Promos].[PromoID].[All]" allUniqueName="[Promos].[PromoID].[All]" dimensionUniqueName="[Promos]" displayFolder="" count="2" memberValueDatatype="130" unbalanced="0"/>
    <cacheHierarchy uniqueName="[Promos].[SKU]" caption="SKU" attribute="1" defaultMemberUniqueName="[Promos].[SKU].[All]" allUniqueName="[Promos].[SKU].[All]" dimensionUniqueName="[Promos]" displayFolder="" count="2" memberValueDatatype="130" unbalanced="0"/>
    <cacheHierarchy uniqueName="[Promos].[StoreID]" caption="StoreID" attribute="1" defaultMemberUniqueName="[Promos].[StoreID].[All]" allUniqueName="[Promos].[StoreID].[All]" dimensionUniqueName="[Promos]" displayFolder="" count="2" memberValueDatatype="130" unbalanced="0"/>
    <cacheHierarchy uniqueName="[Promos].[WeekStart]" caption="WeekStart" attribute="1" time="1" defaultMemberUniqueName="[Promos].[WeekStart].[All]" allUniqueName="[Promos].[WeekStart].[All]" dimensionUniqueName="[Promos]" displayFolder="" count="2" memberValueDatatype="7" unbalanced="0"/>
    <cacheHierarchy uniqueName="[Promos].[WeekEnd]" caption="WeekEnd" attribute="1" time="1" defaultMemberUniqueName="[Promos].[WeekEnd].[All]" allUniqueName="[Promos].[WeekEnd].[All]" dimensionUniqueName="[Promos]" displayFolder="" count="2" memberValueDatatype="7" unbalanced="0"/>
    <cacheHierarchy uniqueName="[Promos].[Mechanic]" caption="Mechanic" attribute="1" defaultMemberUniqueName="[Promos].[Mechanic].[All]" allUniqueName="[Promos].[Mechanic].[All]" dimensionUniqueName="[Promos]" displayFolder="" count="2" memberValueDatatype="130" unbalanced="0"/>
    <cacheHierarchy uniqueName="[Promos].[Depth_Pct]" caption="Depth_Pct" attribute="1" defaultMemberUniqueName="[Promos].[Depth_Pct].[All]" allUniqueName="[Promos].[Depth_Pct].[All]" dimensionUniqueName="[Promos]" displayFolder="" count="2" memberValueDatatype="5" unbalanced="0"/>
    <cacheHierarchy uniqueName="[Promos].[FeatureDisplayFlag]" caption="FeatureDisplayFlag" attribute="1" defaultMemberUniqueName="[Promos].[FeatureDisplayFlag].[All]" allUniqueName="[Promos].[FeatureDisplayFlag].[All]" dimensionUniqueName="[Promos]" displayFolder="" count="2" memberValueDatatype="20" unbalanced="0"/>
    <cacheHierarchy uniqueName="[Promos].[CoopFunding_LCU]" caption="CoopFunding_LCU" attribute="1" defaultMemberUniqueName="[Promos].[CoopFunding_LCU].[All]" allUniqueName="[Promos].[CoopFunding_LCU].[All]" dimensionUniqueName="[Promos]" displayFolder="" count="2" memberValueDatatype="20" unbalanced="0"/>
    <cacheHierarchy uniqueName="[Promos].[Comments]" caption="Comments" attribute="1" defaultMemberUniqueName="[Promos].[Comments].[All]" allUniqueName="[Promos].[Comments].[All]" dimensionUniqueName="[Promos]" displayFolder="" count="2" memberValueDatatype="130" unbalanced="0"/>
    <cacheHierarchy uniqueName="[Promos].[OverlapCount]" caption="OverlapCount" attribute="1" defaultMemberUniqueName="[Promos].[OverlapCount].[All]" allUniqueName="[Promos].[OverlapCount].[All]" dimensionUniqueName="[Promos]" displayFolder="" count="2" memberValueDatatype="20" unbalanced="0"/>
    <cacheHierarchy uniqueName="[Range].[YearWeek]" caption="YearWeek" attribute="1" defaultMemberUniqueName="[Range].[YearWeek].[All]" allUniqueName="[Range].[YearWeek].[All]" dimensionUniqueName="[Range]" displayFolder="" count="2" memberValueDatatype="130" unbalanced="0"/>
    <cacheHierarchy uniqueName="[Range].[WeekStart]" caption="WeekStart" attribute="1" time="1" defaultMemberUniqueName="[Range].[WeekStart].[All]" allUniqueName="[Range].[WeekStart].[All]" dimensionUniqueName="[Range]" displayFolder="" count="2" memberValueDatatype="7" unbalanced="0"/>
    <cacheHierarchy uniqueName="[Range].[StoreID]" caption="StoreID" attribute="1" defaultMemberUniqueName="[Range].[StoreID].[All]" allUniqueName="[Range].[StoreID].[All]" dimensionUniqueName="[Range]" displayFolder="" count="2" memberValueDatatype="130" unbalanced="0"/>
    <cacheHierarchy uniqueName="[Range].[SKU]" caption="SKU" attribute="1" defaultMemberUniqueName="[Range].[SKU].[All]" allUniqueName="[Range].[SKU].[All]" dimensionUniqueName="[Range]" displayFolder="" count="2" memberValueDatatype="130" unbalanced="0"/>
    <cacheHierarchy uniqueName="[Range].[Units]" caption="Units" attribute="1" defaultMemberUniqueName="[Range].[Units].[All]" allUniqueName="[Range].[Units].[All]" dimensionUniqueName="[Range]" displayFolder="" count="2" memberValueDatatype="20" unbalanced="0"/>
    <cacheHierarchy uniqueName="[Range].[NetPrice_LCU]" caption="NetPrice_LCU" attribute="1" defaultMemberUniqueName="[Range].[NetPrice_LCU].[All]" allUniqueName="[Range].[NetPrice_LCU].[All]" dimensionUniqueName="[Range]" displayFolder="" count="2" memberValueDatatype="20" unbalanced="0"/>
    <cacheHierarchy uniqueName="[Range].[NetRevenue_LCU]" caption="NetRevenue_LCU" attribute="1" defaultMemberUniqueName="[Range].[NetRevenue_LCU].[All]" allUniqueName="[Range].[NetRevenue_LCU].[All]" dimensionUniqueName="[Range]" displayFolder="" count="2" memberValueDatatype="20" unbalanced="0"/>
    <cacheHierarchy uniqueName="[Range].[PromoFlag]" caption="PromoFlag" attribute="1" defaultMemberUniqueName="[Range].[PromoFlag].[All]" allUniqueName="[Range].[PromoFlag].[All]" dimensionUniqueName="[Range]" displayFolder="" count="2" memberValueDatatype="20" unbalanced="0"/>
    <cacheHierarchy uniqueName="[Range].[FeatureDisplayFlag]" caption="FeatureDisplayFlag" attribute="1" defaultMemberUniqueName="[Range].[FeatureDisplayFlag].[All]" allUniqueName="[Range].[FeatureDisplayFlag].[All]" dimensionUniqueName="[Range]" displayFolder="" count="2" memberValueDatatype="20" unbalanced="0"/>
    <cacheHierarchy uniqueName="[Range].[OnInvoiceDiscount_Pct]" caption="OnInvoiceDiscount_Pct" attribute="1" defaultMemberUniqueName="[Range].[OnInvoiceDiscount_Pct].[All]" allUniqueName="[Range].[OnInvoiceDiscount_Pct].[All]" dimensionUniqueName="[Range]" displayFolder="" count="2" memberValueDatatype="5" unbalanced="0"/>
    <cacheHierarchy uniqueName="[Range].[OffInvoiceRebate_Pct]" caption="OffInvoiceRebate_Pct" attribute="1" defaultMemberUniqueName="[Range].[OffInvoiceRebate_Pct].[All]" allUniqueName="[Range].[OffInvoiceRebate_Pct].[All]" dimensionUniqueName="[Range]" displayFolder="" count="2" memberValueDatatype="5" unbalanced="0"/>
    <cacheHierarchy uniqueName="[Range].[Returns_Units]" caption="Returns_Units" attribute="1" defaultMemberUniqueName="[Range].[Returns_Units].[All]" allUniqueName="[Range].[Returns_Units].[All]" dimensionUniqueName="[Range]" displayFolder="" count="2" memberValueDatatype="20" unbalanced="0"/>
    <cacheHierarchy uniqueName="[Sales].[YearWeek]" caption="YearWeek" attribute="1" defaultMemberUniqueName="[Sales].[YearWeek].[All]" allUniqueName="[Sales].[YearWeek].[All]" dimensionUniqueName="[Sales]" displayFolder="" count="2" memberValueDatatype="130" unbalanced="0"/>
    <cacheHierarchy uniqueName="[Sales].[WeekStart]" caption="WeekStart" attribute="1" time="1" defaultMemberUniqueName="[Sales].[WeekStart].[All]" allUniqueName="[Sales].[WeekStart].[All]" dimensionUniqueName="[Sales]" displayFolder="" count="2" memberValueDatatype="7" unbalanced="0"/>
    <cacheHierarchy uniqueName="[Sales].[StoreID]" caption="StoreID" attribute="1" defaultMemberUniqueName="[Sales].[StoreID].[All]" allUniqueName="[Sales].[StoreID].[All]" dimensionUniqueName="[Sales]" displayFolder="" count="2" memberValueDatatype="130" unbalanced="0"/>
    <cacheHierarchy uniqueName="[Sales].[SKU]" caption="SKU" attribute="1" defaultMemberUniqueName="[Sales].[SKU].[All]" allUniqueName="[Sales].[SKU].[All]" dimensionUniqueName="[Sales]" displayFolder="" count="2" memberValueDatatype="130" unbalanced="0"/>
    <cacheHierarchy uniqueName="[Sales].[Units]" caption="Units" attribute="1" defaultMemberUniqueName="[Sales].[Units].[All]" allUniqueName="[Sales].[Units].[All]" dimensionUniqueName="[Sales]" displayFolder="" count="2" memberValueDatatype="20" unbalanced="0"/>
    <cacheHierarchy uniqueName="[Sales].[NetPrice_LCU]" caption="NetPrice_LCU" attribute="1" defaultMemberUniqueName="[Sales].[NetPrice_LCU].[All]" allUniqueName="[Sales].[NetPrice_LCU].[All]" dimensionUniqueName="[Sales]" displayFolder="" count="2" memberValueDatatype="20" unbalanced="0"/>
    <cacheHierarchy uniqueName="[Sales].[NetRevenue_LCU]" caption="NetRevenue_LCU" attribute="1" defaultMemberUniqueName="[Sales].[NetRevenue_LCU].[All]" allUniqueName="[Sales].[NetRevenue_LCU].[All]" dimensionUniqueName="[Sales]" displayFolder="" count="2" memberValueDatatype="20" unbalanced="0"/>
    <cacheHierarchy uniqueName="[Sales].[PromoFlag]" caption="PromoFlag" attribute="1" defaultMemberUniqueName="[Sales].[PromoFlag].[All]" allUniqueName="[Sales].[PromoFlag].[All]" dimensionUniqueName="[Sales]" displayFolder="" count="2" memberValueDatatype="20" unbalanced="0"/>
    <cacheHierarchy uniqueName="[Sales].[FeatureDisplayFlag]" caption="FeatureDisplayFlag" attribute="1" defaultMemberUniqueName="[Sales].[FeatureDisplayFlag].[All]" allUniqueName="[Sales].[FeatureDisplayFlag].[All]" dimensionUniqueName="[Sales]" displayFolder="" count="2" memberValueDatatype="20" unbalanced="0"/>
    <cacheHierarchy uniqueName="[Sales].[OnInvoiceDiscount_Pct]" caption="OnInvoiceDiscount_Pct" attribute="1" defaultMemberUniqueName="[Sales].[OnInvoiceDiscount_Pct].[All]" allUniqueName="[Sales].[OnInvoiceDiscount_Pct].[All]" dimensionUniqueName="[Sales]" displayFolder="" count="2" memberValueDatatype="5" unbalanced="0"/>
    <cacheHierarchy uniqueName="[Sales].[OffInvoiceRebate_Pct]" caption="OffInvoiceRebate_Pct" attribute="1" defaultMemberUniqueName="[Sales].[OffInvoiceRebate_Pct].[All]" allUniqueName="[Sales].[OffInvoiceRebate_Pct].[All]" dimensionUniqueName="[Sales]" displayFolder="" count="2" memberValueDatatype="5" unbalanced="0"/>
    <cacheHierarchy uniqueName="[Sales].[Returns_Units]" caption="Returns_Units" attribute="1" defaultMemberUniqueName="[Sales].[Returns_Units].[All]" allUniqueName="[Sales].[Returns_Units].[All]" dimensionUniqueName="[Sales]" displayFolder="" count="2" memberValueDatatype="20" unbalanced="0"/>
    <cacheHierarchy uniqueName="[Stores].[StoreID]" caption="StoreID" attribute="1" defaultMemberUniqueName="[Stores].[StoreID].[All]" allUniqueName="[Stores].[StoreID].[All]" dimensionUniqueName="[Stores]" displayFolder="" count="2" memberValueDatatype="130" unbalanced="0"/>
    <cacheHierarchy uniqueName="[Stores].[Retailer]" caption="Retailer" attribute="1" defaultMemberUniqueName="[Stores].[Retailer].[All]" allUniqueName="[Stores].[Retailer].[All]" dimensionUniqueName="[Stores]" displayFolder="" count="2" memberValueDatatype="130" unbalanced="0"/>
    <cacheHierarchy uniqueName="[Stores].[Channel]" caption="Channel" attribute="1" defaultMemberUniqueName="[Stores].[Channel].[All]" allUniqueName="[Stores].[Channel].[All]" dimensionUniqueName="[Stores]" displayFolder="" count="2" memberValueDatatype="130" unbalanced="0"/>
    <cacheHierarchy uniqueName="[Stores].[Region]" caption="Region" attribute="1" defaultMemberUniqueName="[Stores].[Region].[All]" allUniqueName="[Stores].[Region].[All]" dimensionUniqueName="[Stores]" displayFolder="" count="2" memberValueDatatype="130" unbalanced="0"/>
    <cacheHierarchy uniqueName="[Stores].[Format]" caption="Format" attribute="1" defaultMemberUniqueName="[Stores].[Format].[All]" allUniqueName="[Stores].[Format].[All]" dimensionUniqueName="[Stores]" displayFolder="" count="2" memberValueDatatype="130" unbalanced="0"/>
    <cacheHierarchy uniqueName="[Measures].[__XL_Count Range]" caption="__XL_Count Range" measure="1" displayFolder="" measureGroup="Range"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Promos]" caption="__XL_Count Promos" measure="1" displayFolder="" measureGroup="Promos" count="0" hidden="1"/>
    <cacheHierarchy uniqueName="[Measures].[__XL_Count Calendar]" caption="__XL_Count Calendar" measure="1" displayFolder="" measureGroup="Calendar"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NetRevenue_LCU]" caption="Sum of NetRevenue_LCU" measure="1" displayFolder="" measureGroup="Range" count="0" hidden="1">
      <extLst>
        <ext xmlns:x15="http://schemas.microsoft.com/office/spreadsheetml/2010/11/main" uri="{B97F6D7D-B522-45F9-BDA1-12C45D357490}">
          <x15:cacheHierarchy aggregatedColumn="38"/>
        </ext>
      </extLst>
    </cacheHierarchy>
    <cacheHierarchy uniqueName="[Measures].[Average of Depth_Pct]" caption="Average of Depth_Pct" measure="1" displayFolder="" measureGroup="Promos" count="0" hidden="1">
      <extLst>
        <ext xmlns:x15="http://schemas.microsoft.com/office/spreadsheetml/2010/11/main" uri="{B97F6D7D-B522-45F9-BDA1-12C45D357490}">
          <x15:cacheHierarchy aggregatedColumn="27"/>
        </ext>
      </extLst>
    </cacheHierarchy>
    <cacheHierarchy uniqueName="[Measures].[Sum of CoopFunding_LCU]" caption="Sum of CoopFunding_LCU" measure="1" displayFolder="" measureGroup="Promos" count="0" hidden="1">
      <extLst>
        <ext xmlns:x15="http://schemas.microsoft.com/office/spreadsheetml/2010/11/main" uri="{B97F6D7D-B522-45F9-BDA1-12C45D357490}">
          <x15:cacheHierarchy aggregatedColumn="29"/>
        </ext>
      </extLst>
    </cacheHierarchy>
    <cacheHierarchy uniqueName="[Measures].[Sum of NetRevenue_LCU 2]" caption="Sum of NetRevenue_LCU 2" measure="1" displayFolder="" measureGroup="Sales" count="0" hidden="1">
      <extLst>
        <ext xmlns:x15="http://schemas.microsoft.com/office/spreadsheetml/2010/11/main" uri="{B97F6D7D-B522-45F9-BDA1-12C45D357490}">
          <x15:cacheHierarchy aggregatedColumn="50"/>
        </ext>
      </extLst>
    </cacheHierarchy>
    <cacheHierarchy uniqueName="[Measures].[Count of PromoID]" caption="Count of PromoID" measure="1" displayFolder="" measureGroup="Promos" count="0" hidden="1">
      <extLst>
        <ext xmlns:x15="http://schemas.microsoft.com/office/spreadsheetml/2010/11/main" uri="{B97F6D7D-B522-45F9-BDA1-12C45D357490}">
          <x15:cacheHierarchy aggregatedColumn="21"/>
        </ext>
      </extLst>
    </cacheHierarchy>
    <cacheHierarchy uniqueName="[Measures].[Count of Retailer]" caption="Count of Retailer" measure="1" displayFolder="" measureGroup="Stores" count="0" hidden="1">
      <extLst>
        <ext xmlns:x15="http://schemas.microsoft.com/office/spreadsheetml/2010/11/main" uri="{B97F6D7D-B522-45F9-BDA1-12C45D357490}">
          <x15:cacheHierarchy aggregatedColumn="57"/>
        </ext>
      </extLst>
    </cacheHierarchy>
  </cacheHierarchies>
  <kpis count="0"/>
  <dimensions count="7">
    <dimension name="Calendar" uniqueName="[Calendar]" caption="Calendar"/>
    <dimension measure="1" name="Measures" uniqueName="[Measures]" caption="Measures"/>
    <dimension name="Products" uniqueName="[Products]" caption="Products"/>
    <dimension name="Promos" uniqueName="[Promos]" caption="Promos"/>
    <dimension name="Range" uniqueName="[Range]" caption="Range"/>
    <dimension name="Sales" uniqueName="[Sales]" caption="Sales"/>
    <dimension name="Stores" uniqueName="[Stores]" caption="Stores"/>
  </dimensions>
  <measureGroups count="6">
    <measureGroup name="Calendar" caption="Calendar"/>
    <measureGroup name="Products" caption="Products"/>
    <measureGroup name="Promos" caption="Promos"/>
    <measureGroup name="Range" caption="Range"/>
    <measureGroup name="Sales" caption="Sales"/>
    <measureGroup name="Stores" caption="Stores"/>
  </measureGroups>
  <maps count="9">
    <map measureGroup="0" dimension="0"/>
    <map measureGroup="1" dimension="2"/>
    <map measureGroup="2" dimension="3"/>
    <map measureGroup="2" dimension="6"/>
    <map measureGroup="3" dimension="2"/>
    <map measureGroup="3" dimension="4"/>
    <map measureGroup="3" dimension="6"/>
    <map measureGroup="4" dimension="5"/>
    <map measureGroup="5" dimension="6"/>
  </maps>
  <extLst>
    <ext xmlns:x14="http://schemas.microsoft.com/office/spreadsheetml/2009/9/main" uri="{725AE2AE-9491-48be-B2B4-4EB974FC3084}">
      <x14:pivotCacheDefinition slicerData="1" pivotCacheId="195209826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6">
  <r>
    <s v="2024-01"/>
    <x v="0"/>
    <s v="ST001"/>
    <s v="SKU001"/>
    <n v="313"/>
    <n v="286"/>
    <n v="89518"/>
    <n v="0"/>
    <n v="0"/>
    <n v="0"/>
    <n v="0"/>
    <n v="0"/>
  </r>
  <r>
    <s v="2024-01"/>
    <x v="0"/>
    <s v="ST001"/>
    <s v="SKU002"/>
    <n v="329"/>
    <n v="296"/>
    <n v="97384"/>
    <n v="1"/>
    <n v="0"/>
    <n v="0.22"/>
    <n v="0.02"/>
    <n v="0"/>
  </r>
  <r>
    <s v="2024-01"/>
    <x v="0"/>
    <s v="ST001"/>
    <s v="SKU003"/>
    <n v="286"/>
    <n v="307"/>
    <n v="87802"/>
    <n v="0"/>
    <n v="0"/>
    <n v="0"/>
    <n v="0"/>
    <n v="0"/>
  </r>
  <r>
    <s v="2024-01"/>
    <x v="0"/>
    <s v="ST001"/>
    <s v="SKU004"/>
    <n v="309"/>
    <n v="341"/>
    <n v="105369"/>
    <n v="0"/>
    <n v="0"/>
    <n v="0"/>
    <n v="0"/>
    <n v="3"/>
  </r>
  <r>
    <s v="2024-01"/>
    <x v="0"/>
    <s v="ST001"/>
    <s v="SKU005"/>
    <n v="342"/>
    <n v="252"/>
    <n v="86184"/>
    <n v="1"/>
    <n v="0"/>
    <n v="0.18"/>
    <n v="0.02"/>
    <n v="0"/>
  </r>
  <r>
    <s v="2024-01"/>
    <x v="0"/>
    <s v="ST001"/>
    <s v="SKU006"/>
    <n v="426"/>
    <n v="162"/>
    <n v="69012"/>
    <n v="0"/>
    <n v="0"/>
    <n v="0"/>
    <n v="0"/>
    <n v="0"/>
  </r>
  <r>
    <s v="2024-01"/>
    <x v="0"/>
    <s v="ST001"/>
    <s v="SKU007"/>
    <n v="434"/>
    <n v="179"/>
    <n v="77686"/>
    <n v="1"/>
    <n v="0"/>
    <n v="0.17"/>
    <n v="0.03"/>
    <n v="0"/>
  </r>
  <r>
    <s v="2024-01"/>
    <x v="0"/>
    <s v="ST001"/>
    <s v="SKU008"/>
    <n v="416"/>
    <n v="198"/>
    <n v="82368"/>
    <n v="0"/>
    <n v="0"/>
    <n v="0"/>
    <n v="0"/>
    <n v="0"/>
  </r>
  <r>
    <s v="2024-01"/>
    <x v="0"/>
    <s v="ST001"/>
    <s v="SKU009"/>
    <n v="617"/>
    <n v="170"/>
    <n v="104890"/>
    <n v="1"/>
    <n v="0"/>
    <n v="0.28999999999999998"/>
    <n v="0.03"/>
    <n v="0"/>
  </r>
  <r>
    <s v="2024-01"/>
    <x v="0"/>
    <s v="ST001"/>
    <s v="SKU010"/>
    <n v="60"/>
    <n v="5032"/>
    <n v="301920"/>
    <n v="0"/>
    <n v="0"/>
    <n v="0"/>
    <n v="0"/>
    <n v="0"/>
  </r>
  <r>
    <s v="2024-01"/>
    <x v="0"/>
    <s v="ST001"/>
    <s v="SKU011"/>
    <n v="57"/>
    <n v="4907"/>
    <n v="279699"/>
    <n v="0"/>
    <n v="0"/>
    <n v="0"/>
    <n v="0"/>
    <n v="0"/>
  </r>
  <r>
    <s v="2024-01"/>
    <x v="0"/>
    <s v="ST001"/>
    <s v="SKU012"/>
    <n v="61"/>
    <n v="4734"/>
    <n v="288774"/>
    <n v="0"/>
    <n v="0"/>
    <n v="0"/>
    <n v="0"/>
    <n v="1"/>
  </r>
  <r>
    <s v="2024-01"/>
    <x v="0"/>
    <s v="ST001"/>
    <s v="SKU013"/>
    <n v="60"/>
    <n v="1177"/>
    <n v="70620"/>
    <n v="0"/>
    <n v="0"/>
    <n v="0"/>
    <n v="0"/>
    <n v="0"/>
  </r>
  <r>
    <s v="2024-01"/>
    <x v="0"/>
    <s v="ST002"/>
    <s v="SKU001"/>
    <n v="181"/>
    <n v="293"/>
    <n v="53033"/>
    <n v="0"/>
    <n v="0"/>
    <n v="0"/>
    <n v="0"/>
    <n v="0"/>
  </r>
  <r>
    <s v="2024-01"/>
    <x v="0"/>
    <s v="ST002"/>
    <s v="SKU002"/>
    <n v="188"/>
    <n v="305"/>
    <n v="57340"/>
    <n v="0"/>
    <n v="0"/>
    <n v="0"/>
    <n v="0"/>
    <n v="0"/>
  </r>
  <r>
    <s v="2024-01"/>
    <x v="0"/>
    <s v="ST002"/>
    <s v="SKU003"/>
    <n v="185"/>
    <n v="313"/>
    <n v="57905"/>
    <n v="0"/>
    <n v="0"/>
    <n v="0"/>
    <n v="0"/>
    <n v="0"/>
  </r>
  <r>
    <s v="2024-01"/>
    <x v="0"/>
    <s v="ST002"/>
    <s v="SKU004"/>
    <n v="166"/>
    <n v="352"/>
    <n v="58432"/>
    <n v="0"/>
    <n v="0"/>
    <n v="0"/>
    <n v="0"/>
    <n v="0"/>
  </r>
  <r>
    <s v="2024-01"/>
    <x v="0"/>
    <s v="ST002"/>
    <s v="SKU005"/>
    <n v="202"/>
    <n v="257"/>
    <n v="51914"/>
    <n v="0"/>
    <n v="0"/>
    <n v="0"/>
    <n v="0"/>
    <n v="0"/>
  </r>
  <r>
    <s v="2024-01"/>
    <x v="0"/>
    <s v="ST002"/>
    <s v="SKU006"/>
    <n v="262"/>
    <n v="165"/>
    <n v="43230"/>
    <n v="0"/>
    <n v="0"/>
    <n v="0"/>
    <n v="0"/>
    <n v="0"/>
  </r>
  <r>
    <s v="2024-01"/>
    <x v="0"/>
    <s v="ST002"/>
    <s v="SKU007"/>
    <n v="290"/>
    <n v="184"/>
    <n v="53360"/>
    <n v="0"/>
    <n v="0"/>
    <n v="0"/>
    <n v="0"/>
    <n v="0"/>
  </r>
  <r>
    <s v="2024-01"/>
    <x v="0"/>
    <s v="ST002"/>
    <s v="SKU008"/>
    <n v="292"/>
    <n v="200"/>
    <n v="58400"/>
    <n v="0"/>
    <n v="0"/>
    <n v="0"/>
    <n v="0"/>
    <n v="0"/>
  </r>
  <r>
    <s v="2024-01"/>
    <x v="0"/>
    <s v="ST002"/>
    <s v="SKU009"/>
    <n v="302"/>
    <n v="176"/>
    <n v="53152"/>
    <n v="0"/>
    <n v="0"/>
    <n v="0"/>
    <n v="0"/>
    <n v="0"/>
  </r>
  <r>
    <s v="2024-01"/>
    <x v="0"/>
    <s v="ST002"/>
    <s v="SKU010"/>
    <n v="48"/>
    <n v="5207"/>
    <n v="249936"/>
    <n v="0"/>
    <n v="0"/>
    <n v="0"/>
    <n v="0"/>
    <n v="0"/>
  </r>
  <r>
    <s v="2024-01"/>
    <x v="0"/>
    <s v="ST002"/>
    <s v="SKU011"/>
    <n v="51"/>
    <n v="5057"/>
    <n v="257907"/>
    <n v="0"/>
    <n v="0"/>
    <n v="0"/>
    <n v="0"/>
    <n v="1"/>
  </r>
  <r>
    <s v="2024-01"/>
    <x v="0"/>
    <s v="ST002"/>
    <s v="SKU012"/>
    <n v="48"/>
    <n v="4909"/>
    <n v="235632"/>
    <n v="0"/>
    <n v="0"/>
    <n v="0"/>
    <n v="0"/>
    <n v="0"/>
  </r>
  <r>
    <s v="2024-01"/>
    <x v="0"/>
    <s v="ST003"/>
    <s v="SKU001"/>
    <n v="85"/>
    <n v="304"/>
    <n v="25840"/>
    <n v="0"/>
    <n v="0"/>
    <n v="0"/>
    <n v="0"/>
    <n v="0"/>
  </r>
  <r>
    <s v="2024-01"/>
    <x v="0"/>
    <s v="ST003"/>
    <s v="SKU002"/>
    <n v="82"/>
    <n v="313"/>
    <n v="25666"/>
    <n v="0"/>
    <n v="0"/>
    <n v="0"/>
    <n v="0"/>
    <n v="0"/>
  </r>
  <r>
    <s v="2024-01"/>
    <x v="0"/>
    <s v="ST003"/>
    <s v="SKU003"/>
    <n v="100"/>
    <n v="322"/>
    <n v="32200"/>
    <n v="0"/>
    <n v="0"/>
    <n v="0"/>
    <n v="0"/>
    <n v="0"/>
  </r>
  <r>
    <s v="2024-01"/>
    <x v="0"/>
    <s v="ST003"/>
    <s v="SKU005"/>
    <n v="89"/>
    <n v="264"/>
    <n v="23496"/>
    <n v="0"/>
    <n v="0"/>
    <n v="0"/>
    <n v="0"/>
    <n v="0"/>
  </r>
  <r>
    <s v="2024-01"/>
    <x v="0"/>
    <s v="ST003"/>
    <s v="SKU007"/>
    <n v="137"/>
    <n v="189"/>
    <n v="25893"/>
    <n v="0"/>
    <n v="0"/>
    <n v="0"/>
    <n v="0"/>
    <n v="0"/>
  </r>
  <r>
    <s v="2024-01"/>
    <x v="0"/>
    <s v="ST003"/>
    <s v="SKU008"/>
    <n v="121"/>
    <n v="205"/>
    <n v="24805"/>
    <n v="0"/>
    <n v="0"/>
    <n v="0"/>
    <n v="0"/>
    <n v="0"/>
  </r>
  <r>
    <s v="2024-01"/>
    <x v="0"/>
    <s v="ST003"/>
    <s v="SKU009"/>
    <n v="144"/>
    <n v="178"/>
    <n v="25632"/>
    <n v="0"/>
    <n v="0"/>
    <n v="0"/>
    <n v="0"/>
    <n v="1"/>
  </r>
  <r>
    <s v="2024-01"/>
    <x v="0"/>
    <s v="ST004"/>
    <s v="SKU001"/>
    <n v="286"/>
    <n v="288"/>
    <n v="82368"/>
    <n v="1"/>
    <n v="0"/>
    <n v="0.12"/>
    <n v="0.02"/>
    <n v="0"/>
  </r>
  <r>
    <s v="2024-01"/>
    <x v="0"/>
    <s v="ST004"/>
    <s v="SKU002"/>
    <n v="272"/>
    <n v="299"/>
    <n v="81328"/>
    <n v="0"/>
    <n v="0"/>
    <n v="0"/>
    <n v="0"/>
    <n v="0"/>
  </r>
  <r>
    <s v="2024-01"/>
    <x v="0"/>
    <s v="ST004"/>
    <s v="SKU003"/>
    <n v="348"/>
    <n v="305"/>
    <n v="106140"/>
    <n v="1"/>
    <n v="1"/>
    <n v="0.1"/>
    <n v="0.02"/>
    <n v="0"/>
  </r>
  <r>
    <s v="2024-01"/>
    <x v="0"/>
    <s v="ST004"/>
    <s v="SKU004"/>
    <n v="286"/>
    <n v="345"/>
    <n v="98670"/>
    <n v="1"/>
    <n v="0"/>
    <n v="0.12"/>
    <n v="0.02"/>
    <n v="0"/>
  </r>
  <r>
    <s v="2024-01"/>
    <x v="0"/>
    <s v="ST004"/>
    <s v="SKU005"/>
    <n v="263"/>
    <n v="252"/>
    <n v="66276"/>
    <n v="0"/>
    <n v="0"/>
    <n v="0"/>
    <n v="0"/>
    <n v="0"/>
  </r>
  <r>
    <s v="2024-01"/>
    <x v="0"/>
    <s v="ST004"/>
    <s v="SKU006"/>
    <n v="359"/>
    <n v="161"/>
    <n v="57799"/>
    <n v="0"/>
    <n v="0"/>
    <n v="0"/>
    <n v="0"/>
    <n v="0"/>
  </r>
  <r>
    <s v="2024-01"/>
    <x v="0"/>
    <s v="ST004"/>
    <s v="SKU007"/>
    <n v="602"/>
    <n v="179"/>
    <n v="107758"/>
    <n v="1"/>
    <n v="0"/>
    <n v="0.2"/>
    <n v="0.03"/>
    <n v="0"/>
  </r>
  <r>
    <s v="2024-01"/>
    <x v="0"/>
    <s v="ST004"/>
    <s v="SKU008"/>
    <n v="401"/>
    <n v="198"/>
    <n v="79398"/>
    <n v="0"/>
    <n v="0"/>
    <n v="0"/>
    <n v="0"/>
    <n v="0"/>
  </r>
  <r>
    <s v="2024-01"/>
    <x v="0"/>
    <s v="ST004"/>
    <s v="SKU009"/>
    <n v="430"/>
    <n v="171"/>
    <n v="73530"/>
    <n v="0"/>
    <n v="0"/>
    <n v="0"/>
    <n v="0"/>
    <n v="4"/>
  </r>
  <r>
    <s v="2024-01"/>
    <x v="0"/>
    <s v="ST004"/>
    <s v="SKU010"/>
    <n v="53"/>
    <n v="5123"/>
    <n v="271519"/>
    <n v="0"/>
    <n v="0"/>
    <n v="0"/>
    <n v="0"/>
    <n v="0"/>
  </r>
  <r>
    <s v="2024-01"/>
    <x v="0"/>
    <s v="ST004"/>
    <s v="SKU011"/>
    <n v="52"/>
    <n v="4912"/>
    <n v="255424"/>
    <n v="0"/>
    <n v="0"/>
    <n v="0"/>
    <n v="0"/>
    <n v="0"/>
  </r>
  <r>
    <s v="2024-01"/>
    <x v="0"/>
    <s v="ST004"/>
    <s v="SKU012"/>
    <n v="58"/>
    <n v="4794"/>
    <n v="278052"/>
    <n v="0"/>
    <n v="0"/>
    <n v="0"/>
    <n v="0"/>
    <n v="0"/>
  </r>
  <r>
    <s v="2024-01"/>
    <x v="0"/>
    <s v="ST004"/>
    <s v="SKU013"/>
    <n v="48"/>
    <n v="1176"/>
    <n v="56448"/>
    <n v="0"/>
    <n v="0"/>
    <n v="0"/>
    <n v="0"/>
    <n v="0"/>
  </r>
  <r>
    <s v="2024-01"/>
    <x v="0"/>
    <s v="ST005"/>
    <s v="SKU001"/>
    <n v="114"/>
    <n v="301"/>
    <n v="34314"/>
    <n v="0"/>
    <n v="0"/>
    <n v="0"/>
    <n v="0"/>
    <n v="0"/>
  </r>
  <r>
    <s v="2024-01"/>
    <x v="0"/>
    <s v="ST005"/>
    <s v="SKU002"/>
    <n v="133"/>
    <n v="310"/>
    <n v="41230"/>
    <n v="1"/>
    <n v="0"/>
    <n v="0.11"/>
    <n v="0.02"/>
    <n v="1"/>
  </r>
  <r>
    <s v="2024-01"/>
    <x v="0"/>
    <s v="ST005"/>
    <s v="SKU003"/>
    <n v="138"/>
    <n v="319"/>
    <n v="44022"/>
    <n v="0"/>
    <n v="0"/>
    <n v="0"/>
    <n v="0"/>
    <n v="0"/>
  </r>
  <r>
    <s v="2024-01"/>
    <x v="0"/>
    <s v="ST005"/>
    <s v="SKU004"/>
    <n v="130"/>
    <n v="356"/>
    <n v="46280"/>
    <n v="0"/>
    <n v="0"/>
    <n v="0"/>
    <n v="0"/>
    <n v="0"/>
  </r>
  <r>
    <s v="2024-01"/>
    <x v="0"/>
    <s v="ST005"/>
    <s v="SKU005"/>
    <n v="129"/>
    <n v="262"/>
    <n v="33798"/>
    <n v="1"/>
    <n v="0"/>
    <n v="0.16"/>
    <n v="0.02"/>
    <n v="0"/>
  </r>
  <r>
    <s v="2024-01"/>
    <x v="0"/>
    <s v="ST005"/>
    <s v="SKU006"/>
    <n v="182"/>
    <n v="167"/>
    <n v="30394"/>
    <n v="0"/>
    <n v="0"/>
    <n v="0"/>
    <n v="0"/>
    <n v="0"/>
  </r>
  <r>
    <s v="2024-01"/>
    <x v="0"/>
    <s v="ST005"/>
    <s v="SKU007"/>
    <n v="199"/>
    <n v="187"/>
    <n v="37213"/>
    <n v="0"/>
    <n v="0"/>
    <n v="0"/>
    <n v="0"/>
    <n v="0"/>
  </r>
  <r>
    <s v="2024-01"/>
    <x v="0"/>
    <s v="ST005"/>
    <s v="SKU008"/>
    <n v="198"/>
    <n v="207"/>
    <n v="40986"/>
    <n v="0"/>
    <n v="0"/>
    <n v="0"/>
    <n v="0"/>
    <n v="0"/>
  </r>
  <r>
    <s v="2024-01"/>
    <x v="0"/>
    <s v="ST005"/>
    <s v="SKU009"/>
    <n v="257"/>
    <n v="177"/>
    <n v="45489"/>
    <n v="1"/>
    <n v="0"/>
    <n v="0.12"/>
    <n v="0.03"/>
    <n v="0"/>
  </r>
  <r>
    <s v="2024-01"/>
    <x v="0"/>
    <s v="ST005"/>
    <s v="SKU010"/>
    <n v="57"/>
    <n v="5260"/>
    <n v="299820"/>
    <n v="0"/>
    <n v="0"/>
    <n v="0"/>
    <n v="0"/>
    <n v="0"/>
  </r>
  <r>
    <s v="2024-01"/>
    <x v="0"/>
    <s v="ST005"/>
    <s v="SKU011"/>
    <n v="60"/>
    <n v="5125"/>
    <n v="307500"/>
    <n v="0"/>
    <n v="0"/>
    <n v="0"/>
    <n v="0"/>
    <n v="0"/>
  </r>
  <r>
    <s v="2024-01"/>
    <x v="0"/>
    <s v="ST005"/>
    <s v="SKU012"/>
    <n v="62"/>
    <n v="4981"/>
    <n v="308822"/>
    <n v="0"/>
    <n v="0"/>
    <n v="0"/>
    <n v="0"/>
    <n v="0"/>
  </r>
  <r>
    <s v="2024-01"/>
    <x v="0"/>
    <s v="ST005"/>
    <s v="SKU013"/>
    <n v="55"/>
    <n v="1216"/>
    <n v="66880"/>
    <n v="0"/>
    <n v="0"/>
    <n v="0"/>
    <n v="0"/>
    <n v="0"/>
  </r>
  <r>
    <s v="2024-02"/>
    <x v="1"/>
    <s v="ST001"/>
    <s v="SKU001"/>
    <n v="342"/>
    <n v="289"/>
    <n v="98838"/>
    <n v="1"/>
    <n v="0"/>
    <n v="0.2"/>
    <n v="0.02"/>
    <n v="0"/>
  </r>
  <r>
    <s v="2024-02"/>
    <x v="1"/>
    <s v="ST001"/>
    <s v="SKU002"/>
    <n v="236"/>
    <n v="297"/>
    <n v="70092"/>
    <n v="0"/>
    <n v="0"/>
    <n v="0"/>
    <n v="0"/>
    <n v="0"/>
  </r>
  <r>
    <s v="2024-02"/>
    <x v="1"/>
    <s v="ST001"/>
    <s v="SKU003"/>
    <n v="293"/>
    <n v="304"/>
    <n v="89072"/>
    <n v="0"/>
    <n v="0"/>
    <n v="0"/>
    <n v="0"/>
    <n v="0"/>
  </r>
  <r>
    <s v="2024-02"/>
    <x v="1"/>
    <s v="ST001"/>
    <s v="SKU004"/>
    <n v="293"/>
    <n v="342"/>
    <n v="100206"/>
    <n v="0"/>
    <n v="0"/>
    <n v="0"/>
    <n v="0"/>
    <n v="0"/>
  </r>
  <r>
    <s v="2024-02"/>
    <x v="1"/>
    <s v="ST001"/>
    <s v="SKU005"/>
    <n v="304"/>
    <n v="251"/>
    <n v="76304"/>
    <n v="0"/>
    <n v="0"/>
    <n v="0"/>
    <n v="0"/>
    <n v="0"/>
  </r>
  <r>
    <s v="2024-02"/>
    <x v="1"/>
    <s v="ST001"/>
    <s v="SKU006"/>
    <n v="430"/>
    <n v="161"/>
    <n v="69230"/>
    <n v="0"/>
    <n v="0"/>
    <n v="0"/>
    <n v="0"/>
    <n v="0"/>
  </r>
  <r>
    <s v="2024-02"/>
    <x v="1"/>
    <s v="ST001"/>
    <s v="SKU007"/>
    <n v="413"/>
    <n v="179"/>
    <n v="73927"/>
    <n v="0"/>
    <n v="0"/>
    <n v="0"/>
    <n v="0"/>
    <n v="0"/>
  </r>
  <r>
    <s v="2024-02"/>
    <x v="1"/>
    <s v="ST001"/>
    <s v="SKU008"/>
    <n v="483"/>
    <n v="198"/>
    <n v="95634"/>
    <n v="1"/>
    <n v="0"/>
    <n v="0.12"/>
    <n v="0.03"/>
    <n v="0"/>
  </r>
  <r>
    <s v="2024-02"/>
    <x v="1"/>
    <s v="ST001"/>
    <s v="SKU009"/>
    <n v="480"/>
    <n v="171"/>
    <n v="82080"/>
    <n v="1"/>
    <n v="0"/>
    <n v="0.11"/>
    <n v="0.03"/>
    <n v="0"/>
  </r>
  <r>
    <s v="2024-02"/>
    <x v="1"/>
    <s v="ST001"/>
    <s v="SKU010"/>
    <n v="52"/>
    <n v="5083"/>
    <n v="264316"/>
    <n v="0"/>
    <n v="0"/>
    <n v="0"/>
    <n v="0"/>
    <n v="0"/>
  </r>
  <r>
    <s v="2024-02"/>
    <x v="1"/>
    <s v="ST001"/>
    <s v="SKU011"/>
    <n v="56"/>
    <n v="4899"/>
    <n v="274344"/>
    <n v="0"/>
    <n v="0"/>
    <n v="0"/>
    <n v="0"/>
    <n v="0"/>
  </r>
  <r>
    <s v="2024-02"/>
    <x v="1"/>
    <s v="ST001"/>
    <s v="SKU012"/>
    <n v="55"/>
    <n v="4758"/>
    <n v="261690"/>
    <n v="0"/>
    <n v="0"/>
    <n v="0"/>
    <n v="0"/>
    <n v="0"/>
  </r>
  <r>
    <s v="2024-02"/>
    <x v="1"/>
    <s v="ST001"/>
    <s v="SKU013"/>
    <n v="53"/>
    <n v="1171"/>
    <n v="62063"/>
    <n v="0"/>
    <n v="0"/>
    <n v="0"/>
    <n v="0"/>
    <n v="0"/>
  </r>
  <r>
    <s v="2024-02"/>
    <x v="1"/>
    <s v="ST002"/>
    <s v="SKU001"/>
    <n v="184"/>
    <n v="295"/>
    <n v="54280"/>
    <n v="0"/>
    <n v="0"/>
    <n v="0"/>
    <n v="0"/>
    <n v="0"/>
  </r>
  <r>
    <s v="2024-02"/>
    <x v="1"/>
    <s v="ST002"/>
    <s v="SKU002"/>
    <n v="195"/>
    <n v="302"/>
    <n v="58890"/>
    <n v="1"/>
    <n v="0"/>
    <n v="0.12"/>
    <n v="0.01"/>
    <n v="0"/>
  </r>
  <r>
    <s v="2024-02"/>
    <x v="1"/>
    <s v="ST002"/>
    <s v="SKU003"/>
    <n v="239"/>
    <n v="312"/>
    <n v="74568"/>
    <n v="1"/>
    <n v="1"/>
    <n v="0.14000000000000001"/>
    <n v="0.01"/>
    <n v="0"/>
  </r>
  <r>
    <s v="2024-02"/>
    <x v="1"/>
    <s v="ST002"/>
    <s v="SKU004"/>
    <n v="177"/>
    <n v="351"/>
    <n v="62127"/>
    <n v="0"/>
    <n v="0"/>
    <n v="0"/>
    <n v="0"/>
    <n v="0"/>
  </r>
  <r>
    <s v="2024-02"/>
    <x v="1"/>
    <s v="ST002"/>
    <s v="SKU005"/>
    <n v="177"/>
    <n v="260"/>
    <n v="46020"/>
    <n v="0"/>
    <n v="0"/>
    <n v="0"/>
    <n v="0"/>
    <n v="0"/>
  </r>
  <r>
    <s v="2024-02"/>
    <x v="1"/>
    <s v="ST002"/>
    <s v="SKU006"/>
    <n v="252"/>
    <n v="165"/>
    <n v="41580"/>
    <n v="0"/>
    <n v="0"/>
    <n v="0"/>
    <n v="0"/>
    <n v="3"/>
  </r>
  <r>
    <s v="2024-02"/>
    <x v="1"/>
    <s v="ST002"/>
    <s v="SKU007"/>
    <n v="251"/>
    <n v="183"/>
    <n v="45933"/>
    <n v="0"/>
    <n v="0"/>
    <n v="0"/>
    <n v="0"/>
    <n v="0"/>
  </r>
  <r>
    <s v="2024-02"/>
    <x v="1"/>
    <s v="ST002"/>
    <s v="SKU008"/>
    <n v="275"/>
    <n v="202"/>
    <n v="55550"/>
    <n v="0"/>
    <n v="0"/>
    <n v="0"/>
    <n v="0"/>
    <n v="0"/>
  </r>
  <r>
    <s v="2024-02"/>
    <x v="1"/>
    <s v="ST002"/>
    <s v="SKU009"/>
    <n v="287"/>
    <n v="174"/>
    <n v="49938"/>
    <n v="0"/>
    <n v="0"/>
    <n v="0"/>
    <n v="0"/>
    <n v="0"/>
  </r>
  <r>
    <s v="2024-02"/>
    <x v="1"/>
    <s v="ST002"/>
    <s v="SKU010"/>
    <n v="45"/>
    <n v="5161"/>
    <n v="232245"/>
    <n v="0"/>
    <n v="0"/>
    <n v="0"/>
    <n v="0"/>
    <n v="0"/>
  </r>
  <r>
    <s v="2024-02"/>
    <x v="1"/>
    <s v="ST002"/>
    <s v="SKU011"/>
    <n v="45"/>
    <n v="5039"/>
    <n v="226755"/>
    <n v="0"/>
    <n v="0"/>
    <n v="0"/>
    <n v="0"/>
    <n v="0"/>
  </r>
  <r>
    <s v="2024-02"/>
    <x v="1"/>
    <s v="ST002"/>
    <s v="SKU012"/>
    <n v="48"/>
    <n v="4889"/>
    <n v="234672"/>
    <n v="0"/>
    <n v="0"/>
    <n v="0"/>
    <n v="0"/>
    <n v="0"/>
  </r>
  <r>
    <s v="2024-02"/>
    <x v="1"/>
    <s v="ST003"/>
    <s v="SKU001"/>
    <n v="92"/>
    <n v="302"/>
    <n v="27784"/>
    <n v="0"/>
    <n v="0"/>
    <n v="0"/>
    <n v="0"/>
    <n v="0"/>
  </r>
  <r>
    <s v="2024-02"/>
    <x v="1"/>
    <s v="ST003"/>
    <s v="SKU002"/>
    <n v="96"/>
    <n v="312"/>
    <n v="29952"/>
    <n v="1"/>
    <n v="0"/>
    <n v="0.18"/>
    <n v="0.01"/>
    <n v="0"/>
  </r>
  <r>
    <s v="2024-02"/>
    <x v="1"/>
    <s v="ST003"/>
    <s v="SKU003"/>
    <n v="96"/>
    <n v="321"/>
    <n v="30816"/>
    <n v="1"/>
    <n v="0"/>
    <n v="0.24"/>
    <n v="0.01"/>
    <n v="0"/>
  </r>
  <r>
    <s v="2024-02"/>
    <x v="1"/>
    <s v="ST003"/>
    <s v="SKU005"/>
    <n v="104"/>
    <n v="262"/>
    <n v="27248"/>
    <n v="0"/>
    <n v="0"/>
    <n v="0"/>
    <n v="0"/>
    <n v="1"/>
  </r>
  <r>
    <s v="2024-02"/>
    <x v="1"/>
    <s v="ST003"/>
    <s v="SKU007"/>
    <n v="158"/>
    <n v="187"/>
    <n v="29546"/>
    <n v="1"/>
    <n v="0"/>
    <n v="0.21"/>
    <n v="0.02"/>
    <n v="0"/>
  </r>
  <r>
    <s v="2024-02"/>
    <x v="1"/>
    <s v="ST003"/>
    <s v="SKU008"/>
    <n v="162"/>
    <n v="208"/>
    <n v="33696"/>
    <n v="1"/>
    <n v="0"/>
    <n v="0.26"/>
    <n v="0.02"/>
    <n v="0"/>
  </r>
  <r>
    <s v="2024-02"/>
    <x v="1"/>
    <s v="ST003"/>
    <s v="SKU009"/>
    <n v="134"/>
    <n v="179"/>
    <n v="23986"/>
    <n v="0"/>
    <n v="0"/>
    <n v="0"/>
    <n v="0"/>
    <n v="0"/>
  </r>
  <r>
    <s v="2024-02"/>
    <x v="1"/>
    <s v="ST004"/>
    <s v="SKU001"/>
    <n v="299"/>
    <n v="288"/>
    <n v="86112"/>
    <n v="0"/>
    <n v="0"/>
    <n v="0"/>
    <n v="0"/>
    <n v="0"/>
  </r>
  <r>
    <s v="2024-02"/>
    <x v="1"/>
    <s v="ST004"/>
    <s v="SKU002"/>
    <n v="273"/>
    <n v="298"/>
    <n v="81354"/>
    <n v="0"/>
    <n v="0"/>
    <n v="0"/>
    <n v="0"/>
    <n v="0"/>
  </r>
  <r>
    <s v="2024-02"/>
    <x v="1"/>
    <s v="ST004"/>
    <s v="SKU003"/>
    <n v="297"/>
    <n v="307"/>
    <n v="91179"/>
    <n v="0"/>
    <n v="0"/>
    <n v="0"/>
    <n v="0"/>
    <n v="0"/>
  </r>
  <r>
    <s v="2024-02"/>
    <x v="1"/>
    <s v="ST004"/>
    <s v="SKU004"/>
    <n v="274"/>
    <n v="347"/>
    <n v="95078"/>
    <n v="1"/>
    <n v="0"/>
    <n v="0.1"/>
    <n v="0.02"/>
    <n v="0"/>
  </r>
  <r>
    <s v="2024-02"/>
    <x v="1"/>
    <s v="ST004"/>
    <s v="SKU005"/>
    <n v="359"/>
    <n v="253"/>
    <n v="90827"/>
    <n v="1"/>
    <n v="1"/>
    <n v="0.22"/>
    <n v="0.02"/>
    <n v="0"/>
  </r>
  <r>
    <s v="2024-02"/>
    <x v="1"/>
    <s v="ST004"/>
    <s v="SKU006"/>
    <n v="384"/>
    <n v="163"/>
    <n v="62592"/>
    <n v="0"/>
    <n v="0"/>
    <n v="0"/>
    <n v="0"/>
    <n v="0"/>
  </r>
  <r>
    <s v="2024-02"/>
    <x v="1"/>
    <s v="ST004"/>
    <s v="SKU007"/>
    <n v="351"/>
    <n v="181"/>
    <n v="63531"/>
    <n v="0"/>
    <n v="0"/>
    <n v="0"/>
    <n v="0"/>
    <n v="0"/>
  </r>
  <r>
    <s v="2024-02"/>
    <x v="1"/>
    <s v="ST004"/>
    <s v="SKU008"/>
    <n v="460"/>
    <n v="196"/>
    <n v="90160"/>
    <n v="0"/>
    <n v="0"/>
    <n v="0"/>
    <n v="0"/>
    <n v="0"/>
  </r>
  <r>
    <s v="2024-02"/>
    <x v="1"/>
    <s v="ST004"/>
    <s v="SKU009"/>
    <n v="378"/>
    <n v="171"/>
    <n v="64638"/>
    <n v="0"/>
    <n v="0"/>
    <n v="0"/>
    <n v="0"/>
    <n v="0"/>
  </r>
  <r>
    <s v="2024-02"/>
    <x v="1"/>
    <s v="ST004"/>
    <s v="SKU010"/>
    <n v="58"/>
    <n v="4996"/>
    <n v="289768"/>
    <n v="0"/>
    <n v="0"/>
    <n v="0"/>
    <n v="0"/>
    <n v="0"/>
  </r>
  <r>
    <s v="2024-02"/>
    <x v="1"/>
    <s v="ST004"/>
    <s v="SKU011"/>
    <n v="65"/>
    <n v="4913"/>
    <n v="319345"/>
    <n v="0"/>
    <n v="0"/>
    <n v="0"/>
    <n v="0"/>
    <n v="0"/>
  </r>
  <r>
    <s v="2024-02"/>
    <x v="1"/>
    <s v="ST004"/>
    <s v="SKU012"/>
    <n v="59"/>
    <n v="4820"/>
    <n v="284380"/>
    <n v="0"/>
    <n v="0"/>
    <n v="0"/>
    <n v="0"/>
    <n v="0"/>
  </r>
  <r>
    <s v="2024-02"/>
    <x v="1"/>
    <s v="ST004"/>
    <s v="SKU013"/>
    <n v="65"/>
    <n v="1170"/>
    <n v="76050"/>
    <n v="0"/>
    <n v="0"/>
    <n v="0"/>
    <n v="0"/>
    <n v="0"/>
  </r>
  <r>
    <s v="2024-02"/>
    <x v="1"/>
    <s v="ST005"/>
    <s v="SKU001"/>
    <n v="112"/>
    <n v="300"/>
    <n v="33600"/>
    <n v="0"/>
    <n v="0"/>
    <n v="0"/>
    <n v="0"/>
    <n v="0"/>
  </r>
  <r>
    <s v="2024-02"/>
    <x v="1"/>
    <s v="ST005"/>
    <s v="SKU002"/>
    <n v="131"/>
    <n v="311"/>
    <n v="40741"/>
    <n v="0"/>
    <n v="0"/>
    <n v="0"/>
    <n v="0"/>
    <n v="0"/>
  </r>
  <r>
    <s v="2024-02"/>
    <x v="1"/>
    <s v="ST005"/>
    <s v="SKU003"/>
    <n v="128"/>
    <n v="321"/>
    <n v="41088"/>
    <n v="0"/>
    <n v="0"/>
    <n v="0"/>
    <n v="0"/>
    <n v="0"/>
  </r>
  <r>
    <s v="2024-02"/>
    <x v="1"/>
    <s v="ST005"/>
    <s v="SKU004"/>
    <n v="125"/>
    <n v="357"/>
    <n v="44625"/>
    <n v="0"/>
    <n v="0"/>
    <n v="0"/>
    <n v="0"/>
    <n v="0"/>
  </r>
  <r>
    <s v="2024-02"/>
    <x v="1"/>
    <s v="ST005"/>
    <s v="SKU005"/>
    <n v="162"/>
    <n v="263"/>
    <n v="42606"/>
    <n v="1"/>
    <n v="1"/>
    <n v="0.25"/>
    <n v="0.02"/>
    <n v="2"/>
  </r>
  <r>
    <s v="2024-02"/>
    <x v="1"/>
    <s v="ST005"/>
    <s v="SKU006"/>
    <n v="170"/>
    <n v="169"/>
    <n v="28730"/>
    <n v="0"/>
    <n v="0"/>
    <n v="0"/>
    <n v="0"/>
    <n v="0"/>
  </r>
  <r>
    <s v="2024-02"/>
    <x v="1"/>
    <s v="ST005"/>
    <s v="SKU007"/>
    <n v="207"/>
    <n v="187"/>
    <n v="38709"/>
    <n v="0"/>
    <n v="0"/>
    <n v="0"/>
    <n v="0"/>
    <n v="0"/>
  </r>
  <r>
    <s v="2024-02"/>
    <x v="1"/>
    <s v="ST005"/>
    <s v="SKU008"/>
    <n v="201"/>
    <n v="206"/>
    <n v="41406"/>
    <n v="0"/>
    <n v="0"/>
    <n v="0"/>
    <n v="0"/>
    <n v="0"/>
  </r>
  <r>
    <s v="2024-02"/>
    <x v="1"/>
    <s v="ST005"/>
    <s v="SKU009"/>
    <n v="265"/>
    <n v="178"/>
    <n v="47170"/>
    <n v="1"/>
    <n v="0"/>
    <n v="0.23"/>
    <n v="0.03"/>
    <n v="0"/>
  </r>
  <r>
    <s v="2024-02"/>
    <x v="1"/>
    <s v="ST005"/>
    <s v="SKU010"/>
    <n v="59"/>
    <n v="5276"/>
    <n v="311284"/>
    <n v="0"/>
    <n v="0"/>
    <n v="0"/>
    <n v="0"/>
    <n v="0"/>
  </r>
  <r>
    <s v="2024-02"/>
    <x v="1"/>
    <s v="ST005"/>
    <s v="SKU011"/>
    <n v="65"/>
    <n v="5140"/>
    <n v="334100"/>
    <n v="0"/>
    <n v="0"/>
    <n v="0"/>
    <n v="0"/>
    <n v="0"/>
  </r>
  <r>
    <s v="2024-02"/>
    <x v="1"/>
    <s v="ST005"/>
    <s v="SKU012"/>
    <n v="61"/>
    <n v="5042"/>
    <n v="307562"/>
    <n v="1"/>
    <n v="0"/>
    <n v="0.1"/>
    <n v="0.01"/>
    <n v="0"/>
  </r>
  <r>
    <s v="2024-02"/>
    <x v="1"/>
    <s v="ST005"/>
    <s v="SKU013"/>
    <n v="61"/>
    <n v="1223"/>
    <n v="74603"/>
    <n v="0"/>
    <n v="0"/>
    <n v="0"/>
    <n v="0"/>
    <n v="0"/>
  </r>
  <r>
    <s v="2024-03"/>
    <x v="2"/>
    <s v="ST001"/>
    <s v="SKU001"/>
    <n v="238"/>
    <n v="286"/>
    <n v="68068"/>
    <n v="0"/>
    <n v="0"/>
    <n v="0"/>
    <n v="0"/>
    <n v="0"/>
  </r>
  <r>
    <s v="2024-03"/>
    <x v="2"/>
    <s v="ST001"/>
    <s v="SKU002"/>
    <n v="299"/>
    <n v="298"/>
    <n v="89102"/>
    <n v="0"/>
    <n v="0"/>
    <n v="0"/>
    <n v="0"/>
    <n v="0"/>
  </r>
  <r>
    <s v="2024-03"/>
    <x v="2"/>
    <s v="ST001"/>
    <s v="SKU003"/>
    <n v="252"/>
    <n v="304"/>
    <n v="76608"/>
    <n v="0"/>
    <n v="0"/>
    <n v="0"/>
    <n v="0"/>
    <n v="0"/>
  </r>
  <r>
    <s v="2024-03"/>
    <x v="2"/>
    <s v="ST001"/>
    <s v="SKU004"/>
    <n v="313"/>
    <n v="344"/>
    <n v="107672"/>
    <n v="0"/>
    <n v="0"/>
    <n v="0"/>
    <n v="0"/>
    <n v="0"/>
  </r>
  <r>
    <s v="2024-03"/>
    <x v="2"/>
    <s v="ST001"/>
    <s v="SKU005"/>
    <n v="267"/>
    <n v="251"/>
    <n v="67017"/>
    <n v="0"/>
    <n v="0"/>
    <n v="0"/>
    <n v="0"/>
    <n v="0"/>
  </r>
  <r>
    <s v="2024-03"/>
    <x v="2"/>
    <s v="ST001"/>
    <s v="SKU006"/>
    <n v="555"/>
    <n v="161"/>
    <n v="89355"/>
    <n v="1"/>
    <n v="1"/>
    <n v="0.21"/>
    <n v="0.03"/>
    <n v="0"/>
  </r>
  <r>
    <s v="2024-03"/>
    <x v="2"/>
    <s v="ST001"/>
    <s v="SKU007"/>
    <n v="437"/>
    <n v="180"/>
    <n v="78660"/>
    <n v="0"/>
    <n v="0"/>
    <n v="0"/>
    <n v="0"/>
    <n v="4"/>
  </r>
  <r>
    <s v="2024-03"/>
    <x v="2"/>
    <s v="ST001"/>
    <s v="SKU008"/>
    <n v="444"/>
    <n v="198"/>
    <n v="87912"/>
    <n v="0"/>
    <n v="0"/>
    <n v="0"/>
    <n v="0"/>
    <n v="0"/>
  </r>
  <r>
    <s v="2024-03"/>
    <x v="2"/>
    <s v="ST001"/>
    <s v="SKU009"/>
    <n v="397"/>
    <n v="171"/>
    <n v="67887"/>
    <n v="0"/>
    <n v="0"/>
    <n v="0"/>
    <n v="0"/>
    <n v="0"/>
  </r>
  <r>
    <s v="2024-03"/>
    <x v="2"/>
    <s v="ST001"/>
    <s v="SKU010"/>
    <n v="59"/>
    <n v="5035"/>
    <n v="297065"/>
    <n v="0"/>
    <n v="0"/>
    <n v="0"/>
    <n v="0"/>
    <n v="0"/>
  </r>
  <r>
    <s v="2024-03"/>
    <x v="2"/>
    <s v="ST001"/>
    <s v="SKU011"/>
    <n v="50"/>
    <n v="4896"/>
    <n v="244800"/>
    <n v="0"/>
    <n v="0"/>
    <n v="0"/>
    <n v="0"/>
    <n v="0"/>
  </r>
  <r>
    <s v="2024-03"/>
    <x v="2"/>
    <s v="ST001"/>
    <s v="SKU012"/>
    <n v="56"/>
    <n v="4778"/>
    <n v="267568"/>
    <n v="0"/>
    <n v="0"/>
    <n v="0"/>
    <n v="0"/>
    <n v="0"/>
  </r>
  <r>
    <s v="2024-03"/>
    <x v="2"/>
    <s v="ST001"/>
    <s v="SKU013"/>
    <n v="57"/>
    <n v="1171"/>
    <n v="66747"/>
    <n v="0"/>
    <n v="0"/>
    <n v="0"/>
    <n v="0"/>
    <n v="0"/>
  </r>
  <r>
    <s v="2024-03"/>
    <x v="2"/>
    <s v="ST002"/>
    <s v="SKU001"/>
    <n v="185"/>
    <n v="293"/>
    <n v="54205"/>
    <n v="0"/>
    <n v="0"/>
    <n v="0"/>
    <n v="0"/>
    <n v="0"/>
  </r>
  <r>
    <s v="2024-03"/>
    <x v="2"/>
    <s v="ST002"/>
    <s v="SKU002"/>
    <n v="188"/>
    <n v="304"/>
    <n v="57152"/>
    <n v="0"/>
    <n v="0"/>
    <n v="0"/>
    <n v="0"/>
    <n v="0"/>
  </r>
  <r>
    <s v="2024-03"/>
    <x v="2"/>
    <s v="ST002"/>
    <s v="SKU003"/>
    <n v="184"/>
    <n v="314"/>
    <n v="57776"/>
    <n v="0"/>
    <n v="0"/>
    <n v="0"/>
    <n v="0"/>
    <n v="0"/>
  </r>
  <r>
    <s v="2024-03"/>
    <x v="2"/>
    <s v="ST002"/>
    <s v="SKU004"/>
    <n v="183"/>
    <n v="350"/>
    <n v="64050"/>
    <n v="0"/>
    <n v="0"/>
    <n v="0"/>
    <n v="0"/>
    <n v="0"/>
  </r>
  <r>
    <s v="2024-03"/>
    <x v="2"/>
    <s v="ST002"/>
    <s v="SKU005"/>
    <n v="187"/>
    <n v="260"/>
    <n v="48620"/>
    <n v="0"/>
    <n v="0"/>
    <n v="0"/>
    <n v="0"/>
    <n v="0"/>
  </r>
  <r>
    <s v="2024-03"/>
    <x v="2"/>
    <s v="ST002"/>
    <s v="SKU006"/>
    <n v="311"/>
    <n v="166"/>
    <n v="51626"/>
    <n v="0"/>
    <n v="0"/>
    <n v="0"/>
    <n v="0"/>
    <n v="0"/>
  </r>
  <r>
    <s v="2024-03"/>
    <x v="2"/>
    <s v="ST002"/>
    <s v="SKU007"/>
    <n v="268"/>
    <n v="184"/>
    <n v="49312"/>
    <n v="0"/>
    <n v="0"/>
    <n v="0"/>
    <n v="0"/>
    <n v="0"/>
  </r>
  <r>
    <s v="2024-03"/>
    <x v="2"/>
    <s v="ST002"/>
    <s v="SKU008"/>
    <n v="439"/>
    <n v="203"/>
    <n v="89117"/>
    <n v="1"/>
    <n v="1"/>
    <n v="0.3"/>
    <n v="0.02"/>
    <n v="0"/>
  </r>
  <r>
    <s v="2024-03"/>
    <x v="2"/>
    <s v="ST002"/>
    <s v="SKU009"/>
    <n v="331"/>
    <n v="174"/>
    <n v="57594"/>
    <n v="0"/>
    <n v="0"/>
    <n v="0"/>
    <n v="0"/>
    <n v="0"/>
  </r>
  <r>
    <s v="2024-03"/>
    <x v="2"/>
    <s v="ST002"/>
    <s v="SKU010"/>
    <n v="45"/>
    <n v="5141"/>
    <n v="231345"/>
    <n v="0"/>
    <n v="0"/>
    <n v="0"/>
    <n v="0"/>
    <n v="0"/>
  </r>
  <r>
    <s v="2024-03"/>
    <x v="2"/>
    <s v="ST002"/>
    <s v="SKU011"/>
    <n v="44"/>
    <n v="5041"/>
    <n v="221804"/>
    <n v="0"/>
    <n v="0"/>
    <n v="0"/>
    <n v="0"/>
    <n v="0"/>
  </r>
  <r>
    <s v="2024-03"/>
    <x v="2"/>
    <s v="ST002"/>
    <s v="SKU012"/>
    <n v="45"/>
    <n v="4870"/>
    <n v="219150"/>
    <n v="0"/>
    <n v="0"/>
    <n v="0"/>
    <n v="0"/>
    <n v="0"/>
  </r>
  <r>
    <s v="2024-03"/>
    <x v="2"/>
    <s v="ST003"/>
    <s v="SKU001"/>
    <n v="99"/>
    <n v="302"/>
    <n v="29898"/>
    <n v="0"/>
    <n v="0"/>
    <n v="0"/>
    <n v="0"/>
    <n v="0"/>
  </r>
  <r>
    <s v="2024-03"/>
    <x v="2"/>
    <s v="ST003"/>
    <s v="SKU002"/>
    <n v="118"/>
    <n v="312"/>
    <n v="36816"/>
    <n v="1"/>
    <n v="1"/>
    <n v="0.21"/>
    <n v="0.01"/>
    <n v="0"/>
  </r>
  <r>
    <s v="2024-03"/>
    <x v="2"/>
    <s v="ST003"/>
    <s v="SKU003"/>
    <n v="83"/>
    <n v="322"/>
    <n v="26726"/>
    <n v="0"/>
    <n v="0"/>
    <n v="0"/>
    <n v="0"/>
    <n v="0"/>
  </r>
  <r>
    <s v="2024-03"/>
    <x v="2"/>
    <s v="ST003"/>
    <s v="SKU005"/>
    <n v="106"/>
    <n v="262"/>
    <n v="27772"/>
    <n v="1"/>
    <n v="0"/>
    <n v="0.18"/>
    <n v="0.01"/>
    <n v="0"/>
  </r>
  <r>
    <s v="2024-03"/>
    <x v="2"/>
    <s v="ST003"/>
    <s v="SKU007"/>
    <n v="116"/>
    <n v="187"/>
    <n v="21692"/>
    <n v="0"/>
    <n v="0"/>
    <n v="0"/>
    <n v="0"/>
    <n v="0"/>
  </r>
  <r>
    <s v="2024-03"/>
    <x v="2"/>
    <s v="ST003"/>
    <s v="SKU008"/>
    <n v="112"/>
    <n v="207"/>
    <n v="23184"/>
    <n v="0"/>
    <n v="0"/>
    <n v="0"/>
    <n v="0"/>
    <n v="0"/>
  </r>
  <r>
    <s v="2024-03"/>
    <x v="2"/>
    <s v="ST003"/>
    <s v="SKU009"/>
    <n v="127"/>
    <n v="179"/>
    <n v="22733"/>
    <n v="0"/>
    <n v="0"/>
    <n v="0"/>
    <n v="0"/>
    <n v="0"/>
  </r>
  <r>
    <s v="2024-03"/>
    <x v="2"/>
    <s v="ST004"/>
    <s v="SKU001"/>
    <n v="317"/>
    <n v="289"/>
    <n v="91613"/>
    <n v="1"/>
    <n v="0"/>
    <n v="0.12"/>
    <n v="0.02"/>
    <n v="0"/>
  </r>
  <r>
    <s v="2024-03"/>
    <x v="2"/>
    <s v="ST004"/>
    <s v="SKU002"/>
    <n v="255"/>
    <n v="299"/>
    <n v="76245"/>
    <n v="0"/>
    <n v="0"/>
    <n v="0"/>
    <n v="0"/>
    <n v="0"/>
  </r>
  <r>
    <s v="2024-03"/>
    <x v="2"/>
    <s v="ST004"/>
    <s v="SKU003"/>
    <n v="272"/>
    <n v="306"/>
    <n v="83232"/>
    <n v="0"/>
    <n v="0"/>
    <n v="0"/>
    <n v="0"/>
    <n v="0"/>
  </r>
  <r>
    <s v="2024-03"/>
    <x v="2"/>
    <s v="ST004"/>
    <s v="SKU004"/>
    <n v="325"/>
    <n v="344"/>
    <n v="111800"/>
    <n v="1"/>
    <n v="0"/>
    <n v="0.16"/>
    <n v="0.02"/>
    <n v="0"/>
  </r>
  <r>
    <s v="2024-03"/>
    <x v="2"/>
    <s v="ST004"/>
    <s v="SKU005"/>
    <n v="334"/>
    <n v="252"/>
    <n v="84168"/>
    <n v="1"/>
    <n v="0"/>
    <n v="0"/>
    <n v="0.02"/>
    <n v="0"/>
  </r>
  <r>
    <s v="2024-03"/>
    <x v="2"/>
    <s v="ST004"/>
    <s v="SKU006"/>
    <n v="458"/>
    <n v="163"/>
    <n v="74654"/>
    <n v="0"/>
    <n v="0"/>
    <n v="0"/>
    <n v="0"/>
    <n v="0"/>
  </r>
  <r>
    <s v="2024-03"/>
    <x v="2"/>
    <s v="ST004"/>
    <s v="SKU007"/>
    <n v="548"/>
    <n v="181"/>
    <n v="99188"/>
    <n v="1"/>
    <n v="0"/>
    <n v="0.22"/>
    <n v="0.03"/>
    <n v="0"/>
  </r>
  <r>
    <s v="2024-03"/>
    <x v="2"/>
    <s v="ST004"/>
    <s v="SKU008"/>
    <n v="423"/>
    <n v="197"/>
    <n v="83331"/>
    <n v="0"/>
    <n v="0"/>
    <n v="0"/>
    <n v="0"/>
    <n v="0"/>
  </r>
  <r>
    <s v="2024-03"/>
    <x v="2"/>
    <s v="ST004"/>
    <s v="SKU009"/>
    <n v="424"/>
    <n v="172"/>
    <n v="72928"/>
    <n v="0"/>
    <n v="0"/>
    <n v="0"/>
    <n v="0"/>
    <n v="0"/>
  </r>
  <r>
    <s v="2024-03"/>
    <x v="2"/>
    <s v="ST004"/>
    <s v="SKU010"/>
    <n v="61"/>
    <n v="5060"/>
    <n v="308660"/>
    <n v="0"/>
    <n v="0"/>
    <n v="0"/>
    <n v="0"/>
    <n v="0"/>
  </r>
  <r>
    <s v="2024-03"/>
    <x v="2"/>
    <s v="ST004"/>
    <s v="SKU011"/>
    <n v="55"/>
    <n v="4980"/>
    <n v="273900"/>
    <n v="1"/>
    <n v="0"/>
    <n v="0.08"/>
    <n v="0.01"/>
    <n v="0"/>
  </r>
  <r>
    <s v="2024-03"/>
    <x v="2"/>
    <s v="ST004"/>
    <s v="SKU012"/>
    <n v="55"/>
    <n v="4782"/>
    <n v="263010"/>
    <n v="0"/>
    <n v="0"/>
    <n v="0"/>
    <n v="0"/>
    <n v="0"/>
  </r>
  <r>
    <s v="2024-03"/>
    <x v="2"/>
    <s v="ST004"/>
    <s v="SKU013"/>
    <n v="51"/>
    <n v="1176"/>
    <n v="59976"/>
    <n v="0"/>
    <n v="0"/>
    <n v="0"/>
    <n v="0"/>
    <n v="0"/>
  </r>
  <r>
    <s v="2024-03"/>
    <x v="2"/>
    <s v="ST005"/>
    <s v="SKU001"/>
    <n v="102"/>
    <n v="301"/>
    <n v="30702"/>
    <n v="0"/>
    <n v="0"/>
    <n v="0"/>
    <n v="0"/>
    <n v="0"/>
  </r>
  <r>
    <s v="2024-03"/>
    <x v="2"/>
    <s v="ST005"/>
    <s v="SKU002"/>
    <n v="127"/>
    <n v="309"/>
    <n v="39243"/>
    <n v="1"/>
    <n v="0"/>
    <n v="0.18"/>
    <n v="0.02"/>
    <n v="0"/>
  </r>
  <r>
    <s v="2024-03"/>
    <x v="2"/>
    <s v="ST005"/>
    <s v="SKU003"/>
    <n v="110"/>
    <n v="317"/>
    <n v="34870"/>
    <n v="0"/>
    <n v="0"/>
    <n v="0"/>
    <n v="0"/>
    <n v="0"/>
  </r>
  <r>
    <s v="2024-03"/>
    <x v="2"/>
    <s v="ST005"/>
    <s v="SKU004"/>
    <n v="132"/>
    <n v="356"/>
    <n v="46992"/>
    <n v="0"/>
    <n v="0"/>
    <n v="0"/>
    <n v="0"/>
    <n v="0"/>
  </r>
  <r>
    <s v="2024-03"/>
    <x v="2"/>
    <s v="ST005"/>
    <s v="SKU005"/>
    <n v="155"/>
    <n v="265"/>
    <n v="41075"/>
    <n v="1"/>
    <n v="1"/>
    <n v="0.23"/>
    <n v="0.02"/>
    <n v="0"/>
  </r>
  <r>
    <s v="2024-03"/>
    <x v="2"/>
    <s v="ST005"/>
    <s v="SKU006"/>
    <n v="215"/>
    <n v="168"/>
    <n v="36120"/>
    <n v="0"/>
    <n v="0"/>
    <n v="0"/>
    <n v="0"/>
    <n v="0"/>
  </r>
  <r>
    <s v="2024-03"/>
    <x v="2"/>
    <s v="ST005"/>
    <s v="SKU007"/>
    <n v="207"/>
    <n v="187"/>
    <n v="38709"/>
    <n v="0"/>
    <n v="0"/>
    <n v="0"/>
    <n v="0"/>
    <n v="0"/>
  </r>
  <r>
    <s v="2024-03"/>
    <x v="2"/>
    <s v="ST005"/>
    <s v="SKU008"/>
    <n v="194"/>
    <n v="207"/>
    <n v="40158"/>
    <n v="0"/>
    <n v="0"/>
    <n v="0"/>
    <n v="0"/>
    <n v="0"/>
  </r>
  <r>
    <s v="2024-03"/>
    <x v="2"/>
    <s v="ST005"/>
    <s v="SKU009"/>
    <n v="216"/>
    <n v="178"/>
    <n v="38448"/>
    <n v="0"/>
    <n v="0"/>
    <n v="0"/>
    <n v="0"/>
    <n v="0"/>
  </r>
  <r>
    <s v="2024-03"/>
    <x v="2"/>
    <s v="ST005"/>
    <s v="SKU010"/>
    <n v="59"/>
    <n v="5293"/>
    <n v="312287"/>
    <n v="0"/>
    <n v="0"/>
    <n v="0"/>
    <n v="0"/>
    <n v="0"/>
  </r>
  <r>
    <s v="2024-03"/>
    <x v="2"/>
    <s v="ST005"/>
    <s v="SKU011"/>
    <n v="55"/>
    <n v="5155"/>
    <n v="283525"/>
    <n v="0"/>
    <n v="0"/>
    <n v="0"/>
    <n v="0"/>
    <n v="0"/>
  </r>
  <r>
    <s v="2024-03"/>
    <x v="2"/>
    <s v="ST005"/>
    <s v="SKU012"/>
    <n v="62"/>
    <n v="4970"/>
    <n v="308140"/>
    <n v="0"/>
    <n v="0"/>
    <n v="0"/>
    <n v="0"/>
    <n v="0"/>
  </r>
  <r>
    <s v="2024-03"/>
    <x v="2"/>
    <s v="ST005"/>
    <s v="SKU013"/>
    <n v="67"/>
    <n v="1226"/>
    <n v="82142"/>
    <n v="0"/>
    <n v="0"/>
    <n v="0"/>
    <n v="0"/>
    <n v="0"/>
  </r>
  <r>
    <s v="2024-04"/>
    <x v="3"/>
    <s v="ST001"/>
    <s v="SKU001"/>
    <n v="303"/>
    <n v="287"/>
    <n v="86961"/>
    <n v="1"/>
    <n v="0"/>
    <n v="0.14000000000000001"/>
    <n v="0.02"/>
    <n v="0"/>
  </r>
  <r>
    <s v="2024-04"/>
    <x v="3"/>
    <s v="ST001"/>
    <s v="SKU002"/>
    <n v="277"/>
    <n v="296"/>
    <n v="81992"/>
    <n v="0"/>
    <n v="0"/>
    <n v="0"/>
    <n v="0"/>
    <n v="0"/>
  </r>
  <r>
    <s v="2024-04"/>
    <x v="3"/>
    <s v="ST001"/>
    <s v="SKU003"/>
    <n v="266"/>
    <n v="303"/>
    <n v="80598"/>
    <n v="0"/>
    <n v="0"/>
    <n v="0"/>
    <n v="0"/>
    <n v="0"/>
  </r>
  <r>
    <s v="2024-04"/>
    <x v="3"/>
    <s v="ST001"/>
    <s v="SKU004"/>
    <n v="259"/>
    <n v="342"/>
    <n v="88578"/>
    <n v="0"/>
    <n v="0"/>
    <n v="0"/>
    <n v="0"/>
    <n v="0"/>
  </r>
  <r>
    <s v="2024-04"/>
    <x v="3"/>
    <s v="ST001"/>
    <s v="SKU005"/>
    <n v="273"/>
    <n v="249"/>
    <n v="67977"/>
    <n v="0"/>
    <n v="0"/>
    <n v="0"/>
    <n v="0"/>
    <n v="0"/>
  </r>
  <r>
    <s v="2024-04"/>
    <x v="3"/>
    <s v="ST001"/>
    <s v="SKU006"/>
    <n v="426"/>
    <n v="160"/>
    <n v="68160"/>
    <n v="0"/>
    <n v="0"/>
    <n v="0"/>
    <n v="0"/>
    <n v="0"/>
  </r>
  <r>
    <s v="2024-04"/>
    <x v="3"/>
    <s v="ST001"/>
    <s v="SKU007"/>
    <n v="420"/>
    <n v="178"/>
    <n v="74760"/>
    <n v="0"/>
    <n v="0"/>
    <n v="0"/>
    <n v="0"/>
    <n v="0"/>
  </r>
  <r>
    <s v="2024-04"/>
    <x v="3"/>
    <s v="ST001"/>
    <s v="SKU008"/>
    <n v="432"/>
    <n v="197"/>
    <n v="85104"/>
    <n v="0"/>
    <n v="0"/>
    <n v="0"/>
    <n v="0"/>
    <n v="0"/>
  </r>
  <r>
    <s v="2024-04"/>
    <x v="3"/>
    <s v="ST001"/>
    <s v="SKU009"/>
    <n v="390"/>
    <n v="171"/>
    <n v="66690"/>
    <n v="0"/>
    <n v="0"/>
    <n v="0"/>
    <n v="0"/>
    <n v="0"/>
  </r>
  <r>
    <s v="2024-04"/>
    <x v="3"/>
    <s v="ST001"/>
    <s v="SKU010"/>
    <n v="54"/>
    <n v="5082"/>
    <n v="274428"/>
    <n v="0"/>
    <n v="0"/>
    <n v="0"/>
    <n v="0"/>
    <n v="0"/>
  </r>
  <r>
    <s v="2024-04"/>
    <x v="3"/>
    <s v="ST001"/>
    <s v="SKU011"/>
    <n v="48"/>
    <n v="4947"/>
    <n v="237456"/>
    <n v="0"/>
    <n v="0"/>
    <n v="0"/>
    <n v="0"/>
    <n v="0"/>
  </r>
  <r>
    <s v="2024-04"/>
    <x v="3"/>
    <s v="ST001"/>
    <s v="SKU012"/>
    <n v="48"/>
    <n v="4789"/>
    <n v="229872"/>
    <n v="0"/>
    <n v="0"/>
    <n v="0"/>
    <n v="0"/>
    <n v="0"/>
  </r>
  <r>
    <s v="2024-04"/>
    <x v="3"/>
    <s v="ST001"/>
    <s v="SKU013"/>
    <n v="57"/>
    <n v="1173"/>
    <n v="66861"/>
    <n v="0"/>
    <n v="0"/>
    <n v="0"/>
    <n v="0"/>
    <n v="0"/>
  </r>
  <r>
    <s v="2024-04"/>
    <x v="3"/>
    <s v="ST002"/>
    <s v="SKU001"/>
    <n v="176"/>
    <n v="291"/>
    <n v="51216"/>
    <n v="0"/>
    <n v="0"/>
    <n v="0"/>
    <n v="0"/>
    <n v="0"/>
  </r>
  <r>
    <s v="2024-04"/>
    <x v="3"/>
    <s v="ST002"/>
    <s v="SKU002"/>
    <n v="178"/>
    <n v="305"/>
    <n v="54290"/>
    <n v="0"/>
    <n v="0"/>
    <n v="0"/>
    <n v="0"/>
    <n v="0"/>
  </r>
  <r>
    <s v="2024-04"/>
    <x v="3"/>
    <s v="ST002"/>
    <s v="SKU003"/>
    <n v="182"/>
    <n v="317"/>
    <n v="57694"/>
    <n v="0"/>
    <n v="0"/>
    <n v="0"/>
    <n v="0"/>
    <n v="0"/>
  </r>
  <r>
    <s v="2024-04"/>
    <x v="3"/>
    <s v="ST002"/>
    <s v="SKU004"/>
    <n v="211"/>
    <n v="350"/>
    <n v="73850"/>
    <n v="0"/>
    <n v="0"/>
    <n v="0"/>
    <n v="0"/>
    <n v="0"/>
  </r>
  <r>
    <s v="2024-04"/>
    <x v="3"/>
    <s v="ST002"/>
    <s v="SKU005"/>
    <n v="176"/>
    <n v="258"/>
    <n v="45408"/>
    <n v="0"/>
    <n v="0"/>
    <n v="0"/>
    <n v="0"/>
    <n v="0"/>
  </r>
  <r>
    <s v="2024-04"/>
    <x v="3"/>
    <s v="ST002"/>
    <s v="SKU006"/>
    <n v="270"/>
    <n v="166"/>
    <n v="44820"/>
    <n v="0"/>
    <n v="0"/>
    <n v="0"/>
    <n v="0"/>
    <n v="0"/>
  </r>
  <r>
    <s v="2024-04"/>
    <x v="3"/>
    <s v="ST002"/>
    <s v="SKU007"/>
    <n v="277"/>
    <n v="185"/>
    <n v="51245"/>
    <n v="0"/>
    <n v="0"/>
    <n v="0"/>
    <n v="0"/>
    <n v="0"/>
  </r>
  <r>
    <s v="2024-04"/>
    <x v="3"/>
    <s v="ST002"/>
    <s v="SKU008"/>
    <n v="303"/>
    <n v="203"/>
    <n v="61509"/>
    <n v="0"/>
    <n v="0"/>
    <n v="0"/>
    <n v="0"/>
    <n v="0"/>
  </r>
  <r>
    <s v="2024-04"/>
    <x v="3"/>
    <s v="ST002"/>
    <s v="SKU009"/>
    <n v="291"/>
    <n v="174"/>
    <n v="50634"/>
    <n v="0"/>
    <n v="0"/>
    <n v="0"/>
    <n v="0"/>
    <n v="0"/>
  </r>
  <r>
    <s v="2024-04"/>
    <x v="3"/>
    <s v="ST002"/>
    <s v="SKU010"/>
    <n v="47"/>
    <n v="5177"/>
    <n v="243319"/>
    <n v="0"/>
    <n v="0"/>
    <n v="0"/>
    <n v="0"/>
    <n v="0"/>
  </r>
  <r>
    <s v="2024-04"/>
    <x v="3"/>
    <s v="ST002"/>
    <s v="SKU011"/>
    <n v="45"/>
    <n v="4994"/>
    <n v="224730"/>
    <n v="0"/>
    <n v="0"/>
    <n v="0"/>
    <n v="0"/>
    <n v="0"/>
  </r>
  <r>
    <s v="2024-04"/>
    <x v="3"/>
    <s v="ST002"/>
    <s v="SKU012"/>
    <n v="52"/>
    <n v="4845"/>
    <n v="251940"/>
    <n v="0"/>
    <n v="0"/>
    <n v="0"/>
    <n v="0"/>
    <n v="0"/>
  </r>
  <r>
    <s v="2024-04"/>
    <x v="3"/>
    <s v="ST003"/>
    <s v="SKU001"/>
    <n v="98"/>
    <n v="301"/>
    <n v="29498"/>
    <n v="1"/>
    <n v="0"/>
    <n v="0.11"/>
    <n v="0.01"/>
    <n v="0"/>
  </r>
  <r>
    <s v="2024-04"/>
    <x v="3"/>
    <s v="ST003"/>
    <s v="SKU002"/>
    <n v="94"/>
    <n v="313"/>
    <n v="29422"/>
    <n v="1"/>
    <n v="0"/>
    <n v="0.18"/>
    <n v="0.01"/>
    <n v="0"/>
  </r>
  <r>
    <s v="2024-04"/>
    <x v="3"/>
    <s v="ST003"/>
    <s v="SKU003"/>
    <n v="97"/>
    <n v="324"/>
    <n v="31428"/>
    <n v="1"/>
    <n v="0"/>
    <n v="0.22"/>
    <n v="0.01"/>
    <n v="0"/>
  </r>
  <r>
    <s v="2024-04"/>
    <x v="3"/>
    <s v="ST003"/>
    <s v="SKU005"/>
    <n v="91"/>
    <n v="263"/>
    <n v="23933"/>
    <n v="0"/>
    <n v="0"/>
    <n v="0"/>
    <n v="0"/>
    <n v="0"/>
  </r>
  <r>
    <s v="2024-04"/>
    <x v="3"/>
    <s v="ST003"/>
    <s v="SKU007"/>
    <n v="134"/>
    <n v="187"/>
    <n v="25058"/>
    <n v="1"/>
    <n v="0"/>
    <n v="0.14000000000000001"/>
    <n v="0.02"/>
    <n v="0"/>
  </r>
  <r>
    <s v="2024-04"/>
    <x v="3"/>
    <s v="ST003"/>
    <s v="SKU008"/>
    <n v="118"/>
    <n v="207"/>
    <n v="24426"/>
    <n v="0"/>
    <n v="0"/>
    <n v="0"/>
    <n v="0"/>
    <n v="0"/>
  </r>
  <r>
    <s v="2024-04"/>
    <x v="3"/>
    <s v="ST003"/>
    <s v="SKU009"/>
    <n v="133"/>
    <n v="180"/>
    <n v="23940"/>
    <n v="0"/>
    <n v="0"/>
    <n v="0"/>
    <n v="0"/>
    <n v="0"/>
  </r>
  <r>
    <s v="2024-04"/>
    <x v="3"/>
    <s v="ST004"/>
    <s v="SKU001"/>
    <n v="264"/>
    <n v="291"/>
    <n v="76824"/>
    <n v="0"/>
    <n v="0"/>
    <n v="0"/>
    <n v="0"/>
    <n v="0"/>
  </r>
  <r>
    <s v="2024-04"/>
    <x v="3"/>
    <s v="ST004"/>
    <s v="SKU002"/>
    <n v="288"/>
    <n v="298"/>
    <n v="85824"/>
    <n v="0"/>
    <n v="0"/>
    <n v="0"/>
    <n v="0"/>
    <n v="3"/>
  </r>
  <r>
    <s v="2024-04"/>
    <x v="3"/>
    <s v="ST004"/>
    <s v="SKU003"/>
    <n v="241"/>
    <n v="307"/>
    <n v="73987"/>
    <n v="0"/>
    <n v="0"/>
    <n v="0"/>
    <n v="0"/>
    <n v="2"/>
  </r>
  <r>
    <s v="2024-04"/>
    <x v="3"/>
    <s v="ST004"/>
    <s v="SKU004"/>
    <n v="325"/>
    <n v="341"/>
    <n v="110825"/>
    <n v="1"/>
    <n v="0"/>
    <n v="0.18"/>
    <n v="0.02"/>
    <n v="0"/>
  </r>
  <r>
    <s v="2024-04"/>
    <x v="3"/>
    <s v="ST004"/>
    <s v="SKU005"/>
    <n v="295"/>
    <n v="252"/>
    <n v="74340"/>
    <n v="0"/>
    <n v="0"/>
    <n v="0"/>
    <n v="0"/>
    <n v="0"/>
  </r>
  <r>
    <s v="2024-04"/>
    <x v="3"/>
    <s v="ST004"/>
    <s v="SKU006"/>
    <n v="445"/>
    <n v="160"/>
    <n v="71200"/>
    <n v="0"/>
    <n v="0"/>
    <n v="0"/>
    <n v="0"/>
    <n v="0"/>
  </r>
  <r>
    <s v="2024-04"/>
    <x v="3"/>
    <s v="ST004"/>
    <s v="SKU007"/>
    <n v="467"/>
    <n v="180"/>
    <n v="84060"/>
    <n v="0"/>
    <n v="0"/>
    <n v="0"/>
    <n v="0"/>
    <n v="0"/>
  </r>
  <r>
    <s v="2024-04"/>
    <x v="3"/>
    <s v="ST004"/>
    <s v="SKU008"/>
    <n v="469"/>
    <n v="199"/>
    <n v="93331"/>
    <n v="0"/>
    <n v="0"/>
    <n v="0"/>
    <n v="0"/>
    <n v="0"/>
  </r>
  <r>
    <s v="2024-04"/>
    <x v="3"/>
    <s v="ST004"/>
    <s v="SKU009"/>
    <n v="380"/>
    <n v="170"/>
    <n v="64600"/>
    <n v="0"/>
    <n v="0"/>
    <n v="0"/>
    <n v="0"/>
    <n v="0"/>
  </r>
  <r>
    <s v="2024-04"/>
    <x v="3"/>
    <s v="ST004"/>
    <s v="SKU010"/>
    <n v="55"/>
    <n v="5093"/>
    <n v="280115"/>
    <n v="0"/>
    <n v="0"/>
    <n v="0"/>
    <n v="0"/>
    <n v="0"/>
  </r>
  <r>
    <s v="2024-04"/>
    <x v="3"/>
    <s v="ST004"/>
    <s v="SKU011"/>
    <n v="49"/>
    <n v="4912"/>
    <n v="240688"/>
    <n v="0"/>
    <n v="0"/>
    <n v="0"/>
    <n v="0"/>
    <n v="0"/>
  </r>
  <r>
    <s v="2024-04"/>
    <x v="3"/>
    <s v="ST004"/>
    <s v="SKU012"/>
    <n v="51"/>
    <n v="4797"/>
    <n v="244647"/>
    <n v="0"/>
    <n v="0"/>
    <n v="0"/>
    <n v="0"/>
    <n v="0"/>
  </r>
  <r>
    <s v="2024-04"/>
    <x v="3"/>
    <s v="ST004"/>
    <s v="SKU013"/>
    <n v="56"/>
    <n v="1175"/>
    <n v="65800"/>
    <n v="0"/>
    <n v="0"/>
    <n v="0"/>
    <n v="0"/>
    <n v="0"/>
  </r>
  <r>
    <s v="2024-04"/>
    <x v="3"/>
    <s v="ST005"/>
    <s v="SKU001"/>
    <n v="131"/>
    <n v="301"/>
    <n v="39431"/>
    <n v="0"/>
    <n v="0"/>
    <n v="0"/>
    <n v="0"/>
    <n v="0"/>
  </r>
  <r>
    <s v="2024-04"/>
    <x v="3"/>
    <s v="ST005"/>
    <s v="SKU002"/>
    <n v="101"/>
    <n v="313"/>
    <n v="31613"/>
    <n v="0"/>
    <n v="0"/>
    <n v="0"/>
    <n v="0"/>
    <n v="0"/>
  </r>
  <r>
    <s v="2024-04"/>
    <x v="3"/>
    <s v="ST005"/>
    <s v="SKU003"/>
    <n v="113"/>
    <n v="321"/>
    <n v="36273"/>
    <n v="0"/>
    <n v="0"/>
    <n v="0"/>
    <n v="0"/>
    <n v="0"/>
  </r>
  <r>
    <s v="2024-04"/>
    <x v="3"/>
    <s v="ST005"/>
    <s v="SKU004"/>
    <n v="135"/>
    <n v="356"/>
    <n v="48060"/>
    <n v="0"/>
    <n v="0"/>
    <n v="0"/>
    <n v="0"/>
    <n v="0"/>
  </r>
  <r>
    <s v="2024-04"/>
    <x v="3"/>
    <s v="ST005"/>
    <s v="SKU005"/>
    <n v="134"/>
    <n v="260"/>
    <n v="34840"/>
    <n v="0"/>
    <n v="0"/>
    <n v="0"/>
    <n v="0"/>
    <n v="0"/>
  </r>
  <r>
    <s v="2024-04"/>
    <x v="3"/>
    <s v="ST005"/>
    <s v="SKU006"/>
    <n v="194"/>
    <n v="169"/>
    <n v="32786"/>
    <n v="0"/>
    <n v="0"/>
    <n v="0"/>
    <n v="0"/>
    <n v="0"/>
  </r>
  <r>
    <s v="2024-04"/>
    <x v="3"/>
    <s v="ST005"/>
    <s v="SKU007"/>
    <n v="168"/>
    <n v="188"/>
    <n v="31584"/>
    <n v="0"/>
    <n v="0"/>
    <n v="0"/>
    <n v="0"/>
    <n v="0"/>
  </r>
  <r>
    <s v="2024-04"/>
    <x v="3"/>
    <s v="ST005"/>
    <s v="SKU008"/>
    <n v="209"/>
    <n v="206"/>
    <n v="43054"/>
    <n v="0"/>
    <n v="0"/>
    <n v="0"/>
    <n v="0"/>
    <n v="0"/>
  </r>
  <r>
    <s v="2024-04"/>
    <x v="3"/>
    <s v="ST005"/>
    <s v="SKU009"/>
    <n v="232"/>
    <n v="177"/>
    <n v="41064"/>
    <n v="1"/>
    <n v="0"/>
    <n v="0.14000000000000001"/>
    <n v="0.03"/>
    <n v="0"/>
  </r>
  <r>
    <s v="2024-04"/>
    <x v="3"/>
    <s v="ST005"/>
    <s v="SKU010"/>
    <n v="67"/>
    <n v="5316"/>
    <n v="356172"/>
    <n v="0"/>
    <n v="0"/>
    <n v="0"/>
    <n v="0"/>
    <n v="0"/>
  </r>
  <r>
    <s v="2024-04"/>
    <x v="3"/>
    <s v="ST005"/>
    <s v="SKU011"/>
    <n v="64"/>
    <n v="5087"/>
    <n v="325568"/>
    <n v="0"/>
    <n v="0"/>
    <n v="0"/>
    <n v="0"/>
    <n v="0"/>
  </r>
  <r>
    <s v="2024-04"/>
    <x v="3"/>
    <s v="ST005"/>
    <s v="SKU012"/>
    <n v="61"/>
    <n v="4973"/>
    <n v="303353"/>
    <n v="0"/>
    <n v="0"/>
    <n v="0"/>
    <n v="0"/>
    <n v="0"/>
  </r>
  <r>
    <s v="2024-04"/>
    <x v="3"/>
    <s v="ST005"/>
    <s v="SKU013"/>
    <n v="62"/>
    <n v="1216"/>
    <n v="75392"/>
    <n v="0"/>
    <n v="0"/>
    <n v="0"/>
    <n v="0"/>
    <n v="0"/>
  </r>
  <r>
    <s v="2024-05"/>
    <x v="4"/>
    <s v="ST001"/>
    <s v="SKU001"/>
    <n v="274"/>
    <n v="288"/>
    <n v="78912"/>
    <n v="0"/>
    <n v="0"/>
    <n v="0"/>
    <n v="0"/>
    <n v="0"/>
  </r>
  <r>
    <s v="2024-05"/>
    <x v="4"/>
    <s v="ST001"/>
    <s v="SKU002"/>
    <n v="301"/>
    <n v="295"/>
    <n v="88795"/>
    <n v="0"/>
    <n v="0"/>
    <n v="0"/>
    <n v="0"/>
    <n v="0"/>
  </r>
  <r>
    <s v="2024-05"/>
    <x v="4"/>
    <s v="ST001"/>
    <s v="SKU003"/>
    <n v="250"/>
    <n v="308"/>
    <n v="77000"/>
    <n v="0"/>
    <n v="0"/>
    <n v="0"/>
    <n v="0"/>
    <n v="2"/>
  </r>
  <r>
    <s v="2024-05"/>
    <x v="4"/>
    <s v="ST001"/>
    <s v="SKU004"/>
    <n v="285"/>
    <n v="341"/>
    <n v="97185"/>
    <n v="0"/>
    <n v="0"/>
    <n v="0"/>
    <n v="0"/>
    <n v="0"/>
  </r>
  <r>
    <s v="2024-05"/>
    <x v="4"/>
    <s v="ST001"/>
    <s v="SKU005"/>
    <n v="286"/>
    <n v="251"/>
    <n v="71786"/>
    <n v="0"/>
    <n v="0"/>
    <n v="0"/>
    <n v="0"/>
    <n v="0"/>
  </r>
  <r>
    <s v="2024-05"/>
    <x v="4"/>
    <s v="ST001"/>
    <s v="SKU006"/>
    <n v="368"/>
    <n v="162"/>
    <n v="59616"/>
    <n v="0"/>
    <n v="0"/>
    <n v="0"/>
    <n v="0"/>
    <n v="0"/>
  </r>
  <r>
    <s v="2024-05"/>
    <x v="4"/>
    <s v="ST001"/>
    <s v="SKU007"/>
    <n v="415"/>
    <n v="178"/>
    <n v="73870"/>
    <n v="0"/>
    <n v="0"/>
    <n v="0"/>
    <n v="0"/>
    <n v="0"/>
  </r>
  <r>
    <s v="2024-05"/>
    <x v="4"/>
    <s v="ST001"/>
    <s v="SKU008"/>
    <n v="469"/>
    <n v="196"/>
    <n v="91924"/>
    <n v="0"/>
    <n v="0"/>
    <n v="0"/>
    <n v="0"/>
    <n v="5"/>
  </r>
  <r>
    <s v="2024-05"/>
    <x v="4"/>
    <s v="ST001"/>
    <s v="SKU009"/>
    <n v="416"/>
    <n v="171"/>
    <n v="71136"/>
    <n v="0"/>
    <n v="0"/>
    <n v="0"/>
    <n v="0"/>
    <n v="0"/>
  </r>
  <r>
    <s v="2024-05"/>
    <x v="4"/>
    <s v="ST001"/>
    <s v="SKU010"/>
    <n v="57"/>
    <n v="5028"/>
    <n v="286596"/>
    <n v="0"/>
    <n v="0"/>
    <n v="0"/>
    <n v="0"/>
    <n v="0"/>
  </r>
  <r>
    <s v="2024-05"/>
    <x v="4"/>
    <s v="ST001"/>
    <s v="SKU011"/>
    <n v="61"/>
    <n v="4929"/>
    <n v="300669"/>
    <n v="0"/>
    <n v="0"/>
    <n v="0"/>
    <n v="0"/>
    <n v="0"/>
  </r>
  <r>
    <s v="2024-05"/>
    <x v="4"/>
    <s v="ST001"/>
    <s v="SKU012"/>
    <n v="59"/>
    <n v="4778"/>
    <n v="281902"/>
    <n v="0"/>
    <n v="0"/>
    <n v="0"/>
    <n v="0"/>
    <n v="0"/>
  </r>
  <r>
    <s v="2024-05"/>
    <x v="4"/>
    <s v="ST001"/>
    <s v="SKU013"/>
    <n v="60"/>
    <n v="1171"/>
    <n v="70260"/>
    <n v="1"/>
    <n v="0"/>
    <n v="0.06"/>
    <n v="0.01"/>
    <n v="0"/>
  </r>
  <r>
    <s v="2024-05"/>
    <x v="4"/>
    <s v="ST002"/>
    <s v="SKU001"/>
    <n v="220"/>
    <n v="295"/>
    <n v="64900"/>
    <n v="1"/>
    <n v="0"/>
    <n v="0.15"/>
    <n v="0.01"/>
    <n v="0"/>
  </r>
  <r>
    <s v="2024-05"/>
    <x v="4"/>
    <s v="ST002"/>
    <s v="SKU002"/>
    <n v="201"/>
    <n v="303"/>
    <n v="60903"/>
    <n v="0"/>
    <n v="0"/>
    <n v="0"/>
    <n v="0"/>
    <n v="0"/>
  </r>
  <r>
    <s v="2024-05"/>
    <x v="4"/>
    <s v="ST002"/>
    <s v="SKU003"/>
    <n v="278"/>
    <n v="313"/>
    <n v="87014"/>
    <n v="1"/>
    <n v="1"/>
    <n v="0.25"/>
    <n v="0.01"/>
    <n v="3"/>
  </r>
  <r>
    <s v="2024-05"/>
    <x v="4"/>
    <s v="ST002"/>
    <s v="SKU004"/>
    <n v="190"/>
    <n v="349"/>
    <n v="66310"/>
    <n v="1"/>
    <n v="0"/>
    <n v="0.13"/>
    <n v="0.01"/>
    <n v="0"/>
  </r>
  <r>
    <s v="2024-05"/>
    <x v="4"/>
    <s v="ST002"/>
    <s v="SKU005"/>
    <n v="211"/>
    <n v="255"/>
    <n v="53805"/>
    <n v="1"/>
    <n v="0"/>
    <n v="0.15"/>
    <n v="0.01"/>
    <n v="0"/>
  </r>
  <r>
    <s v="2024-05"/>
    <x v="4"/>
    <s v="ST002"/>
    <s v="SKU006"/>
    <n v="260"/>
    <n v="166"/>
    <n v="43160"/>
    <n v="0"/>
    <n v="0"/>
    <n v="0"/>
    <n v="0"/>
    <n v="0"/>
  </r>
  <r>
    <s v="2024-05"/>
    <x v="4"/>
    <s v="ST002"/>
    <s v="SKU007"/>
    <n v="327"/>
    <n v="184"/>
    <n v="60168"/>
    <n v="1"/>
    <n v="1"/>
    <n v="0.21"/>
    <n v="0.02"/>
    <n v="0"/>
  </r>
  <r>
    <s v="2024-05"/>
    <x v="4"/>
    <s v="ST002"/>
    <s v="SKU008"/>
    <n v="289"/>
    <n v="201"/>
    <n v="58089"/>
    <n v="0"/>
    <n v="0"/>
    <n v="0"/>
    <n v="0"/>
    <n v="0"/>
  </r>
  <r>
    <s v="2024-05"/>
    <x v="4"/>
    <s v="ST002"/>
    <s v="SKU009"/>
    <n v="286"/>
    <n v="175"/>
    <n v="50050"/>
    <n v="0"/>
    <n v="0"/>
    <n v="0"/>
    <n v="0"/>
    <n v="0"/>
  </r>
  <r>
    <s v="2024-05"/>
    <x v="4"/>
    <s v="ST002"/>
    <s v="SKU010"/>
    <n v="41"/>
    <n v="5158"/>
    <n v="211478"/>
    <n v="0"/>
    <n v="0"/>
    <n v="0"/>
    <n v="0"/>
    <n v="0"/>
  </r>
  <r>
    <s v="2024-05"/>
    <x v="4"/>
    <s v="ST002"/>
    <s v="SKU011"/>
    <n v="49"/>
    <n v="4985"/>
    <n v="244265"/>
    <n v="0"/>
    <n v="0"/>
    <n v="0"/>
    <n v="0"/>
    <n v="0"/>
  </r>
  <r>
    <s v="2024-05"/>
    <x v="4"/>
    <s v="ST002"/>
    <s v="SKU012"/>
    <n v="46"/>
    <n v="4889"/>
    <n v="224894"/>
    <n v="0"/>
    <n v="0"/>
    <n v="0"/>
    <n v="0"/>
    <n v="0"/>
  </r>
  <r>
    <s v="2024-05"/>
    <x v="4"/>
    <s v="ST003"/>
    <s v="SKU001"/>
    <n v="84"/>
    <n v="300"/>
    <n v="25200"/>
    <n v="0"/>
    <n v="0"/>
    <n v="0"/>
    <n v="0"/>
    <n v="0"/>
  </r>
  <r>
    <s v="2024-05"/>
    <x v="4"/>
    <s v="ST003"/>
    <s v="SKU002"/>
    <n v="117"/>
    <n v="312"/>
    <n v="36504"/>
    <n v="1"/>
    <n v="0"/>
    <n v="0.22"/>
    <n v="0.01"/>
    <n v="0"/>
  </r>
  <r>
    <s v="2024-05"/>
    <x v="4"/>
    <s v="ST003"/>
    <s v="SKU003"/>
    <n v="99"/>
    <n v="319"/>
    <n v="31581"/>
    <n v="0"/>
    <n v="0"/>
    <n v="0"/>
    <n v="0"/>
    <n v="0"/>
  </r>
  <r>
    <s v="2024-05"/>
    <x v="4"/>
    <s v="ST003"/>
    <s v="SKU005"/>
    <n v="86"/>
    <n v="263"/>
    <n v="22618"/>
    <n v="0"/>
    <n v="0"/>
    <n v="0"/>
    <n v="0"/>
    <n v="0"/>
  </r>
  <r>
    <s v="2024-05"/>
    <x v="4"/>
    <s v="ST003"/>
    <s v="SKU007"/>
    <n v="117"/>
    <n v="189"/>
    <n v="22113"/>
    <n v="0"/>
    <n v="0"/>
    <n v="0"/>
    <n v="0"/>
    <n v="0"/>
  </r>
  <r>
    <s v="2024-05"/>
    <x v="4"/>
    <s v="ST003"/>
    <s v="SKU008"/>
    <n v="153"/>
    <n v="207"/>
    <n v="31671"/>
    <n v="1"/>
    <n v="0"/>
    <n v="0.13"/>
    <n v="0.02"/>
    <n v="0"/>
  </r>
  <r>
    <s v="2024-05"/>
    <x v="4"/>
    <s v="ST003"/>
    <s v="SKU009"/>
    <n v="116"/>
    <n v="178"/>
    <n v="20648"/>
    <n v="0"/>
    <n v="0"/>
    <n v="0"/>
    <n v="0"/>
    <n v="1"/>
  </r>
  <r>
    <s v="2024-05"/>
    <x v="4"/>
    <s v="ST004"/>
    <s v="SKU001"/>
    <n v="329"/>
    <n v="287"/>
    <n v="94423"/>
    <n v="1"/>
    <n v="0"/>
    <n v="0.22"/>
    <n v="0.02"/>
    <n v="0"/>
  </r>
  <r>
    <s v="2024-05"/>
    <x v="4"/>
    <s v="ST004"/>
    <s v="SKU002"/>
    <n v="318"/>
    <n v="296"/>
    <n v="94128"/>
    <n v="1"/>
    <n v="0"/>
    <n v="0.13"/>
    <n v="0.02"/>
    <n v="0"/>
  </r>
  <r>
    <s v="2024-05"/>
    <x v="4"/>
    <s v="ST004"/>
    <s v="SKU003"/>
    <n v="295"/>
    <n v="307"/>
    <n v="90565"/>
    <n v="1"/>
    <n v="0"/>
    <n v="0.17"/>
    <n v="0.02"/>
    <n v="0"/>
  </r>
  <r>
    <s v="2024-05"/>
    <x v="4"/>
    <s v="ST004"/>
    <s v="SKU004"/>
    <n v="331"/>
    <n v="343"/>
    <n v="113533"/>
    <n v="1"/>
    <n v="0"/>
    <n v="0.24"/>
    <n v="0.02"/>
    <n v="0"/>
  </r>
  <r>
    <s v="2024-05"/>
    <x v="4"/>
    <s v="ST004"/>
    <s v="SKU005"/>
    <n v="267"/>
    <n v="253"/>
    <n v="67551"/>
    <n v="0"/>
    <n v="0"/>
    <n v="0"/>
    <n v="0"/>
    <n v="0"/>
  </r>
  <r>
    <s v="2024-05"/>
    <x v="4"/>
    <s v="ST004"/>
    <s v="SKU006"/>
    <n v="496"/>
    <n v="162"/>
    <n v="80352"/>
    <n v="1"/>
    <n v="0"/>
    <n v="0.1"/>
    <n v="0.03"/>
    <n v="0"/>
  </r>
  <r>
    <s v="2024-05"/>
    <x v="4"/>
    <s v="ST004"/>
    <s v="SKU007"/>
    <n v="441"/>
    <n v="181"/>
    <n v="79821"/>
    <n v="0"/>
    <n v="0"/>
    <n v="0"/>
    <n v="0"/>
    <n v="0"/>
  </r>
  <r>
    <s v="2024-05"/>
    <x v="4"/>
    <s v="ST004"/>
    <s v="SKU008"/>
    <n v="431"/>
    <n v="197"/>
    <n v="84907"/>
    <n v="0"/>
    <n v="0"/>
    <n v="0"/>
    <n v="0"/>
    <n v="0"/>
  </r>
  <r>
    <s v="2024-05"/>
    <x v="4"/>
    <s v="ST004"/>
    <s v="SKU009"/>
    <n v="387"/>
    <n v="171"/>
    <n v="66177"/>
    <n v="0"/>
    <n v="0"/>
    <n v="0"/>
    <n v="0"/>
    <n v="0"/>
  </r>
  <r>
    <s v="2024-05"/>
    <x v="4"/>
    <s v="ST004"/>
    <s v="SKU010"/>
    <n v="63"/>
    <n v="5071"/>
    <n v="319473"/>
    <n v="0"/>
    <n v="0"/>
    <n v="0"/>
    <n v="0"/>
    <n v="0"/>
  </r>
  <r>
    <s v="2024-05"/>
    <x v="4"/>
    <s v="ST004"/>
    <s v="SKU011"/>
    <n v="62"/>
    <n v="4963"/>
    <n v="307706"/>
    <n v="1"/>
    <n v="0"/>
    <n v="0.09"/>
    <n v="0.01"/>
    <n v="0"/>
  </r>
  <r>
    <s v="2024-05"/>
    <x v="4"/>
    <s v="ST004"/>
    <s v="SKU012"/>
    <n v="61"/>
    <n v="4796"/>
    <n v="292556"/>
    <n v="0"/>
    <n v="0"/>
    <n v="0"/>
    <n v="0"/>
    <n v="0"/>
  </r>
  <r>
    <s v="2024-05"/>
    <x v="4"/>
    <s v="ST004"/>
    <s v="SKU013"/>
    <n v="56"/>
    <n v="1177"/>
    <n v="65912"/>
    <n v="0"/>
    <n v="0"/>
    <n v="0"/>
    <n v="0"/>
    <n v="0"/>
  </r>
  <r>
    <s v="2024-05"/>
    <x v="4"/>
    <s v="ST005"/>
    <s v="SKU001"/>
    <n v="127"/>
    <n v="303"/>
    <n v="38481"/>
    <n v="0"/>
    <n v="0"/>
    <n v="0"/>
    <n v="0"/>
    <n v="0"/>
  </r>
  <r>
    <s v="2024-05"/>
    <x v="4"/>
    <s v="ST005"/>
    <s v="SKU002"/>
    <n v="155"/>
    <n v="311"/>
    <n v="48205"/>
    <n v="1"/>
    <n v="1"/>
    <n v="0.2"/>
    <n v="0.02"/>
    <n v="0"/>
  </r>
  <r>
    <s v="2024-05"/>
    <x v="4"/>
    <s v="ST005"/>
    <s v="SKU003"/>
    <n v="133"/>
    <n v="321"/>
    <n v="42693"/>
    <n v="0"/>
    <n v="0"/>
    <n v="0"/>
    <n v="0"/>
    <n v="0"/>
  </r>
  <r>
    <s v="2024-05"/>
    <x v="4"/>
    <s v="ST005"/>
    <s v="SKU004"/>
    <n v="125"/>
    <n v="357"/>
    <n v="44625"/>
    <n v="0"/>
    <n v="0"/>
    <n v="0"/>
    <n v="0"/>
    <n v="0"/>
  </r>
  <r>
    <s v="2024-05"/>
    <x v="4"/>
    <s v="ST005"/>
    <s v="SKU005"/>
    <n v="122"/>
    <n v="263"/>
    <n v="32086"/>
    <n v="0"/>
    <n v="0"/>
    <n v="0"/>
    <n v="0"/>
    <n v="0"/>
  </r>
  <r>
    <s v="2024-05"/>
    <x v="4"/>
    <s v="ST005"/>
    <s v="SKU006"/>
    <n v="172"/>
    <n v="167"/>
    <n v="28724"/>
    <n v="0"/>
    <n v="0"/>
    <n v="0"/>
    <n v="0"/>
    <n v="0"/>
  </r>
  <r>
    <s v="2024-05"/>
    <x v="4"/>
    <s v="ST005"/>
    <s v="SKU007"/>
    <n v="197"/>
    <n v="186"/>
    <n v="36642"/>
    <n v="0"/>
    <n v="0"/>
    <n v="0"/>
    <n v="0"/>
    <n v="0"/>
  </r>
  <r>
    <s v="2024-05"/>
    <x v="4"/>
    <s v="ST005"/>
    <s v="SKU008"/>
    <n v="213"/>
    <n v="207"/>
    <n v="44091"/>
    <n v="0"/>
    <n v="0"/>
    <n v="0"/>
    <n v="0"/>
    <n v="0"/>
  </r>
  <r>
    <s v="2024-05"/>
    <x v="4"/>
    <s v="ST005"/>
    <s v="SKU009"/>
    <n v="269"/>
    <n v="176"/>
    <n v="47344"/>
    <n v="1"/>
    <n v="1"/>
    <n v="0.25"/>
    <n v="0.03"/>
    <n v="0"/>
  </r>
  <r>
    <s v="2024-05"/>
    <x v="4"/>
    <s v="ST005"/>
    <s v="SKU010"/>
    <n v="56"/>
    <n v="5277"/>
    <n v="295512"/>
    <n v="0"/>
    <n v="0"/>
    <n v="0"/>
    <n v="0"/>
    <n v="0"/>
  </r>
  <r>
    <s v="2024-05"/>
    <x v="4"/>
    <s v="ST005"/>
    <s v="SKU011"/>
    <n v="64"/>
    <n v="5134"/>
    <n v="328576"/>
    <n v="0"/>
    <n v="0"/>
    <n v="0"/>
    <n v="0"/>
    <n v="0"/>
  </r>
  <r>
    <s v="2024-05"/>
    <x v="4"/>
    <s v="ST005"/>
    <s v="SKU012"/>
    <n v="68"/>
    <n v="5002"/>
    <n v="340136"/>
    <n v="1"/>
    <n v="0"/>
    <n v="0.08"/>
    <n v="0.01"/>
    <n v="0"/>
  </r>
  <r>
    <s v="2024-05"/>
    <x v="4"/>
    <s v="ST005"/>
    <s v="SKU013"/>
    <n v="59"/>
    <n v="1214"/>
    <n v="71626"/>
    <n v="0"/>
    <n v="0"/>
    <n v="0"/>
    <n v="0"/>
    <n v="0"/>
  </r>
  <r>
    <s v="2024-06"/>
    <x v="5"/>
    <s v="ST001"/>
    <s v="SKU001"/>
    <n v="296"/>
    <n v="284"/>
    <n v="84064"/>
    <n v="0"/>
    <n v="0"/>
    <n v="0"/>
    <n v="0"/>
    <n v="0"/>
  </r>
  <r>
    <s v="2024-06"/>
    <x v="5"/>
    <s v="ST001"/>
    <s v="SKU002"/>
    <n v="260"/>
    <n v="298"/>
    <n v="77480"/>
    <n v="0"/>
    <n v="0"/>
    <n v="0"/>
    <n v="0"/>
    <n v="0"/>
  </r>
  <r>
    <s v="2024-06"/>
    <x v="5"/>
    <s v="ST001"/>
    <s v="SKU003"/>
    <n v="289"/>
    <n v="305"/>
    <n v="88145"/>
    <n v="0"/>
    <n v="0"/>
    <n v="0"/>
    <n v="0"/>
    <n v="0"/>
  </r>
  <r>
    <s v="2024-06"/>
    <x v="5"/>
    <s v="ST001"/>
    <s v="SKU004"/>
    <n v="344"/>
    <n v="342"/>
    <n v="117648"/>
    <n v="1"/>
    <n v="0"/>
    <n v="0.25"/>
    <n v="0.02"/>
    <n v="0"/>
  </r>
  <r>
    <s v="2024-06"/>
    <x v="5"/>
    <s v="ST001"/>
    <s v="SKU005"/>
    <n v="335"/>
    <n v="253"/>
    <n v="84755"/>
    <n v="1"/>
    <n v="0"/>
    <n v="0.2"/>
    <n v="0.02"/>
    <n v="0"/>
  </r>
  <r>
    <s v="2024-06"/>
    <x v="5"/>
    <s v="ST001"/>
    <s v="SKU006"/>
    <n v="529"/>
    <n v="161"/>
    <n v="85169"/>
    <n v="1"/>
    <n v="1"/>
    <n v="0.13"/>
    <n v="0.03"/>
    <n v="0"/>
  </r>
  <r>
    <s v="2024-06"/>
    <x v="5"/>
    <s v="ST001"/>
    <s v="SKU007"/>
    <n v="483"/>
    <n v="177"/>
    <n v="85491"/>
    <n v="0"/>
    <n v="0"/>
    <n v="0"/>
    <n v="0"/>
    <n v="0"/>
  </r>
  <r>
    <s v="2024-06"/>
    <x v="5"/>
    <s v="ST001"/>
    <s v="SKU008"/>
    <n v="634"/>
    <n v="197"/>
    <n v="124898"/>
    <n v="1"/>
    <n v="1"/>
    <n v="0.3"/>
    <n v="0.03"/>
    <n v="0"/>
  </r>
  <r>
    <s v="2024-06"/>
    <x v="5"/>
    <s v="ST001"/>
    <s v="SKU009"/>
    <n v="403"/>
    <n v="171"/>
    <n v="68913"/>
    <n v="0"/>
    <n v="0"/>
    <n v="0"/>
    <n v="0"/>
    <n v="0"/>
  </r>
  <r>
    <s v="2024-06"/>
    <x v="5"/>
    <s v="ST001"/>
    <s v="SKU010"/>
    <n v="58"/>
    <n v="5029"/>
    <n v="291682"/>
    <n v="0"/>
    <n v="0"/>
    <n v="0"/>
    <n v="0"/>
    <n v="0"/>
  </r>
  <r>
    <s v="2024-06"/>
    <x v="5"/>
    <s v="ST001"/>
    <s v="SKU011"/>
    <n v="58"/>
    <n v="4898"/>
    <n v="284084"/>
    <n v="0"/>
    <n v="0"/>
    <n v="0"/>
    <n v="0"/>
    <n v="0"/>
  </r>
  <r>
    <s v="2024-06"/>
    <x v="5"/>
    <s v="ST001"/>
    <s v="SKU012"/>
    <n v="51"/>
    <n v="4756"/>
    <n v="242556"/>
    <n v="0"/>
    <n v="0"/>
    <n v="0"/>
    <n v="0"/>
    <n v="0"/>
  </r>
  <r>
    <s v="2024-06"/>
    <x v="5"/>
    <s v="ST001"/>
    <s v="SKU013"/>
    <n v="57"/>
    <n v="1179"/>
    <n v="67203"/>
    <n v="0"/>
    <n v="0"/>
    <n v="0"/>
    <n v="0"/>
    <n v="0"/>
  </r>
  <r>
    <s v="2024-06"/>
    <x v="5"/>
    <s v="ST002"/>
    <s v="SKU001"/>
    <n v="213"/>
    <n v="296"/>
    <n v="63048"/>
    <n v="1"/>
    <n v="0"/>
    <n v="0.23"/>
    <n v="0.01"/>
    <n v="0"/>
  </r>
  <r>
    <s v="2024-06"/>
    <x v="5"/>
    <s v="ST002"/>
    <s v="SKU002"/>
    <n v="218"/>
    <n v="301"/>
    <n v="65618"/>
    <n v="1"/>
    <n v="0"/>
    <n v="0.16"/>
    <n v="0.01"/>
    <n v="0"/>
  </r>
  <r>
    <s v="2024-06"/>
    <x v="5"/>
    <s v="ST002"/>
    <s v="SKU003"/>
    <n v="178"/>
    <n v="316"/>
    <n v="56248"/>
    <n v="0"/>
    <n v="0"/>
    <n v="0"/>
    <n v="0"/>
    <n v="0"/>
  </r>
  <r>
    <s v="2024-06"/>
    <x v="5"/>
    <s v="ST002"/>
    <s v="SKU004"/>
    <n v="235"/>
    <n v="348"/>
    <n v="81780"/>
    <n v="1"/>
    <n v="0"/>
    <n v="0.23"/>
    <n v="0.01"/>
    <n v="0"/>
  </r>
  <r>
    <s v="2024-06"/>
    <x v="5"/>
    <s v="ST002"/>
    <s v="SKU005"/>
    <n v="241"/>
    <n v="260"/>
    <n v="62660"/>
    <n v="1"/>
    <n v="1"/>
    <n v="0.24"/>
    <n v="0.01"/>
    <n v="0"/>
  </r>
  <r>
    <s v="2024-06"/>
    <x v="5"/>
    <s v="ST002"/>
    <s v="SKU006"/>
    <n v="311"/>
    <n v="165"/>
    <n v="51315"/>
    <n v="0"/>
    <n v="0"/>
    <n v="0"/>
    <n v="0"/>
    <n v="0"/>
  </r>
  <r>
    <s v="2024-06"/>
    <x v="5"/>
    <s v="ST002"/>
    <s v="SKU007"/>
    <n v="284"/>
    <n v="185"/>
    <n v="52540"/>
    <n v="0"/>
    <n v="0"/>
    <n v="0"/>
    <n v="0"/>
    <n v="3"/>
  </r>
  <r>
    <s v="2024-06"/>
    <x v="5"/>
    <s v="ST002"/>
    <s v="SKU008"/>
    <n v="316"/>
    <n v="202"/>
    <n v="63832"/>
    <n v="1"/>
    <n v="0"/>
    <n v="0.11"/>
    <n v="0.02"/>
    <n v="0"/>
  </r>
  <r>
    <s v="2024-06"/>
    <x v="5"/>
    <s v="ST002"/>
    <s v="SKU009"/>
    <n v="272"/>
    <n v="175"/>
    <n v="47600"/>
    <n v="0"/>
    <n v="0"/>
    <n v="0"/>
    <n v="0"/>
    <n v="0"/>
  </r>
  <r>
    <s v="2024-06"/>
    <x v="5"/>
    <s v="ST002"/>
    <s v="SKU010"/>
    <n v="45"/>
    <n v="5190"/>
    <n v="233550"/>
    <n v="0"/>
    <n v="0"/>
    <n v="0"/>
    <n v="0"/>
    <n v="0"/>
  </r>
  <r>
    <s v="2024-06"/>
    <x v="5"/>
    <s v="ST002"/>
    <s v="SKU011"/>
    <n v="43"/>
    <n v="5010"/>
    <n v="215430"/>
    <n v="0"/>
    <n v="0"/>
    <n v="0"/>
    <n v="0"/>
    <n v="0"/>
  </r>
  <r>
    <s v="2024-06"/>
    <x v="5"/>
    <s v="ST002"/>
    <s v="SKU012"/>
    <n v="42"/>
    <n v="4898"/>
    <n v="205716"/>
    <n v="0"/>
    <n v="0"/>
    <n v="0"/>
    <n v="0"/>
    <n v="0"/>
  </r>
  <r>
    <s v="2024-06"/>
    <x v="5"/>
    <s v="ST003"/>
    <s v="SKU001"/>
    <n v="112"/>
    <n v="304"/>
    <n v="34048"/>
    <n v="1"/>
    <n v="0"/>
    <n v="0.17"/>
    <n v="0.01"/>
    <n v="0"/>
  </r>
  <r>
    <s v="2024-06"/>
    <x v="5"/>
    <s v="ST003"/>
    <s v="SKU002"/>
    <n v="82"/>
    <n v="314"/>
    <n v="25748"/>
    <n v="0"/>
    <n v="0"/>
    <n v="0"/>
    <n v="0"/>
    <n v="0"/>
  </r>
  <r>
    <s v="2024-06"/>
    <x v="5"/>
    <s v="ST003"/>
    <s v="SKU003"/>
    <n v="88"/>
    <n v="324"/>
    <n v="28512"/>
    <n v="0"/>
    <n v="0"/>
    <n v="0"/>
    <n v="0"/>
    <n v="0"/>
  </r>
  <r>
    <s v="2024-06"/>
    <x v="5"/>
    <s v="ST003"/>
    <s v="SKU005"/>
    <n v="85"/>
    <n v="265"/>
    <n v="22525"/>
    <n v="0"/>
    <n v="0"/>
    <n v="0"/>
    <n v="0"/>
    <n v="1"/>
  </r>
  <r>
    <s v="2024-06"/>
    <x v="5"/>
    <s v="ST003"/>
    <s v="SKU007"/>
    <n v="123"/>
    <n v="187"/>
    <n v="23001"/>
    <n v="0"/>
    <n v="0"/>
    <n v="0"/>
    <n v="0"/>
    <n v="0"/>
  </r>
  <r>
    <s v="2024-06"/>
    <x v="5"/>
    <s v="ST003"/>
    <s v="SKU008"/>
    <n v="111"/>
    <n v="206"/>
    <n v="22866"/>
    <n v="0"/>
    <n v="0"/>
    <n v="0"/>
    <n v="0"/>
    <n v="0"/>
  </r>
  <r>
    <s v="2024-06"/>
    <x v="5"/>
    <s v="ST003"/>
    <s v="SKU009"/>
    <n v="134"/>
    <n v="178"/>
    <n v="23852"/>
    <n v="0"/>
    <n v="0"/>
    <n v="0"/>
    <n v="0"/>
    <n v="0"/>
  </r>
  <r>
    <s v="2024-06"/>
    <x v="5"/>
    <s v="ST004"/>
    <s v="SKU001"/>
    <n v="254"/>
    <n v="291"/>
    <n v="73914"/>
    <n v="0"/>
    <n v="0"/>
    <n v="0"/>
    <n v="0"/>
    <n v="3"/>
  </r>
  <r>
    <s v="2024-06"/>
    <x v="5"/>
    <s v="ST004"/>
    <s v="SKU002"/>
    <n v="325"/>
    <n v="298"/>
    <n v="96850"/>
    <n v="1"/>
    <n v="0"/>
    <n v="0.17"/>
    <n v="0.02"/>
    <n v="0"/>
  </r>
  <r>
    <s v="2024-06"/>
    <x v="5"/>
    <s v="ST004"/>
    <s v="SKU003"/>
    <n v="253"/>
    <n v="309"/>
    <n v="78177"/>
    <n v="0"/>
    <n v="0"/>
    <n v="0"/>
    <n v="0"/>
    <n v="0"/>
  </r>
  <r>
    <s v="2024-06"/>
    <x v="5"/>
    <s v="ST004"/>
    <s v="SKU004"/>
    <n v="291"/>
    <n v="343"/>
    <n v="99813"/>
    <n v="1"/>
    <n v="0"/>
    <n v="0.21"/>
    <n v="0.02"/>
    <n v="0"/>
  </r>
  <r>
    <s v="2024-06"/>
    <x v="5"/>
    <s v="ST004"/>
    <s v="SKU005"/>
    <n v="243"/>
    <n v="251"/>
    <n v="60993"/>
    <n v="0"/>
    <n v="0"/>
    <n v="0"/>
    <n v="0"/>
    <n v="0"/>
  </r>
  <r>
    <s v="2024-06"/>
    <x v="5"/>
    <s v="ST004"/>
    <s v="SKU006"/>
    <n v="479"/>
    <n v="162"/>
    <n v="77598"/>
    <n v="1"/>
    <n v="0"/>
    <n v="0.2"/>
    <n v="0.03"/>
    <n v="0"/>
  </r>
  <r>
    <s v="2024-06"/>
    <x v="5"/>
    <s v="ST004"/>
    <s v="SKU007"/>
    <n v="440"/>
    <n v="177"/>
    <n v="77880"/>
    <n v="0"/>
    <n v="0"/>
    <n v="0"/>
    <n v="0"/>
    <n v="0"/>
  </r>
  <r>
    <s v="2024-06"/>
    <x v="5"/>
    <s v="ST004"/>
    <s v="SKU008"/>
    <n v="529"/>
    <n v="198"/>
    <n v="104742"/>
    <n v="1"/>
    <n v="1"/>
    <n v="0.26"/>
    <n v="0.03"/>
    <n v="0"/>
  </r>
  <r>
    <s v="2024-06"/>
    <x v="5"/>
    <s v="ST004"/>
    <s v="SKU009"/>
    <n v="552"/>
    <n v="171"/>
    <n v="94392"/>
    <n v="1"/>
    <n v="0"/>
    <n v="0.25"/>
    <n v="0.03"/>
    <n v="0"/>
  </r>
  <r>
    <s v="2024-06"/>
    <x v="5"/>
    <s v="ST004"/>
    <s v="SKU010"/>
    <n v="60"/>
    <n v="5096"/>
    <n v="305760"/>
    <n v="0"/>
    <n v="0"/>
    <n v="0"/>
    <n v="0"/>
    <n v="0"/>
  </r>
  <r>
    <s v="2024-06"/>
    <x v="5"/>
    <s v="ST004"/>
    <s v="SKU011"/>
    <n v="54"/>
    <n v="4886"/>
    <n v="263844"/>
    <n v="0"/>
    <n v="0"/>
    <n v="0"/>
    <n v="0"/>
    <n v="0"/>
  </r>
  <r>
    <s v="2024-06"/>
    <x v="5"/>
    <s v="ST004"/>
    <s v="SKU012"/>
    <n v="48"/>
    <n v="4792"/>
    <n v="230016"/>
    <n v="0"/>
    <n v="0"/>
    <n v="0"/>
    <n v="0"/>
    <n v="0"/>
  </r>
  <r>
    <s v="2024-06"/>
    <x v="5"/>
    <s v="ST004"/>
    <s v="SKU013"/>
    <n v="61"/>
    <n v="1174"/>
    <n v="71614"/>
    <n v="0"/>
    <n v="0"/>
    <n v="0"/>
    <n v="0"/>
    <n v="0"/>
  </r>
  <r>
    <s v="2024-06"/>
    <x v="5"/>
    <s v="ST005"/>
    <s v="SKU001"/>
    <n v="135"/>
    <n v="299"/>
    <n v="40365"/>
    <n v="0"/>
    <n v="0"/>
    <n v="0"/>
    <n v="0"/>
    <n v="0"/>
  </r>
  <r>
    <s v="2024-06"/>
    <x v="5"/>
    <s v="ST005"/>
    <s v="SKU002"/>
    <n v="148"/>
    <n v="308"/>
    <n v="45584"/>
    <n v="1"/>
    <n v="0"/>
    <n v="0.13"/>
    <n v="0.02"/>
    <n v="0"/>
  </r>
  <r>
    <s v="2024-06"/>
    <x v="5"/>
    <s v="ST005"/>
    <s v="SKU003"/>
    <n v="131"/>
    <n v="318"/>
    <n v="41658"/>
    <n v="0"/>
    <n v="0"/>
    <n v="0"/>
    <n v="0"/>
    <n v="0"/>
  </r>
  <r>
    <s v="2024-06"/>
    <x v="5"/>
    <s v="ST005"/>
    <s v="SKU004"/>
    <n v="101"/>
    <n v="359"/>
    <n v="36259"/>
    <n v="0"/>
    <n v="0"/>
    <n v="0"/>
    <n v="0"/>
    <n v="0"/>
  </r>
  <r>
    <s v="2024-06"/>
    <x v="5"/>
    <s v="ST005"/>
    <s v="SKU005"/>
    <n v="127"/>
    <n v="264"/>
    <n v="33528"/>
    <n v="0"/>
    <n v="0"/>
    <n v="0"/>
    <n v="0"/>
    <n v="0"/>
  </r>
  <r>
    <s v="2024-06"/>
    <x v="5"/>
    <s v="ST005"/>
    <s v="SKU006"/>
    <n v="210"/>
    <n v="167"/>
    <n v="35070"/>
    <n v="0"/>
    <n v="0"/>
    <n v="0"/>
    <n v="0"/>
    <n v="0"/>
  </r>
  <r>
    <s v="2024-06"/>
    <x v="5"/>
    <s v="ST005"/>
    <s v="SKU007"/>
    <n v="227"/>
    <n v="187"/>
    <n v="42449"/>
    <n v="0"/>
    <n v="0"/>
    <n v="0"/>
    <n v="0"/>
    <n v="0"/>
  </r>
  <r>
    <s v="2024-06"/>
    <x v="5"/>
    <s v="ST005"/>
    <s v="SKU008"/>
    <n v="203"/>
    <n v="206"/>
    <n v="41818"/>
    <n v="0"/>
    <n v="0"/>
    <n v="0"/>
    <n v="0"/>
    <n v="0"/>
  </r>
  <r>
    <s v="2024-06"/>
    <x v="5"/>
    <s v="ST005"/>
    <s v="SKU009"/>
    <n v="214"/>
    <n v="178"/>
    <n v="38092"/>
    <n v="0"/>
    <n v="0"/>
    <n v="0"/>
    <n v="0"/>
    <n v="0"/>
  </r>
  <r>
    <s v="2024-06"/>
    <x v="5"/>
    <s v="ST005"/>
    <s v="SKU010"/>
    <n v="56"/>
    <n v="5234"/>
    <n v="293104"/>
    <n v="0"/>
    <n v="0"/>
    <n v="0"/>
    <n v="0"/>
    <n v="0"/>
  </r>
  <r>
    <s v="2024-06"/>
    <x v="5"/>
    <s v="ST005"/>
    <s v="SKU011"/>
    <n v="61"/>
    <n v="5118"/>
    <n v="312198"/>
    <n v="1"/>
    <n v="0"/>
    <n v="0.1"/>
    <n v="0.01"/>
    <n v="0"/>
  </r>
  <r>
    <s v="2024-06"/>
    <x v="5"/>
    <s v="ST005"/>
    <s v="SKU012"/>
    <n v="61"/>
    <n v="4957"/>
    <n v="302377"/>
    <n v="0"/>
    <n v="0"/>
    <n v="0"/>
    <n v="0"/>
    <n v="0"/>
  </r>
  <r>
    <s v="2024-06"/>
    <x v="5"/>
    <s v="ST005"/>
    <s v="SKU013"/>
    <n v="52"/>
    <n v="1231"/>
    <n v="64012"/>
    <n v="0"/>
    <n v="0"/>
    <n v="0"/>
    <n v="0"/>
    <n v="0"/>
  </r>
  <r>
    <s v="2024-07"/>
    <x v="6"/>
    <s v="ST001"/>
    <s v="SKU001"/>
    <n v="292"/>
    <n v="291"/>
    <n v="84972"/>
    <n v="0"/>
    <n v="0"/>
    <n v="0"/>
    <n v="0"/>
    <n v="0"/>
  </r>
  <r>
    <s v="2024-07"/>
    <x v="6"/>
    <s v="ST001"/>
    <s v="SKU002"/>
    <n v="264"/>
    <n v="296"/>
    <n v="78144"/>
    <n v="0"/>
    <n v="0"/>
    <n v="0"/>
    <n v="0"/>
    <n v="0"/>
  </r>
  <r>
    <s v="2024-07"/>
    <x v="6"/>
    <s v="ST001"/>
    <s v="SKU003"/>
    <n v="267"/>
    <n v="302"/>
    <n v="80634"/>
    <n v="1"/>
    <n v="0"/>
    <n v="0.14000000000000001"/>
    <n v="0.02"/>
    <n v="0"/>
  </r>
  <r>
    <s v="2024-07"/>
    <x v="6"/>
    <s v="ST001"/>
    <s v="SKU004"/>
    <n v="256"/>
    <n v="342"/>
    <n v="87552"/>
    <n v="0"/>
    <n v="0"/>
    <n v="0"/>
    <n v="0"/>
    <n v="0"/>
  </r>
  <r>
    <s v="2024-07"/>
    <x v="6"/>
    <s v="ST001"/>
    <s v="SKU005"/>
    <n v="346"/>
    <n v="253"/>
    <n v="87538"/>
    <n v="1"/>
    <n v="0"/>
    <n v="0.25"/>
    <n v="0.02"/>
    <n v="0"/>
  </r>
  <r>
    <s v="2024-07"/>
    <x v="6"/>
    <s v="ST001"/>
    <s v="SKU006"/>
    <n v="402"/>
    <n v="162"/>
    <n v="65124"/>
    <n v="1"/>
    <n v="0"/>
    <n v="0.11"/>
    <n v="0.03"/>
    <n v="0"/>
  </r>
  <r>
    <s v="2024-07"/>
    <x v="6"/>
    <s v="ST001"/>
    <s v="SKU007"/>
    <n v="467"/>
    <n v="179"/>
    <n v="83593"/>
    <n v="0"/>
    <n v="0"/>
    <n v="0"/>
    <n v="0"/>
    <n v="5"/>
  </r>
  <r>
    <s v="2024-07"/>
    <x v="6"/>
    <s v="ST001"/>
    <s v="SKU008"/>
    <n v="508"/>
    <n v="198"/>
    <n v="100584"/>
    <n v="1"/>
    <n v="0"/>
    <n v="0.2"/>
    <n v="0.03"/>
    <n v="0"/>
  </r>
  <r>
    <s v="2024-07"/>
    <x v="6"/>
    <s v="ST001"/>
    <s v="SKU009"/>
    <n v="504"/>
    <n v="170"/>
    <n v="85680"/>
    <n v="1"/>
    <n v="0"/>
    <n v="0.24"/>
    <n v="0.03"/>
    <n v="0"/>
  </r>
  <r>
    <s v="2024-07"/>
    <x v="6"/>
    <s v="ST001"/>
    <s v="SKU010"/>
    <n v="56"/>
    <n v="5058"/>
    <n v="283248"/>
    <n v="0"/>
    <n v="0"/>
    <n v="0"/>
    <n v="0"/>
    <n v="0"/>
  </r>
  <r>
    <s v="2024-07"/>
    <x v="6"/>
    <s v="ST001"/>
    <s v="SKU011"/>
    <n v="58"/>
    <n v="4928"/>
    <n v="285824"/>
    <n v="0"/>
    <n v="0"/>
    <n v="0"/>
    <n v="0"/>
    <n v="0"/>
  </r>
  <r>
    <s v="2024-07"/>
    <x v="6"/>
    <s v="ST001"/>
    <s v="SKU012"/>
    <n v="56"/>
    <n v="4752"/>
    <n v="266112"/>
    <n v="0"/>
    <n v="0"/>
    <n v="0"/>
    <n v="0"/>
    <n v="0"/>
  </r>
  <r>
    <s v="2024-07"/>
    <x v="6"/>
    <s v="ST001"/>
    <s v="SKU013"/>
    <n v="55"/>
    <n v="1167"/>
    <n v="64185"/>
    <n v="0"/>
    <n v="0"/>
    <n v="0"/>
    <n v="0"/>
    <n v="0"/>
  </r>
  <r>
    <s v="2024-07"/>
    <x v="6"/>
    <s v="ST002"/>
    <s v="SKU001"/>
    <n v="183"/>
    <n v="294"/>
    <n v="53802"/>
    <n v="0"/>
    <n v="0"/>
    <n v="0"/>
    <n v="0"/>
    <n v="0"/>
  </r>
  <r>
    <s v="2024-07"/>
    <x v="6"/>
    <s v="ST002"/>
    <s v="SKU002"/>
    <n v="191"/>
    <n v="303"/>
    <n v="57873"/>
    <n v="0"/>
    <n v="0"/>
    <n v="0"/>
    <n v="0"/>
    <n v="0"/>
  </r>
  <r>
    <s v="2024-07"/>
    <x v="6"/>
    <s v="ST002"/>
    <s v="SKU003"/>
    <n v="199"/>
    <n v="313"/>
    <n v="62287"/>
    <n v="1"/>
    <n v="0"/>
    <n v="0.2"/>
    <n v="0.01"/>
    <n v="0"/>
  </r>
  <r>
    <s v="2024-07"/>
    <x v="6"/>
    <s v="ST002"/>
    <s v="SKU004"/>
    <n v="210"/>
    <n v="352"/>
    <n v="73920"/>
    <n v="0"/>
    <n v="0"/>
    <n v="0"/>
    <n v="0"/>
    <n v="0"/>
  </r>
  <r>
    <s v="2024-07"/>
    <x v="6"/>
    <s v="ST002"/>
    <s v="SKU005"/>
    <n v="216"/>
    <n v="256"/>
    <n v="55296"/>
    <n v="0"/>
    <n v="0"/>
    <n v="0"/>
    <n v="0"/>
    <n v="0"/>
  </r>
  <r>
    <s v="2024-07"/>
    <x v="6"/>
    <s v="ST002"/>
    <s v="SKU006"/>
    <n v="284"/>
    <n v="166"/>
    <n v="47144"/>
    <n v="0"/>
    <n v="0"/>
    <n v="0"/>
    <n v="0"/>
    <n v="0"/>
  </r>
  <r>
    <s v="2024-07"/>
    <x v="6"/>
    <s v="ST002"/>
    <s v="SKU007"/>
    <n v="281"/>
    <n v="184"/>
    <n v="51704"/>
    <n v="0"/>
    <n v="0"/>
    <n v="0"/>
    <n v="0"/>
    <n v="3"/>
  </r>
  <r>
    <s v="2024-07"/>
    <x v="6"/>
    <s v="ST002"/>
    <s v="SKU008"/>
    <n v="329"/>
    <n v="199"/>
    <n v="65471"/>
    <n v="0"/>
    <n v="0"/>
    <n v="0"/>
    <n v="0"/>
    <n v="0"/>
  </r>
  <r>
    <s v="2024-07"/>
    <x v="6"/>
    <s v="ST002"/>
    <s v="SKU009"/>
    <n v="370"/>
    <n v="174"/>
    <n v="64380"/>
    <n v="1"/>
    <n v="0"/>
    <n v="0.26"/>
    <n v="0.02"/>
    <n v="0"/>
  </r>
  <r>
    <s v="2024-07"/>
    <x v="6"/>
    <s v="ST002"/>
    <s v="SKU010"/>
    <n v="44"/>
    <n v="5161"/>
    <n v="227084"/>
    <n v="0"/>
    <n v="0"/>
    <n v="0"/>
    <n v="0"/>
    <n v="0"/>
  </r>
  <r>
    <s v="2024-07"/>
    <x v="6"/>
    <s v="ST002"/>
    <s v="SKU011"/>
    <n v="44"/>
    <n v="5043"/>
    <n v="221892"/>
    <n v="0"/>
    <n v="0"/>
    <n v="0"/>
    <n v="0"/>
    <n v="0"/>
  </r>
  <r>
    <s v="2024-07"/>
    <x v="6"/>
    <s v="ST002"/>
    <s v="SKU012"/>
    <n v="50"/>
    <n v="4905"/>
    <n v="245250"/>
    <n v="1"/>
    <n v="0"/>
    <n v="0.05"/>
    <n v="0"/>
    <n v="0"/>
  </r>
  <r>
    <s v="2024-07"/>
    <x v="6"/>
    <s v="ST003"/>
    <s v="SKU001"/>
    <n v="95"/>
    <n v="301"/>
    <n v="28595"/>
    <n v="0"/>
    <n v="0"/>
    <n v="0"/>
    <n v="0"/>
    <n v="0"/>
  </r>
  <r>
    <s v="2024-07"/>
    <x v="6"/>
    <s v="ST003"/>
    <s v="SKU002"/>
    <n v="114"/>
    <n v="313"/>
    <n v="35682"/>
    <n v="1"/>
    <n v="1"/>
    <n v="0.16"/>
    <n v="0.01"/>
    <n v="0"/>
  </r>
  <r>
    <s v="2024-07"/>
    <x v="6"/>
    <s v="ST003"/>
    <s v="SKU003"/>
    <n v="83"/>
    <n v="320"/>
    <n v="26560"/>
    <n v="0"/>
    <n v="0"/>
    <n v="0"/>
    <n v="0"/>
    <n v="0"/>
  </r>
  <r>
    <s v="2024-07"/>
    <x v="6"/>
    <s v="ST003"/>
    <s v="SKU005"/>
    <n v="88"/>
    <n v="263"/>
    <n v="23144"/>
    <n v="0"/>
    <n v="0"/>
    <n v="0"/>
    <n v="0"/>
    <n v="1"/>
  </r>
  <r>
    <s v="2024-07"/>
    <x v="6"/>
    <s v="ST003"/>
    <s v="SKU007"/>
    <n v="165"/>
    <n v="188"/>
    <n v="31020"/>
    <n v="1"/>
    <n v="0"/>
    <n v="0.3"/>
    <n v="0.02"/>
    <n v="0"/>
  </r>
  <r>
    <s v="2024-07"/>
    <x v="6"/>
    <s v="ST003"/>
    <s v="SKU008"/>
    <n v="128"/>
    <n v="207"/>
    <n v="26496"/>
    <n v="0"/>
    <n v="0"/>
    <n v="0"/>
    <n v="0"/>
    <n v="0"/>
  </r>
  <r>
    <s v="2024-07"/>
    <x v="6"/>
    <s v="ST003"/>
    <s v="SKU009"/>
    <n v="125"/>
    <n v="178"/>
    <n v="22250"/>
    <n v="0"/>
    <n v="0"/>
    <n v="0"/>
    <n v="0"/>
    <n v="0"/>
  </r>
  <r>
    <s v="2024-07"/>
    <x v="6"/>
    <s v="ST004"/>
    <s v="SKU001"/>
    <n v="273"/>
    <n v="288"/>
    <n v="78624"/>
    <n v="0"/>
    <n v="0"/>
    <n v="0"/>
    <n v="0"/>
    <n v="0"/>
  </r>
  <r>
    <s v="2024-07"/>
    <x v="6"/>
    <s v="ST004"/>
    <s v="SKU002"/>
    <n v="266"/>
    <n v="298"/>
    <n v="79268"/>
    <n v="0"/>
    <n v="0"/>
    <n v="0"/>
    <n v="0"/>
    <n v="0"/>
  </r>
  <r>
    <s v="2024-07"/>
    <x v="6"/>
    <s v="ST004"/>
    <s v="SKU003"/>
    <n v="265"/>
    <n v="307"/>
    <n v="81355"/>
    <n v="0"/>
    <n v="0"/>
    <n v="0"/>
    <n v="0"/>
    <n v="0"/>
  </r>
  <r>
    <s v="2024-07"/>
    <x v="6"/>
    <s v="ST004"/>
    <s v="SKU004"/>
    <n v="301"/>
    <n v="344"/>
    <n v="103544"/>
    <n v="1"/>
    <n v="1"/>
    <n v="0.1"/>
    <n v="0.02"/>
    <n v="0"/>
  </r>
  <r>
    <s v="2024-07"/>
    <x v="6"/>
    <s v="ST004"/>
    <s v="SKU005"/>
    <n v="310"/>
    <n v="252"/>
    <n v="78120"/>
    <n v="1"/>
    <n v="0"/>
    <n v="0.12"/>
    <n v="0.02"/>
    <n v="0"/>
  </r>
  <r>
    <s v="2024-07"/>
    <x v="6"/>
    <s v="ST004"/>
    <s v="SKU006"/>
    <n v="560"/>
    <n v="161"/>
    <n v="90160"/>
    <n v="1"/>
    <n v="1"/>
    <n v="0.18"/>
    <n v="0.03"/>
    <n v="0"/>
  </r>
  <r>
    <s v="2024-07"/>
    <x v="6"/>
    <s v="ST004"/>
    <s v="SKU007"/>
    <n v="388"/>
    <n v="179"/>
    <n v="69452"/>
    <n v="0"/>
    <n v="0"/>
    <n v="0"/>
    <n v="0"/>
    <n v="0"/>
  </r>
  <r>
    <s v="2024-07"/>
    <x v="6"/>
    <s v="ST004"/>
    <s v="SKU008"/>
    <n v="390"/>
    <n v="200"/>
    <n v="78000"/>
    <n v="0"/>
    <n v="0"/>
    <n v="0"/>
    <n v="0"/>
    <n v="0"/>
  </r>
  <r>
    <s v="2024-07"/>
    <x v="6"/>
    <s v="ST004"/>
    <s v="SKU009"/>
    <n v="639"/>
    <n v="170"/>
    <n v="108630"/>
    <n v="1"/>
    <n v="0"/>
    <n v="0.27"/>
    <n v="0.03"/>
    <n v="0"/>
  </r>
  <r>
    <s v="2024-07"/>
    <x v="6"/>
    <s v="ST004"/>
    <s v="SKU010"/>
    <n v="56"/>
    <n v="5033"/>
    <n v="281848"/>
    <n v="0"/>
    <n v="0"/>
    <n v="0"/>
    <n v="0"/>
    <n v="0"/>
  </r>
  <r>
    <s v="2024-07"/>
    <x v="6"/>
    <s v="ST004"/>
    <s v="SKU011"/>
    <n v="57"/>
    <n v="4922"/>
    <n v="280554"/>
    <n v="0"/>
    <n v="0"/>
    <n v="0"/>
    <n v="0"/>
    <n v="0"/>
  </r>
  <r>
    <s v="2024-07"/>
    <x v="6"/>
    <s v="ST004"/>
    <s v="SKU012"/>
    <n v="65"/>
    <n v="4836"/>
    <n v="314340"/>
    <n v="0"/>
    <n v="0"/>
    <n v="0"/>
    <n v="0"/>
    <n v="0"/>
  </r>
  <r>
    <s v="2024-07"/>
    <x v="6"/>
    <s v="ST004"/>
    <s v="SKU013"/>
    <n v="55"/>
    <n v="1176"/>
    <n v="64680"/>
    <n v="0"/>
    <n v="0"/>
    <n v="0"/>
    <n v="0"/>
    <n v="0"/>
  </r>
  <r>
    <s v="2024-07"/>
    <x v="6"/>
    <s v="ST005"/>
    <s v="SKU001"/>
    <n v="140"/>
    <n v="301"/>
    <n v="42140"/>
    <n v="1"/>
    <n v="1"/>
    <n v="0.17"/>
    <n v="0.02"/>
    <n v="0"/>
  </r>
  <r>
    <s v="2024-07"/>
    <x v="6"/>
    <s v="ST005"/>
    <s v="SKU002"/>
    <n v="129"/>
    <n v="308"/>
    <n v="39732"/>
    <n v="0"/>
    <n v="0"/>
    <n v="0"/>
    <n v="0"/>
    <n v="0"/>
  </r>
  <r>
    <s v="2024-07"/>
    <x v="6"/>
    <s v="ST005"/>
    <s v="SKU003"/>
    <n v="110"/>
    <n v="317"/>
    <n v="34870"/>
    <n v="0"/>
    <n v="0"/>
    <n v="0"/>
    <n v="0"/>
    <n v="0"/>
  </r>
  <r>
    <s v="2024-07"/>
    <x v="6"/>
    <s v="ST005"/>
    <s v="SKU004"/>
    <n v="130"/>
    <n v="357"/>
    <n v="46410"/>
    <n v="1"/>
    <n v="0"/>
    <n v="0.1"/>
    <n v="0.02"/>
    <n v="0"/>
  </r>
  <r>
    <s v="2024-07"/>
    <x v="6"/>
    <s v="ST005"/>
    <s v="SKU005"/>
    <n v="138"/>
    <n v="263"/>
    <n v="36294"/>
    <n v="0"/>
    <n v="0"/>
    <n v="0"/>
    <n v="0"/>
    <n v="0"/>
  </r>
  <r>
    <s v="2024-07"/>
    <x v="6"/>
    <s v="ST005"/>
    <s v="SKU006"/>
    <n v="216"/>
    <n v="169"/>
    <n v="36504"/>
    <n v="0"/>
    <n v="0"/>
    <n v="0"/>
    <n v="0"/>
    <n v="0"/>
  </r>
  <r>
    <s v="2024-07"/>
    <x v="6"/>
    <s v="ST005"/>
    <s v="SKU007"/>
    <n v="231"/>
    <n v="186"/>
    <n v="42966"/>
    <n v="0"/>
    <n v="0"/>
    <n v="0"/>
    <n v="0"/>
    <n v="0"/>
  </r>
  <r>
    <s v="2024-07"/>
    <x v="6"/>
    <s v="ST005"/>
    <s v="SKU008"/>
    <n v="203"/>
    <n v="207"/>
    <n v="42021"/>
    <n v="0"/>
    <n v="0"/>
    <n v="0"/>
    <n v="0"/>
    <n v="0"/>
  </r>
  <r>
    <s v="2024-07"/>
    <x v="6"/>
    <s v="ST005"/>
    <s v="SKU009"/>
    <n v="187"/>
    <n v="179"/>
    <n v="33473"/>
    <n v="0"/>
    <n v="0"/>
    <n v="0"/>
    <n v="0"/>
    <n v="0"/>
  </r>
  <r>
    <s v="2024-07"/>
    <x v="6"/>
    <s v="ST005"/>
    <s v="SKU010"/>
    <n v="60"/>
    <n v="5234"/>
    <n v="314040"/>
    <n v="0"/>
    <n v="0"/>
    <n v="0"/>
    <n v="0"/>
    <n v="0"/>
  </r>
  <r>
    <s v="2024-07"/>
    <x v="6"/>
    <s v="ST005"/>
    <s v="SKU011"/>
    <n v="53"/>
    <n v="5140"/>
    <n v="272420"/>
    <n v="0"/>
    <n v="0"/>
    <n v="0"/>
    <n v="0"/>
    <n v="1"/>
  </r>
  <r>
    <s v="2024-07"/>
    <x v="6"/>
    <s v="ST005"/>
    <s v="SKU012"/>
    <n v="56"/>
    <n v="4985"/>
    <n v="279160"/>
    <n v="0"/>
    <n v="0"/>
    <n v="0"/>
    <n v="0"/>
    <n v="0"/>
  </r>
  <r>
    <s v="2024-07"/>
    <x v="6"/>
    <s v="ST005"/>
    <s v="SKU013"/>
    <n v="62"/>
    <n v="1234"/>
    <n v="76508"/>
    <n v="0"/>
    <n v="0"/>
    <n v="0"/>
    <n v="0"/>
    <n v="0"/>
  </r>
  <r>
    <s v="2024-08"/>
    <x v="7"/>
    <s v="ST001"/>
    <s v="SKU001"/>
    <n v="269"/>
    <n v="287"/>
    <n v="77203"/>
    <n v="0"/>
    <n v="0"/>
    <n v="0"/>
    <n v="0"/>
    <n v="3"/>
  </r>
  <r>
    <s v="2024-08"/>
    <x v="7"/>
    <s v="ST001"/>
    <s v="SKU002"/>
    <n v="361"/>
    <n v="298"/>
    <n v="107578"/>
    <n v="1"/>
    <n v="1"/>
    <n v="0.18"/>
    <n v="0.02"/>
    <n v="4"/>
  </r>
  <r>
    <s v="2024-08"/>
    <x v="7"/>
    <s v="ST001"/>
    <s v="SKU003"/>
    <n v="285"/>
    <n v="305"/>
    <n v="86925"/>
    <n v="0"/>
    <n v="0"/>
    <n v="0"/>
    <n v="0"/>
    <n v="0"/>
  </r>
  <r>
    <s v="2024-08"/>
    <x v="7"/>
    <s v="ST001"/>
    <s v="SKU004"/>
    <n v="322"/>
    <n v="342"/>
    <n v="110124"/>
    <n v="1"/>
    <n v="0"/>
    <n v="0.21"/>
    <n v="0.02"/>
    <n v="0"/>
  </r>
  <r>
    <s v="2024-08"/>
    <x v="7"/>
    <s v="ST001"/>
    <s v="SKU005"/>
    <n v="266"/>
    <n v="254"/>
    <n v="67564"/>
    <n v="0"/>
    <n v="0"/>
    <n v="0"/>
    <n v="0"/>
    <n v="0"/>
  </r>
  <r>
    <s v="2024-08"/>
    <x v="7"/>
    <s v="ST001"/>
    <s v="SKU006"/>
    <n v="422"/>
    <n v="163"/>
    <n v="68786"/>
    <n v="0"/>
    <n v="0"/>
    <n v="0"/>
    <n v="0"/>
    <n v="0"/>
  </r>
  <r>
    <s v="2024-08"/>
    <x v="7"/>
    <s v="ST001"/>
    <s v="SKU007"/>
    <n v="412"/>
    <n v="178"/>
    <n v="73336"/>
    <n v="0"/>
    <n v="0"/>
    <n v="0"/>
    <n v="0"/>
    <n v="0"/>
  </r>
  <r>
    <s v="2024-08"/>
    <x v="7"/>
    <s v="ST001"/>
    <s v="SKU008"/>
    <n v="439"/>
    <n v="197"/>
    <n v="86483"/>
    <n v="0"/>
    <n v="0"/>
    <n v="0"/>
    <n v="0"/>
    <n v="0"/>
  </r>
  <r>
    <s v="2024-08"/>
    <x v="7"/>
    <s v="ST001"/>
    <s v="SKU009"/>
    <n v="428"/>
    <n v="170"/>
    <n v="72760"/>
    <n v="0"/>
    <n v="0"/>
    <n v="0"/>
    <n v="0"/>
    <n v="0"/>
  </r>
  <r>
    <s v="2024-08"/>
    <x v="7"/>
    <s v="ST001"/>
    <s v="SKU010"/>
    <n v="61"/>
    <n v="5013"/>
    <n v="305793"/>
    <n v="0"/>
    <n v="0"/>
    <n v="0"/>
    <n v="0"/>
    <n v="0"/>
  </r>
  <r>
    <s v="2024-08"/>
    <x v="7"/>
    <s v="ST001"/>
    <s v="SKU011"/>
    <n v="54"/>
    <n v="4886"/>
    <n v="263844"/>
    <n v="0"/>
    <n v="0"/>
    <n v="0"/>
    <n v="0"/>
    <n v="0"/>
  </r>
  <r>
    <s v="2024-08"/>
    <x v="7"/>
    <s v="ST001"/>
    <s v="SKU012"/>
    <n v="49"/>
    <n v="4774"/>
    <n v="233926"/>
    <n v="0"/>
    <n v="0"/>
    <n v="0"/>
    <n v="0"/>
    <n v="0"/>
  </r>
  <r>
    <s v="2024-08"/>
    <x v="7"/>
    <s v="ST001"/>
    <s v="SKU013"/>
    <n v="53"/>
    <n v="1176"/>
    <n v="62328"/>
    <n v="0"/>
    <n v="0"/>
    <n v="0"/>
    <n v="0"/>
    <n v="0"/>
  </r>
  <r>
    <s v="2024-08"/>
    <x v="7"/>
    <s v="ST002"/>
    <s v="SKU001"/>
    <n v="199"/>
    <n v="295"/>
    <n v="58705"/>
    <n v="0"/>
    <n v="0"/>
    <n v="0"/>
    <n v="0"/>
    <n v="0"/>
  </r>
  <r>
    <s v="2024-08"/>
    <x v="7"/>
    <s v="ST002"/>
    <s v="SKU002"/>
    <n v="188"/>
    <n v="303"/>
    <n v="56964"/>
    <n v="0"/>
    <n v="0"/>
    <n v="0"/>
    <n v="0"/>
    <n v="0"/>
  </r>
  <r>
    <s v="2024-08"/>
    <x v="7"/>
    <s v="ST002"/>
    <s v="SKU003"/>
    <n v="178"/>
    <n v="311"/>
    <n v="55358"/>
    <n v="0"/>
    <n v="0"/>
    <n v="0"/>
    <n v="0"/>
    <n v="0"/>
  </r>
  <r>
    <s v="2024-08"/>
    <x v="7"/>
    <s v="ST002"/>
    <s v="SKU004"/>
    <n v="174"/>
    <n v="346"/>
    <n v="60204"/>
    <n v="0"/>
    <n v="0"/>
    <n v="0"/>
    <n v="0"/>
    <n v="0"/>
  </r>
  <r>
    <s v="2024-08"/>
    <x v="7"/>
    <s v="ST002"/>
    <s v="SKU005"/>
    <n v="156"/>
    <n v="260"/>
    <n v="40560"/>
    <n v="0"/>
    <n v="0"/>
    <n v="0"/>
    <n v="0"/>
    <n v="0"/>
  </r>
  <r>
    <s v="2024-08"/>
    <x v="7"/>
    <s v="ST002"/>
    <s v="SKU006"/>
    <n v="274"/>
    <n v="165"/>
    <n v="45210"/>
    <n v="0"/>
    <n v="0"/>
    <n v="0"/>
    <n v="0"/>
    <n v="0"/>
  </r>
  <r>
    <s v="2024-08"/>
    <x v="7"/>
    <s v="ST002"/>
    <s v="SKU007"/>
    <n v="287"/>
    <n v="183"/>
    <n v="52521"/>
    <n v="0"/>
    <n v="0"/>
    <n v="0"/>
    <n v="0"/>
    <n v="0"/>
  </r>
  <r>
    <s v="2024-08"/>
    <x v="7"/>
    <s v="ST002"/>
    <s v="SKU008"/>
    <n v="270"/>
    <n v="203"/>
    <n v="54810"/>
    <n v="0"/>
    <n v="0"/>
    <n v="0"/>
    <n v="0"/>
    <n v="0"/>
  </r>
  <r>
    <s v="2024-08"/>
    <x v="7"/>
    <s v="ST002"/>
    <s v="SKU009"/>
    <n v="428"/>
    <n v="175"/>
    <n v="74900"/>
    <n v="1"/>
    <n v="1"/>
    <n v="0.3"/>
    <n v="0.02"/>
    <n v="0"/>
  </r>
  <r>
    <s v="2024-08"/>
    <x v="7"/>
    <s v="ST002"/>
    <s v="SKU010"/>
    <n v="50"/>
    <n v="5167"/>
    <n v="258350"/>
    <n v="0"/>
    <n v="0"/>
    <n v="0"/>
    <n v="0"/>
    <n v="0"/>
  </r>
  <r>
    <s v="2024-08"/>
    <x v="7"/>
    <s v="ST002"/>
    <s v="SKU011"/>
    <n v="45"/>
    <n v="5045"/>
    <n v="227025"/>
    <n v="0"/>
    <n v="0"/>
    <n v="0"/>
    <n v="0"/>
    <n v="0"/>
  </r>
  <r>
    <s v="2024-08"/>
    <x v="7"/>
    <s v="ST002"/>
    <s v="SKU012"/>
    <n v="44"/>
    <n v="4879"/>
    <n v="214676"/>
    <n v="0"/>
    <n v="0"/>
    <n v="0"/>
    <n v="0"/>
    <n v="0"/>
  </r>
  <r>
    <s v="2024-08"/>
    <x v="7"/>
    <s v="ST003"/>
    <s v="SKU001"/>
    <n v="103"/>
    <n v="302"/>
    <n v="31106"/>
    <n v="0"/>
    <n v="0"/>
    <n v="0"/>
    <n v="0"/>
    <n v="0"/>
  </r>
  <r>
    <s v="2024-08"/>
    <x v="7"/>
    <s v="ST003"/>
    <s v="SKU002"/>
    <n v="103"/>
    <n v="312"/>
    <n v="32136"/>
    <n v="0"/>
    <n v="0"/>
    <n v="0"/>
    <n v="0"/>
    <n v="0"/>
  </r>
  <r>
    <s v="2024-08"/>
    <x v="7"/>
    <s v="ST003"/>
    <s v="SKU003"/>
    <n v="80"/>
    <n v="319"/>
    <n v="25520"/>
    <n v="0"/>
    <n v="0"/>
    <n v="0"/>
    <n v="0"/>
    <n v="0"/>
  </r>
  <r>
    <s v="2024-08"/>
    <x v="7"/>
    <s v="ST003"/>
    <s v="SKU005"/>
    <n v="77"/>
    <n v="263"/>
    <n v="20251"/>
    <n v="0"/>
    <n v="0"/>
    <n v="0"/>
    <n v="0"/>
    <n v="0"/>
  </r>
  <r>
    <s v="2024-08"/>
    <x v="7"/>
    <s v="ST003"/>
    <s v="SKU007"/>
    <n v="131"/>
    <n v="189"/>
    <n v="24759"/>
    <n v="0"/>
    <n v="0"/>
    <n v="0"/>
    <n v="0"/>
    <n v="0"/>
  </r>
  <r>
    <s v="2024-08"/>
    <x v="7"/>
    <s v="ST003"/>
    <s v="SKU008"/>
    <n v="138"/>
    <n v="208"/>
    <n v="28704"/>
    <n v="0"/>
    <n v="0"/>
    <n v="0"/>
    <n v="0"/>
    <n v="0"/>
  </r>
  <r>
    <s v="2024-08"/>
    <x v="7"/>
    <s v="ST003"/>
    <s v="SKU009"/>
    <n v="135"/>
    <n v="178"/>
    <n v="24030"/>
    <n v="1"/>
    <n v="0"/>
    <n v="0.21"/>
    <n v="0.02"/>
    <n v="0"/>
  </r>
  <r>
    <s v="2024-08"/>
    <x v="7"/>
    <s v="ST004"/>
    <s v="SKU001"/>
    <n v="304"/>
    <n v="289"/>
    <n v="87856"/>
    <n v="0"/>
    <n v="0"/>
    <n v="0"/>
    <n v="0"/>
    <n v="0"/>
  </r>
  <r>
    <s v="2024-08"/>
    <x v="7"/>
    <s v="ST004"/>
    <s v="SKU002"/>
    <n v="284"/>
    <n v="297"/>
    <n v="84348"/>
    <n v="0"/>
    <n v="0"/>
    <n v="0"/>
    <n v="0"/>
    <n v="0"/>
  </r>
  <r>
    <s v="2024-08"/>
    <x v="7"/>
    <s v="ST004"/>
    <s v="SKU003"/>
    <n v="270"/>
    <n v="307"/>
    <n v="82890"/>
    <n v="0"/>
    <n v="0"/>
    <n v="0"/>
    <n v="0"/>
    <n v="0"/>
  </r>
  <r>
    <s v="2024-08"/>
    <x v="7"/>
    <s v="ST004"/>
    <s v="SKU004"/>
    <n v="275"/>
    <n v="341"/>
    <n v="93775"/>
    <n v="1"/>
    <n v="0"/>
    <n v="0.18"/>
    <n v="0.02"/>
    <n v="0"/>
  </r>
  <r>
    <s v="2024-08"/>
    <x v="7"/>
    <s v="ST004"/>
    <s v="SKU005"/>
    <n v="281"/>
    <n v="251"/>
    <n v="70531"/>
    <n v="0"/>
    <n v="0"/>
    <n v="0"/>
    <n v="0"/>
    <n v="0"/>
  </r>
  <r>
    <s v="2024-08"/>
    <x v="7"/>
    <s v="ST004"/>
    <s v="SKU006"/>
    <n v="626"/>
    <n v="161"/>
    <n v="100786"/>
    <n v="1"/>
    <n v="0"/>
    <n v="0.28000000000000003"/>
    <n v="0.03"/>
    <n v="0"/>
  </r>
  <r>
    <s v="2024-08"/>
    <x v="7"/>
    <s v="ST004"/>
    <s v="SKU007"/>
    <n v="439"/>
    <n v="178"/>
    <n v="78142"/>
    <n v="0"/>
    <n v="0"/>
    <n v="0"/>
    <n v="0"/>
    <n v="0"/>
  </r>
  <r>
    <s v="2024-08"/>
    <x v="7"/>
    <s v="ST004"/>
    <s v="SKU008"/>
    <n v="376"/>
    <n v="198"/>
    <n v="74448"/>
    <n v="0"/>
    <n v="0"/>
    <n v="0"/>
    <n v="0"/>
    <n v="0"/>
  </r>
  <r>
    <s v="2024-08"/>
    <x v="7"/>
    <s v="ST004"/>
    <s v="SKU009"/>
    <n v="602"/>
    <n v="172"/>
    <n v="103544"/>
    <n v="1"/>
    <n v="0"/>
    <n v="0.22"/>
    <n v="0.03"/>
    <n v="0"/>
  </r>
  <r>
    <s v="2024-08"/>
    <x v="7"/>
    <s v="ST004"/>
    <s v="SKU010"/>
    <n v="51"/>
    <n v="5090"/>
    <n v="259590"/>
    <n v="0"/>
    <n v="0"/>
    <n v="0"/>
    <n v="0"/>
    <n v="0"/>
  </r>
  <r>
    <s v="2024-08"/>
    <x v="7"/>
    <s v="ST004"/>
    <s v="SKU011"/>
    <n v="50"/>
    <n v="4968"/>
    <n v="248400"/>
    <n v="0"/>
    <n v="0"/>
    <n v="0"/>
    <n v="0"/>
    <n v="0"/>
  </r>
  <r>
    <s v="2024-08"/>
    <x v="7"/>
    <s v="ST004"/>
    <s v="SKU012"/>
    <n v="56"/>
    <n v="4816"/>
    <n v="269696"/>
    <n v="0"/>
    <n v="0"/>
    <n v="0"/>
    <n v="0"/>
    <n v="0"/>
  </r>
  <r>
    <s v="2024-08"/>
    <x v="7"/>
    <s v="ST004"/>
    <s v="SKU013"/>
    <n v="63"/>
    <n v="1175"/>
    <n v="74025"/>
    <n v="0"/>
    <n v="0"/>
    <n v="0"/>
    <n v="0"/>
    <n v="0"/>
  </r>
  <r>
    <s v="2024-08"/>
    <x v="7"/>
    <s v="ST005"/>
    <s v="SKU001"/>
    <n v="122"/>
    <n v="302"/>
    <n v="36844"/>
    <n v="0"/>
    <n v="0"/>
    <n v="0"/>
    <n v="0"/>
    <n v="0"/>
  </r>
  <r>
    <s v="2024-08"/>
    <x v="7"/>
    <s v="ST005"/>
    <s v="SKU002"/>
    <n v="114"/>
    <n v="309"/>
    <n v="35226"/>
    <n v="0"/>
    <n v="0"/>
    <n v="0"/>
    <n v="0"/>
    <n v="0"/>
  </r>
  <r>
    <s v="2024-08"/>
    <x v="7"/>
    <s v="ST005"/>
    <s v="SKU003"/>
    <n v="114"/>
    <n v="321"/>
    <n v="36594"/>
    <n v="0"/>
    <n v="0"/>
    <n v="0"/>
    <n v="0"/>
    <n v="0"/>
  </r>
  <r>
    <s v="2024-08"/>
    <x v="7"/>
    <s v="ST005"/>
    <s v="SKU004"/>
    <n v="123"/>
    <n v="357"/>
    <n v="43911"/>
    <n v="0"/>
    <n v="0"/>
    <n v="0"/>
    <n v="0"/>
    <n v="0"/>
  </r>
  <r>
    <s v="2024-08"/>
    <x v="7"/>
    <s v="ST005"/>
    <s v="SKU005"/>
    <n v="141"/>
    <n v="260"/>
    <n v="36660"/>
    <n v="0"/>
    <n v="0"/>
    <n v="0"/>
    <n v="0"/>
    <n v="0"/>
  </r>
  <r>
    <s v="2024-08"/>
    <x v="7"/>
    <s v="ST005"/>
    <s v="SKU006"/>
    <n v="301"/>
    <n v="168"/>
    <n v="50568"/>
    <n v="1"/>
    <n v="1"/>
    <n v="0.28999999999999998"/>
    <n v="0.03"/>
    <n v="0"/>
  </r>
  <r>
    <s v="2024-08"/>
    <x v="7"/>
    <s v="ST005"/>
    <s v="SKU007"/>
    <n v="189"/>
    <n v="187"/>
    <n v="35343"/>
    <n v="0"/>
    <n v="0"/>
    <n v="0"/>
    <n v="0"/>
    <n v="0"/>
  </r>
  <r>
    <s v="2024-08"/>
    <x v="7"/>
    <s v="ST005"/>
    <s v="SKU008"/>
    <n v="221"/>
    <n v="205"/>
    <n v="45305"/>
    <n v="1"/>
    <n v="1"/>
    <n v="0.1"/>
    <n v="0.03"/>
    <n v="2"/>
  </r>
  <r>
    <s v="2024-08"/>
    <x v="7"/>
    <s v="ST005"/>
    <s v="SKU009"/>
    <n v="184"/>
    <n v="178"/>
    <n v="32752"/>
    <n v="0"/>
    <n v="0"/>
    <n v="0"/>
    <n v="0"/>
    <n v="0"/>
  </r>
  <r>
    <s v="2024-08"/>
    <x v="7"/>
    <s v="ST005"/>
    <s v="SKU010"/>
    <n v="59"/>
    <n v="5306"/>
    <n v="313054"/>
    <n v="0"/>
    <n v="0"/>
    <n v="0"/>
    <n v="0"/>
    <n v="0"/>
  </r>
  <r>
    <s v="2024-08"/>
    <x v="7"/>
    <s v="ST005"/>
    <s v="SKU011"/>
    <n v="52"/>
    <n v="5104"/>
    <n v="265408"/>
    <n v="0"/>
    <n v="0"/>
    <n v="0"/>
    <n v="0"/>
    <n v="0"/>
  </r>
  <r>
    <s v="2024-08"/>
    <x v="7"/>
    <s v="ST005"/>
    <s v="SKU012"/>
    <n v="65"/>
    <n v="5011"/>
    <n v="325715"/>
    <n v="0"/>
    <n v="0"/>
    <n v="0"/>
    <n v="0"/>
    <n v="0"/>
  </r>
  <r>
    <s v="2024-08"/>
    <x v="7"/>
    <s v="ST005"/>
    <s v="SKU013"/>
    <n v="62"/>
    <n v="1230"/>
    <n v="76260"/>
    <n v="0"/>
    <n v="0"/>
    <n v="0"/>
    <n v="0"/>
    <n v="0"/>
  </r>
  <r>
    <s v="2024-09"/>
    <x v="8"/>
    <s v="ST001"/>
    <s v="SKU001"/>
    <n v="286"/>
    <n v="286"/>
    <n v="81796"/>
    <n v="1"/>
    <n v="0"/>
    <n v="0.16"/>
    <n v="0.02"/>
    <n v="0"/>
  </r>
  <r>
    <s v="2024-09"/>
    <x v="8"/>
    <s v="ST001"/>
    <s v="SKU002"/>
    <n v="274"/>
    <n v="295"/>
    <n v="80830"/>
    <n v="0"/>
    <n v="0"/>
    <n v="0"/>
    <n v="0"/>
    <n v="0"/>
  </r>
  <r>
    <s v="2024-09"/>
    <x v="8"/>
    <s v="ST001"/>
    <s v="SKU003"/>
    <n v="366"/>
    <n v="303"/>
    <n v="110898"/>
    <n v="1"/>
    <n v="1"/>
    <n v="0.14000000000000001"/>
    <n v="0.02"/>
    <n v="0"/>
  </r>
  <r>
    <s v="2024-09"/>
    <x v="8"/>
    <s v="ST001"/>
    <s v="SKU004"/>
    <n v="319"/>
    <n v="340"/>
    <n v="108460"/>
    <n v="0"/>
    <n v="0"/>
    <n v="0"/>
    <n v="0"/>
    <n v="0"/>
  </r>
  <r>
    <s v="2024-09"/>
    <x v="8"/>
    <s v="ST001"/>
    <s v="SKU005"/>
    <n v="351"/>
    <n v="251"/>
    <n v="88101"/>
    <n v="1"/>
    <n v="0"/>
    <n v="0.19"/>
    <n v="0.02"/>
    <n v="0"/>
  </r>
  <r>
    <s v="2024-09"/>
    <x v="8"/>
    <s v="ST001"/>
    <s v="SKU006"/>
    <n v="365"/>
    <n v="162"/>
    <n v="59130"/>
    <n v="0"/>
    <n v="0"/>
    <n v="0"/>
    <n v="0"/>
    <n v="0"/>
  </r>
  <r>
    <s v="2024-09"/>
    <x v="8"/>
    <s v="ST001"/>
    <s v="SKU007"/>
    <n v="445"/>
    <n v="179"/>
    <n v="79655"/>
    <n v="0"/>
    <n v="0"/>
    <n v="0"/>
    <n v="0"/>
    <n v="0"/>
  </r>
  <r>
    <s v="2024-09"/>
    <x v="8"/>
    <s v="ST001"/>
    <s v="SKU008"/>
    <n v="420"/>
    <n v="196"/>
    <n v="82320"/>
    <n v="0"/>
    <n v="0"/>
    <n v="0"/>
    <n v="0"/>
    <n v="0"/>
  </r>
  <r>
    <s v="2024-09"/>
    <x v="8"/>
    <s v="ST001"/>
    <s v="SKU009"/>
    <n v="447"/>
    <n v="167"/>
    <n v="74649"/>
    <n v="0"/>
    <n v="0"/>
    <n v="0"/>
    <n v="0"/>
    <n v="0"/>
  </r>
  <r>
    <s v="2024-09"/>
    <x v="8"/>
    <s v="ST001"/>
    <s v="SKU010"/>
    <n v="51"/>
    <n v="5023"/>
    <n v="256173"/>
    <n v="0"/>
    <n v="0"/>
    <n v="0"/>
    <n v="0"/>
    <n v="0"/>
  </r>
  <r>
    <s v="2024-09"/>
    <x v="8"/>
    <s v="ST001"/>
    <s v="SKU011"/>
    <n v="57"/>
    <n v="4873"/>
    <n v="277761"/>
    <n v="0"/>
    <n v="0"/>
    <n v="0"/>
    <n v="0"/>
    <n v="0"/>
  </r>
  <r>
    <s v="2024-09"/>
    <x v="8"/>
    <s v="ST001"/>
    <s v="SKU012"/>
    <n v="60"/>
    <n v="4774"/>
    <n v="286440"/>
    <n v="0"/>
    <n v="0"/>
    <n v="0"/>
    <n v="0"/>
    <n v="0"/>
  </r>
  <r>
    <s v="2024-09"/>
    <x v="8"/>
    <s v="ST001"/>
    <s v="SKU013"/>
    <n v="55"/>
    <n v="1171"/>
    <n v="64405"/>
    <n v="0"/>
    <n v="0"/>
    <n v="0"/>
    <n v="0"/>
    <n v="0"/>
  </r>
  <r>
    <s v="2024-09"/>
    <x v="8"/>
    <s v="ST002"/>
    <s v="SKU001"/>
    <n v="207"/>
    <n v="292"/>
    <n v="60444"/>
    <n v="0"/>
    <n v="0"/>
    <n v="0"/>
    <n v="0"/>
    <n v="2"/>
  </r>
  <r>
    <s v="2024-09"/>
    <x v="8"/>
    <s v="ST002"/>
    <s v="SKU002"/>
    <n v="173"/>
    <n v="304"/>
    <n v="52592"/>
    <n v="0"/>
    <n v="0"/>
    <n v="0"/>
    <n v="0"/>
    <n v="2"/>
  </r>
  <r>
    <s v="2024-09"/>
    <x v="8"/>
    <s v="ST002"/>
    <s v="SKU003"/>
    <n v="178"/>
    <n v="312"/>
    <n v="55536"/>
    <n v="0"/>
    <n v="0"/>
    <n v="0"/>
    <n v="0"/>
    <n v="0"/>
  </r>
  <r>
    <s v="2024-09"/>
    <x v="8"/>
    <s v="ST002"/>
    <s v="SKU004"/>
    <n v="166"/>
    <n v="349"/>
    <n v="57934"/>
    <n v="0"/>
    <n v="0"/>
    <n v="0"/>
    <n v="0"/>
    <n v="0"/>
  </r>
  <r>
    <s v="2024-09"/>
    <x v="8"/>
    <s v="ST002"/>
    <s v="SKU005"/>
    <n v="226"/>
    <n v="257"/>
    <n v="58082"/>
    <n v="1"/>
    <n v="0"/>
    <n v="0.2"/>
    <n v="0.01"/>
    <n v="0"/>
  </r>
  <r>
    <s v="2024-09"/>
    <x v="8"/>
    <s v="ST002"/>
    <s v="SKU006"/>
    <n v="237"/>
    <n v="166"/>
    <n v="39342"/>
    <n v="0"/>
    <n v="0"/>
    <n v="0"/>
    <n v="0"/>
    <n v="0"/>
  </r>
  <r>
    <s v="2024-09"/>
    <x v="8"/>
    <s v="ST002"/>
    <s v="SKU007"/>
    <n v="277"/>
    <n v="185"/>
    <n v="51245"/>
    <n v="0"/>
    <n v="0"/>
    <n v="0"/>
    <n v="0"/>
    <n v="0"/>
  </r>
  <r>
    <s v="2024-09"/>
    <x v="8"/>
    <s v="ST002"/>
    <s v="SKU008"/>
    <n v="297"/>
    <n v="203"/>
    <n v="60291"/>
    <n v="0"/>
    <n v="0"/>
    <n v="0"/>
    <n v="0"/>
    <n v="0"/>
  </r>
  <r>
    <s v="2024-09"/>
    <x v="8"/>
    <s v="ST002"/>
    <s v="SKU009"/>
    <n v="264"/>
    <n v="176"/>
    <n v="46464"/>
    <n v="0"/>
    <n v="0"/>
    <n v="0"/>
    <n v="0"/>
    <n v="0"/>
  </r>
  <r>
    <s v="2024-09"/>
    <x v="8"/>
    <s v="ST002"/>
    <s v="SKU010"/>
    <n v="46"/>
    <n v="5169"/>
    <n v="237774"/>
    <n v="0"/>
    <n v="0"/>
    <n v="0"/>
    <n v="0"/>
    <n v="0"/>
  </r>
  <r>
    <s v="2024-09"/>
    <x v="8"/>
    <s v="ST002"/>
    <s v="SKU011"/>
    <n v="48"/>
    <n v="5032"/>
    <n v="241536"/>
    <n v="0"/>
    <n v="0"/>
    <n v="0"/>
    <n v="0"/>
    <n v="0"/>
  </r>
  <r>
    <s v="2024-09"/>
    <x v="8"/>
    <s v="ST002"/>
    <s v="SKU012"/>
    <n v="41"/>
    <n v="4904"/>
    <n v="201064"/>
    <n v="0"/>
    <n v="0"/>
    <n v="0"/>
    <n v="0"/>
    <n v="0"/>
  </r>
  <r>
    <s v="2024-09"/>
    <x v="8"/>
    <s v="ST003"/>
    <s v="SKU001"/>
    <n v="86"/>
    <n v="300"/>
    <n v="25800"/>
    <n v="0"/>
    <n v="0"/>
    <n v="0"/>
    <n v="0"/>
    <n v="0"/>
  </r>
  <r>
    <s v="2024-09"/>
    <x v="8"/>
    <s v="ST003"/>
    <s v="SKU002"/>
    <n v="89"/>
    <n v="314"/>
    <n v="27946"/>
    <n v="0"/>
    <n v="0"/>
    <n v="0"/>
    <n v="0"/>
    <n v="0"/>
  </r>
  <r>
    <s v="2024-09"/>
    <x v="8"/>
    <s v="ST003"/>
    <s v="SKU003"/>
    <n v="85"/>
    <n v="323"/>
    <n v="27455"/>
    <n v="0"/>
    <n v="0"/>
    <n v="0"/>
    <n v="0"/>
    <n v="0"/>
  </r>
  <r>
    <s v="2024-09"/>
    <x v="8"/>
    <s v="ST003"/>
    <s v="SKU005"/>
    <n v="100"/>
    <n v="263"/>
    <n v="26300"/>
    <n v="0"/>
    <n v="0"/>
    <n v="0"/>
    <n v="0"/>
    <n v="1"/>
  </r>
  <r>
    <s v="2024-09"/>
    <x v="8"/>
    <s v="ST003"/>
    <s v="SKU007"/>
    <n v="122"/>
    <n v="187"/>
    <n v="22814"/>
    <n v="0"/>
    <n v="0"/>
    <n v="0"/>
    <n v="0"/>
    <n v="0"/>
  </r>
  <r>
    <s v="2024-09"/>
    <x v="8"/>
    <s v="ST003"/>
    <s v="SKU008"/>
    <n v="129"/>
    <n v="207"/>
    <n v="26703"/>
    <n v="0"/>
    <n v="0"/>
    <n v="0"/>
    <n v="0"/>
    <n v="0"/>
  </r>
  <r>
    <s v="2024-09"/>
    <x v="8"/>
    <s v="ST003"/>
    <s v="SKU009"/>
    <n v="117"/>
    <n v="180"/>
    <n v="21060"/>
    <n v="0"/>
    <n v="0"/>
    <n v="0"/>
    <n v="0"/>
    <n v="0"/>
  </r>
  <r>
    <s v="2024-09"/>
    <x v="8"/>
    <s v="ST004"/>
    <s v="SKU001"/>
    <n v="275"/>
    <n v="288"/>
    <n v="79200"/>
    <n v="0"/>
    <n v="0"/>
    <n v="0"/>
    <n v="0"/>
    <n v="0"/>
  </r>
  <r>
    <s v="2024-09"/>
    <x v="8"/>
    <s v="ST004"/>
    <s v="SKU002"/>
    <n v="314"/>
    <n v="298"/>
    <n v="93572"/>
    <n v="1"/>
    <n v="0"/>
    <n v="0.19"/>
    <n v="0.02"/>
    <n v="0"/>
  </r>
  <r>
    <s v="2024-09"/>
    <x v="8"/>
    <s v="ST004"/>
    <s v="SKU003"/>
    <n v="266"/>
    <n v="309"/>
    <n v="82194"/>
    <n v="0"/>
    <n v="0"/>
    <n v="0"/>
    <n v="0"/>
    <n v="0"/>
  </r>
  <r>
    <s v="2024-09"/>
    <x v="8"/>
    <s v="ST004"/>
    <s v="SKU004"/>
    <n v="294"/>
    <n v="344"/>
    <n v="101136"/>
    <n v="1"/>
    <n v="0"/>
    <n v="0.14000000000000001"/>
    <n v="0.02"/>
    <n v="0"/>
  </r>
  <r>
    <s v="2024-09"/>
    <x v="8"/>
    <s v="ST004"/>
    <s v="SKU005"/>
    <n v="351"/>
    <n v="253"/>
    <n v="88803"/>
    <n v="1"/>
    <n v="0"/>
    <n v="0.19"/>
    <n v="0.02"/>
    <n v="0"/>
  </r>
  <r>
    <s v="2024-09"/>
    <x v="8"/>
    <s v="ST004"/>
    <s v="SKU006"/>
    <n v="428"/>
    <n v="162"/>
    <n v="69336"/>
    <n v="0"/>
    <n v="0"/>
    <n v="0"/>
    <n v="0"/>
    <n v="0"/>
  </r>
  <r>
    <s v="2024-09"/>
    <x v="8"/>
    <s v="ST004"/>
    <s v="SKU007"/>
    <n v="448"/>
    <n v="181"/>
    <n v="81088"/>
    <n v="0"/>
    <n v="0"/>
    <n v="0"/>
    <n v="0"/>
    <n v="0"/>
  </r>
  <r>
    <s v="2024-09"/>
    <x v="8"/>
    <s v="ST004"/>
    <s v="SKU008"/>
    <n v="397"/>
    <n v="199"/>
    <n v="79003"/>
    <n v="0"/>
    <n v="0"/>
    <n v="0"/>
    <n v="0"/>
    <n v="0"/>
  </r>
  <r>
    <s v="2024-09"/>
    <x v="8"/>
    <s v="ST004"/>
    <s v="SKU009"/>
    <n v="473"/>
    <n v="171"/>
    <n v="80883"/>
    <n v="0"/>
    <n v="0"/>
    <n v="0"/>
    <n v="0"/>
    <n v="0"/>
  </r>
  <r>
    <s v="2024-09"/>
    <x v="8"/>
    <s v="ST004"/>
    <s v="SKU010"/>
    <n v="59"/>
    <n v="5030"/>
    <n v="296770"/>
    <n v="0"/>
    <n v="0"/>
    <n v="0"/>
    <n v="0"/>
    <n v="0"/>
  </r>
  <r>
    <s v="2024-09"/>
    <x v="8"/>
    <s v="ST004"/>
    <s v="SKU011"/>
    <n v="55"/>
    <n v="4936"/>
    <n v="271480"/>
    <n v="0"/>
    <n v="0"/>
    <n v="0"/>
    <n v="0"/>
    <n v="0"/>
  </r>
  <r>
    <s v="2024-09"/>
    <x v="8"/>
    <s v="ST004"/>
    <s v="SKU012"/>
    <n v="60"/>
    <n v="4799"/>
    <n v="287940"/>
    <n v="0"/>
    <n v="0"/>
    <n v="0"/>
    <n v="0"/>
    <n v="0"/>
  </r>
  <r>
    <s v="2024-09"/>
    <x v="8"/>
    <s v="ST004"/>
    <s v="SKU013"/>
    <n v="54"/>
    <n v="1171"/>
    <n v="63234"/>
    <n v="0"/>
    <n v="0"/>
    <n v="0"/>
    <n v="0"/>
    <n v="0"/>
  </r>
  <r>
    <s v="2024-09"/>
    <x v="8"/>
    <s v="ST005"/>
    <s v="SKU001"/>
    <n v="123"/>
    <n v="299"/>
    <n v="36777"/>
    <n v="0"/>
    <n v="0"/>
    <n v="0"/>
    <n v="0"/>
    <n v="0"/>
  </r>
  <r>
    <s v="2024-09"/>
    <x v="8"/>
    <s v="ST005"/>
    <s v="SKU002"/>
    <n v="136"/>
    <n v="309"/>
    <n v="42024"/>
    <n v="1"/>
    <n v="0"/>
    <n v="0.22"/>
    <n v="0.02"/>
    <n v="0"/>
  </r>
  <r>
    <s v="2024-09"/>
    <x v="8"/>
    <s v="ST005"/>
    <s v="SKU003"/>
    <n v="106"/>
    <n v="321"/>
    <n v="34026"/>
    <n v="0"/>
    <n v="0"/>
    <n v="0"/>
    <n v="0"/>
    <n v="0"/>
  </r>
  <r>
    <s v="2024-09"/>
    <x v="8"/>
    <s v="ST005"/>
    <s v="SKU004"/>
    <n v="122"/>
    <n v="357"/>
    <n v="43554"/>
    <n v="0"/>
    <n v="0"/>
    <n v="0"/>
    <n v="0"/>
    <n v="0"/>
  </r>
  <r>
    <s v="2024-09"/>
    <x v="8"/>
    <s v="ST005"/>
    <s v="SKU005"/>
    <n v="130"/>
    <n v="265"/>
    <n v="34450"/>
    <n v="0"/>
    <n v="0"/>
    <n v="0"/>
    <n v="0"/>
    <n v="0"/>
  </r>
  <r>
    <s v="2024-09"/>
    <x v="8"/>
    <s v="ST005"/>
    <s v="SKU006"/>
    <n v="201"/>
    <n v="167"/>
    <n v="33567"/>
    <n v="0"/>
    <n v="0"/>
    <n v="0"/>
    <n v="0"/>
    <n v="0"/>
  </r>
  <r>
    <s v="2024-09"/>
    <x v="8"/>
    <s v="ST005"/>
    <s v="SKU007"/>
    <n v="201"/>
    <n v="187"/>
    <n v="37587"/>
    <n v="0"/>
    <n v="0"/>
    <n v="0"/>
    <n v="0"/>
    <n v="0"/>
  </r>
  <r>
    <s v="2024-09"/>
    <x v="8"/>
    <s v="ST005"/>
    <s v="SKU008"/>
    <n v="194"/>
    <n v="208"/>
    <n v="40352"/>
    <n v="0"/>
    <n v="0"/>
    <n v="0"/>
    <n v="0"/>
    <n v="0"/>
  </r>
  <r>
    <s v="2024-09"/>
    <x v="8"/>
    <s v="ST005"/>
    <s v="SKU009"/>
    <n v="204"/>
    <n v="179"/>
    <n v="36516"/>
    <n v="0"/>
    <n v="0"/>
    <n v="0"/>
    <n v="0"/>
    <n v="0"/>
  </r>
  <r>
    <s v="2024-09"/>
    <x v="8"/>
    <s v="ST005"/>
    <s v="SKU010"/>
    <n v="57"/>
    <n v="5260"/>
    <n v="299820"/>
    <n v="0"/>
    <n v="0"/>
    <n v="0"/>
    <n v="0"/>
    <n v="0"/>
  </r>
  <r>
    <s v="2024-09"/>
    <x v="8"/>
    <s v="ST005"/>
    <s v="SKU011"/>
    <n v="56"/>
    <n v="5174"/>
    <n v="289744"/>
    <n v="0"/>
    <n v="0"/>
    <n v="0"/>
    <n v="0"/>
    <n v="0"/>
  </r>
  <r>
    <s v="2024-09"/>
    <x v="8"/>
    <s v="ST005"/>
    <s v="SKU012"/>
    <n v="52"/>
    <n v="5020"/>
    <n v="261040"/>
    <n v="0"/>
    <n v="0"/>
    <n v="0"/>
    <n v="0"/>
    <n v="0"/>
  </r>
  <r>
    <s v="2024-09"/>
    <x v="8"/>
    <s v="ST005"/>
    <s v="SKU013"/>
    <n v="61"/>
    <n v="1232"/>
    <n v="75152"/>
    <n v="1"/>
    <n v="0"/>
    <n v="0.1"/>
    <n v="0.01"/>
    <n v="0"/>
  </r>
  <r>
    <s v="2024-10"/>
    <x v="9"/>
    <s v="ST001"/>
    <s v="SKU001"/>
    <n v="375"/>
    <n v="287"/>
    <n v="107625"/>
    <n v="1"/>
    <n v="0"/>
    <n v="0.25"/>
    <n v="0.02"/>
    <n v="0"/>
  </r>
  <r>
    <s v="2024-10"/>
    <x v="9"/>
    <s v="ST001"/>
    <s v="SKU002"/>
    <n v="297"/>
    <n v="298"/>
    <n v="88506"/>
    <n v="0"/>
    <n v="0"/>
    <n v="0"/>
    <n v="0"/>
    <n v="0"/>
  </r>
  <r>
    <s v="2024-10"/>
    <x v="9"/>
    <s v="ST001"/>
    <s v="SKU003"/>
    <n v="307"/>
    <n v="306"/>
    <n v="93942"/>
    <n v="1"/>
    <n v="0"/>
    <n v="0.14000000000000001"/>
    <n v="0.02"/>
    <n v="3"/>
  </r>
  <r>
    <s v="2024-10"/>
    <x v="9"/>
    <s v="ST001"/>
    <s v="SKU004"/>
    <n v="272"/>
    <n v="340"/>
    <n v="92480"/>
    <n v="0"/>
    <n v="0"/>
    <n v="0"/>
    <n v="0"/>
    <n v="3"/>
  </r>
  <r>
    <s v="2024-10"/>
    <x v="9"/>
    <s v="ST001"/>
    <s v="SKU005"/>
    <n v="273"/>
    <n v="248"/>
    <n v="67704"/>
    <n v="0"/>
    <n v="0"/>
    <n v="0"/>
    <n v="0"/>
    <n v="0"/>
  </r>
  <r>
    <s v="2024-10"/>
    <x v="9"/>
    <s v="ST001"/>
    <s v="SKU006"/>
    <n v="406"/>
    <n v="162"/>
    <n v="65772"/>
    <n v="0"/>
    <n v="0"/>
    <n v="0"/>
    <n v="0"/>
    <n v="0"/>
  </r>
  <r>
    <s v="2024-10"/>
    <x v="9"/>
    <s v="ST001"/>
    <s v="SKU007"/>
    <n v="431"/>
    <n v="180"/>
    <n v="77580"/>
    <n v="0"/>
    <n v="0"/>
    <n v="0"/>
    <n v="0"/>
    <n v="0"/>
  </r>
  <r>
    <s v="2024-10"/>
    <x v="9"/>
    <s v="ST001"/>
    <s v="SKU008"/>
    <n v="436"/>
    <n v="198"/>
    <n v="86328"/>
    <n v="0"/>
    <n v="0"/>
    <n v="0"/>
    <n v="0"/>
    <n v="0"/>
  </r>
  <r>
    <s v="2024-10"/>
    <x v="9"/>
    <s v="ST001"/>
    <s v="SKU009"/>
    <n v="405"/>
    <n v="170"/>
    <n v="68850"/>
    <n v="0"/>
    <n v="0"/>
    <n v="0"/>
    <n v="0"/>
    <n v="0"/>
  </r>
  <r>
    <s v="2024-10"/>
    <x v="9"/>
    <s v="ST001"/>
    <s v="SKU010"/>
    <n v="55"/>
    <n v="5030"/>
    <n v="276650"/>
    <n v="0"/>
    <n v="0"/>
    <n v="0"/>
    <n v="0"/>
    <n v="0"/>
  </r>
  <r>
    <s v="2024-10"/>
    <x v="9"/>
    <s v="ST001"/>
    <s v="SKU011"/>
    <n v="59"/>
    <n v="4867"/>
    <n v="287153"/>
    <n v="0"/>
    <n v="0"/>
    <n v="0"/>
    <n v="0"/>
    <n v="0"/>
  </r>
  <r>
    <s v="2024-10"/>
    <x v="9"/>
    <s v="ST001"/>
    <s v="SKU012"/>
    <n v="48"/>
    <n v="4809"/>
    <n v="230832"/>
    <n v="0"/>
    <n v="0"/>
    <n v="0"/>
    <n v="0"/>
    <n v="0"/>
  </r>
  <r>
    <s v="2024-10"/>
    <x v="9"/>
    <s v="ST001"/>
    <s v="SKU013"/>
    <n v="57"/>
    <n v="1170"/>
    <n v="66690"/>
    <n v="0"/>
    <n v="0"/>
    <n v="0"/>
    <n v="0"/>
    <n v="0"/>
  </r>
  <r>
    <s v="2024-10"/>
    <x v="9"/>
    <s v="ST002"/>
    <s v="SKU001"/>
    <n v="197"/>
    <n v="296"/>
    <n v="58312"/>
    <n v="0"/>
    <n v="0"/>
    <n v="0"/>
    <n v="0"/>
    <n v="0"/>
  </r>
  <r>
    <s v="2024-10"/>
    <x v="9"/>
    <s v="ST002"/>
    <s v="SKU002"/>
    <n v="205"/>
    <n v="303"/>
    <n v="62115"/>
    <n v="0"/>
    <n v="0"/>
    <n v="0"/>
    <n v="0"/>
    <n v="0"/>
  </r>
  <r>
    <s v="2024-10"/>
    <x v="9"/>
    <s v="ST002"/>
    <s v="SKU003"/>
    <n v="189"/>
    <n v="309"/>
    <n v="58401"/>
    <n v="0"/>
    <n v="0"/>
    <n v="0"/>
    <n v="0"/>
    <n v="0"/>
  </r>
  <r>
    <s v="2024-10"/>
    <x v="9"/>
    <s v="ST002"/>
    <s v="SKU004"/>
    <n v="228"/>
    <n v="351"/>
    <n v="80028"/>
    <n v="1"/>
    <n v="0"/>
    <n v="0.21"/>
    <n v="0.01"/>
    <n v="0"/>
  </r>
  <r>
    <s v="2024-10"/>
    <x v="9"/>
    <s v="ST002"/>
    <s v="SKU005"/>
    <n v="199"/>
    <n v="259"/>
    <n v="51541"/>
    <n v="0"/>
    <n v="0"/>
    <n v="0"/>
    <n v="0"/>
    <n v="0"/>
  </r>
  <r>
    <s v="2024-10"/>
    <x v="9"/>
    <s v="ST002"/>
    <s v="SKU006"/>
    <n v="233"/>
    <n v="167"/>
    <n v="38911"/>
    <n v="0"/>
    <n v="0"/>
    <n v="0"/>
    <n v="0"/>
    <n v="0"/>
  </r>
  <r>
    <s v="2024-10"/>
    <x v="9"/>
    <s v="ST002"/>
    <s v="SKU007"/>
    <n v="291"/>
    <n v="184"/>
    <n v="53544"/>
    <n v="0"/>
    <n v="0"/>
    <n v="0"/>
    <n v="0"/>
    <n v="0"/>
  </r>
  <r>
    <s v="2024-10"/>
    <x v="9"/>
    <s v="ST002"/>
    <s v="SKU008"/>
    <n v="290"/>
    <n v="202"/>
    <n v="58580"/>
    <n v="0"/>
    <n v="0"/>
    <n v="0"/>
    <n v="0"/>
    <n v="0"/>
  </r>
  <r>
    <s v="2024-10"/>
    <x v="9"/>
    <s v="ST002"/>
    <s v="SKU009"/>
    <n v="308"/>
    <n v="175"/>
    <n v="53900"/>
    <n v="0"/>
    <n v="0"/>
    <n v="0"/>
    <n v="0"/>
    <n v="0"/>
  </r>
  <r>
    <s v="2024-10"/>
    <x v="9"/>
    <s v="ST002"/>
    <s v="SKU010"/>
    <n v="42"/>
    <n v="5141"/>
    <n v="215922"/>
    <n v="0"/>
    <n v="0"/>
    <n v="0"/>
    <n v="0"/>
    <n v="0"/>
  </r>
  <r>
    <s v="2024-10"/>
    <x v="9"/>
    <s v="ST002"/>
    <s v="SKU011"/>
    <n v="41"/>
    <n v="5007"/>
    <n v="205287"/>
    <n v="0"/>
    <n v="0"/>
    <n v="0"/>
    <n v="0"/>
    <n v="0"/>
  </r>
  <r>
    <s v="2024-10"/>
    <x v="9"/>
    <s v="ST002"/>
    <s v="SKU012"/>
    <n v="48"/>
    <n v="4906"/>
    <n v="235488"/>
    <n v="0"/>
    <n v="0"/>
    <n v="0"/>
    <n v="0"/>
    <n v="0"/>
  </r>
  <r>
    <s v="2024-10"/>
    <x v="9"/>
    <s v="ST003"/>
    <s v="SKU001"/>
    <n v="94"/>
    <n v="301"/>
    <n v="28294"/>
    <n v="0"/>
    <n v="0"/>
    <n v="0"/>
    <n v="0"/>
    <n v="0"/>
  </r>
  <r>
    <s v="2024-10"/>
    <x v="9"/>
    <s v="ST003"/>
    <s v="SKU002"/>
    <n v="89"/>
    <n v="312"/>
    <n v="27768"/>
    <n v="0"/>
    <n v="0"/>
    <n v="0"/>
    <n v="0"/>
    <n v="0"/>
  </r>
  <r>
    <s v="2024-10"/>
    <x v="9"/>
    <s v="ST003"/>
    <s v="SKU003"/>
    <n v="89"/>
    <n v="321"/>
    <n v="28569"/>
    <n v="0"/>
    <n v="0"/>
    <n v="0"/>
    <n v="0"/>
    <n v="0"/>
  </r>
  <r>
    <s v="2024-10"/>
    <x v="9"/>
    <s v="ST003"/>
    <s v="SKU005"/>
    <n v="88"/>
    <n v="264"/>
    <n v="23232"/>
    <n v="0"/>
    <n v="0"/>
    <n v="0"/>
    <n v="0"/>
    <n v="0"/>
  </r>
  <r>
    <s v="2024-10"/>
    <x v="9"/>
    <s v="ST003"/>
    <s v="SKU007"/>
    <n v="118"/>
    <n v="189"/>
    <n v="22302"/>
    <n v="0"/>
    <n v="0"/>
    <n v="0"/>
    <n v="0"/>
    <n v="0"/>
  </r>
  <r>
    <s v="2024-10"/>
    <x v="9"/>
    <s v="ST003"/>
    <s v="SKU008"/>
    <n v="131"/>
    <n v="208"/>
    <n v="27248"/>
    <n v="0"/>
    <n v="0"/>
    <n v="0"/>
    <n v="0"/>
    <n v="0"/>
  </r>
  <r>
    <s v="2024-10"/>
    <x v="9"/>
    <s v="ST003"/>
    <s v="SKU009"/>
    <n v="123"/>
    <n v="179"/>
    <n v="22017"/>
    <n v="0"/>
    <n v="0"/>
    <n v="0"/>
    <n v="0"/>
    <n v="0"/>
  </r>
  <r>
    <s v="2024-10"/>
    <x v="9"/>
    <s v="ST004"/>
    <s v="SKU001"/>
    <n v="233"/>
    <n v="290"/>
    <n v="67570"/>
    <n v="0"/>
    <n v="0"/>
    <n v="0"/>
    <n v="0"/>
    <n v="0"/>
  </r>
  <r>
    <s v="2024-10"/>
    <x v="9"/>
    <s v="ST004"/>
    <s v="SKU002"/>
    <n v="268"/>
    <n v="294"/>
    <n v="78792"/>
    <n v="0"/>
    <n v="0"/>
    <n v="0"/>
    <n v="0"/>
    <n v="0"/>
  </r>
  <r>
    <s v="2024-10"/>
    <x v="9"/>
    <s v="ST004"/>
    <s v="SKU003"/>
    <n v="336"/>
    <n v="305"/>
    <n v="102480"/>
    <n v="1"/>
    <n v="1"/>
    <n v="0.12"/>
    <n v="0.02"/>
    <n v="0"/>
  </r>
  <r>
    <s v="2024-10"/>
    <x v="9"/>
    <s v="ST004"/>
    <s v="SKU004"/>
    <n v="255"/>
    <n v="341"/>
    <n v="86955"/>
    <n v="0"/>
    <n v="0"/>
    <n v="0"/>
    <n v="0"/>
    <n v="0"/>
  </r>
  <r>
    <s v="2024-10"/>
    <x v="9"/>
    <s v="ST004"/>
    <s v="SKU005"/>
    <n v="289"/>
    <n v="253"/>
    <n v="73117"/>
    <n v="1"/>
    <n v="0"/>
    <n v="0.22"/>
    <n v="0.02"/>
    <n v="3"/>
  </r>
  <r>
    <s v="2024-10"/>
    <x v="9"/>
    <s v="ST004"/>
    <s v="SKU006"/>
    <n v="434"/>
    <n v="163"/>
    <n v="70742"/>
    <n v="0"/>
    <n v="0"/>
    <n v="0"/>
    <n v="0"/>
    <n v="0"/>
  </r>
  <r>
    <s v="2024-10"/>
    <x v="9"/>
    <s v="ST004"/>
    <s v="SKU007"/>
    <n v="364"/>
    <n v="180"/>
    <n v="65520"/>
    <n v="0"/>
    <n v="0"/>
    <n v="0"/>
    <n v="0"/>
    <n v="0"/>
  </r>
  <r>
    <s v="2024-10"/>
    <x v="9"/>
    <s v="ST004"/>
    <s v="SKU008"/>
    <n v="411"/>
    <n v="199"/>
    <n v="81789"/>
    <n v="0"/>
    <n v="0"/>
    <n v="0"/>
    <n v="0"/>
    <n v="0"/>
  </r>
  <r>
    <s v="2024-10"/>
    <x v="9"/>
    <s v="ST004"/>
    <s v="SKU009"/>
    <n v="400"/>
    <n v="171"/>
    <n v="68400"/>
    <n v="0"/>
    <n v="0"/>
    <n v="0"/>
    <n v="0"/>
    <n v="0"/>
  </r>
  <r>
    <s v="2024-10"/>
    <x v="9"/>
    <s v="ST004"/>
    <s v="SKU010"/>
    <n v="62"/>
    <n v="5079"/>
    <n v="314898"/>
    <n v="0"/>
    <n v="0"/>
    <n v="0"/>
    <n v="0"/>
    <n v="0"/>
  </r>
  <r>
    <s v="2024-10"/>
    <x v="9"/>
    <s v="ST004"/>
    <s v="SKU011"/>
    <n v="61"/>
    <n v="4949"/>
    <n v="301889"/>
    <n v="0"/>
    <n v="0"/>
    <n v="0"/>
    <n v="0"/>
    <n v="0"/>
  </r>
  <r>
    <s v="2024-10"/>
    <x v="9"/>
    <s v="ST004"/>
    <s v="SKU012"/>
    <n v="53"/>
    <n v="4789"/>
    <n v="253817"/>
    <n v="1"/>
    <n v="0"/>
    <n v="7.0000000000000007E-2"/>
    <n v="0.01"/>
    <n v="0"/>
  </r>
  <r>
    <s v="2024-10"/>
    <x v="9"/>
    <s v="ST004"/>
    <s v="SKU013"/>
    <n v="60"/>
    <n v="1182"/>
    <n v="70920"/>
    <n v="0"/>
    <n v="0"/>
    <n v="0"/>
    <n v="0"/>
    <n v="0"/>
  </r>
  <r>
    <s v="2024-10"/>
    <x v="9"/>
    <s v="ST005"/>
    <s v="SKU001"/>
    <n v="120"/>
    <n v="300"/>
    <n v="36000"/>
    <n v="0"/>
    <n v="0"/>
    <n v="0"/>
    <n v="0"/>
    <n v="0"/>
  </r>
  <r>
    <s v="2024-10"/>
    <x v="9"/>
    <s v="ST005"/>
    <s v="SKU002"/>
    <n v="121"/>
    <n v="310"/>
    <n v="37510"/>
    <n v="0"/>
    <n v="0"/>
    <n v="0"/>
    <n v="0"/>
    <n v="0"/>
  </r>
  <r>
    <s v="2024-10"/>
    <x v="9"/>
    <s v="ST005"/>
    <s v="SKU003"/>
    <n v="145"/>
    <n v="320"/>
    <n v="46400"/>
    <n v="1"/>
    <n v="0"/>
    <n v="0.11"/>
    <n v="0.02"/>
    <n v="0"/>
  </r>
  <r>
    <s v="2024-10"/>
    <x v="9"/>
    <s v="ST005"/>
    <s v="SKU004"/>
    <n v="104"/>
    <n v="359"/>
    <n v="37336"/>
    <n v="0"/>
    <n v="0"/>
    <n v="0"/>
    <n v="0"/>
    <n v="0"/>
  </r>
  <r>
    <s v="2024-10"/>
    <x v="9"/>
    <s v="ST005"/>
    <s v="SKU005"/>
    <n v="117"/>
    <n v="265"/>
    <n v="31005"/>
    <n v="0"/>
    <n v="0"/>
    <n v="0"/>
    <n v="0"/>
    <n v="0"/>
  </r>
  <r>
    <s v="2024-10"/>
    <x v="9"/>
    <s v="ST005"/>
    <s v="SKU006"/>
    <n v="189"/>
    <n v="168"/>
    <n v="31752"/>
    <n v="0"/>
    <n v="0"/>
    <n v="0"/>
    <n v="0"/>
    <n v="0"/>
  </r>
  <r>
    <s v="2024-10"/>
    <x v="9"/>
    <s v="ST005"/>
    <s v="SKU007"/>
    <n v="221"/>
    <n v="186"/>
    <n v="41106"/>
    <n v="0"/>
    <n v="0"/>
    <n v="0"/>
    <n v="0"/>
    <n v="0"/>
  </r>
  <r>
    <s v="2024-10"/>
    <x v="9"/>
    <s v="ST005"/>
    <s v="SKU008"/>
    <n v="274"/>
    <n v="207"/>
    <n v="56718"/>
    <n v="1"/>
    <n v="0"/>
    <n v="0.3"/>
    <n v="0.03"/>
    <n v="0"/>
  </r>
  <r>
    <s v="2024-10"/>
    <x v="9"/>
    <s v="ST005"/>
    <s v="SKU009"/>
    <n v="198"/>
    <n v="176"/>
    <n v="34848"/>
    <n v="0"/>
    <n v="0"/>
    <n v="0"/>
    <n v="0"/>
    <n v="0"/>
  </r>
  <r>
    <s v="2024-10"/>
    <x v="9"/>
    <s v="ST005"/>
    <s v="SKU010"/>
    <n v="57"/>
    <n v="5276"/>
    <n v="300732"/>
    <n v="0"/>
    <n v="0"/>
    <n v="0"/>
    <n v="0"/>
    <n v="0"/>
  </r>
  <r>
    <s v="2024-10"/>
    <x v="9"/>
    <s v="ST005"/>
    <s v="SKU011"/>
    <n v="61"/>
    <n v="5148"/>
    <n v="314028"/>
    <n v="0"/>
    <n v="0"/>
    <n v="0"/>
    <n v="0"/>
    <n v="0"/>
  </r>
  <r>
    <s v="2024-10"/>
    <x v="9"/>
    <s v="ST005"/>
    <s v="SKU012"/>
    <n v="68"/>
    <n v="4948"/>
    <n v="336464"/>
    <n v="0"/>
    <n v="0"/>
    <n v="0"/>
    <n v="0"/>
    <n v="0"/>
  </r>
  <r>
    <s v="2024-10"/>
    <x v="9"/>
    <s v="ST005"/>
    <s v="SKU013"/>
    <n v="52"/>
    <n v="1220"/>
    <n v="63440"/>
    <n v="0"/>
    <n v="0"/>
    <n v="0"/>
    <n v="0"/>
    <n v="0"/>
  </r>
  <r>
    <s v="2024-11"/>
    <x v="10"/>
    <s v="ST001"/>
    <s v="SKU001"/>
    <n v="281"/>
    <n v="287"/>
    <n v="80647"/>
    <n v="0"/>
    <n v="0"/>
    <n v="0"/>
    <n v="0"/>
    <n v="0"/>
  </r>
  <r>
    <s v="2024-11"/>
    <x v="10"/>
    <s v="ST001"/>
    <s v="SKU002"/>
    <n v="284"/>
    <n v="296"/>
    <n v="84064"/>
    <n v="0"/>
    <n v="0"/>
    <n v="0"/>
    <n v="0"/>
    <n v="0"/>
  </r>
  <r>
    <s v="2024-11"/>
    <x v="10"/>
    <s v="ST001"/>
    <s v="SKU003"/>
    <n v="297"/>
    <n v="305"/>
    <n v="90585"/>
    <n v="1"/>
    <n v="0"/>
    <n v="0.14000000000000001"/>
    <n v="0.02"/>
    <n v="0"/>
  </r>
  <r>
    <s v="2024-11"/>
    <x v="10"/>
    <s v="ST001"/>
    <s v="SKU004"/>
    <n v="362"/>
    <n v="342"/>
    <n v="123804"/>
    <n v="1"/>
    <n v="1"/>
    <n v="0.16"/>
    <n v="0.02"/>
    <n v="0"/>
  </r>
  <r>
    <s v="2024-11"/>
    <x v="10"/>
    <s v="ST001"/>
    <s v="SKU005"/>
    <n v="293"/>
    <n v="252"/>
    <n v="73836"/>
    <n v="1"/>
    <n v="0"/>
    <n v="0.22"/>
    <n v="0.02"/>
    <n v="0"/>
  </r>
  <r>
    <s v="2024-11"/>
    <x v="10"/>
    <s v="ST001"/>
    <s v="SKU006"/>
    <n v="446"/>
    <n v="160"/>
    <n v="71360"/>
    <n v="0"/>
    <n v="0"/>
    <n v="0"/>
    <n v="0"/>
    <n v="0"/>
  </r>
  <r>
    <s v="2024-11"/>
    <x v="10"/>
    <s v="ST001"/>
    <s v="SKU007"/>
    <n v="400"/>
    <n v="180"/>
    <n v="72000"/>
    <n v="0"/>
    <n v="0"/>
    <n v="0"/>
    <n v="0"/>
    <n v="0"/>
  </r>
  <r>
    <s v="2024-11"/>
    <x v="10"/>
    <s v="ST001"/>
    <s v="SKU008"/>
    <n v="453"/>
    <n v="197"/>
    <n v="89241"/>
    <n v="0"/>
    <n v="0"/>
    <n v="0"/>
    <n v="0"/>
    <n v="0"/>
  </r>
  <r>
    <s v="2024-11"/>
    <x v="10"/>
    <s v="ST001"/>
    <s v="SKU009"/>
    <n v="469"/>
    <n v="170"/>
    <n v="79730"/>
    <n v="0"/>
    <n v="0"/>
    <n v="0"/>
    <n v="0"/>
    <n v="0"/>
  </r>
  <r>
    <s v="2024-11"/>
    <x v="10"/>
    <s v="ST001"/>
    <s v="SKU010"/>
    <n v="59"/>
    <n v="5068"/>
    <n v="299012"/>
    <n v="0"/>
    <n v="0"/>
    <n v="0"/>
    <n v="0"/>
    <n v="0"/>
  </r>
  <r>
    <s v="2024-11"/>
    <x v="10"/>
    <s v="ST001"/>
    <s v="SKU011"/>
    <n v="59"/>
    <n v="4892"/>
    <n v="288628"/>
    <n v="0"/>
    <n v="0"/>
    <n v="0"/>
    <n v="0"/>
    <n v="0"/>
  </r>
  <r>
    <s v="2024-11"/>
    <x v="10"/>
    <s v="ST001"/>
    <s v="SKU012"/>
    <n v="57"/>
    <n v="4749"/>
    <n v="270693"/>
    <n v="0"/>
    <n v="0"/>
    <n v="0"/>
    <n v="0"/>
    <n v="0"/>
  </r>
  <r>
    <s v="2024-11"/>
    <x v="10"/>
    <s v="ST001"/>
    <s v="SKU013"/>
    <n v="57"/>
    <n v="1159"/>
    <n v="66063"/>
    <n v="0"/>
    <n v="0"/>
    <n v="0"/>
    <n v="0"/>
    <n v="0"/>
  </r>
  <r>
    <s v="2024-11"/>
    <x v="10"/>
    <s v="ST002"/>
    <s v="SKU001"/>
    <n v="170"/>
    <n v="296"/>
    <n v="50320"/>
    <n v="0"/>
    <n v="0"/>
    <n v="0"/>
    <n v="0"/>
    <n v="0"/>
  </r>
  <r>
    <s v="2024-11"/>
    <x v="10"/>
    <s v="ST002"/>
    <s v="SKU002"/>
    <n v="187"/>
    <n v="301"/>
    <n v="56287"/>
    <n v="0"/>
    <n v="0"/>
    <n v="0"/>
    <n v="0"/>
    <n v="0"/>
  </r>
  <r>
    <s v="2024-11"/>
    <x v="10"/>
    <s v="ST002"/>
    <s v="SKU003"/>
    <n v="172"/>
    <n v="311"/>
    <n v="53492"/>
    <n v="0"/>
    <n v="0"/>
    <n v="0"/>
    <n v="0"/>
    <n v="0"/>
  </r>
  <r>
    <s v="2024-11"/>
    <x v="10"/>
    <s v="ST002"/>
    <s v="SKU004"/>
    <n v="165"/>
    <n v="346"/>
    <n v="57090"/>
    <n v="0"/>
    <n v="0"/>
    <n v="0"/>
    <n v="0"/>
    <n v="0"/>
  </r>
  <r>
    <s v="2024-11"/>
    <x v="10"/>
    <s v="ST002"/>
    <s v="SKU005"/>
    <n v="204"/>
    <n v="257"/>
    <n v="52428"/>
    <n v="0"/>
    <n v="0"/>
    <n v="0"/>
    <n v="0"/>
    <n v="0"/>
  </r>
  <r>
    <s v="2024-11"/>
    <x v="10"/>
    <s v="ST002"/>
    <s v="SKU006"/>
    <n v="286"/>
    <n v="164"/>
    <n v="46904"/>
    <n v="0"/>
    <n v="0"/>
    <n v="0"/>
    <n v="0"/>
    <n v="0"/>
  </r>
  <r>
    <s v="2024-11"/>
    <x v="10"/>
    <s v="ST002"/>
    <s v="SKU007"/>
    <n v="283"/>
    <n v="185"/>
    <n v="52355"/>
    <n v="0"/>
    <n v="0"/>
    <n v="0"/>
    <n v="0"/>
    <n v="0"/>
  </r>
  <r>
    <s v="2024-11"/>
    <x v="10"/>
    <s v="ST002"/>
    <s v="SKU008"/>
    <n v="291"/>
    <n v="202"/>
    <n v="58782"/>
    <n v="0"/>
    <n v="0"/>
    <n v="0"/>
    <n v="0"/>
    <n v="0"/>
  </r>
  <r>
    <s v="2024-11"/>
    <x v="10"/>
    <s v="ST002"/>
    <s v="SKU009"/>
    <n v="296"/>
    <n v="174"/>
    <n v="51504"/>
    <n v="0"/>
    <n v="0"/>
    <n v="0"/>
    <n v="0"/>
    <n v="0"/>
  </r>
  <r>
    <s v="2024-11"/>
    <x v="10"/>
    <s v="ST002"/>
    <s v="SKU010"/>
    <n v="49"/>
    <n v="5177"/>
    <n v="253673"/>
    <n v="0"/>
    <n v="0"/>
    <n v="0"/>
    <n v="0"/>
    <n v="0"/>
  </r>
  <r>
    <s v="2024-11"/>
    <x v="10"/>
    <s v="ST002"/>
    <s v="SKU011"/>
    <n v="49"/>
    <n v="5002"/>
    <n v="245098"/>
    <n v="0"/>
    <n v="0"/>
    <n v="0"/>
    <n v="0"/>
    <n v="0"/>
  </r>
  <r>
    <s v="2024-11"/>
    <x v="10"/>
    <s v="ST002"/>
    <s v="SKU012"/>
    <n v="47"/>
    <n v="4888"/>
    <n v="229736"/>
    <n v="0"/>
    <n v="0"/>
    <n v="0"/>
    <n v="0"/>
    <n v="0"/>
  </r>
  <r>
    <s v="2024-11"/>
    <x v="10"/>
    <s v="ST003"/>
    <s v="SKU001"/>
    <n v="95"/>
    <n v="301"/>
    <n v="28595"/>
    <n v="0"/>
    <n v="0"/>
    <n v="0"/>
    <n v="0"/>
    <n v="1"/>
  </r>
  <r>
    <s v="2024-11"/>
    <x v="10"/>
    <s v="ST003"/>
    <s v="SKU002"/>
    <n v="88"/>
    <n v="311"/>
    <n v="27368"/>
    <n v="0"/>
    <n v="0"/>
    <n v="0"/>
    <n v="0"/>
    <n v="0"/>
  </r>
  <r>
    <s v="2024-11"/>
    <x v="10"/>
    <s v="ST003"/>
    <s v="SKU003"/>
    <n v="85"/>
    <n v="320"/>
    <n v="27200"/>
    <n v="0"/>
    <n v="0"/>
    <n v="0"/>
    <n v="0"/>
    <n v="0"/>
  </r>
  <r>
    <s v="2024-11"/>
    <x v="10"/>
    <s v="ST003"/>
    <s v="SKU005"/>
    <n v="94"/>
    <n v="268"/>
    <n v="25192"/>
    <n v="1"/>
    <n v="0"/>
    <n v="0.19"/>
    <n v="0.01"/>
    <n v="0"/>
  </r>
  <r>
    <s v="2024-11"/>
    <x v="10"/>
    <s v="ST003"/>
    <s v="SKU007"/>
    <n v="123"/>
    <n v="189"/>
    <n v="23247"/>
    <n v="0"/>
    <n v="0"/>
    <n v="0"/>
    <n v="0"/>
    <n v="0"/>
  </r>
  <r>
    <s v="2024-11"/>
    <x v="10"/>
    <s v="ST003"/>
    <s v="SKU008"/>
    <n v="144"/>
    <n v="207"/>
    <n v="29808"/>
    <n v="0"/>
    <n v="0"/>
    <n v="0"/>
    <n v="0"/>
    <n v="0"/>
  </r>
  <r>
    <s v="2024-11"/>
    <x v="10"/>
    <s v="ST003"/>
    <s v="SKU009"/>
    <n v="133"/>
    <n v="178"/>
    <n v="23674"/>
    <n v="0"/>
    <n v="0"/>
    <n v="0"/>
    <n v="0"/>
    <n v="0"/>
  </r>
  <r>
    <s v="2024-11"/>
    <x v="10"/>
    <s v="ST004"/>
    <s v="SKU001"/>
    <n v="262"/>
    <n v="288"/>
    <n v="75456"/>
    <n v="0"/>
    <n v="0"/>
    <n v="0"/>
    <n v="0"/>
    <n v="0"/>
  </r>
  <r>
    <s v="2024-11"/>
    <x v="10"/>
    <s v="ST004"/>
    <s v="SKU002"/>
    <n v="257"/>
    <n v="299"/>
    <n v="76843"/>
    <n v="0"/>
    <n v="0"/>
    <n v="0"/>
    <n v="0"/>
    <n v="0"/>
  </r>
  <r>
    <s v="2024-11"/>
    <x v="10"/>
    <s v="ST004"/>
    <s v="SKU003"/>
    <n v="269"/>
    <n v="307"/>
    <n v="82583"/>
    <n v="1"/>
    <n v="0"/>
    <n v="0.15"/>
    <n v="0.02"/>
    <n v="0"/>
  </r>
  <r>
    <s v="2024-11"/>
    <x v="10"/>
    <s v="ST004"/>
    <s v="SKU004"/>
    <n v="302"/>
    <n v="343"/>
    <n v="103586"/>
    <n v="0"/>
    <n v="0"/>
    <n v="0"/>
    <n v="0"/>
    <n v="0"/>
  </r>
  <r>
    <s v="2024-11"/>
    <x v="10"/>
    <s v="ST004"/>
    <s v="SKU005"/>
    <n v="306"/>
    <n v="253"/>
    <n v="77418"/>
    <n v="0"/>
    <n v="0"/>
    <n v="0"/>
    <n v="0"/>
    <n v="0"/>
  </r>
  <r>
    <s v="2024-11"/>
    <x v="10"/>
    <s v="ST004"/>
    <s v="SKU006"/>
    <n v="426"/>
    <n v="162"/>
    <n v="69012"/>
    <n v="0"/>
    <n v="0"/>
    <n v="0"/>
    <n v="0"/>
    <n v="0"/>
  </r>
  <r>
    <s v="2024-11"/>
    <x v="10"/>
    <s v="ST004"/>
    <s v="SKU007"/>
    <n v="389"/>
    <n v="181"/>
    <n v="70409"/>
    <n v="0"/>
    <n v="0"/>
    <n v="0"/>
    <n v="0"/>
    <n v="0"/>
  </r>
  <r>
    <s v="2024-11"/>
    <x v="10"/>
    <s v="ST004"/>
    <s v="SKU008"/>
    <n v="434"/>
    <n v="197"/>
    <n v="85498"/>
    <n v="0"/>
    <n v="0"/>
    <n v="0"/>
    <n v="0"/>
    <n v="0"/>
  </r>
  <r>
    <s v="2024-11"/>
    <x v="10"/>
    <s v="ST004"/>
    <s v="SKU009"/>
    <n v="488"/>
    <n v="171"/>
    <n v="83448"/>
    <n v="1"/>
    <n v="0"/>
    <n v="0.1"/>
    <n v="0.03"/>
    <n v="0"/>
  </r>
  <r>
    <s v="2024-11"/>
    <x v="10"/>
    <s v="ST004"/>
    <s v="SKU010"/>
    <n v="55"/>
    <n v="5127"/>
    <n v="281985"/>
    <n v="0"/>
    <n v="0"/>
    <n v="0"/>
    <n v="0"/>
    <n v="0"/>
  </r>
  <r>
    <s v="2024-11"/>
    <x v="10"/>
    <s v="ST004"/>
    <s v="SKU011"/>
    <n v="56"/>
    <n v="4914"/>
    <n v="275184"/>
    <n v="0"/>
    <n v="0"/>
    <n v="0"/>
    <n v="0"/>
    <n v="0"/>
  </r>
  <r>
    <s v="2024-11"/>
    <x v="10"/>
    <s v="ST004"/>
    <s v="SKU012"/>
    <n v="54"/>
    <n v="4823"/>
    <n v="260442"/>
    <n v="0"/>
    <n v="0"/>
    <n v="0"/>
    <n v="0"/>
    <n v="0"/>
  </r>
  <r>
    <s v="2024-11"/>
    <x v="10"/>
    <s v="ST004"/>
    <s v="SKU013"/>
    <n v="55"/>
    <n v="1170"/>
    <n v="64350"/>
    <n v="0"/>
    <n v="0"/>
    <n v="0"/>
    <n v="0"/>
    <n v="0"/>
  </r>
  <r>
    <s v="2024-11"/>
    <x v="10"/>
    <s v="ST005"/>
    <s v="SKU001"/>
    <n v="130"/>
    <n v="302"/>
    <n v="39260"/>
    <n v="0"/>
    <n v="0"/>
    <n v="0"/>
    <n v="0"/>
    <n v="0"/>
  </r>
  <r>
    <s v="2024-11"/>
    <x v="10"/>
    <s v="ST005"/>
    <s v="SKU002"/>
    <n v="114"/>
    <n v="310"/>
    <n v="35340"/>
    <n v="0"/>
    <n v="0"/>
    <n v="0"/>
    <n v="0"/>
    <n v="0"/>
  </r>
  <r>
    <s v="2024-11"/>
    <x v="10"/>
    <s v="ST005"/>
    <s v="SKU003"/>
    <n v="114"/>
    <n v="320"/>
    <n v="36480"/>
    <n v="0"/>
    <n v="0"/>
    <n v="0"/>
    <n v="0"/>
    <n v="0"/>
  </r>
  <r>
    <s v="2024-11"/>
    <x v="10"/>
    <s v="ST005"/>
    <s v="SKU004"/>
    <n v="122"/>
    <n v="357"/>
    <n v="43554"/>
    <n v="0"/>
    <n v="0"/>
    <n v="0"/>
    <n v="0"/>
    <n v="0"/>
  </r>
  <r>
    <s v="2024-11"/>
    <x v="10"/>
    <s v="ST005"/>
    <s v="SKU005"/>
    <n v="119"/>
    <n v="265"/>
    <n v="31535"/>
    <n v="0"/>
    <n v="0"/>
    <n v="0"/>
    <n v="0"/>
    <n v="0"/>
  </r>
  <r>
    <s v="2024-11"/>
    <x v="10"/>
    <s v="ST005"/>
    <s v="SKU006"/>
    <n v="207"/>
    <n v="168"/>
    <n v="34776"/>
    <n v="0"/>
    <n v="0"/>
    <n v="0"/>
    <n v="0"/>
    <n v="0"/>
  </r>
  <r>
    <s v="2024-11"/>
    <x v="10"/>
    <s v="ST005"/>
    <s v="SKU007"/>
    <n v="213"/>
    <n v="187"/>
    <n v="39831"/>
    <n v="0"/>
    <n v="0"/>
    <n v="0"/>
    <n v="0"/>
    <n v="0"/>
  </r>
  <r>
    <s v="2024-11"/>
    <x v="10"/>
    <s v="ST005"/>
    <s v="SKU008"/>
    <n v="213"/>
    <n v="206"/>
    <n v="43878"/>
    <n v="0"/>
    <n v="0"/>
    <n v="0"/>
    <n v="0"/>
    <n v="0"/>
  </r>
  <r>
    <s v="2024-11"/>
    <x v="10"/>
    <s v="ST005"/>
    <s v="SKU009"/>
    <n v="181"/>
    <n v="177"/>
    <n v="32037"/>
    <n v="0"/>
    <n v="0"/>
    <n v="0"/>
    <n v="0"/>
    <n v="0"/>
  </r>
  <r>
    <s v="2024-11"/>
    <x v="10"/>
    <s v="ST005"/>
    <s v="SKU010"/>
    <n v="60"/>
    <n v="5213"/>
    <n v="312780"/>
    <n v="0"/>
    <n v="0"/>
    <n v="0"/>
    <n v="0"/>
    <n v="0"/>
  </r>
  <r>
    <s v="2024-11"/>
    <x v="10"/>
    <s v="ST005"/>
    <s v="SKU011"/>
    <n v="62"/>
    <n v="5095"/>
    <n v="315890"/>
    <n v="0"/>
    <n v="0"/>
    <n v="0"/>
    <n v="0"/>
    <n v="0"/>
  </r>
  <r>
    <s v="2024-11"/>
    <x v="10"/>
    <s v="ST005"/>
    <s v="SKU012"/>
    <n v="67"/>
    <n v="4974"/>
    <n v="333258"/>
    <n v="0"/>
    <n v="0"/>
    <n v="0"/>
    <n v="0"/>
    <n v="0"/>
  </r>
  <r>
    <s v="2024-11"/>
    <x v="10"/>
    <s v="ST005"/>
    <s v="SKU013"/>
    <n v="60"/>
    <n v="1235"/>
    <n v="74100"/>
    <n v="0"/>
    <n v="0"/>
    <n v="0"/>
    <n v="0"/>
    <n v="1"/>
  </r>
  <r>
    <s v="2024-12"/>
    <x v="11"/>
    <s v="ST001"/>
    <s v="SKU001"/>
    <n v="306"/>
    <n v="290"/>
    <n v="88740"/>
    <n v="0"/>
    <n v="0"/>
    <n v="0"/>
    <n v="0"/>
    <n v="0"/>
  </r>
  <r>
    <s v="2024-12"/>
    <x v="11"/>
    <s v="ST001"/>
    <s v="SKU002"/>
    <n v="290"/>
    <n v="294"/>
    <n v="85260"/>
    <n v="0"/>
    <n v="0"/>
    <n v="0"/>
    <n v="0"/>
    <n v="0"/>
  </r>
  <r>
    <s v="2024-12"/>
    <x v="11"/>
    <s v="ST001"/>
    <s v="SKU003"/>
    <n v="279"/>
    <n v="305"/>
    <n v="85095"/>
    <n v="0"/>
    <n v="0"/>
    <n v="0"/>
    <n v="0"/>
    <n v="0"/>
  </r>
  <r>
    <s v="2024-12"/>
    <x v="11"/>
    <s v="ST001"/>
    <s v="SKU004"/>
    <n v="279"/>
    <n v="340"/>
    <n v="94860"/>
    <n v="0"/>
    <n v="0"/>
    <n v="0"/>
    <n v="0"/>
    <n v="0"/>
  </r>
  <r>
    <s v="2024-12"/>
    <x v="11"/>
    <s v="ST001"/>
    <s v="SKU005"/>
    <n v="313"/>
    <n v="251"/>
    <n v="78563"/>
    <n v="0"/>
    <n v="0"/>
    <n v="0"/>
    <n v="0"/>
    <n v="0"/>
  </r>
  <r>
    <s v="2024-12"/>
    <x v="11"/>
    <s v="ST001"/>
    <s v="SKU006"/>
    <n v="435"/>
    <n v="160"/>
    <n v="69600"/>
    <n v="0"/>
    <n v="0"/>
    <n v="0"/>
    <n v="0"/>
    <n v="0"/>
  </r>
  <r>
    <s v="2024-12"/>
    <x v="11"/>
    <s v="ST001"/>
    <s v="SKU007"/>
    <n v="439"/>
    <n v="179"/>
    <n v="78581"/>
    <n v="0"/>
    <n v="0"/>
    <n v="0"/>
    <n v="0"/>
    <n v="0"/>
  </r>
  <r>
    <s v="2024-12"/>
    <x v="11"/>
    <s v="ST001"/>
    <s v="SKU008"/>
    <n v="406"/>
    <n v="196"/>
    <n v="79576"/>
    <n v="0"/>
    <n v="0"/>
    <n v="0"/>
    <n v="0"/>
    <n v="0"/>
  </r>
  <r>
    <s v="2024-12"/>
    <x v="11"/>
    <s v="ST001"/>
    <s v="SKU009"/>
    <n v="375"/>
    <n v="169"/>
    <n v="63375"/>
    <n v="0"/>
    <n v="0"/>
    <n v="0"/>
    <n v="0"/>
    <n v="0"/>
  </r>
  <r>
    <s v="2024-12"/>
    <x v="11"/>
    <s v="ST001"/>
    <s v="SKU010"/>
    <n v="50"/>
    <n v="5024"/>
    <n v="251200"/>
    <n v="0"/>
    <n v="0"/>
    <n v="0"/>
    <n v="0"/>
    <n v="0"/>
  </r>
  <r>
    <s v="2024-12"/>
    <x v="11"/>
    <s v="ST001"/>
    <s v="SKU011"/>
    <n v="62"/>
    <n v="4856"/>
    <n v="301072"/>
    <n v="0"/>
    <n v="0"/>
    <n v="0"/>
    <n v="0"/>
    <n v="0"/>
  </r>
  <r>
    <s v="2024-12"/>
    <x v="11"/>
    <s v="ST001"/>
    <s v="SKU012"/>
    <n v="54"/>
    <n v="4786"/>
    <n v="258444"/>
    <n v="0"/>
    <n v="0"/>
    <n v="0"/>
    <n v="0"/>
    <n v="0"/>
  </r>
  <r>
    <s v="2024-12"/>
    <x v="11"/>
    <s v="ST001"/>
    <s v="SKU013"/>
    <n v="56"/>
    <n v="1165"/>
    <n v="65240"/>
    <n v="1"/>
    <n v="0"/>
    <n v="0.06"/>
    <n v="0.01"/>
    <n v="0"/>
  </r>
  <r>
    <s v="2024-12"/>
    <x v="11"/>
    <s v="ST002"/>
    <s v="SKU001"/>
    <n v="218"/>
    <n v="297"/>
    <n v="64746"/>
    <n v="1"/>
    <n v="1"/>
    <n v="0.25"/>
    <n v="0.01"/>
    <n v="0"/>
  </r>
  <r>
    <s v="2024-12"/>
    <x v="11"/>
    <s v="ST002"/>
    <s v="SKU002"/>
    <n v="192"/>
    <n v="305"/>
    <n v="58560"/>
    <n v="0"/>
    <n v="0"/>
    <n v="0"/>
    <n v="0"/>
    <n v="0"/>
  </r>
  <r>
    <s v="2024-12"/>
    <x v="11"/>
    <s v="ST002"/>
    <s v="SKU003"/>
    <n v="184"/>
    <n v="315"/>
    <n v="57960"/>
    <n v="0"/>
    <n v="0"/>
    <n v="0"/>
    <n v="0"/>
    <n v="0"/>
  </r>
  <r>
    <s v="2024-12"/>
    <x v="11"/>
    <s v="ST002"/>
    <s v="SKU004"/>
    <n v="208"/>
    <n v="349"/>
    <n v="72592"/>
    <n v="1"/>
    <n v="1"/>
    <n v="0.17"/>
    <n v="0.01"/>
    <n v="0"/>
  </r>
  <r>
    <s v="2024-12"/>
    <x v="11"/>
    <s v="ST002"/>
    <s v="SKU005"/>
    <n v="202"/>
    <n v="259"/>
    <n v="52318"/>
    <n v="0"/>
    <n v="0"/>
    <n v="0"/>
    <n v="0"/>
    <n v="0"/>
  </r>
  <r>
    <s v="2024-12"/>
    <x v="11"/>
    <s v="ST002"/>
    <s v="SKU006"/>
    <n v="271"/>
    <n v="167"/>
    <n v="45257"/>
    <n v="0"/>
    <n v="0"/>
    <n v="0"/>
    <n v="0"/>
    <n v="0"/>
  </r>
  <r>
    <s v="2024-12"/>
    <x v="11"/>
    <s v="ST002"/>
    <s v="SKU007"/>
    <n v="301"/>
    <n v="184"/>
    <n v="55384"/>
    <n v="0"/>
    <n v="0"/>
    <n v="0"/>
    <n v="0"/>
    <n v="0"/>
  </r>
  <r>
    <s v="2024-12"/>
    <x v="11"/>
    <s v="ST002"/>
    <s v="SKU008"/>
    <n v="299"/>
    <n v="202"/>
    <n v="60398"/>
    <n v="0"/>
    <n v="0"/>
    <n v="0"/>
    <n v="0"/>
    <n v="0"/>
  </r>
  <r>
    <s v="2024-12"/>
    <x v="11"/>
    <s v="ST002"/>
    <s v="SKU009"/>
    <n v="307"/>
    <n v="176"/>
    <n v="54032"/>
    <n v="0"/>
    <n v="0"/>
    <n v="0"/>
    <n v="0"/>
    <n v="0"/>
  </r>
  <r>
    <s v="2024-12"/>
    <x v="11"/>
    <s v="ST002"/>
    <s v="SKU010"/>
    <n v="42"/>
    <n v="5172"/>
    <n v="217224"/>
    <n v="0"/>
    <n v="0"/>
    <n v="0"/>
    <n v="0"/>
    <n v="0"/>
  </r>
  <r>
    <s v="2024-12"/>
    <x v="11"/>
    <s v="ST002"/>
    <s v="SKU011"/>
    <n v="47"/>
    <n v="5011"/>
    <n v="235517"/>
    <n v="0"/>
    <n v="0"/>
    <n v="0"/>
    <n v="0"/>
    <n v="0"/>
  </r>
  <r>
    <s v="2024-12"/>
    <x v="11"/>
    <s v="ST002"/>
    <s v="SKU012"/>
    <n v="44"/>
    <n v="4918"/>
    <n v="216392"/>
    <n v="0"/>
    <n v="0"/>
    <n v="0"/>
    <n v="0"/>
    <n v="0"/>
  </r>
  <r>
    <s v="2024-12"/>
    <x v="11"/>
    <s v="ST003"/>
    <s v="SKU001"/>
    <n v="104"/>
    <n v="301"/>
    <n v="31304"/>
    <n v="0"/>
    <n v="0"/>
    <n v="0"/>
    <n v="0"/>
    <n v="1"/>
  </r>
  <r>
    <s v="2024-12"/>
    <x v="11"/>
    <s v="ST003"/>
    <s v="SKU002"/>
    <n v="91"/>
    <n v="312"/>
    <n v="28392"/>
    <n v="0"/>
    <n v="0"/>
    <n v="0"/>
    <n v="0"/>
    <n v="0"/>
  </r>
  <r>
    <s v="2024-12"/>
    <x v="11"/>
    <s v="ST003"/>
    <s v="SKU003"/>
    <n v="89"/>
    <n v="321"/>
    <n v="28569"/>
    <n v="0"/>
    <n v="0"/>
    <n v="0"/>
    <n v="0"/>
    <n v="0"/>
  </r>
  <r>
    <s v="2024-12"/>
    <x v="11"/>
    <s v="ST003"/>
    <s v="SKU005"/>
    <n v="81"/>
    <n v="263"/>
    <n v="21303"/>
    <n v="0"/>
    <n v="0"/>
    <n v="0"/>
    <n v="0"/>
    <n v="0"/>
  </r>
  <r>
    <s v="2024-12"/>
    <x v="11"/>
    <s v="ST003"/>
    <s v="SKU007"/>
    <n v="111"/>
    <n v="189"/>
    <n v="20979"/>
    <n v="0"/>
    <n v="0"/>
    <n v="0"/>
    <n v="0"/>
    <n v="0"/>
  </r>
  <r>
    <s v="2024-12"/>
    <x v="11"/>
    <s v="ST003"/>
    <s v="SKU008"/>
    <n v="128"/>
    <n v="207"/>
    <n v="26496"/>
    <n v="0"/>
    <n v="0"/>
    <n v="0"/>
    <n v="0"/>
    <n v="0"/>
  </r>
  <r>
    <s v="2024-12"/>
    <x v="11"/>
    <s v="ST003"/>
    <s v="SKU009"/>
    <n v="130"/>
    <n v="178"/>
    <n v="23140"/>
    <n v="0"/>
    <n v="0"/>
    <n v="0"/>
    <n v="0"/>
    <n v="0"/>
  </r>
  <r>
    <s v="2024-12"/>
    <x v="11"/>
    <s v="ST004"/>
    <s v="SKU001"/>
    <n v="287"/>
    <n v="292"/>
    <n v="83804"/>
    <n v="0"/>
    <n v="0"/>
    <n v="0"/>
    <n v="0"/>
    <n v="0"/>
  </r>
  <r>
    <s v="2024-12"/>
    <x v="11"/>
    <s v="ST004"/>
    <s v="SKU002"/>
    <n v="294"/>
    <n v="299"/>
    <n v="87906"/>
    <n v="0"/>
    <n v="0"/>
    <n v="0"/>
    <n v="0"/>
    <n v="0"/>
  </r>
  <r>
    <s v="2024-12"/>
    <x v="11"/>
    <s v="ST004"/>
    <s v="SKU003"/>
    <n v="316"/>
    <n v="307"/>
    <n v="97012"/>
    <n v="1"/>
    <n v="0"/>
    <n v="0.13"/>
    <n v="0.02"/>
    <n v="0"/>
  </r>
  <r>
    <s v="2024-12"/>
    <x v="11"/>
    <s v="ST004"/>
    <s v="SKU004"/>
    <n v="347"/>
    <n v="343"/>
    <n v="119021"/>
    <n v="1"/>
    <n v="0"/>
    <n v="0.25"/>
    <n v="0.02"/>
    <n v="0"/>
  </r>
  <r>
    <s v="2024-12"/>
    <x v="11"/>
    <s v="ST004"/>
    <s v="SKU005"/>
    <n v="259"/>
    <n v="252"/>
    <n v="65268"/>
    <n v="0"/>
    <n v="0"/>
    <n v="0"/>
    <n v="0"/>
    <n v="0"/>
  </r>
  <r>
    <s v="2024-12"/>
    <x v="11"/>
    <s v="ST004"/>
    <s v="SKU006"/>
    <n v="432"/>
    <n v="161"/>
    <n v="69552"/>
    <n v="0"/>
    <n v="0"/>
    <n v="0"/>
    <n v="0"/>
    <n v="0"/>
  </r>
  <r>
    <s v="2024-12"/>
    <x v="11"/>
    <s v="ST004"/>
    <s v="SKU007"/>
    <n v="447"/>
    <n v="181"/>
    <n v="80907"/>
    <n v="0"/>
    <n v="0"/>
    <n v="0"/>
    <n v="0"/>
    <n v="0"/>
  </r>
  <r>
    <s v="2024-12"/>
    <x v="11"/>
    <s v="ST004"/>
    <s v="SKU008"/>
    <n v="591"/>
    <n v="197"/>
    <n v="116427"/>
    <n v="1"/>
    <n v="1"/>
    <n v="0.27"/>
    <n v="0.03"/>
    <n v="0"/>
  </r>
  <r>
    <s v="2024-12"/>
    <x v="11"/>
    <s v="ST004"/>
    <s v="SKU009"/>
    <n v="573"/>
    <n v="173"/>
    <n v="99129"/>
    <n v="1"/>
    <n v="0"/>
    <n v="0.26"/>
    <n v="0.03"/>
    <n v="0"/>
  </r>
  <r>
    <s v="2024-12"/>
    <x v="11"/>
    <s v="ST004"/>
    <s v="SKU010"/>
    <n v="48"/>
    <n v="5024"/>
    <n v="241152"/>
    <n v="0"/>
    <n v="0"/>
    <n v="0"/>
    <n v="0"/>
    <n v="0"/>
  </r>
  <r>
    <s v="2024-12"/>
    <x v="11"/>
    <s v="ST004"/>
    <s v="SKU011"/>
    <n v="56"/>
    <n v="4923"/>
    <n v="275688"/>
    <n v="0"/>
    <n v="0"/>
    <n v="0"/>
    <n v="0"/>
    <n v="0"/>
  </r>
  <r>
    <s v="2024-12"/>
    <x v="11"/>
    <s v="ST004"/>
    <s v="SKU012"/>
    <n v="51"/>
    <n v="4795"/>
    <n v="244545"/>
    <n v="1"/>
    <n v="0"/>
    <n v="0.06"/>
    <n v="0.01"/>
    <n v="0"/>
  </r>
  <r>
    <s v="2024-12"/>
    <x v="11"/>
    <s v="ST004"/>
    <s v="SKU013"/>
    <n v="58"/>
    <n v="1172"/>
    <n v="67976"/>
    <n v="0"/>
    <n v="0"/>
    <n v="0"/>
    <n v="0"/>
    <n v="0"/>
  </r>
  <r>
    <s v="2024-12"/>
    <x v="11"/>
    <s v="ST005"/>
    <s v="SKU001"/>
    <n v="117"/>
    <n v="301"/>
    <n v="35217"/>
    <n v="0"/>
    <n v="0"/>
    <n v="0"/>
    <n v="0"/>
    <n v="0"/>
  </r>
  <r>
    <s v="2024-12"/>
    <x v="11"/>
    <s v="ST005"/>
    <s v="SKU002"/>
    <n v="150"/>
    <n v="311"/>
    <n v="46650"/>
    <n v="1"/>
    <n v="1"/>
    <n v="0.2"/>
    <n v="0.02"/>
    <n v="0"/>
  </r>
  <r>
    <s v="2024-12"/>
    <x v="11"/>
    <s v="ST005"/>
    <s v="SKU003"/>
    <n v="151"/>
    <n v="322"/>
    <n v="48622"/>
    <n v="1"/>
    <n v="1"/>
    <n v="0.15"/>
    <n v="0.02"/>
    <n v="0"/>
  </r>
  <r>
    <s v="2024-12"/>
    <x v="11"/>
    <s v="ST005"/>
    <s v="SKU004"/>
    <n v="134"/>
    <n v="358"/>
    <n v="47972"/>
    <n v="1"/>
    <n v="1"/>
    <n v="0.25"/>
    <n v="0.02"/>
    <n v="0"/>
  </r>
  <r>
    <s v="2024-12"/>
    <x v="11"/>
    <s v="ST005"/>
    <s v="SKU005"/>
    <n v="149"/>
    <n v="263"/>
    <n v="39187"/>
    <n v="1"/>
    <n v="1"/>
    <n v="0.19"/>
    <n v="0.02"/>
    <n v="0"/>
  </r>
  <r>
    <s v="2024-12"/>
    <x v="11"/>
    <s v="ST005"/>
    <s v="SKU006"/>
    <n v="186"/>
    <n v="169"/>
    <n v="31434"/>
    <n v="0"/>
    <n v="0"/>
    <n v="0"/>
    <n v="0"/>
    <n v="0"/>
  </r>
  <r>
    <s v="2024-12"/>
    <x v="11"/>
    <s v="ST005"/>
    <s v="SKU007"/>
    <n v="186"/>
    <n v="187"/>
    <n v="34782"/>
    <n v="0"/>
    <n v="0"/>
    <n v="0"/>
    <n v="0"/>
    <n v="0"/>
  </r>
  <r>
    <s v="2024-12"/>
    <x v="11"/>
    <s v="ST005"/>
    <s v="SKU008"/>
    <n v="187"/>
    <n v="205"/>
    <n v="38335"/>
    <n v="0"/>
    <n v="0"/>
    <n v="0"/>
    <n v="0"/>
    <n v="0"/>
  </r>
  <r>
    <s v="2024-12"/>
    <x v="11"/>
    <s v="ST005"/>
    <s v="SKU009"/>
    <n v="203"/>
    <n v="178"/>
    <n v="36134"/>
    <n v="0"/>
    <n v="0"/>
    <n v="0"/>
    <n v="0"/>
    <n v="0"/>
  </r>
  <r>
    <s v="2024-12"/>
    <x v="11"/>
    <s v="ST005"/>
    <s v="SKU010"/>
    <n v="67"/>
    <n v="5308"/>
    <n v="355636"/>
    <n v="0"/>
    <n v="0"/>
    <n v="0"/>
    <n v="0"/>
    <n v="0"/>
  </r>
  <r>
    <s v="2024-12"/>
    <x v="11"/>
    <s v="ST005"/>
    <s v="SKU011"/>
    <n v="58"/>
    <n v="5137"/>
    <n v="297946"/>
    <n v="0"/>
    <n v="0"/>
    <n v="0"/>
    <n v="0"/>
    <n v="0"/>
  </r>
  <r>
    <s v="2024-12"/>
    <x v="11"/>
    <s v="ST005"/>
    <s v="SKU012"/>
    <n v="70"/>
    <n v="4993"/>
    <n v="349510"/>
    <n v="1"/>
    <n v="0"/>
    <n v="7.0000000000000007E-2"/>
    <n v="0.01"/>
    <n v="0"/>
  </r>
  <r>
    <s v="2024-12"/>
    <x v="11"/>
    <s v="ST005"/>
    <s v="SKU013"/>
    <n v="64"/>
    <n v="1224"/>
    <n v="78336"/>
    <n v="0"/>
    <n v="0"/>
    <n v="0"/>
    <n v="0"/>
    <n v="0"/>
  </r>
  <r>
    <s v="2024-13"/>
    <x v="12"/>
    <s v="ST001"/>
    <s v="SKU001"/>
    <n v="270"/>
    <n v="288"/>
    <n v="77760"/>
    <n v="0"/>
    <n v="0"/>
    <n v="0"/>
    <n v="0"/>
    <n v="0"/>
  </r>
  <r>
    <s v="2024-13"/>
    <x v="12"/>
    <s v="ST001"/>
    <s v="SKU002"/>
    <n v="264"/>
    <n v="297"/>
    <n v="78408"/>
    <n v="0"/>
    <n v="0"/>
    <n v="0"/>
    <n v="0"/>
    <n v="0"/>
  </r>
  <r>
    <s v="2024-13"/>
    <x v="12"/>
    <s v="ST001"/>
    <s v="SKU003"/>
    <n v="281"/>
    <n v="306"/>
    <n v="85986"/>
    <n v="0"/>
    <n v="0"/>
    <n v="0"/>
    <n v="0"/>
    <n v="0"/>
  </r>
  <r>
    <s v="2024-13"/>
    <x v="12"/>
    <s v="ST001"/>
    <s v="SKU004"/>
    <n v="248"/>
    <n v="341"/>
    <n v="84568"/>
    <n v="0"/>
    <n v="0"/>
    <n v="0"/>
    <n v="0"/>
    <n v="0"/>
  </r>
  <r>
    <s v="2024-13"/>
    <x v="12"/>
    <s v="ST001"/>
    <s v="SKU005"/>
    <n v="250"/>
    <n v="248"/>
    <n v="62000"/>
    <n v="0"/>
    <n v="0"/>
    <n v="0"/>
    <n v="0"/>
    <n v="0"/>
  </r>
  <r>
    <s v="2024-13"/>
    <x v="12"/>
    <s v="ST001"/>
    <s v="SKU006"/>
    <n v="423"/>
    <n v="161"/>
    <n v="68103"/>
    <n v="0"/>
    <n v="0"/>
    <n v="0"/>
    <n v="0"/>
    <n v="0"/>
  </r>
  <r>
    <s v="2024-13"/>
    <x v="12"/>
    <s v="ST001"/>
    <s v="SKU007"/>
    <n v="447"/>
    <n v="179"/>
    <n v="80013"/>
    <n v="0"/>
    <n v="0"/>
    <n v="0"/>
    <n v="0"/>
    <n v="0"/>
  </r>
  <r>
    <s v="2024-13"/>
    <x v="12"/>
    <s v="ST001"/>
    <s v="SKU008"/>
    <n v="468"/>
    <n v="196"/>
    <n v="91728"/>
    <n v="0"/>
    <n v="0"/>
    <n v="0"/>
    <n v="0"/>
    <n v="0"/>
  </r>
  <r>
    <s v="2024-13"/>
    <x v="12"/>
    <s v="ST001"/>
    <s v="SKU009"/>
    <n v="596"/>
    <n v="171"/>
    <n v="101916"/>
    <n v="1"/>
    <n v="1"/>
    <n v="0.16"/>
    <n v="0.03"/>
    <n v="0"/>
  </r>
  <r>
    <s v="2024-13"/>
    <x v="12"/>
    <s v="ST001"/>
    <s v="SKU010"/>
    <n v="59"/>
    <n v="5018"/>
    <n v="296062"/>
    <n v="0"/>
    <n v="0"/>
    <n v="0"/>
    <n v="0"/>
    <n v="0"/>
  </r>
  <r>
    <s v="2024-13"/>
    <x v="12"/>
    <s v="ST001"/>
    <s v="SKU011"/>
    <n v="59"/>
    <n v="4851"/>
    <n v="286209"/>
    <n v="0"/>
    <n v="0"/>
    <n v="0"/>
    <n v="0"/>
    <n v="0"/>
  </r>
  <r>
    <s v="2024-13"/>
    <x v="12"/>
    <s v="ST001"/>
    <s v="SKU012"/>
    <n v="56"/>
    <n v="4790"/>
    <n v="268240"/>
    <n v="0"/>
    <n v="0"/>
    <n v="0"/>
    <n v="0"/>
    <n v="0"/>
  </r>
  <r>
    <s v="2024-13"/>
    <x v="12"/>
    <s v="ST001"/>
    <s v="SKU013"/>
    <n v="54"/>
    <n v="1169"/>
    <n v="63126"/>
    <n v="0"/>
    <n v="0"/>
    <n v="0"/>
    <n v="0"/>
    <n v="0"/>
  </r>
  <r>
    <s v="2024-13"/>
    <x v="12"/>
    <s v="ST002"/>
    <s v="SKU001"/>
    <n v="187"/>
    <n v="294"/>
    <n v="54978"/>
    <n v="0"/>
    <n v="0"/>
    <n v="0"/>
    <n v="0"/>
    <n v="0"/>
  </r>
  <r>
    <s v="2024-13"/>
    <x v="12"/>
    <s v="ST002"/>
    <s v="SKU002"/>
    <n v="181"/>
    <n v="301"/>
    <n v="54481"/>
    <n v="0"/>
    <n v="0"/>
    <n v="0"/>
    <n v="0"/>
    <n v="0"/>
  </r>
  <r>
    <s v="2024-13"/>
    <x v="12"/>
    <s v="ST002"/>
    <s v="SKU003"/>
    <n v="189"/>
    <n v="312"/>
    <n v="58968"/>
    <n v="0"/>
    <n v="0"/>
    <n v="0"/>
    <n v="0"/>
    <n v="0"/>
  </r>
  <r>
    <s v="2024-13"/>
    <x v="12"/>
    <s v="ST002"/>
    <s v="SKU004"/>
    <n v="185"/>
    <n v="349"/>
    <n v="64565"/>
    <n v="0"/>
    <n v="0"/>
    <n v="0"/>
    <n v="0"/>
    <n v="0"/>
  </r>
  <r>
    <s v="2024-13"/>
    <x v="12"/>
    <s v="ST002"/>
    <s v="SKU005"/>
    <n v="213"/>
    <n v="258"/>
    <n v="54954"/>
    <n v="0"/>
    <n v="0"/>
    <n v="0"/>
    <n v="0"/>
    <n v="0"/>
  </r>
  <r>
    <s v="2024-13"/>
    <x v="12"/>
    <s v="ST002"/>
    <s v="SKU006"/>
    <n v="292"/>
    <n v="166"/>
    <n v="48472"/>
    <n v="0"/>
    <n v="0"/>
    <n v="0"/>
    <n v="0"/>
    <n v="0"/>
  </r>
  <r>
    <s v="2024-13"/>
    <x v="12"/>
    <s v="ST002"/>
    <s v="SKU007"/>
    <n v="304"/>
    <n v="183"/>
    <n v="55632"/>
    <n v="0"/>
    <n v="0"/>
    <n v="0"/>
    <n v="0"/>
    <n v="3"/>
  </r>
  <r>
    <s v="2024-13"/>
    <x v="12"/>
    <s v="ST002"/>
    <s v="SKU008"/>
    <n v="290"/>
    <n v="202"/>
    <n v="58580"/>
    <n v="0"/>
    <n v="0"/>
    <n v="0"/>
    <n v="0"/>
    <n v="0"/>
  </r>
  <r>
    <s v="2024-13"/>
    <x v="12"/>
    <s v="ST002"/>
    <s v="SKU009"/>
    <n v="295"/>
    <n v="176"/>
    <n v="51920"/>
    <n v="0"/>
    <n v="0"/>
    <n v="0"/>
    <n v="0"/>
    <n v="0"/>
  </r>
  <r>
    <s v="2024-13"/>
    <x v="12"/>
    <s v="ST002"/>
    <s v="SKU010"/>
    <n v="48"/>
    <n v="5164"/>
    <n v="247872"/>
    <n v="0"/>
    <n v="0"/>
    <n v="0"/>
    <n v="0"/>
    <n v="0"/>
  </r>
  <r>
    <s v="2024-13"/>
    <x v="12"/>
    <s v="ST002"/>
    <s v="SKU011"/>
    <n v="48"/>
    <n v="5066"/>
    <n v="243168"/>
    <n v="0"/>
    <n v="0"/>
    <n v="0"/>
    <n v="0"/>
    <n v="0"/>
  </r>
  <r>
    <s v="2024-13"/>
    <x v="12"/>
    <s v="ST002"/>
    <s v="SKU012"/>
    <n v="46"/>
    <n v="4848"/>
    <n v="223008"/>
    <n v="0"/>
    <n v="0"/>
    <n v="0"/>
    <n v="0"/>
    <n v="0"/>
  </r>
  <r>
    <s v="2024-13"/>
    <x v="12"/>
    <s v="ST003"/>
    <s v="SKU001"/>
    <n v="89"/>
    <n v="304"/>
    <n v="27056"/>
    <n v="1"/>
    <n v="0"/>
    <n v="0.16"/>
    <n v="0.01"/>
    <n v="0"/>
  </r>
  <r>
    <s v="2024-13"/>
    <x v="12"/>
    <s v="ST003"/>
    <s v="SKU002"/>
    <n v="90"/>
    <n v="313"/>
    <n v="28170"/>
    <n v="0"/>
    <n v="0"/>
    <n v="0"/>
    <n v="0"/>
    <n v="0"/>
  </r>
  <r>
    <s v="2024-13"/>
    <x v="12"/>
    <s v="ST003"/>
    <s v="SKU003"/>
    <n v="84"/>
    <n v="324"/>
    <n v="27216"/>
    <n v="0"/>
    <n v="0"/>
    <n v="0"/>
    <n v="0"/>
    <n v="0"/>
  </r>
  <r>
    <s v="2024-13"/>
    <x v="12"/>
    <s v="ST003"/>
    <s v="SKU005"/>
    <n v="88"/>
    <n v="264"/>
    <n v="23232"/>
    <n v="0"/>
    <n v="0"/>
    <n v="0"/>
    <n v="0"/>
    <n v="0"/>
  </r>
  <r>
    <s v="2024-13"/>
    <x v="12"/>
    <s v="ST003"/>
    <s v="SKU007"/>
    <n v="121"/>
    <n v="187"/>
    <n v="22627"/>
    <n v="0"/>
    <n v="0"/>
    <n v="0"/>
    <n v="0"/>
    <n v="0"/>
  </r>
  <r>
    <s v="2024-13"/>
    <x v="12"/>
    <s v="ST003"/>
    <s v="SKU008"/>
    <n v="137"/>
    <n v="208"/>
    <n v="28496"/>
    <n v="0"/>
    <n v="0"/>
    <n v="0"/>
    <n v="0"/>
    <n v="0"/>
  </r>
  <r>
    <s v="2024-13"/>
    <x v="12"/>
    <s v="ST003"/>
    <s v="SKU009"/>
    <n v="124"/>
    <n v="178"/>
    <n v="22072"/>
    <n v="0"/>
    <n v="0"/>
    <n v="0"/>
    <n v="0"/>
    <n v="0"/>
  </r>
  <r>
    <s v="2024-13"/>
    <x v="12"/>
    <s v="ST004"/>
    <s v="SKU001"/>
    <n v="274"/>
    <n v="287"/>
    <n v="78638"/>
    <n v="0"/>
    <n v="0"/>
    <n v="0"/>
    <n v="0"/>
    <n v="0"/>
  </r>
  <r>
    <s v="2024-13"/>
    <x v="12"/>
    <s v="ST004"/>
    <s v="SKU002"/>
    <n v="264"/>
    <n v="300"/>
    <n v="79200"/>
    <n v="0"/>
    <n v="0"/>
    <n v="0"/>
    <n v="0"/>
    <n v="0"/>
  </r>
  <r>
    <s v="2024-13"/>
    <x v="12"/>
    <s v="ST004"/>
    <s v="SKU003"/>
    <n v="342"/>
    <n v="308"/>
    <n v="105336"/>
    <n v="1"/>
    <n v="1"/>
    <n v="0.16"/>
    <n v="0.02"/>
    <n v="3"/>
  </r>
  <r>
    <s v="2024-13"/>
    <x v="12"/>
    <s v="ST004"/>
    <s v="SKU004"/>
    <n v="314"/>
    <n v="343"/>
    <n v="107702"/>
    <n v="1"/>
    <n v="1"/>
    <n v="0.16"/>
    <n v="0.02"/>
    <n v="0"/>
  </r>
  <r>
    <s v="2024-13"/>
    <x v="12"/>
    <s v="ST004"/>
    <s v="SKU005"/>
    <n v="246"/>
    <n v="253"/>
    <n v="62238"/>
    <n v="0"/>
    <n v="0"/>
    <n v="0"/>
    <n v="0"/>
    <n v="0"/>
  </r>
  <r>
    <s v="2024-13"/>
    <x v="12"/>
    <s v="ST004"/>
    <s v="SKU006"/>
    <n v="371"/>
    <n v="163"/>
    <n v="60473"/>
    <n v="0"/>
    <n v="0"/>
    <n v="0"/>
    <n v="0"/>
    <n v="0"/>
  </r>
  <r>
    <s v="2024-13"/>
    <x v="12"/>
    <s v="ST004"/>
    <s v="SKU007"/>
    <n v="594"/>
    <n v="181"/>
    <n v="107514"/>
    <n v="1"/>
    <n v="0"/>
    <n v="0.23"/>
    <n v="0.03"/>
    <n v="0"/>
  </r>
  <r>
    <s v="2024-13"/>
    <x v="12"/>
    <s v="ST004"/>
    <s v="SKU008"/>
    <n v="418"/>
    <n v="198"/>
    <n v="82764"/>
    <n v="0"/>
    <n v="0"/>
    <n v="0"/>
    <n v="0"/>
    <n v="0"/>
  </r>
  <r>
    <s v="2024-13"/>
    <x v="12"/>
    <s v="ST004"/>
    <s v="SKU009"/>
    <n v="659"/>
    <n v="170"/>
    <n v="112030"/>
    <n v="1"/>
    <n v="1"/>
    <n v="0.27"/>
    <n v="0.03"/>
    <n v="0"/>
  </r>
  <r>
    <s v="2024-13"/>
    <x v="12"/>
    <s v="ST004"/>
    <s v="SKU010"/>
    <n v="56"/>
    <n v="5067"/>
    <n v="283752"/>
    <n v="0"/>
    <n v="0"/>
    <n v="0"/>
    <n v="0"/>
    <n v="0"/>
  </r>
  <r>
    <s v="2024-13"/>
    <x v="12"/>
    <s v="ST004"/>
    <s v="SKU011"/>
    <n v="55"/>
    <n v="4938"/>
    <n v="271590"/>
    <n v="0"/>
    <n v="0"/>
    <n v="0"/>
    <n v="0"/>
    <n v="0"/>
  </r>
  <r>
    <s v="2024-13"/>
    <x v="12"/>
    <s v="ST004"/>
    <s v="SKU012"/>
    <n v="55"/>
    <n v="4762"/>
    <n v="261910"/>
    <n v="0"/>
    <n v="0"/>
    <n v="0"/>
    <n v="0"/>
    <n v="0"/>
  </r>
  <r>
    <s v="2024-13"/>
    <x v="12"/>
    <s v="ST004"/>
    <s v="SKU013"/>
    <n v="57"/>
    <n v="1162"/>
    <n v="66234"/>
    <n v="0"/>
    <n v="0"/>
    <n v="0"/>
    <n v="0"/>
    <n v="0"/>
  </r>
  <r>
    <s v="2024-13"/>
    <x v="12"/>
    <s v="ST005"/>
    <s v="SKU001"/>
    <n v="131"/>
    <n v="301"/>
    <n v="39431"/>
    <n v="1"/>
    <n v="0"/>
    <n v="0.15"/>
    <n v="0.02"/>
    <n v="0"/>
  </r>
  <r>
    <s v="2024-13"/>
    <x v="12"/>
    <s v="ST005"/>
    <s v="SKU002"/>
    <n v="124"/>
    <n v="312"/>
    <n v="38688"/>
    <n v="0"/>
    <n v="0"/>
    <n v="0"/>
    <n v="0"/>
    <n v="0"/>
  </r>
  <r>
    <s v="2024-13"/>
    <x v="12"/>
    <s v="ST005"/>
    <s v="SKU003"/>
    <n v="112"/>
    <n v="320"/>
    <n v="35840"/>
    <n v="0"/>
    <n v="0"/>
    <n v="0"/>
    <n v="0"/>
    <n v="0"/>
  </r>
  <r>
    <s v="2024-13"/>
    <x v="12"/>
    <s v="ST005"/>
    <s v="SKU004"/>
    <n v="107"/>
    <n v="357"/>
    <n v="38199"/>
    <n v="0"/>
    <n v="0"/>
    <n v="0"/>
    <n v="0"/>
    <n v="0"/>
  </r>
  <r>
    <s v="2024-13"/>
    <x v="12"/>
    <s v="ST005"/>
    <s v="SKU005"/>
    <n v="128"/>
    <n v="263"/>
    <n v="33664"/>
    <n v="0"/>
    <n v="0"/>
    <n v="0"/>
    <n v="0"/>
    <n v="0"/>
  </r>
  <r>
    <s v="2024-13"/>
    <x v="12"/>
    <s v="ST005"/>
    <s v="SKU006"/>
    <n v="194"/>
    <n v="168"/>
    <n v="32592"/>
    <n v="0"/>
    <n v="0"/>
    <n v="0"/>
    <n v="0"/>
    <n v="0"/>
  </r>
  <r>
    <s v="2024-13"/>
    <x v="12"/>
    <s v="ST005"/>
    <s v="SKU007"/>
    <n v="214"/>
    <n v="186"/>
    <n v="39804"/>
    <n v="0"/>
    <n v="0"/>
    <n v="0"/>
    <n v="0"/>
    <n v="0"/>
  </r>
  <r>
    <s v="2024-13"/>
    <x v="12"/>
    <s v="ST005"/>
    <s v="SKU008"/>
    <n v="206"/>
    <n v="206"/>
    <n v="42436"/>
    <n v="0"/>
    <n v="0"/>
    <n v="0"/>
    <n v="0"/>
    <n v="0"/>
  </r>
  <r>
    <s v="2024-13"/>
    <x v="12"/>
    <s v="ST005"/>
    <s v="SKU009"/>
    <n v="191"/>
    <n v="179"/>
    <n v="34189"/>
    <n v="0"/>
    <n v="0"/>
    <n v="0"/>
    <n v="0"/>
    <n v="2"/>
  </r>
  <r>
    <s v="2024-13"/>
    <x v="12"/>
    <s v="ST005"/>
    <s v="SKU010"/>
    <n v="58"/>
    <n v="5285"/>
    <n v="306530"/>
    <n v="0"/>
    <n v="0"/>
    <n v="0"/>
    <n v="0"/>
    <n v="0"/>
  </r>
  <r>
    <s v="2024-13"/>
    <x v="12"/>
    <s v="ST005"/>
    <s v="SKU011"/>
    <n v="58"/>
    <n v="5130"/>
    <n v="297540"/>
    <n v="0"/>
    <n v="0"/>
    <n v="0"/>
    <n v="0"/>
    <n v="0"/>
  </r>
  <r>
    <s v="2024-13"/>
    <x v="12"/>
    <s v="ST005"/>
    <s v="SKU012"/>
    <n v="61"/>
    <n v="5012"/>
    <n v="305732"/>
    <n v="0"/>
    <n v="0"/>
    <n v="0"/>
    <n v="0"/>
    <n v="0"/>
  </r>
  <r>
    <s v="2024-13"/>
    <x v="12"/>
    <s v="ST005"/>
    <s v="SKU013"/>
    <n v="60"/>
    <n v="1229"/>
    <n v="73740"/>
    <n v="0"/>
    <n v="0"/>
    <n v="0"/>
    <n v="0"/>
    <n v="0"/>
  </r>
  <r>
    <s v="2024-14"/>
    <x v="13"/>
    <s v="ST001"/>
    <s v="SKU001"/>
    <n v="248"/>
    <n v="291"/>
    <n v="72168"/>
    <n v="0"/>
    <n v="0"/>
    <n v="0"/>
    <n v="0"/>
    <n v="0"/>
  </r>
  <r>
    <s v="2024-14"/>
    <x v="13"/>
    <s v="ST001"/>
    <s v="SKU002"/>
    <n v="277"/>
    <n v="304"/>
    <n v="84208"/>
    <n v="1"/>
    <n v="0"/>
    <n v="0.14000000000000001"/>
    <n v="0.02"/>
    <n v="0"/>
  </r>
  <r>
    <s v="2024-14"/>
    <x v="13"/>
    <s v="ST001"/>
    <s v="SKU003"/>
    <n v="229"/>
    <n v="313"/>
    <n v="71677"/>
    <n v="0"/>
    <n v="0"/>
    <n v="0"/>
    <n v="0"/>
    <n v="0"/>
  </r>
  <r>
    <s v="2024-14"/>
    <x v="13"/>
    <s v="ST001"/>
    <s v="SKU004"/>
    <n v="251"/>
    <n v="349"/>
    <n v="87599"/>
    <n v="0"/>
    <n v="0"/>
    <n v="0"/>
    <n v="0"/>
    <n v="0"/>
  </r>
  <r>
    <s v="2024-14"/>
    <x v="13"/>
    <s v="ST001"/>
    <s v="SKU005"/>
    <n v="283"/>
    <n v="257"/>
    <n v="72731"/>
    <n v="0"/>
    <n v="0"/>
    <n v="0"/>
    <n v="0"/>
    <n v="0"/>
  </r>
  <r>
    <s v="2024-14"/>
    <x v="13"/>
    <s v="ST001"/>
    <s v="SKU006"/>
    <n v="353"/>
    <n v="165"/>
    <n v="58245"/>
    <n v="0"/>
    <n v="0"/>
    <n v="0"/>
    <n v="0"/>
    <n v="0"/>
  </r>
  <r>
    <s v="2024-14"/>
    <x v="13"/>
    <s v="ST001"/>
    <s v="SKU007"/>
    <n v="394"/>
    <n v="182"/>
    <n v="71708"/>
    <n v="0"/>
    <n v="0"/>
    <n v="0"/>
    <n v="0"/>
    <n v="0"/>
  </r>
  <r>
    <s v="2024-14"/>
    <x v="13"/>
    <s v="ST001"/>
    <s v="SKU008"/>
    <n v="348"/>
    <n v="201"/>
    <n v="69948"/>
    <n v="0"/>
    <n v="0"/>
    <n v="0"/>
    <n v="0"/>
    <n v="0"/>
  </r>
  <r>
    <s v="2024-14"/>
    <x v="13"/>
    <s v="ST001"/>
    <s v="SKU009"/>
    <n v="420"/>
    <n v="174"/>
    <n v="73080"/>
    <n v="0"/>
    <n v="0"/>
    <n v="0"/>
    <n v="0"/>
    <n v="0"/>
  </r>
  <r>
    <s v="2024-14"/>
    <x v="13"/>
    <s v="ST001"/>
    <s v="SKU010"/>
    <n v="59"/>
    <n v="5170"/>
    <n v="305030"/>
    <n v="0"/>
    <n v="0"/>
    <n v="0"/>
    <n v="0"/>
    <n v="0"/>
  </r>
  <r>
    <s v="2024-14"/>
    <x v="13"/>
    <s v="ST001"/>
    <s v="SKU011"/>
    <n v="64"/>
    <n v="4990"/>
    <n v="319360"/>
    <n v="0"/>
    <n v="0"/>
    <n v="0"/>
    <n v="0"/>
    <n v="0"/>
  </r>
  <r>
    <s v="2024-14"/>
    <x v="13"/>
    <s v="ST001"/>
    <s v="SKU012"/>
    <n v="55"/>
    <n v="4847"/>
    <n v="266585"/>
    <n v="0"/>
    <n v="0"/>
    <n v="0"/>
    <n v="0"/>
    <n v="0"/>
  </r>
  <r>
    <s v="2024-14"/>
    <x v="13"/>
    <s v="ST001"/>
    <s v="SKU013"/>
    <n v="58"/>
    <n v="1188"/>
    <n v="68904"/>
    <n v="0"/>
    <n v="0"/>
    <n v="0"/>
    <n v="0"/>
    <n v="0"/>
  </r>
  <r>
    <s v="2024-14"/>
    <x v="13"/>
    <s v="ST002"/>
    <s v="SKU001"/>
    <n v="177"/>
    <n v="302"/>
    <n v="53454"/>
    <n v="0"/>
    <n v="0"/>
    <n v="0"/>
    <n v="0"/>
    <n v="0"/>
  </r>
  <r>
    <s v="2024-14"/>
    <x v="13"/>
    <s v="ST002"/>
    <s v="SKU002"/>
    <n v="200"/>
    <n v="310"/>
    <n v="62000"/>
    <n v="1"/>
    <n v="0"/>
    <n v="0.25"/>
    <n v="0.01"/>
    <n v="0"/>
  </r>
  <r>
    <s v="2024-14"/>
    <x v="13"/>
    <s v="ST002"/>
    <s v="SKU003"/>
    <n v="176"/>
    <n v="318"/>
    <n v="55968"/>
    <n v="0"/>
    <n v="0"/>
    <n v="0"/>
    <n v="0"/>
    <n v="0"/>
  </r>
  <r>
    <s v="2024-14"/>
    <x v="13"/>
    <s v="ST002"/>
    <s v="SKU004"/>
    <n v="220"/>
    <n v="355"/>
    <n v="78100"/>
    <n v="1"/>
    <n v="0"/>
    <n v="0.15"/>
    <n v="0.01"/>
    <n v="0"/>
  </r>
  <r>
    <s v="2024-14"/>
    <x v="13"/>
    <s v="ST002"/>
    <s v="SKU005"/>
    <n v="157"/>
    <n v="266"/>
    <n v="41762"/>
    <n v="0"/>
    <n v="0"/>
    <n v="0"/>
    <n v="0"/>
    <n v="0"/>
  </r>
  <r>
    <s v="2024-14"/>
    <x v="13"/>
    <s v="ST002"/>
    <s v="SKU006"/>
    <n v="261"/>
    <n v="169"/>
    <n v="44109"/>
    <n v="0"/>
    <n v="0"/>
    <n v="0"/>
    <n v="0"/>
    <n v="0"/>
  </r>
  <r>
    <s v="2024-14"/>
    <x v="13"/>
    <s v="ST002"/>
    <s v="SKU007"/>
    <n v="353"/>
    <n v="187"/>
    <n v="66011"/>
    <n v="1"/>
    <n v="1"/>
    <n v="0.3"/>
    <n v="0.02"/>
    <n v="0"/>
  </r>
  <r>
    <s v="2024-14"/>
    <x v="13"/>
    <s v="ST002"/>
    <s v="SKU008"/>
    <n v="313"/>
    <n v="206"/>
    <n v="64478"/>
    <n v="0"/>
    <n v="0"/>
    <n v="0"/>
    <n v="0"/>
    <n v="0"/>
  </r>
  <r>
    <s v="2024-14"/>
    <x v="13"/>
    <s v="ST002"/>
    <s v="SKU009"/>
    <n v="305"/>
    <n v="180"/>
    <n v="54900"/>
    <n v="0"/>
    <n v="0"/>
    <n v="0"/>
    <n v="0"/>
    <n v="0"/>
  </r>
  <r>
    <s v="2024-14"/>
    <x v="13"/>
    <s v="ST002"/>
    <s v="SKU010"/>
    <n v="43"/>
    <n v="5263"/>
    <n v="226309"/>
    <n v="0"/>
    <n v="0"/>
    <n v="0"/>
    <n v="0"/>
    <n v="0"/>
  </r>
  <r>
    <s v="2024-14"/>
    <x v="13"/>
    <s v="ST002"/>
    <s v="SKU011"/>
    <n v="43"/>
    <n v="5103"/>
    <n v="219429"/>
    <n v="0"/>
    <n v="0"/>
    <n v="0"/>
    <n v="0"/>
    <n v="0"/>
  </r>
  <r>
    <s v="2024-14"/>
    <x v="13"/>
    <s v="ST002"/>
    <s v="SKU012"/>
    <n v="44"/>
    <n v="4986"/>
    <n v="219384"/>
    <n v="0"/>
    <n v="0"/>
    <n v="0"/>
    <n v="0"/>
    <n v="0"/>
  </r>
  <r>
    <s v="2024-14"/>
    <x v="13"/>
    <s v="ST003"/>
    <s v="SKU001"/>
    <n v="94"/>
    <n v="310"/>
    <n v="29140"/>
    <n v="0"/>
    <n v="0"/>
    <n v="0"/>
    <n v="0"/>
    <n v="0"/>
  </r>
  <r>
    <s v="2024-14"/>
    <x v="13"/>
    <s v="ST003"/>
    <s v="SKU002"/>
    <n v="85"/>
    <n v="320"/>
    <n v="27200"/>
    <n v="0"/>
    <n v="0"/>
    <n v="0"/>
    <n v="0"/>
    <n v="0"/>
  </r>
  <r>
    <s v="2024-14"/>
    <x v="13"/>
    <s v="ST003"/>
    <s v="SKU003"/>
    <n v="83"/>
    <n v="327"/>
    <n v="27141"/>
    <n v="0"/>
    <n v="0"/>
    <n v="0"/>
    <n v="0"/>
    <n v="0"/>
  </r>
  <r>
    <s v="2024-14"/>
    <x v="13"/>
    <s v="ST003"/>
    <s v="SKU005"/>
    <n v="86"/>
    <n v="269"/>
    <n v="23134"/>
    <n v="0"/>
    <n v="0"/>
    <n v="0"/>
    <n v="0"/>
    <n v="0"/>
  </r>
  <r>
    <s v="2024-14"/>
    <x v="13"/>
    <s v="ST003"/>
    <s v="SKU007"/>
    <n v="137"/>
    <n v="192"/>
    <n v="26304"/>
    <n v="1"/>
    <n v="0"/>
    <n v="0.1"/>
    <n v="0.02"/>
    <n v="0"/>
  </r>
  <r>
    <s v="2024-14"/>
    <x v="13"/>
    <s v="ST003"/>
    <s v="SKU008"/>
    <n v="116"/>
    <n v="212"/>
    <n v="24592"/>
    <n v="0"/>
    <n v="0"/>
    <n v="0"/>
    <n v="0"/>
    <n v="0"/>
  </r>
  <r>
    <s v="2024-14"/>
    <x v="13"/>
    <s v="ST003"/>
    <s v="SKU009"/>
    <n v="123"/>
    <n v="182"/>
    <n v="22386"/>
    <n v="0"/>
    <n v="0"/>
    <n v="0"/>
    <n v="0"/>
    <n v="0"/>
  </r>
  <r>
    <s v="2024-14"/>
    <x v="13"/>
    <s v="ST004"/>
    <s v="SKU001"/>
    <n v="280"/>
    <n v="296"/>
    <n v="82880"/>
    <n v="0"/>
    <n v="0"/>
    <n v="0"/>
    <n v="0"/>
    <n v="0"/>
  </r>
  <r>
    <s v="2024-14"/>
    <x v="13"/>
    <s v="ST004"/>
    <s v="SKU002"/>
    <n v="259"/>
    <n v="302"/>
    <n v="78218"/>
    <n v="0"/>
    <n v="0"/>
    <n v="0"/>
    <n v="0"/>
    <n v="0"/>
  </r>
  <r>
    <s v="2024-14"/>
    <x v="13"/>
    <s v="ST004"/>
    <s v="SKU003"/>
    <n v="303"/>
    <n v="312"/>
    <n v="94536"/>
    <n v="1"/>
    <n v="0"/>
    <n v="0.19"/>
    <n v="0.02"/>
    <n v="0"/>
  </r>
  <r>
    <s v="2024-14"/>
    <x v="13"/>
    <s v="ST004"/>
    <s v="SKU004"/>
    <n v="247"/>
    <n v="352"/>
    <n v="86944"/>
    <n v="0"/>
    <n v="0"/>
    <n v="0"/>
    <n v="0"/>
    <n v="0"/>
  </r>
  <r>
    <s v="2024-14"/>
    <x v="13"/>
    <s v="ST004"/>
    <s v="SKU005"/>
    <n v="282"/>
    <n v="258"/>
    <n v="72756"/>
    <n v="0"/>
    <n v="0"/>
    <n v="0"/>
    <n v="0"/>
    <n v="0"/>
  </r>
  <r>
    <s v="2024-14"/>
    <x v="13"/>
    <s v="ST004"/>
    <s v="SKU006"/>
    <n v="349"/>
    <n v="167"/>
    <n v="58283"/>
    <n v="0"/>
    <n v="0"/>
    <n v="0"/>
    <n v="0"/>
    <n v="0"/>
  </r>
  <r>
    <s v="2024-14"/>
    <x v="13"/>
    <s v="ST004"/>
    <s v="SKU007"/>
    <n v="405"/>
    <n v="184"/>
    <n v="74520"/>
    <n v="0"/>
    <n v="0"/>
    <n v="0"/>
    <n v="0"/>
    <n v="0"/>
  </r>
  <r>
    <s v="2024-14"/>
    <x v="13"/>
    <s v="ST004"/>
    <s v="SKU008"/>
    <n v="387"/>
    <n v="202"/>
    <n v="78174"/>
    <n v="0"/>
    <n v="0"/>
    <n v="0"/>
    <n v="0"/>
    <n v="0"/>
  </r>
  <r>
    <s v="2024-14"/>
    <x v="13"/>
    <s v="ST004"/>
    <s v="SKU009"/>
    <n v="452"/>
    <n v="174"/>
    <n v="78648"/>
    <n v="0"/>
    <n v="0"/>
    <n v="0"/>
    <n v="0"/>
    <n v="0"/>
  </r>
  <r>
    <s v="2024-14"/>
    <x v="13"/>
    <s v="ST004"/>
    <s v="SKU010"/>
    <n v="60"/>
    <n v="5164"/>
    <n v="309840"/>
    <n v="0"/>
    <n v="0"/>
    <n v="0"/>
    <n v="0"/>
    <n v="0"/>
  </r>
  <r>
    <s v="2024-14"/>
    <x v="13"/>
    <s v="ST004"/>
    <s v="SKU011"/>
    <n v="54"/>
    <n v="5036"/>
    <n v="271944"/>
    <n v="0"/>
    <n v="0"/>
    <n v="0"/>
    <n v="0"/>
    <n v="0"/>
  </r>
  <r>
    <s v="2024-14"/>
    <x v="13"/>
    <s v="ST004"/>
    <s v="SKU012"/>
    <n v="55"/>
    <n v="4947"/>
    <n v="272085"/>
    <n v="0"/>
    <n v="0"/>
    <n v="0"/>
    <n v="0"/>
    <n v="0"/>
  </r>
  <r>
    <s v="2024-14"/>
    <x v="13"/>
    <s v="ST004"/>
    <s v="SKU013"/>
    <n v="57"/>
    <n v="1204"/>
    <n v="68628"/>
    <n v="0"/>
    <n v="0"/>
    <n v="0"/>
    <n v="0"/>
    <n v="0"/>
  </r>
  <r>
    <s v="2024-14"/>
    <x v="13"/>
    <s v="ST005"/>
    <s v="SKU001"/>
    <n v="100"/>
    <n v="306"/>
    <n v="30600"/>
    <n v="0"/>
    <n v="0"/>
    <n v="0"/>
    <n v="0"/>
    <n v="0"/>
  </r>
  <r>
    <s v="2024-14"/>
    <x v="13"/>
    <s v="ST005"/>
    <s v="SKU002"/>
    <n v="118"/>
    <n v="317"/>
    <n v="37406"/>
    <n v="0"/>
    <n v="0"/>
    <n v="0"/>
    <n v="0"/>
    <n v="0"/>
  </r>
  <r>
    <s v="2024-14"/>
    <x v="13"/>
    <s v="ST005"/>
    <s v="SKU003"/>
    <n v="134"/>
    <n v="327"/>
    <n v="43818"/>
    <n v="0"/>
    <n v="0"/>
    <n v="0"/>
    <n v="0"/>
    <n v="1"/>
  </r>
  <r>
    <s v="2024-14"/>
    <x v="13"/>
    <s v="ST005"/>
    <s v="SKU004"/>
    <n v="126"/>
    <n v="364"/>
    <n v="45864"/>
    <n v="0"/>
    <n v="0"/>
    <n v="0"/>
    <n v="0"/>
    <n v="0"/>
  </r>
  <r>
    <s v="2024-14"/>
    <x v="13"/>
    <s v="ST005"/>
    <s v="SKU005"/>
    <n v="125"/>
    <n v="270"/>
    <n v="33750"/>
    <n v="1"/>
    <n v="0"/>
    <n v="0.11"/>
    <n v="0.02"/>
    <n v="0"/>
  </r>
  <r>
    <s v="2024-14"/>
    <x v="13"/>
    <s v="ST005"/>
    <s v="SKU006"/>
    <n v="258"/>
    <n v="173"/>
    <n v="44634"/>
    <n v="1"/>
    <n v="1"/>
    <n v="0.16"/>
    <n v="0.03"/>
    <n v="0"/>
  </r>
  <r>
    <s v="2024-14"/>
    <x v="13"/>
    <s v="ST005"/>
    <s v="SKU007"/>
    <n v="185"/>
    <n v="193"/>
    <n v="35705"/>
    <n v="0"/>
    <n v="0"/>
    <n v="0"/>
    <n v="0"/>
    <n v="0"/>
  </r>
  <r>
    <s v="2024-14"/>
    <x v="13"/>
    <s v="ST005"/>
    <s v="SKU008"/>
    <n v="195"/>
    <n v="211"/>
    <n v="41145"/>
    <n v="0"/>
    <n v="0"/>
    <n v="0"/>
    <n v="0"/>
    <n v="0"/>
  </r>
  <r>
    <s v="2024-14"/>
    <x v="13"/>
    <s v="ST005"/>
    <s v="SKU009"/>
    <n v="208"/>
    <n v="182"/>
    <n v="37856"/>
    <n v="0"/>
    <n v="0"/>
    <n v="0"/>
    <n v="0"/>
    <n v="0"/>
  </r>
  <r>
    <s v="2024-14"/>
    <x v="13"/>
    <s v="ST005"/>
    <s v="SKU010"/>
    <n v="58"/>
    <n v="5363"/>
    <n v="311054"/>
    <n v="0"/>
    <n v="0"/>
    <n v="0"/>
    <n v="0"/>
    <n v="0"/>
  </r>
  <r>
    <s v="2024-14"/>
    <x v="13"/>
    <s v="ST005"/>
    <s v="SKU011"/>
    <n v="53"/>
    <n v="5204"/>
    <n v="275812"/>
    <n v="0"/>
    <n v="0"/>
    <n v="0"/>
    <n v="0"/>
    <n v="0"/>
  </r>
  <r>
    <s v="2024-14"/>
    <x v="13"/>
    <s v="ST005"/>
    <s v="SKU012"/>
    <n v="58"/>
    <n v="5117"/>
    <n v="296786"/>
    <n v="0"/>
    <n v="0"/>
    <n v="0"/>
    <n v="0"/>
    <n v="0"/>
  </r>
  <r>
    <s v="2024-14"/>
    <x v="13"/>
    <s v="ST005"/>
    <s v="SKU013"/>
    <n v="65"/>
    <n v="1257"/>
    <n v="81705"/>
    <n v="0"/>
    <n v="0"/>
    <n v="0"/>
    <n v="0"/>
    <n v="0"/>
  </r>
  <r>
    <s v="2024-15"/>
    <x v="14"/>
    <s v="ST001"/>
    <s v="SKU001"/>
    <n v="253"/>
    <n v="295"/>
    <n v="74635"/>
    <n v="0"/>
    <n v="0"/>
    <n v="0"/>
    <n v="0"/>
    <n v="0"/>
  </r>
  <r>
    <s v="2024-15"/>
    <x v="14"/>
    <s v="ST001"/>
    <s v="SKU002"/>
    <n v="270"/>
    <n v="303"/>
    <n v="81810"/>
    <n v="0"/>
    <n v="0"/>
    <n v="0"/>
    <n v="0"/>
    <n v="0"/>
  </r>
  <r>
    <s v="2024-15"/>
    <x v="14"/>
    <s v="ST001"/>
    <s v="SKU003"/>
    <n v="299"/>
    <n v="311"/>
    <n v="92989"/>
    <n v="0"/>
    <n v="0"/>
    <n v="0"/>
    <n v="0"/>
    <n v="3"/>
  </r>
  <r>
    <s v="2024-15"/>
    <x v="14"/>
    <s v="ST001"/>
    <s v="SKU004"/>
    <n v="261"/>
    <n v="348"/>
    <n v="90828"/>
    <n v="0"/>
    <n v="0"/>
    <n v="0"/>
    <n v="0"/>
    <n v="0"/>
  </r>
  <r>
    <s v="2024-15"/>
    <x v="14"/>
    <s v="ST001"/>
    <s v="SKU005"/>
    <n v="264"/>
    <n v="258"/>
    <n v="68112"/>
    <n v="0"/>
    <n v="0"/>
    <n v="0"/>
    <n v="0"/>
    <n v="0"/>
  </r>
  <r>
    <s v="2024-15"/>
    <x v="14"/>
    <s v="ST001"/>
    <s v="SKU006"/>
    <n v="382"/>
    <n v="163"/>
    <n v="62266"/>
    <n v="0"/>
    <n v="0"/>
    <n v="0"/>
    <n v="0"/>
    <n v="0"/>
  </r>
  <r>
    <s v="2024-15"/>
    <x v="14"/>
    <s v="ST001"/>
    <s v="SKU007"/>
    <n v="419"/>
    <n v="181"/>
    <n v="75839"/>
    <n v="0"/>
    <n v="0"/>
    <n v="0"/>
    <n v="0"/>
    <n v="0"/>
  </r>
  <r>
    <s v="2024-15"/>
    <x v="14"/>
    <s v="ST001"/>
    <s v="SKU008"/>
    <n v="371"/>
    <n v="198"/>
    <n v="73458"/>
    <n v="0"/>
    <n v="0"/>
    <n v="0"/>
    <n v="0"/>
    <n v="0"/>
  </r>
  <r>
    <s v="2024-15"/>
    <x v="14"/>
    <s v="ST001"/>
    <s v="SKU009"/>
    <n v="376"/>
    <n v="173"/>
    <n v="65048"/>
    <n v="0"/>
    <n v="0"/>
    <n v="0"/>
    <n v="0"/>
    <n v="0"/>
  </r>
  <r>
    <s v="2024-15"/>
    <x v="14"/>
    <s v="ST001"/>
    <s v="SKU010"/>
    <n v="56"/>
    <n v="5138"/>
    <n v="287728"/>
    <n v="0"/>
    <n v="0"/>
    <n v="0"/>
    <n v="0"/>
    <n v="0"/>
  </r>
  <r>
    <s v="2024-15"/>
    <x v="14"/>
    <s v="ST001"/>
    <s v="SKU011"/>
    <n v="55"/>
    <n v="5033"/>
    <n v="276815"/>
    <n v="0"/>
    <n v="0"/>
    <n v="0"/>
    <n v="0"/>
    <n v="0"/>
  </r>
  <r>
    <s v="2024-15"/>
    <x v="14"/>
    <s v="ST001"/>
    <s v="SKU012"/>
    <n v="56"/>
    <n v="4867"/>
    <n v="272552"/>
    <n v="0"/>
    <n v="0"/>
    <n v="0"/>
    <n v="0"/>
    <n v="0"/>
  </r>
  <r>
    <s v="2024-15"/>
    <x v="14"/>
    <s v="ST001"/>
    <s v="SKU013"/>
    <n v="62"/>
    <n v="1197"/>
    <n v="74214"/>
    <n v="0"/>
    <n v="0"/>
    <n v="0"/>
    <n v="0"/>
    <n v="0"/>
  </r>
  <r>
    <s v="2024-15"/>
    <x v="14"/>
    <s v="ST002"/>
    <s v="SKU001"/>
    <n v="191"/>
    <n v="300"/>
    <n v="57300"/>
    <n v="0"/>
    <n v="0"/>
    <n v="0"/>
    <n v="0"/>
    <n v="0"/>
  </r>
  <r>
    <s v="2024-15"/>
    <x v="14"/>
    <s v="ST002"/>
    <s v="SKU002"/>
    <n v="203"/>
    <n v="309"/>
    <n v="62727"/>
    <n v="1"/>
    <n v="0"/>
    <n v="0.16"/>
    <n v="0.01"/>
    <n v="0"/>
  </r>
  <r>
    <s v="2024-15"/>
    <x v="14"/>
    <s v="ST002"/>
    <s v="SKU003"/>
    <n v="175"/>
    <n v="317"/>
    <n v="55475"/>
    <n v="1"/>
    <n v="0"/>
    <n v="0.16"/>
    <n v="0.01"/>
    <n v="0"/>
  </r>
  <r>
    <s v="2024-15"/>
    <x v="14"/>
    <s v="ST002"/>
    <s v="SKU004"/>
    <n v="173"/>
    <n v="357"/>
    <n v="61761"/>
    <n v="0"/>
    <n v="0"/>
    <n v="0"/>
    <n v="0"/>
    <n v="0"/>
  </r>
  <r>
    <s v="2024-15"/>
    <x v="14"/>
    <s v="ST002"/>
    <s v="SKU005"/>
    <n v="155"/>
    <n v="263"/>
    <n v="40765"/>
    <n v="0"/>
    <n v="0"/>
    <n v="0"/>
    <n v="0"/>
    <n v="0"/>
  </r>
  <r>
    <s v="2024-15"/>
    <x v="14"/>
    <s v="ST002"/>
    <s v="SKU006"/>
    <n v="298"/>
    <n v="168"/>
    <n v="50064"/>
    <n v="0"/>
    <n v="0"/>
    <n v="0"/>
    <n v="0"/>
    <n v="0"/>
  </r>
  <r>
    <s v="2024-15"/>
    <x v="14"/>
    <s v="ST002"/>
    <s v="SKU007"/>
    <n v="252"/>
    <n v="187"/>
    <n v="47124"/>
    <n v="0"/>
    <n v="0"/>
    <n v="0"/>
    <n v="0"/>
    <n v="3"/>
  </r>
  <r>
    <s v="2024-15"/>
    <x v="14"/>
    <s v="ST002"/>
    <s v="SKU008"/>
    <n v="310"/>
    <n v="205"/>
    <n v="63550"/>
    <n v="0"/>
    <n v="0"/>
    <n v="0"/>
    <n v="0"/>
    <n v="0"/>
  </r>
  <r>
    <s v="2024-15"/>
    <x v="14"/>
    <s v="ST002"/>
    <s v="SKU009"/>
    <n v="275"/>
    <n v="178"/>
    <n v="48950"/>
    <n v="0"/>
    <n v="0"/>
    <n v="0"/>
    <n v="0"/>
    <n v="0"/>
  </r>
  <r>
    <s v="2024-15"/>
    <x v="14"/>
    <s v="ST002"/>
    <s v="SKU010"/>
    <n v="47"/>
    <n v="5303"/>
    <n v="249241"/>
    <n v="0"/>
    <n v="0"/>
    <n v="0"/>
    <n v="0"/>
    <n v="0"/>
  </r>
  <r>
    <s v="2024-15"/>
    <x v="14"/>
    <s v="ST002"/>
    <s v="SKU011"/>
    <n v="43"/>
    <n v="5140"/>
    <n v="221020"/>
    <n v="0"/>
    <n v="0"/>
    <n v="0"/>
    <n v="0"/>
    <n v="0"/>
  </r>
  <r>
    <s v="2024-15"/>
    <x v="14"/>
    <s v="ST002"/>
    <s v="SKU012"/>
    <n v="46"/>
    <n v="5001"/>
    <n v="230046"/>
    <n v="0"/>
    <n v="0"/>
    <n v="0"/>
    <n v="0"/>
    <n v="0"/>
  </r>
  <r>
    <s v="2024-15"/>
    <x v="14"/>
    <s v="ST003"/>
    <s v="SKU001"/>
    <n v="77"/>
    <n v="307"/>
    <n v="23639"/>
    <n v="0"/>
    <n v="0"/>
    <n v="0"/>
    <n v="0"/>
    <n v="0"/>
  </r>
  <r>
    <s v="2024-15"/>
    <x v="14"/>
    <s v="ST003"/>
    <s v="SKU002"/>
    <n v="89"/>
    <n v="320"/>
    <n v="28480"/>
    <n v="0"/>
    <n v="0"/>
    <n v="0"/>
    <n v="0"/>
    <n v="0"/>
  </r>
  <r>
    <s v="2024-15"/>
    <x v="14"/>
    <s v="ST003"/>
    <s v="SKU003"/>
    <n v="81"/>
    <n v="327"/>
    <n v="26487"/>
    <n v="0"/>
    <n v="0"/>
    <n v="0"/>
    <n v="0"/>
    <n v="0"/>
  </r>
  <r>
    <s v="2024-15"/>
    <x v="14"/>
    <s v="ST003"/>
    <s v="SKU005"/>
    <n v="104"/>
    <n v="271"/>
    <n v="28184"/>
    <n v="1"/>
    <n v="0"/>
    <n v="0.17"/>
    <n v="0.01"/>
    <n v="0"/>
  </r>
  <r>
    <s v="2024-15"/>
    <x v="14"/>
    <s v="ST003"/>
    <s v="SKU007"/>
    <n v="124"/>
    <n v="193"/>
    <n v="23932"/>
    <n v="0"/>
    <n v="0"/>
    <n v="0"/>
    <n v="0"/>
    <n v="0"/>
  </r>
  <r>
    <s v="2024-15"/>
    <x v="14"/>
    <s v="ST003"/>
    <s v="SKU008"/>
    <n v="110"/>
    <n v="211"/>
    <n v="23210"/>
    <n v="0"/>
    <n v="0"/>
    <n v="0"/>
    <n v="0"/>
    <n v="0"/>
  </r>
  <r>
    <s v="2024-15"/>
    <x v="14"/>
    <s v="ST003"/>
    <s v="SKU009"/>
    <n v="113"/>
    <n v="182"/>
    <n v="20566"/>
    <n v="0"/>
    <n v="0"/>
    <n v="0"/>
    <n v="0"/>
    <n v="0"/>
  </r>
  <r>
    <s v="2024-15"/>
    <x v="14"/>
    <s v="ST004"/>
    <s v="SKU001"/>
    <n v="290"/>
    <n v="295"/>
    <n v="85550"/>
    <n v="1"/>
    <n v="0"/>
    <n v="0.23"/>
    <n v="0.02"/>
    <n v="0"/>
  </r>
  <r>
    <s v="2024-15"/>
    <x v="14"/>
    <s v="ST004"/>
    <s v="SKU002"/>
    <n v="272"/>
    <n v="307"/>
    <n v="83504"/>
    <n v="0"/>
    <n v="0"/>
    <n v="0"/>
    <n v="0"/>
    <n v="0"/>
  </r>
  <r>
    <s v="2024-15"/>
    <x v="14"/>
    <s v="ST004"/>
    <s v="SKU003"/>
    <n v="283"/>
    <n v="311"/>
    <n v="88013"/>
    <n v="1"/>
    <n v="0"/>
    <n v="0.11"/>
    <n v="0.02"/>
    <n v="0"/>
  </r>
  <r>
    <s v="2024-15"/>
    <x v="14"/>
    <s v="ST004"/>
    <s v="SKU004"/>
    <n v="252"/>
    <n v="350"/>
    <n v="88200"/>
    <n v="0"/>
    <n v="0"/>
    <n v="0"/>
    <n v="0"/>
    <n v="0"/>
  </r>
  <r>
    <s v="2024-15"/>
    <x v="14"/>
    <s v="ST004"/>
    <s v="SKU005"/>
    <n v="274"/>
    <n v="255"/>
    <n v="69870"/>
    <n v="0"/>
    <n v="0"/>
    <n v="0"/>
    <n v="0"/>
    <n v="0"/>
  </r>
  <r>
    <s v="2024-15"/>
    <x v="14"/>
    <s v="ST004"/>
    <s v="SKU006"/>
    <n v="379"/>
    <n v="166"/>
    <n v="62914"/>
    <n v="0"/>
    <n v="0"/>
    <n v="0"/>
    <n v="0"/>
    <n v="0"/>
  </r>
  <r>
    <s v="2024-15"/>
    <x v="14"/>
    <s v="ST004"/>
    <s v="SKU007"/>
    <n v="353"/>
    <n v="183"/>
    <n v="64599"/>
    <n v="0"/>
    <n v="0"/>
    <n v="0"/>
    <n v="0"/>
    <n v="0"/>
  </r>
  <r>
    <s v="2024-15"/>
    <x v="14"/>
    <s v="ST004"/>
    <s v="SKU008"/>
    <n v="427"/>
    <n v="204"/>
    <n v="87108"/>
    <n v="0"/>
    <n v="0"/>
    <n v="0"/>
    <n v="0"/>
    <n v="0"/>
  </r>
  <r>
    <s v="2024-15"/>
    <x v="14"/>
    <s v="ST004"/>
    <s v="SKU009"/>
    <n v="384"/>
    <n v="175"/>
    <n v="67200"/>
    <n v="0"/>
    <n v="0"/>
    <n v="0"/>
    <n v="0"/>
    <n v="0"/>
  </r>
  <r>
    <s v="2024-15"/>
    <x v="14"/>
    <s v="ST004"/>
    <s v="SKU010"/>
    <n v="62"/>
    <n v="5139"/>
    <n v="318618"/>
    <n v="0"/>
    <n v="0"/>
    <n v="0"/>
    <n v="0"/>
    <n v="0"/>
  </r>
  <r>
    <s v="2024-15"/>
    <x v="14"/>
    <s v="ST004"/>
    <s v="SKU011"/>
    <n v="61"/>
    <n v="5068"/>
    <n v="309148"/>
    <n v="0"/>
    <n v="0"/>
    <n v="0"/>
    <n v="0"/>
    <n v="0"/>
  </r>
  <r>
    <s v="2024-15"/>
    <x v="14"/>
    <s v="ST004"/>
    <s v="SKU012"/>
    <n v="61"/>
    <n v="4852"/>
    <n v="295972"/>
    <n v="0"/>
    <n v="0"/>
    <n v="0"/>
    <n v="0"/>
    <n v="0"/>
  </r>
  <r>
    <s v="2024-15"/>
    <x v="14"/>
    <s v="ST004"/>
    <s v="SKU013"/>
    <n v="53"/>
    <n v="1204"/>
    <n v="63812"/>
    <n v="0"/>
    <n v="0"/>
    <n v="0"/>
    <n v="0"/>
    <n v="0"/>
  </r>
  <r>
    <s v="2024-15"/>
    <x v="14"/>
    <s v="ST005"/>
    <s v="SKU001"/>
    <n v="121"/>
    <n v="309"/>
    <n v="37389"/>
    <n v="1"/>
    <n v="0"/>
    <n v="0.1"/>
    <n v="0.02"/>
    <n v="0"/>
  </r>
  <r>
    <s v="2024-15"/>
    <x v="14"/>
    <s v="ST005"/>
    <s v="SKU002"/>
    <n v="113"/>
    <n v="317"/>
    <n v="35821"/>
    <n v="0"/>
    <n v="0"/>
    <n v="0"/>
    <n v="0"/>
    <n v="0"/>
  </r>
  <r>
    <s v="2024-15"/>
    <x v="14"/>
    <s v="ST005"/>
    <s v="SKU003"/>
    <n v="117"/>
    <n v="327"/>
    <n v="38259"/>
    <n v="0"/>
    <n v="0"/>
    <n v="0"/>
    <n v="0"/>
    <n v="0"/>
  </r>
  <r>
    <s v="2024-15"/>
    <x v="14"/>
    <s v="ST005"/>
    <s v="SKU004"/>
    <n v="118"/>
    <n v="366"/>
    <n v="43188"/>
    <n v="1"/>
    <n v="0"/>
    <n v="0.12"/>
    <n v="0.02"/>
    <n v="0"/>
  </r>
  <r>
    <s v="2024-15"/>
    <x v="14"/>
    <s v="ST005"/>
    <s v="SKU005"/>
    <n v="109"/>
    <n v="269"/>
    <n v="29321"/>
    <n v="0"/>
    <n v="0"/>
    <n v="0"/>
    <n v="0"/>
    <n v="0"/>
  </r>
  <r>
    <s v="2024-15"/>
    <x v="14"/>
    <s v="ST005"/>
    <s v="SKU006"/>
    <n v="225"/>
    <n v="172"/>
    <n v="38700"/>
    <n v="1"/>
    <n v="0"/>
    <n v="0.16"/>
    <n v="0.03"/>
    <n v="0"/>
  </r>
  <r>
    <s v="2024-15"/>
    <x v="14"/>
    <s v="ST005"/>
    <s v="SKU007"/>
    <n v="217"/>
    <n v="189"/>
    <n v="41013"/>
    <n v="0"/>
    <n v="0"/>
    <n v="0"/>
    <n v="0"/>
    <n v="0"/>
  </r>
  <r>
    <s v="2024-15"/>
    <x v="14"/>
    <s v="ST005"/>
    <s v="SKU008"/>
    <n v="183"/>
    <n v="210"/>
    <n v="38430"/>
    <n v="0"/>
    <n v="0"/>
    <n v="0"/>
    <n v="0"/>
    <n v="0"/>
  </r>
  <r>
    <s v="2024-15"/>
    <x v="14"/>
    <s v="ST005"/>
    <s v="SKU009"/>
    <n v="185"/>
    <n v="181"/>
    <n v="33485"/>
    <n v="0"/>
    <n v="0"/>
    <n v="0"/>
    <n v="0"/>
    <n v="0"/>
  </r>
  <r>
    <s v="2024-15"/>
    <x v="14"/>
    <s v="ST005"/>
    <s v="SKU010"/>
    <n v="52"/>
    <n v="5403"/>
    <n v="280956"/>
    <n v="0"/>
    <n v="0"/>
    <n v="0"/>
    <n v="0"/>
    <n v="0"/>
  </r>
  <r>
    <s v="2024-15"/>
    <x v="14"/>
    <s v="ST005"/>
    <s v="SKU011"/>
    <n v="59"/>
    <n v="5228"/>
    <n v="308452"/>
    <n v="0"/>
    <n v="0"/>
    <n v="0"/>
    <n v="0"/>
    <n v="0"/>
  </r>
  <r>
    <s v="2024-15"/>
    <x v="14"/>
    <s v="ST005"/>
    <s v="SKU012"/>
    <n v="64"/>
    <n v="5090"/>
    <n v="325760"/>
    <n v="0"/>
    <n v="0"/>
    <n v="0"/>
    <n v="0"/>
    <n v="0"/>
  </r>
  <r>
    <s v="2024-15"/>
    <x v="14"/>
    <s v="ST005"/>
    <s v="SKU013"/>
    <n v="61"/>
    <n v="1248"/>
    <n v="76128"/>
    <n v="0"/>
    <n v="0"/>
    <n v="0"/>
    <n v="0"/>
    <n v="0"/>
  </r>
  <r>
    <s v="2024-16"/>
    <x v="15"/>
    <s v="ST001"/>
    <s v="SKU001"/>
    <n v="253"/>
    <n v="291"/>
    <n v="73623"/>
    <n v="0"/>
    <n v="0"/>
    <n v="0"/>
    <n v="0"/>
    <n v="0"/>
  </r>
  <r>
    <s v="2024-16"/>
    <x v="15"/>
    <s v="ST001"/>
    <s v="SKU002"/>
    <n v="264"/>
    <n v="303"/>
    <n v="79992"/>
    <n v="0"/>
    <n v="0"/>
    <n v="0"/>
    <n v="0"/>
    <n v="0"/>
  </r>
  <r>
    <s v="2024-16"/>
    <x v="15"/>
    <s v="ST001"/>
    <s v="SKU003"/>
    <n v="296"/>
    <n v="311"/>
    <n v="92056"/>
    <n v="0"/>
    <n v="0"/>
    <n v="0"/>
    <n v="0"/>
    <n v="0"/>
  </r>
  <r>
    <s v="2024-16"/>
    <x v="15"/>
    <s v="ST001"/>
    <s v="SKU004"/>
    <n v="310"/>
    <n v="347"/>
    <n v="107570"/>
    <n v="0"/>
    <n v="0"/>
    <n v="0"/>
    <n v="0"/>
    <n v="0"/>
  </r>
  <r>
    <s v="2024-16"/>
    <x v="15"/>
    <s v="ST001"/>
    <s v="SKU005"/>
    <n v="294"/>
    <n v="256"/>
    <n v="75264"/>
    <n v="0"/>
    <n v="0"/>
    <n v="0"/>
    <n v="0"/>
    <n v="0"/>
  </r>
  <r>
    <s v="2024-16"/>
    <x v="15"/>
    <s v="ST001"/>
    <s v="SKU006"/>
    <n v="365"/>
    <n v="165"/>
    <n v="60225"/>
    <n v="0"/>
    <n v="0"/>
    <n v="0"/>
    <n v="0"/>
    <n v="0"/>
  </r>
  <r>
    <s v="2024-16"/>
    <x v="15"/>
    <s v="ST001"/>
    <s v="SKU007"/>
    <n v="578"/>
    <n v="183"/>
    <n v="105774"/>
    <n v="1"/>
    <n v="0"/>
    <n v="0.24"/>
    <n v="0.03"/>
    <n v="0"/>
  </r>
  <r>
    <s v="2024-16"/>
    <x v="15"/>
    <s v="ST001"/>
    <s v="SKU008"/>
    <n v="383"/>
    <n v="201"/>
    <n v="76983"/>
    <n v="0"/>
    <n v="0"/>
    <n v="0"/>
    <n v="0"/>
    <n v="0"/>
  </r>
  <r>
    <s v="2024-16"/>
    <x v="15"/>
    <s v="ST001"/>
    <s v="SKU009"/>
    <n v="427"/>
    <n v="173"/>
    <n v="73871"/>
    <n v="0"/>
    <n v="0"/>
    <n v="0"/>
    <n v="0"/>
    <n v="0"/>
  </r>
  <r>
    <s v="2024-16"/>
    <x v="15"/>
    <s v="ST001"/>
    <s v="SKU010"/>
    <n v="59"/>
    <n v="5149"/>
    <n v="303791"/>
    <n v="0"/>
    <n v="0"/>
    <n v="0"/>
    <n v="0"/>
    <n v="0"/>
  </r>
  <r>
    <s v="2024-16"/>
    <x v="15"/>
    <s v="ST001"/>
    <s v="SKU011"/>
    <n v="47"/>
    <n v="5060"/>
    <n v="237820"/>
    <n v="0"/>
    <n v="0"/>
    <n v="0"/>
    <n v="0"/>
    <n v="0"/>
  </r>
  <r>
    <s v="2024-16"/>
    <x v="15"/>
    <s v="ST001"/>
    <s v="SKU012"/>
    <n v="56"/>
    <n v="4859"/>
    <n v="272104"/>
    <n v="0"/>
    <n v="0"/>
    <n v="0"/>
    <n v="0"/>
    <n v="0"/>
  </r>
  <r>
    <s v="2024-16"/>
    <x v="15"/>
    <s v="ST001"/>
    <s v="SKU013"/>
    <n v="50"/>
    <n v="1177"/>
    <n v="58850"/>
    <n v="0"/>
    <n v="0"/>
    <n v="0"/>
    <n v="0"/>
    <n v="0"/>
  </r>
  <r>
    <s v="2024-16"/>
    <x v="15"/>
    <s v="ST002"/>
    <s v="SKU001"/>
    <n v="183"/>
    <n v="298"/>
    <n v="54534"/>
    <n v="0"/>
    <n v="0"/>
    <n v="0"/>
    <n v="0"/>
    <n v="2"/>
  </r>
  <r>
    <s v="2024-16"/>
    <x v="15"/>
    <s v="ST002"/>
    <s v="SKU002"/>
    <n v="183"/>
    <n v="309"/>
    <n v="56547"/>
    <n v="0"/>
    <n v="0"/>
    <n v="0"/>
    <n v="0"/>
    <n v="0"/>
  </r>
  <r>
    <s v="2024-16"/>
    <x v="15"/>
    <s v="ST002"/>
    <s v="SKU003"/>
    <n v="199"/>
    <n v="321"/>
    <n v="63879"/>
    <n v="0"/>
    <n v="0"/>
    <n v="0"/>
    <n v="0"/>
    <n v="0"/>
  </r>
  <r>
    <s v="2024-16"/>
    <x v="15"/>
    <s v="ST002"/>
    <s v="SKU004"/>
    <n v="193"/>
    <n v="359"/>
    <n v="69287"/>
    <n v="0"/>
    <n v="0"/>
    <n v="0"/>
    <n v="0"/>
    <n v="0"/>
  </r>
  <r>
    <s v="2024-16"/>
    <x v="15"/>
    <s v="ST002"/>
    <s v="SKU005"/>
    <n v="223"/>
    <n v="262"/>
    <n v="58426"/>
    <n v="1"/>
    <n v="0"/>
    <n v="0.16"/>
    <n v="0.01"/>
    <n v="0"/>
  </r>
  <r>
    <s v="2024-16"/>
    <x v="15"/>
    <s v="ST002"/>
    <s v="SKU006"/>
    <n v="233"/>
    <n v="169"/>
    <n v="39377"/>
    <n v="0"/>
    <n v="0"/>
    <n v="0"/>
    <n v="0"/>
    <n v="0"/>
  </r>
  <r>
    <s v="2024-16"/>
    <x v="15"/>
    <s v="ST002"/>
    <s v="SKU007"/>
    <n v="254"/>
    <n v="188"/>
    <n v="47752"/>
    <n v="0"/>
    <n v="0"/>
    <n v="0"/>
    <n v="0"/>
    <n v="0"/>
  </r>
  <r>
    <s v="2024-16"/>
    <x v="15"/>
    <s v="ST002"/>
    <s v="SKU008"/>
    <n v="273"/>
    <n v="205"/>
    <n v="55965"/>
    <n v="0"/>
    <n v="0"/>
    <n v="0"/>
    <n v="0"/>
    <n v="0"/>
  </r>
  <r>
    <s v="2024-16"/>
    <x v="15"/>
    <s v="ST002"/>
    <s v="SKU009"/>
    <n v="247"/>
    <n v="179"/>
    <n v="44213"/>
    <n v="0"/>
    <n v="0"/>
    <n v="0"/>
    <n v="0"/>
    <n v="0"/>
  </r>
  <r>
    <s v="2024-16"/>
    <x v="15"/>
    <s v="ST002"/>
    <s v="SKU010"/>
    <n v="46"/>
    <n v="5280"/>
    <n v="242880"/>
    <n v="0"/>
    <n v="0"/>
    <n v="0"/>
    <n v="0"/>
    <n v="0"/>
  </r>
  <r>
    <s v="2024-16"/>
    <x v="15"/>
    <s v="ST002"/>
    <s v="SKU011"/>
    <n v="41"/>
    <n v="5103"/>
    <n v="209223"/>
    <n v="0"/>
    <n v="0"/>
    <n v="0"/>
    <n v="0"/>
    <n v="0"/>
  </r>
  <r>
    <s v="2024-16"/>
    <x v="15"/>
    <s v="ST002"/>
    <s v="SKU012"/>
    <n v="38"/>
    <n v="4994"/>
    <n v="189772"/>
    <n v="0"/>
    <n v="0"/>
    <n v="0"/>
    <n v="0"/>
    <n v="0"/>
  </r>
  <r>
    <s v="2024-16"/>
    <x v="15"/>
    <s v="ST003"/>
    <s v="SKU001"/>
    <n v="93"/>
    <n v="305"/>
    <n v="28365"/>
    <n v="1"/>
    <n v="1"/>
    <n v="0.17"/>
    <n v="0.01"/>
    <n v="0"/>
  </r>
  <r>
    <s v="2024-16"/>
    <x v="15"/>
    <s v="ST003"/>
    <s v="SKU002"/>
    <n v="111"/>
    <n v="319"/>
    <n v="35409"/>
    <n v="1"/>
    <n v="1"/>
    <n v="0.21"/>
    <n v="0.01"/>
    <n v="0"/>
  </r>
  <r>
    <s v="2024-16"/>
    <x v="15"/>
    <s v="ST003"/>
    <s v="SKU003"/>
    <n v="99"/>
    <n v="329"/>
    <n v="32571"/>
    <n v="1"/>
    <n v="0"/>
    <n v="0.17"/>
    <n v="0.01"/>
    <n v="0"/>
  </r>
  <r>
    <s v="2024-16"/>
    <x v="15"/>
    <s v="ST003"/>
    <s v="SKU005"/>
    <n v="110"/>
    <n v="268"/>
    <n v="29480"/>
    <n v="1"/>
    <n v="1"/>
    <n v="0.15"/>
    <n v="0.01"/>
    <n v="0"/>
  </r>
  <r>
    <s v="2024-16"/>
    <x v="15"/>
    <s v="ST003"/>
    <s v="SKU007"/>
    <n v="130"/>
    <n v="192"/>
    <n v="24960"/>
    <n v="0"/>
    <n v="0"/>
    <n v="0"/>
    <n v="0"/>
    <n v="0"/>
  </r>
  <r>
    <s v="2024-16"/>
    <x v="15"/>
    <s v="ST003"/>
    <s v="SKU008"/>
    <n v="133"/>
    <n v="212"/>
    <n v="28196"/>
    <n v="0"/>
    <n v="0"/>
    <n v="0"/>
    <n v="0"/>
    <n v="0"/>
  </r>
  <r>
    <s v="2024-16"/>
    <x v="15"/>
    <s v="ST003"/>
    <s v="SKU009"/>
    <n v="100"/>
    <n v="184"/>
    <n v="18400"/>
    <n v="0"/>
    <n v="0"/>
    <n v="0"/>
    <n v="0"/>
    <n v="0"/>
  </r>
  <r>
    <s v="2024-16"/>
    <x v="15"/>
    <s v="ST004"/>
    <s v="SKU001"/>
    <n v="282"/>
    <n v="296"/>
    <n v="83472"/>
    <n v="0"/>
    <n v="0"/>
    <n v="0"/>
    <n v="0"/>
    <n v="3"/>
  </r>
  <r>
    <s v="2024-16"/>
    <x v="15"/>
    <s v="ST004"/>
    <s v="SKU002"/>
    <n v="254"/>
    <n v="307"/>
    <n v="77978"/>
    <n v="0"/>
    <n v="0"/>
    <n v="0"/>
    <n v="0"/>
    <n v="0"/>
  </r>
  <r>
    <s v="2024-16"/>
    <x v="15"/>
    <s v="ST004"/>
    <s v="SKU003"/>
    <n v="299"/>
    <n v="316"/>
    <n v="94484"/>
    <n v="1"/>
    <n v="0"/>
    <n v="0.2"/>
    <n v="0.02"/>
    <n v="0"/>
  </r>
  <r>
    <s v="2024-16"/>
    <x v="15"/>
    <s v="ST004"/>
    <s v="SKU004"/>
    <n v="327"/>
    <n v="349"/>
    <n v="114123"/>
    <n v="1"/>
    <n v="0"/>
    <n v="0.23"/>
    <n v="0.02"/>
    <n v="0"/>
  </r>
  <r>
    <s v="2024-16"/>
    <x v="15"/>
    <s v="ST004"/>
    <s v="SKU005"/>
    <n v="245"/>
    <n v="256"/>
    <n v="62720"/>
    <n v="0"/>
    <n v="0"/>
    <n v="0"/>
    <n v="0"/>
    <n v="2"/>
  </r>
  <r>
    <s v="2024-16"/>
    <x v="15"/>
    <s v="ST004"/>
    <s v="SKU006"/>
    <n v="373"/>
    <n v="167"/>
    <n v="62291"/>
    <n v="0"/>
    <n v="0"/>
    <n v="0"/>
    <n v="0"/>
    <n v="0"/>
  </r>
  <r>
    <s v="2024-16"/>
    <x v="15"/>
    <s v="ST004"/>
    <s v="SKU007"/>
    <n v="542"/>
    <n v="182"/>
    <n v="98644"/>
    <n v="1"/>
    <n v="0"/>
    <n v="0.13"/>
    <n v="0.03"/>
    <n v="0"/>
  </r>
  <r>
    <s v="2024-16"/>
    <x v="15"/>
    <s v="ST004"/>
    <s v="SKU008"/>
    <n v="365"/>
    <n v="201"/>
    <n v="73365"/>
    <n v="0"/>
    <n v="0"/>
    <n v="0"/>
    <n v="0"/>
    <n v="0"/>
  </r>
  <r>
    <s v="2024-16"/>
    <x v="15"/>
    <s v="ST004"/>
    <s v="SKU009"/>
    <n v="396"/>
    <n v="174"/>
    <n v="68904"/>
    <n v="0"/>
    <n v="0"/>
    <n v="0"/>
    <n v="0"/>
    <n v="4"/>
  </r>
  <r>
    <s v="2024-16"/>
    <x v="15"/>
    <s v="ST004"/>
    <s v="SKU010"/>
    <n v="57"/>
    <n v="5203"/>
    <n v="296571"/>
    <n v="0"/>
    <n v="0"/>
    <n v="0"/>
    <n v="0"/>
    <n v="0"/>
  </r>
  <r>
    <s v="2024-16"/>
    <x v="15"/>
    <s v="ST004"/>
    <s v="SKU011"/>
    <n v="56"/>
    <n v="5032"/>
    <n v="281792"/>
    <n v="1"/>
    <n v="0"/>
    <n v="0.09"/>
    <n v="0.01"/>
    <n v="0"/>
  </r>
  <r>
    <s v="2024-16"/>
    <x v="15"/>
    <s v="ST004"/>
    <s v="SKU012"/>
    <n v="56"/>
    <n v="4903"/>
    <n v="274568"/>
    <n v="0"/>
    <n v="0"/>
    <n v="0"/>
    <n v="0"/>
    <n v="0"/>
  </r>
  <r>
    <s v="2024-16"/>
    <x v="15"/>
    <s v="ST004"/>
    <s v="SKU013"/>
    <n v="64"/>
    <n v="1201"/>
    <n v="76864"/>
    <n v="0"/>
    <n v="0"/>
    <n v="0"/>
    <n v="0"/>
    <n v="0"/>
  </r>
  <r>
    <s v="2024-16"/>
    <x v="15"/>
    <s v="ST005"/>
    <s v="SKU001"/>
    <n v="133"/>
    <n v="306"/>
    <n v="40698"/>
    <n v="1"/>
    <n v="0"/>
    <n v="0.24"/>
    <n v="0.02"/>
    <n v="0"/>
  </r>
  <r>
    <s v="2024-16"/>
    <x v="15"/>
    <s v="ST005"/>
    <s v="SKU002"/>
    <n v="131"/>
    <n v="318"/>
    <n v="41658"/>
    <n v="0"/>
    <n v="0"/>
    <n v="0"/>
    <n v="0"/>
    <n v="0"/>
  </r>
  <r>
    <s v="2024-16"/>
    <x v="15"/>
    <s v="ST005"/>
    <s v="SKU003"/>
    <n v="108"/>
    <n v="325"/>
    <n v="35100"/>
    <n v="0"/>
    <n v="0"/>
    <n v="0"/>
    <n v="0"/>
    <n v="0"/>
  </r>
  <r>
    <s v="2024-16"/>
    <x v="15"/>
    <s v="ST005"/>
    <s v="SKU004"/>
    <n v="150"/>
    <n v="363"/>
    <n v="54450"/>
    <n v="1"/>
    <n v="0"/>
    <n v="0.15"/>
    <n v="0.02"/>
    <n v="0"/>
  </r>
  <r>
    <s v="2024-16"/>
    <x v="15"/>
    <s v="ST005"/>
    <s v="SKU005"/>
    <n v="124"/>
    <n v="268"/>
    <n v="33232"/>
    <n v="0"/>
    <n v="0"/>
    <n v="0"/>
    <n v="0"/>
    <n v="0"/>
  </r>
  <r>
    <s v="2024-16"/>
    <x v="15"/>
    <s v="ST005"/>
    <s v="SKU006"/>
    <n v="254"/>
    <n v="172"/>
    <n v="43688"/>
    <n v="1"/>
    <n v="0"/>
    <n v="0.15"/>
    <n v="0.03"/>
    <n v="3"/>
  </r>
  <r>
    <s v="2024-16"/>
    <x v="15"/>
    <s v="ST005"/>
    <s v="SKU007"/>
    <n v="185"/>
    <n v="190"/>
    <n v="35150"/>
    <n v="0"/>
    <n v="0"/>
    <n v="0"/>
    <n v="0"/>
    <n v="0"/>
  </r>
  <r>
    <s v="2024-16"/>
    <x v="15"/>
    <s v="ST005"/>
    <s v="SKU008"/>
    <n v="241"/>
    <n v="210"/>
    <n v="50610"/>
    <n v="1"/>
    <n v="1"/>
    <n v="0.11"/>
    <n v="0.03"/>
    <n v="0"/>
  </r>
  <r>
    <s v="2024-16"/>
    <x v="15"/>
    <s v="ST005"/>
    <s v="SKU009"/>
    <n v="209"/>
    <n v="183"/>
    <n v="38247"/>
    <n v="0"/>
    <n v="0"/>
    <n v="0"/>
    <n v="0"/>
    <n v="0"/>
  </r>
  <r>
    <s v="2024-16"/>
    <x v="15"/>
    <s v="ST005"/>
    <s v="SKU010"/>
    <n v="61"/>
    <n v="5372"/>
    <n v="327692"/>
    <n v="0"/>
    <n v="0"/>
    <n v="0"/>
    <n v="0"/>
    <n v="0"/>
  </r>
  <r>
    <s v="2024-16"/>
    <x v="15"/>
    <s v="ST005"/>
    <s v="SKU011"/>
    <n v="53"/>
    <n v="5259"/>
    <n v="278727"/>
    <n v="0"/>
    <n v="0"/>
    <n v="0"/>
    <n v="0"/>
    <n v="0"/>
  </r>
  <r>
    <s v="2024-16"/>
    <x v="15"/>
    <s v="ST005"/>
    <s v="SKU012"/>
    <n v="65"/>
    <n v="5084"/>
    <n v="330460"/>
    <n v="0"/>
    <n v="0"/>
    <n v="0"/>
    <n v="0"/>
    <n v="0"/>
  </r>
  <r>
    <s v="2024-16"/>
    <x v="15"/>
    <s v="ST005"/>
    <s v="SKU013"/>
    <n v="58"/>
    <n v="1257"/>
    <n v="72906"/>
    <n v="0"/>
    <n v="0"/>
    <n v="0"/>
    <n v="0"/>
    <n v="0"/>
  </r>
  <r>
    <s v="2024-17"/>
    <x v="16"/>
    <s v="ST001"/>
    <s v="SKU001"/>
    <n v="274"/>
    <n v="291"/>
    <n v="79734"/>
    <n v="0"/>
    <n v="0"/>
    <n v="0"/>
    <n v="0"/>
    <n v="0"/>
  </r>
  <r>
    <s v="2024-17"/>
    <x v="16"/>
    <s v="ST001"/>
    <s v="SKU002"/>
    <n v="278"/>
    <n v="304"/>
    <n v="84512"/>
    <n v="0"/>
    <n v="0"/>
    <n v="0"/>
    <n v="0"/>
    <n v="0"/>
  </r>
  <r>
    <s v="2024-17"/>
    <x v="16"/>
    <s v="ST001"/>
    <s v="SKU003"/>
    <n v="269"/>
    <n v="312"/>
    <n v="83928"/>
    <n v="0"/>
    <n v="0"/>
    <n v="0"/>
    <n v="0"/>
    <n v="0"/>
  </r>
  <r>
    <s v="2024-17"/>
    <x v="16"/>
    <s v="ST001"/>
    <s v="SKU004"/>
    <n v="274"/>
    <n v="349"/>
    <n v="95626"/>
    <n v="0"/>
    <n v="0"/>
    <n v="0"/>
    <n v="0"/>
    <n v="0"/>
  </r>
  <r>
    <s v="2024-17"/>
    <x v="16"/>
    <s v="ST001"/>
    <s v="SKU005"/>
    <n v="284"/>
    <n v="255"/>
    <n v="72420"/>
    <n v="0"/>
    <n v="0"/>
    <n v="0"/>
    <n v="0"/>
    <n v="0"/>
  </r>
  <r>
    <s v="2024-17"/>
    <x v="16"/>
    <s v="ST001"/>
    <s v="SKU006"/>
    <n v="350"/>
    <n v="164"/>
    <n v="57400"/>
    <n v="0"/>
    <n v="0"/>
    <n v="0"/>
    <n v="0"/>
    <n v="0"/>
  </r>
  <r>
    <s v="2024-17"/>
    <x v="16"/>
    <s v="ST001"/>
    <s v="SKU007"/>
    <n v="392"/>
    <n v="184"/>
    <n v="72128"/>
    <n v="0"/>
    <n v="0"/>
    <n v="0"/>
    <n v="0"/>
    <n v="0"/>
  </r>
  <r>
    <s v="2024-17"/>
    <x v="16"/>
    <s v="ST001"/>
    <s v="SKU008"/>
    <n v="428"/>
    <n v="199"/>
    <n v="85172"/>
    <n v="0"/>
    <n v="0"/>
    <n v="0"/>
    <n v="0"/>
    <n v="0"/>
  </r>
  <r>
    <s v="2024-17"/>
    <x v="16"/>
    <s v="ST001"/>
    <s v="SKU009"/>
    <n v="432"/>
    <n v="173"/>
    <n v="74736"/>
    <n v="0"/>
    <n v="0"/>
    <n v="0"/>
    <n v="0"/>
    <n v="0"/>
  </r>
  <r>
    <s v="2024-17"/>
    <x v="16"/>
    <s v="ST001"/>
    <s v="SKU010"/>
    <n v="49"/>
    <n v="5153"/>
    <n v="252497"/>
    <n v="0"/>
    <n v="0"/>
    <n v="0"/>
    <n v="0"/>
    <n v="0"/>
  </r>
  <r>
    <s v="2024-17"/>
    <x v="16"/>
    <s v="ST001"/>
    <s v="SKU011"/>
    <n v="54"/>
    <n v="5052"/>
    <n v="272808"/>
    <n v="1"/>
    <n v="0"/>
    <n v="0.08"/>
    <n v="0.01"/>
    <n v="0"/>
  </r>
  <r>
    <s v="2024-17"/>
    <x v="16"/>
    <s v="ST001"/>
    <s v="SKU012"/>
    <n v="55"/>
    <n v="4895"/>
    <n v="269225"/>
    <n v="0"/>
    <n v="0"/>
    <n v="0"/>
    <n v="0"/>
    <n v="0"/>
  </r>
  <r>
    <s v="2024-17"/>
    <x v="16"/>
    <s v="ST001"/>
    <s v="SKU013"/>
    <n v="57"/>
    <n v="1202"/>
    <n v="68514"/>
    <n v="0"/>
    <n v="0"/>
    <n v="0"/>
    <n v="0"/>
    <n v="0"/>
  </r>
  <r>
    <s v="2024-17"/>
    <x v="16"/>
    <s v="ST002"/>
    <s v="SKU001"/>
    <n v="155"/>
    <n v="299"/>
    <n v="46345"/>
    <n v="0"/>
    <n v="0"/>
    <n v="0"/>
    <n v="0"/>
    <n v="0"/>
  </r>
  <r>
    <s v="2024-17"/>
    <x v="16"/>
    <s v="ST002"/>
    <s v="SKU002"/>
    <n v="182"/>
    <n v="310"/>
    <n v="56420"/>
    <n v="0"/>
    <n v="0"/>
    <n v="0"/>
    <n v="0"/>
    <n v="0"/>
  </r>
  <r>
    <s v="2024-17"/>
    <x v="16"/>
    <s v="ST002"/>
    <s v="SKU003"/>
    <n v="180"/>
    <n v="318"/>
    <n v="57240"/>
    <n v="0"/>
    <n v="0"/>
    <n v="0"/>
    <n v="0"/>
    <n v="0"/>
  </r>
  <r>
    <s v="2024-17"/>
    <x v="16"/>
    <s v="ST002"/>
    <s v="SKU004"/>
    <n v="153"/>
    <n v="356"/>
    <n v="54468"/>
    <n v="0"/>
    <n v="0"/>
    <n v="0"/>
    <n v="0"/>
    <n v="0"/>
  </r>
  <r>
    <s v="2024-17"/>
    <x v="16"/>
    <s v="ST002"/>
    <s v="SKU005"/>
    <n v="203"/>
    <n v="263"/>
    <n v="53389"/>
    <n v="0"/>
    <n v="0"/>
    <n v="0"/>
    <n v="0"/>
    <n v="0"/>
  </r>
  <r>
    <s v="2024-17"/>
    <x v="16"/>
    <s v="ST002"/>
    <s v="SKU006"/>
    <n v="297"/>
    <n v="169"/>
    <n v="50193"/>
    <n v="0"/>
    <n v="0"/>
    <n v="0"/>
    <n v="0"/>
    <n v="0"/>
  </r>
  <r>
    <s v="2024-17"/>
    <x v="16"/>
    <s v="ST002"/>
    <s v="SKU007"/>
    <n v="234"/>
    <n v="189"/>
    <n v="44226"/>
    <n v="0"/>
    <n v="0"/>
    <n v="0"/>
    <n v="0"/>
    <n v="0"/>
  </r>
  <r>
    <s v="2024-17"/>
    <x v="16"/>
    <s v="ST002"/>
    <s v="SKU008"/>
    <n v="313"/>
    <n v="206"/>
    <n v="64478"/>
    <n v="0"/>
    <n v="0"/>
    <n v="0"/>
    <n v="0"/>
    <n v="0"/>
  </r>
  <r>
    <s v="2024-17"/>
    <x v="16"/>
    <s v="ST002"/>
    <s v="SKU009"/>
    <n v="358"/>
    <n v="178"/>
    <n v="63724"/>
    <n v="1"/>
    <n v="1"/>
    <n v="0.23"/>
    <n v="0.02"/>
    <n v="0"/>
  </r>
  <r>
    <s v="2024-17"/>
    <x v="16"/>
    <s v="ST002"/>
    <s v="SKU010"/>
    <n v="44"/>
    <n v="5247"/>
    <n v="230868"/>
    <n v="0"/>
    <n v="0"/>
    <n v="0"/>
    <n v="0"/>
    <n v="0"/>
  </r>
  <r>
    <s v="2024-17"/>
    <x v="16"/>
    <s v="ST002"/>
    <s v="SKU011"/>
    <n v="46"/>
    <n v="5162"/>
    <n v="237452"/>
    <n v="0"/>
    <n v="0"/>
    <n v="0"/>
    <n v="0"/>
    <n v="0"/>
  </r>
  <r>
    <s v="2024-17"/>
    <x v="16"/>
    <s v="ST002"/>
    <s v="SKU012"/>
    <n v="52"/>
    <n v="5004"/>
    <n v="260208"/>
    <n v="1"/>
    <n v="0"/>
    <n v="0.1"/>
    <n v="0"/>
    <n v="1"/>
  </r>
  <r>
    <s v="2024-17"/>
    <x v="16"/>
    <s v="ST003"/>
    <s v="SKU001"/>
    <n v="110"/>
    <n v="306"/>
    <n v="33660"/>
    <n v="1"/>
    <n v="1"/>
    <n v="0.21"/>
    <n v="0.01"/>
    <n v="0"/>
  </r>
  <r>
    <s v="2024-17"/>
    <x v="16"/>
    <s v="ST003"/>
    <s v="SKU002"/>
    <n v="100"/>
    <n v="319"/>
    <n v="31900"/>
    <n v="0"/>
    <n v="0"/>
    <n v="0"/>
    <n v="0"/>
    <n v="0"/>
  </r>
  <r>
    <s v="2024-17"/>
    <x v="16"/>
    <s v="ST003"/>
    <s v="SKU003"/>
    <n v="91"/>
    <n v="327"/>
    <n v="29757"/>
    <n v="0"/>
    <n v="0"/>
    <n v="0"/>
    <n v="0"/>
    <n v="0"/>
  </r>
  <r>
    <s v="2024-17"/>
    <x v="16"/>
    <s v="ST003"/>
    <s v="SKU005"/>
    <n v="99"/>
    <n v="270"/>
    <n v="26730"/>
    <n v="1"/>
    <n v="1"/>
    <n v="0.21"/>
    <n v="0.01"/>
    <n v="0"/>
  </r>
  <r>
    <s v="2024-17"/>
    <x v="16"/>
    <s v="ST003"/>
    <s v="SKU007"/>
    <n v="120"/>
    <n v="192"/>
    <n v="23040"/>
    <n v="0"/>
    <n v="0"/>
    <n v="0"/>
    <n v="0"/>
    <n v="0"/>
  </r>
  <r>
    <s v="2024-17"/>
    <x v="16"/>
    <s v="ST003"/>
    <s v="SKU008"/>
    <n v="132"/>
    <n v="213"/>
    <n v="28116"/>
    <n v="0"/>
    <n v="0"/>
    <n v="0"/>
    <n v="0"/>
    <n v="0"/>
  </r>
  <r>
    <s v="2024-17"/>
    <x v="16"/>
    <s v="ST003"/>
    <s v="SKU009"/>
    <n v="166"/>
    <n v="183"/>
    <n v="30378"/>
    <n v="1"/>
    <n v="0"/>
    <n v="0.23"/>
    <n v="0.02"/>
    <n v="2"/>
  </r>
  <r>
    <s v="2024-17"/>
    <x v="16"/>
    <s v="ST004"/>
    <s v="SKU001"/>
    <n v="317"/>
    <n v="294"/>
    <n v="93198"/>
    <n v="1"/>
    <n v="0"/>
    <n v="0.18"/>
    <n v="0.02"/>
    <n v="0"/>
  </r>
  <r>
    <s v="2024-17"/>
    <x v="16"/>
    <s v="ST004"/>
    <s v="SKU002"/>
    <n v="267"/>
    <n v="304"/>
    <n v="81168"/>
    <n v="0"/>
    <n v="0"/>
    <n v="0"/>
    <n v="0"/>
    <n v="0"/>
  </r>
  <r>
    <s v="2024-17"/>
    <x v="16"/>
    <s v="ST004"/>
    <s v="SKU003"/>
    <n v="252"/>
    <n v="315"/>
    <n v="79380"/>
    <n v="0"/>
    <n v="0"/>
    <n v="0"/>
    <n v="0"/>
    <n v="0"/>
  </r>
  <r>
    <s v="2024-17"/>
    <x v="16"/>
    <s v="ST004"/>
    <s v="SKU004"/>
    <n v="261"/>
    <n v="351"/>
    <n v="91611"/>
    <n v="0"/>
    <n v="0"/>
    <n v="0"/>
    <n v="0"/>
    <n v="0"/>
  </r>
  <r>
    <s v="2024-17"/>
    <x v="16"/>
    <s v="ST004"/>
    <s v="SKU005"/>
    <n v="250"/>
    <n v="257"/>
    <n v="64250"/>
    <n v="0"/>
    <n v="0"/>
    <n v="0"/>
    <n v="0"/>
    <n v="0"/>
  </r>
  <r>
    <s v="2024-17"/>
    <x v="16"/>
    <s v="ST004"/>
    <s v="SKU006"/>
    <n v="486"/>
    <n v="164"/>
    <n v="79704"/>
    <n v="1"/>
    <n v="1"/>
    <n v="0.14000000000000001"/>
    <n v="0.03"/>
    <n v="0"/>
  </r>
  <r>
    <s v="2024-17"/>
    <x v="16"/>
    <s v="ST004"/>
    <s v="SKU007"/>
    <n v="387"/>
    <n v="185"/>
    <n v="71595"/>
    <n v="0"/>
    <n v="0"/>
    <n v="0"/>
    <n v="0"/>
    <n v="0"/>
  </r>
  <r>
    <s v="2024-17"/>
    <x v="16"/>
    <s v="ST004"/>
    <s v="SKU008"/>
    <n v="381"/>
    <n v="201"/>
    <n v="76581"/>
    <n v="0"/>
    <n v="0"/>
    <n v="0"/>
    <n v="0"/>
    <n v="0"/>
  </r>
  <r>
    <s v="2024-17"/>
    <x v="16"/>
    <s v="ST004"/>
    <s v="SKU009"/>
    <n v="408"/>
    <n v="176"/>
    <n v="71808"/>
    <n v="0"/>
    <n v="0"/>
    <n v="0"/>
    <n v="0"/>
    <n v="0"/>
  </r>
  <r>
    <s v="2024-17"/>
    <x v="16"/>
    <s v="ST004"/>
    <s v="SKU010"/>
    <n v="49"/>
    <n v="5127"/>
    <n v="251223"/>
    <n v="0"/>
    <n v="0"/>
    <n v="0"/>
    <n v="0"/>
    <n v="0"/>
  </r>
  <r>
    <s v="2024-17"/>
    <x v="16"/>
    <s v="ST004"/>
    <s v="SKU011"/>
    <n v="56"/>
    <n v="5014"/>
    <n v="280784"/>
    <n v="0"/>
    <n v="0"/>
    <n v="0"/>
    <n v="0"/>
    <n v="0"/>
  </r>
  <r>
    <s v="2024-17"/>
    <x v="16"/>
    <s v="ST004"/>
    <s v="SKU012"/>
    <n v="59"/>
    <n v="4868"/>
    <n v="287212"/>
    <n v="0"/>
    <n v="0"/>
    <n v="0"/>
    <n v="0"/>
    <n v="0"/>
  </r>
  <r>
    <s v="2024-17"/>
    <x v="16"/>
    <s v="ST004"/>
    <s v="SKU013"/>
    <n v="53"/>
    <n v="1205"/>
    <n v="63865"/>
    <n v="0"/>
    <n v="0"/>
    <n v="0"/>
    <n v="0"/>
    <n v="0"/>
  </r>
  <r>
    <s v="2024-17"/>
    <x v="16"/>
    <s v="ST005"/>
    <s v="SKU001"/>
    <n v="110"/>
    <n v="306"/>
    <n v="33660"/>
    <n v="0"/>
    <n v="0"/>
    <n v="0"/>
    <n v="0"/>
    <n v="0"/>
  </r>
  <r>
    <s v="2024-17"/>
    <x v="16"/>
    <s v="ST005"/>
    <s v="SKU002"/>
    <n v="122"/>
    <n v="318"/>
    <n v="38796"/>
    <n v="0"/>
    <n v="0"/>
    <n v="0"/>
    <n v="0"/>
    <n v="0"/>
  </r>
  <r>
    <s v="2024-17"/>
    <x v="16"/>
    <s v="ST005"/>
    <s v="SKU003"/>
    <n v="112"/>
    <n v="329"/>
    <n v="36848"/>
    <n v="0"/>
    <n v="0"/>
    <n v="0"/>
    <n v="0"/>
    <n v="0"/>
  </r>
  <r>
    <s v="2024-17"/>
    <x v="16"/>
    <s v="ST005"/>
    <s v="SKU004"/>
    <n v="112"/>
    <n v="365"/>
    <n v="40880"/>
    <n v="0"/>
    <n v="0"/>
    <n v="0"/>
    <n v="0"/>
    <n v="0"/>
  </r>
  <r>
    <s v="2024-17"/>
    <x v="16"/>
    <s v="ST005"/>
    <s v="SKU005"/>
    <n v="111"/>
    <n v="268"/>
    <n v="29748"/>
    <n v="0"/>
    <n v="0"/>
    <n v="0"/>
    <n v="0"/>
    <n v="0"/>
  </r>
  <r>
    <s v="2024-17"/>
    <x v="16"/>
    <s v="ST005"/>
    <s v="SKU006"/>
    <n v="159"/>
    <n v="172"/>
    <n v="27348"/>
    <n v="0"/>
    <n v="0"/>
    <n v="0"/>
    <n v="0"/>
    <n v="0"/>
  </r>
  <r>
    <s v="2024-17"/>
    <x v="16"/>
    <s v="ST005"/>
    <s v="SKU007"/>
    <n v="190"/>
    <n v="190"/>
    <n v="36100"/>
    <n v="0"/>
    <n v="0"/>
    <n v="0"/>
    <n v="0"/>
    <n v="0"/>
  </r>
  <r>
    <s v="2024-17"/>
    <x v="16"/>
    <s v="ST005"/>
    <s v="SKU008"/>
    <n v="195"/>
    <n v="210"/>
    <n v="40950"/>
    <n v="0"/>
    <n v="0"/>
    <n v="0"/>
    <n v="0"/>
    <n v="0"/>
  </r>
  <r>
    <s v="2024-17"/>
    <x v="16"/>
    <s v="ST005"/>
    <s v="SKU009"/>
    <n v="201"/>
    <n v="182"/>
    <n v="36582"/>
    <n v="0"/>
    <n v="0"/>
    <n v="0"/>
    <n v="0"/>
    <n v="0"/>
  </r>
  <r>
    <s v="2024-17"/>
    <x v="16"/>
    <s v="ST005"/>
    <s v="SKU010"/>
    <n v="53"/>
    <n v="5388"/>
    <n v="285564"/>
    <n v="0"/>
    <n v="0"/>
    <n v="0"/>
    <n v="0"/>
    <n v="0"/>
  </r>
  <r>
    <s v="2024-17"/>
    <x v="16"/>
    <s v="ST005"/>
    <s v="SKU011"/>
    <n v="60"/>
    <n v="5208"/>
    <n v="312480"/>
    <n v="0"/>
    <n v="0"/>
    <n v="0"/>
    <n v="0"/>
    <n v="0"/>
  </r>
  <r>
    <s v="2024-17"/>
    <x v="16"/>
    <s v="ST005"/>
    <s v="SKU012"/>
    <n v="56"/>
    <n v="5036"/>
    <n v="282016"/>
    <n v="0"/>
    <n v="0"/>
    <n v="0"/>
    <n v="0"/>
    <n v="0"/>
  </r>
  <r>
    <s v="2024-17"/>
    <x v="16"/>
    <s v="ST005"/>
    <s v="SKU013"/>
    <n v="57"/>
    <n v="1247"/>
    <n v="71079"/>
    <n v="0"/>
    <n v="0"/>
    <n v="0"/>
    <n v="0"/>
    <n v="0"/>
  </r>
  <r>
    <s v="2024-18"/>
    <x v="17"/>
    <s v="ST001"/>
    <s v="SKU001"/>
    <n v="276"/>
    <n v="292"/>
    <n v="80592"/>
    <n v="0"/>
    <n v="0"/>
    <n v="0"/>
    <n v="0"/>
    <n v="0"/>
  </r>
  <r>
    <s v="2024-18"/>
    <x v="17"/>
    <s v="ST001"/>
    <s v="SKU002"/>
    <n v="270"/>
    <n v="301"/>
    <n v="81270"/>
    <n v="0"/>
    <n v="0"/>
    <n v="0"/>
    <n v="0"/>
    <n v="0"/>
  </r>
  <r>
    <s v="2024-18"/>
    <x v="17"/>
    <s v="ST001"/>
    <s v="SKU003"/>
    <n v="232"/>
    <n v="310"/>
    <n v="71920"/>
    <n v="0"/>
    <n v="0"/>
    <n v="0"/>
    <n v="0"/>
    <n v="0"/>
  </r>
  <r>
    <s v="2024-18"/>
    <x v="17"/>
    <s v="ST001"/>
    <s v="SKU004"/>
    <n v="358"/>
    <n v="348"/>
    <n v="124584"/>
    <n v="1"/>
    <n v="1"/>
    <n v="0.22"/>
    <n v="0.02"/>
    <n v="0"/>
  </r>
  <r>
    <s v="2024-18"/>
    <x v="17"/>
    <s v="ST001"/>
    <s v="SKU005"/>
    <n v="287"/>
    <n v="258"/>
    <n v="74046"/>
    <n v="1"/>
    <n v="0"/>
    <n v="0.11"/>
    <n v="0.02"/>
    <n v="0"/>
  </r>
  <r>
    <s v="2024-18"/>
    <x v="17"/>
    <s v="ST001"/>
    <s v="SKU006"/>
    <n v="393"/>
    <n v="163"/>
    <n v="64059"/>
    <n v="0"/>
    <n v="0"/>
    <n v="0"/>
    <n v="0"/>
    <n v="0"/>
  </r>
  <r>
    <s v="2024-18"/>
    <x v="17"/>
    <s v="ST001"/>
    <s v="SKU007"/>
    <n v="423"/>
    <n v="182"/>
    <n v="76986"/>
    <n v="0"/>
    <n v="0"/>
    <n v="0"/>
    <n v="0"/>
    <n v="0"/>
  </r>
  <r>
    <s v="2024-18"/>
    <x v="17"/>
    <s v="ST001"/>
    <s v="SKU008"/>
    <n v="521"/>
    <n v="202"/>
    <n v="105242"/>
    <n v="1"/>
    <n v="0"/>
    <n v="0.28000000000000003"/>
    <n v="0.03"/>
    <n v="0"/>
  </r>
  <r>
    <s v="2024-18"/>
    <x v="17"/>
    <s v="ST001"/>
    <s v="SKU009"/>
    <n v="410"/>
    <n v="172"/>
    <n v="70520"/>
    <n v="0"/>
    <n v="0"/>
    <n v="0"/>
    <n v="0"/>
    <n v="0"/>
  </r>
  <r>
    <s v="2024-18"/>
    <x v="17"/>
    <s v="ST001"/>
    <s v="SKU010"/>
    <n v="55"/>
    <n v="5137"/>
    <n v="282535"/>
    <n v="0"/>
    <n v="0"/>
    <n v="0"/>
    <n v="0"/>
    <n v="0"/>
  </r>
  <r>
    <s v="2024-18"/>
    <x v="17"/>
    <s v="ST001"/>
    <s v="SKU011"/>
    <n v="62"/>
    <n v="5004"/>
    <n v="310248"/>
    <n v="0"/>
    <n v="0"/>
    <n v="0"/>
    <n v="0"/>
    <n v="1"/>
  </r>
  <r>
    <s v="2024-18"/>
    <x v="17"/>
    <s v="ST001"/>
    <s v="SKU012"/>
    <n v="56"/>
    <n v="4868"/>
    <n v="272608"/>
    <n v="0"/>
    <n v="0"/>
    <n v="0"/>
    <n v="0"/>
    <n v="0"/>
  </r>
  <r>
    <s v="2024-18"/>
    <x v="17"/>
    <s v="ST001"/>
    <s v="SKU013"/>
    <n v="52"/>
    <n v="1204"/>
    <n v="62608"/>
    <n v="0"/>
    <n v="0"/>
    <n v="0"/>
    <n v="0"/>
    <n v="0"/>
  </r>
  <r>
    <s v="2024-18"/>
    <x v="17"/>
    <s v="ST002"/>
    <s v="SKU001"/>
    <n v="192"/>
    <n v="300"/>
    <n v="57600"/>
    <n v="0"/>
    <n v="0"/>
    <n v="0"/>
    <n v="0"/>
    <n v="0"/>
  </r>
  <r>
    <s v="2024-18"/>
    <x v="17"/>
    <s v="ST002"/>
    <s v="SKU002"/>
    <n v="211"/>
    <n v="309"/>
    <n v="65199"/>
    <n v="1"/>
    <n v="0"/>
    <n v="0.25"/>
    <n v="0.01"/>
    <n v="0"/>
  </r>
  <r>
    <s v="2024-18"/>
    <x v="17"/>
    <s v="ST002"/>
    <s v="SKU003"/>
    <n v="171"/>
    <n v="319"/>
    <n v="54549"/>
    <n v="0"/>
    <n v="0"/>
    <n v="0"/>
    <n v="0"/>
    <n v="2"/>
  </r>
  <r>
    <s v="2024-18"/>
    <x v="17"/>
    <s v="ST002"/>
    <s v="SKU004"/>
    <n v="189"/>
    <n v="357"/>
    <n v="67473"/>
    <n v="1"/>
    <n v="0"/>
    <n v="0.12"/>
    <n v="0.01"/>
    <n v="0"/>
  </r>
  <r>
    <s v="2024-18"/>
    <x v="17"/>
    <s v="ST002"/>
    <s v="SKU005"/>
    <n v="167"/>
    <n v="262"/>
    <n v="43754"/>
    <n v="0"/>
    <n v="0"/>
    <n v="0"/>
    <n v="0"/>
    <n v="0"/>
  </r>
  <r>
    <s v="2024-18"/>
    <x v="17"/>
    <s v="ST002"/>
    <s v="SKU006"/>
    <n v="335"/>
    <n v="168"/>
    <n v="56280"/>
    <n v="1"/>
    <n v="1"/>
    <n v="0.24"/>
    <n v="0.02"/>
    <n v="0"/>
  </r>
  <r>
    <s v="2024-18"/>
    <x v="17"/>
    <s v="ST002"/>
    <s v="SKU007"/>
    <n v="287"/>
    <n v="187"/>
    <n v="53669"/>
    <n v="0"/>
    <n v="0"/>
    <n v="0"/>
    <n v="0"/>
    <n v="0"/>
  </r>
  <r>
    <s v="2024-18"/>
    <x v="17"/>
    <s v="ST002"/>
    <s v="SKU008"/>
    <n v="383"/>
    <n v="206"/>
    <n v="78898"/>
    <n v="1"/>
    <n v="0"/>
    <n v="0.23"/>
    <n v="0.02"/>
    <n v="0"/>
  </r>
  <r>
    <s v="2024-18"/>
    <x v="17"/>
    <s v="ST002"/>
    <s v="SKU009"/>
    <n v="280"/>
    <n v="180"/>
    <n v="50400"/>
    <n v="0"/>
    <n v="0"/>
    <n v="0"/>
    <n v="0"/>
    <n v="0"/>
  </r>
  <r>
    <s v="2024-18"/>
    <x v="17"/>
    <s v="ST002"/>
    <s v="SKU010"/>
    <n v="44"/>
    <n v="5254"/>
    <n v="231176"/>
    <n v="0"/>
    <n v="0"/>
    <n v="0"/>
    <n v="0"/>
    <n v="0"/>
  </r>
  <r>
    <s v="2024-18"/>
    <x v="17"/>
    <s v="ST002"/>
    <s v="SKU011"/>
    <n v="43"/>
    <n v="5114"/>
    <n v="219902"/>
    <n v="0"/>
    <n v="0"/>
    <n v="0"/>
    <n v="0"/>
    <n v="0"/>
  </r>
  <r>
    <s v="2024-18"/>
    <x v="17"/>
    <s v="ST002"/>
    <s v="SKU012"/>
    <n v="47"/>
    <n v="4954"/>
    <n v="232838"/>
    <n v="0"/>
    <n v="0"/>
    <n v="0"/>
    <n v="0"/>
    <n v="0"/>
  </r>
  <r>
    <s v="2024-18"/>
    <x v="17"/>
    <s v="ST003"/>
    <s v="SKU001"/>
    <n v="91"/>
    <n v="308"/>
    <n v="28028"/>
    <n v="0"/>
    <n v="0"/>
    <n v="0"/>
    <n v="0"/>
    <n v="0"/>
  </r>
  <r>
    <s v="2024-18"/>
    <x v="17"/>
    <s v="ST003"/>
    <s v="SKU002"/>
    <n v="79"/>
    <n v="320"/>
    <n v="25280"/>
    <n v="0"/>
    <n v="0"/>
    <n v="0"/>
    <n v="0"/>
    <n v="0"/>
  </r>
  <r>
    <s v="2024-18"/>
    <x v="17"/>
    <s v="ST003"/>
    <s v="SKU003"/>
    <n v="86"/>
    <n v="329"/>
    <n v="28294"/>
    <n v="0"/>
    <n v="0"/>
    <n v="0"/>
    <n v="0"/>
    <n v="0"/>
  </r>
  <r>
    <s v="2024-18"/>
    <x v="17"/>
    <s v="ST003"/>
    <s v="SKU005"/>
    <n v="82"/>
    <n v="270"/>
    <n v="22140"/>
    <n v="0"/>
    <n v="0"/>
    <n v="0"/>
    <n v="0"/>
    <n v="0"/>
  </r>
  <r>
    <s v="2024-18"/>
    <x v="17"/>
    <s v="ST003"/>
    <s v="SKU007"/>
    <n v="107"/>
    <n v="192"/>
    <n v="20544"/>
    <n v="0"/>
    <n v="0"/>
    <n v="0"/>
    <n v="0"/>
    <n v="0"/>
  </r>
  <r>
    <s v="2024-18"/>
    <x v="17"/>
    <s v="ST003"/>
    <s v="SKU008"/>
    <n v="129"/>
    <n v="212"/>
    <n v="27348"/>
    <n v="0"/>
    <n v="0"/>
    <n v="0"/>
    <n v="0"/>
    <n v="0"/>
  </r>
  <r>
    <s v="2024-18"/>
    <x v="17"/>
    <s v="ST003"/>
    <s v="SKU009"/>
    <n v="165"/>
    <n v="185"/>
    <n v="30525"/>
    <n v="1"/>
    <n v="1"/>
    <n v="0.23"/>
    <n v="0.02"/>
    <n v="0"/>
  </r>
  <r>
    <s v="2024-18"/>
    <x v="17"/>
    <s v="ST004"/>
    <s v="SKU001"/>
    <n v="266"/>
    <n v="295"/>
    <n v="78470"/>
    <n v="0"/>
    <n v="0"/>
    <n v="0"/>
    <n v="0"/>
    <n v="0"/>
  </r>
  <r>
    <s v="2024-18"/>
    <x v="17"/>
    <s v="ST004"/>
    <s v="SKU002"/>
    <n v="284"/>
    <n v="306"/>
    <n v="86904"/>
    <n v="0"/>
    <n v="0"/>
    <n v="0"/>
    <n v="0"/>
    <n v="0"/>
  </r>
  <r>
    <s v="2024-18"/>
    <x v="17"/>
    <s v="ST004"/>
    <s v="SKU003"/>
    <n v="282"/>
    <n v="312"/>
    <n v="87984"/>
    <n v="0"/>
    <n v="0"/>
    <n v="0"/>
    <n v="0"/>
    <n v="0"/>
  </r>
  <r>
    <s v="2024-18"/>
    <x v="17"/>
    <s v="ST004"/>
    <s v="SKU004"/>
    <n v="341"/>
    <n v="351"/>
    <n v="119691"/>
    <n v="1"/>
    <n v="0"/>
    <n v="0.15"/>
    <n v="0.02"/>
    <n v="0"/>
  </r>
  <r>
    <s v="2024-18"/>
    <x v="17"/>
    <s v="ST004"/>
    <s v="SKU005"/>
    <n v="276"/>
    <n v="257"/>
    <n v="70932"/>
    <n v="0"/>
    <n v="0"/>
    <n v="0"/>
    <n v="0"/>
    <n v="0"/>
  </r>
  <r>
    <s v="2024-18"/>
    <x v="17"/>
    <s v="ST004"/>
    <s v="SKU006"/>
    <n v="426"/>
    <n v="166"/>
    <n v="70716"/>
    <n v="0"/>
    <n v="0"/>
    <n v="0"/>
    <n v="0"/>
    <n v="0"/>
  </r>
  <r>
    <s v="2024-18"/>
    <x v="17"/>
    <s v="ST004"/>
    <s v="SKU007"/>
    <n v="393"/>
    <n v="183"/>
    <n v="71919"/>
    <n v="0"/>
    <n v="0"/>
    <n v="0"/>
    <n v="0"/>
    <n v="0"/>
  </r>
  <r>
    <s v="2024-18"/>
    <x v="17"/>
    <s v="ST004"/>
    <s v="SKU008"/>
    <n v="403"/>
    <n v="202"/>
    <n v="81406"/>
    <n v="0"/>
    <n v="0"/>
    <n v="0"/>
    <n v="0"/>
    <n v="0"/>
  </r>
  <r>
    <s v="2024-18"/>
    <x v="17"/>
    <s v="ST004"/>
    <s v="SKU009"/>
    <n v="406"/>
    <n v="175"/>
    <n v="71050"/>
    <n v="0"/>
    <n v="0"/>
    <n v="0"/>
    <n v="0"/>
    <n v="0"/>
  </r>
  <r>
    <s v="2024-18"/>
    <x v="17"/>
    <s v="ST004"/>
    <s v="SKU010"/>
    <n v="58"/>
    <n v="5153"/>
    <n v="298874"/>
    <n v="1"/>
    <n v="0"/>
    <n v="0.09"/>
    <n v="0.01"/>
    <n v="0"/>
  </r>
  <r>
    <s v="2024-18"/>
    <x v="17"/>
    <s v="ST004"/>
    <s v="SKU011"/>
    <n v="55"/>
    <n v="5008"/>
    <n v="275440"/>
    <n v="0"/>
    <n v="0"/>
    <n v="0"/>
    <n v="0"/>
    <n v="0"/>
  </r>
  <r>
    <s v="2024-18"/>
    <x v="17"/>
    <s v="ST004"/>
    <s v="SKU012"/>
    <n v="51"/>
    <n v="4888"/>
    <n v="249288"/>
    <n v="0"/>
    <n v="0"/>
    <n v="0"/>
    <n v="0"/>
    <n v="0"/>
  </r>
  <r>
    <s v="2024-18"/>
    <x v="17"/>
    <s v="ST004"/>
    <s v="SKU013"/>
    <n v="51"/>
    <n v="1197"/>
    <n v="61047"/>
    <n v="0"/>
    <n v="0"/>
    <n v="0"/>
    <n v="0"/>
    <n v="1"/>
  </r>
  <r>
    <s v="2024-18"/>
    <x v="17"/>
    <s v="ST005"/>
    <s v="SKU001"/>
    <n v="126"/>
    <n v="306"/>
    <n v="38556"/>
    <n v="0"/>
    <n v="0"/>
    <n v="0"/>
    <n v="0"/>
    <n v="0"/>
  </r>
  <r>
    <s v="2024-18"/>
    <x v="17"/>
    <s v="ST005"/>
    <s v="SKU002"/>
    <n v="124"/>
    <n v="316"/>
    <n v="39184"/>
    <n v="0"/>
    <n v="0"/>
    <n v="0"/>
    <n v="0"/>
    <n v="0"/>
  </r>
  <r>
    <s v="2024-18"/>
    <x v="17"/>
    <s v="ST005"/>
    <s v="SKU003"/>
    <n v="140"/>
    <n v="328"/>
    <n v="45920"/>
    <n v="1"/>
    <n v="1"/>
    <n v="0.18"/>
    <n v="0.02"/>
    <n v="0"/>
  </r>
  <r>
    <s v="2024-18"/>
    <x v="17"/>
    <s v="ST005"/>
    <s v="SKU004"/>
    <n v="103"/>
    <n v="365"/>
    <n v="37595"/>
    <n v="0"/>
    <n v="0"/>
    <n v="0"/>
    <n v="0"/>
    <n v="0"/>
  </r>
  <r>
    <s v="2024-18"/>
    <x v="17"/>
    <s v="ST005"/>
    <s v="SKU005"/>
    <n v="115"/>
    <n v="267"/>
    <n v="30705"/>
    <n v="0"/>
    <n v="0"/>
    <n v="0"/>
    <n v="0"/>
    <n v="0"/>
  </r>
  <r>
    <s v="2024-18"/>
    <x v="17"/>
    <s v="ST005"/>
    <s v="SKU006"/>
    <n v="210"/>
    <n v="173"/>
    <n v="36330"/>
    <n v="0"/>
    <n v="0"/>
    <n v="0"/>
    <n v="0"/>
    <n v="0"/>
  </r>
  <r>
    <s v="2024-18"/>
    <x v="17"/>
    <s v="ST005"/>
    <s v="SKU007"/>
    <n v="192"/>
    <n v="190"/>
    <n v="36480"/>
    <n v="0"/>
    <n v="0"/>
    <n v="0"/>
    <n v="0"/>
    <n v="0"/>
  </r>
  <r>
    <s v="2024-18"/>
    <x v="17"/>
    <s v="ST005"/>
    <s v="SKU008"/>
    <n v="204"/>
    <n v="209"/>
    <n v="42636"/>
    <n v="0"/>
    <n v="0"/>
    <n v="0"/>
    <n v="0"/>
    <n v="0"/>
  </r>
  <r>
    <s v="2024-18"/>
    <x v="17"/>
    <s v="ST005"/>
    <s v="SKU009"/>
    <n v="170"/>
    <n v="182"/>
    <n v="30940"/>
    <n v="0"/>
    <n v="0"/>
    <n v="0"/>
    <n v="0"/>
    <n v="0"/>
  </r>
  <r>
    <s v="2024-18"/>
    <x v="17"/>
    <s v="ST005"/>
    <s v="SKU010"/>
    <n v="60"/>
    <n v="5358"/>
    <n v="321480"/>
    <n v="0"/>
    <n v="0"/>
    <n v="0"/>
    <n v="0"/>
    <n v="0"/>
  </r>
  <r>
    <s v="2024-18"/>
    <x v="17"/>
    <s v="ST005"/>
    <s v="SKU011"/>
    <n v="58"/>
    <n v="5290"/>
    <n v="306820"/>
    <n v="0"/>
    <n v="0"/>
    <n v="0"/>
    <n v="0"/>
    <n v="0"/>
  </r>
  <r>
    <s v="2024-18"/>
    <x v="17"/>
    <s v="ST005"/>
    <s v="SKU012"/>
    <n v="59"/>
    <n v="5033"/>
    <n v="296947"/>
    <n v="0"/>
    <n v="0"/>
    <n v="0"/>
    <n v="0"/>
    <n v="0"/>
  </r>
  <r>
    <s v="2024-18"/>
    <x v="17"/>
    <s v="ST005"/>
    <s v="SKU013"/>
    <n v="66"/>
    <n v="1231"/>
    <n v="81246"/>
    <n v="0"/>
    <n v="0"/>
    <n v="0"/>
    <n v="0"/>
    <n v="0"/>
  </r>
  <r>
    <s v="2024-19"/>
    <x v="18"/>
    <s v="ST001"/>
    <s v="SKU001"/>
    <n v="283"/>
    <n v="293"/>
    <n v="82919"/>
    <n v="0"/>
    <n v="0"/>
    <n v="0"/>
    <n v="0"/>
    <n v="0"/>
  </r>
  <r>
    <s v="2024-19"/>
    <x v="18"/>
    <s v="ST001"/>
    <s v="SKU002"/>
    <n v="262"/>
    <n v="300"/>
    <n v="78600"/>
    <n v="0"/>
    <n v="0"/>
    <n v="0"/>
    <n v="0"/>
    <n v="0"/>
  </r>
  <r>
    <s v="2024-19"/>
    <x v="18"/>
    <s v="ST001"/>
    <s v="SKU003"/>
    <n v="342"/>
    <n v="312"/>
    <n v="106704"/>
    <n v="1"/>
    <n v="0"/>
    <n v="0.22"/>
    <n v="0.02"/>
    <n v="0"/>
  </r>
  <r>
    <s v="2024-19"/>
    <x v="18"/>
    <s v="ST001"/>
    <s v="SKU004"/>
    <n v="273"/>
    <n v="347"/>
    <n v="94731"/>
    <n v="0"/>
    <n v="0"/>
    <n v="0"/>
    <n v="0"/>
    <n v="0"/>
  </r>
  <r>
    <s v="2024-19"/>
    <x v="18"/>
    <s v="ST001"/>
    <s v="SKU005"/>
    <n v="306"/>
    <n v="256"/>
    <n v="78336"/>
    <n v="0"/>
    <n v="0"/>
    <n v="0"/>
    <n v="0"/>
    <n v="0"/>
  </r>
  <r>
    <s v="2024-19"/>
    <x v="18"/>
    <s v="ST001"/>
    <s v="SKU006"/>
    <n v="442"/>
    <n v="165"/>
    <n v="72930"/>
    <n v="0"/>
    <n v="0"/>
    <n v="0"/>
    <n v="0"/>
    <n v="0"/>
  </r>
  <r>
    <s v="2024-19"/>
    <x v="18"/>
    <s v="ST001"/>
    <s v="SKU007"/>
    <n v="399"/>
    <n v="183"/>
    <n v="73017"/>
    <n v="0"/>
    <n v="0"/>
    <n v="0"/>
    <n v="0"/>
    <n v="0"/>
  </r>
  <r>
    <s v="2024-19"/>
    <x v="18"/>
    <s v="ST001"/>
    <s v="SKU008"/>
    <n v="393"/>
    <n v="200"/>
    <n v="78600"/>
    <n v="0"/>
    <n v="0"/>
    <n v="0"/>
    <n v="0"/>
    <n v="0"/>
  </r>
  <r>
    <s v="2024-19"/>
    <x v="18"/>
    <s v="ST001"/>
    <s v="SKU009"/>
    <n v="416"/>
    <n v="173"/>
    <n v="71968"/>
    <n v="0"/>
    <n v="0"/>
    <n v="0"/>
    <n v="0"/>
    <n v="0"/>
  </r>
  <r>
    <s v="2024-19"/>
    <x v="18"/>
    <s v="ST001"/>
    <s v="SKU010"/>
    <n v="59"/>
    <n v="5135"/>
    <n v="302965"/>
    <n v="0"/>
    <n v="0"/>
    <n v="0"/>
    <n v="0"/>
    <n v="0"/>
  </r>
  <r>
    <s v="2024-19"/>
    <x v="18"/>
    <s v="ST001"/>
    <s v="SKU011"/>
    <n v="57"/>
    <n v="4986"/>
    <n v="284202"/>
    <n v="1"/>
    <n v="0"/>
    <n v="0.1"/>
    <n v="0.01"/>
    <n v="0"/>
  </r>
  <r>
    <s v="2024-19"/>
    <x v="18"/>
    <s v="ST001"/>
    <s v="SKU012"/>
    <n v="53"/>
    <n v="4894"/>
    <n v="259382"/>
    <n v="0"/>
    <n v="0"/>
    <n v="0"/>
    <n v="0"/>
    <n v="0"/>
  </r>
  <r>
    <s v="2024-19"/>
    <x v="18"/>
    <s v="ST001"/>
    <s v="SKU013"/>
    <n v="52"/>
    <n v="1187"/>
    <n v="61724"/>
    <n v="0"/>
    <n v="0"/>
    <n v="0"/>
    <n v="0"/>
    <n v="0"/>
  </r>
  <r>
    <s v="2024-19"/>
    <x v="18"/>
    <s v="ST002"/>
    <s v="SKU001"/>
    <n v="179"/>
    <n v="300"/>
    <n v="53700"/>
    <n v="0"/>
    <n v="0"/>
    <n v="0"/>
    <n v="0"/>
    <n v="0"/>
  </r>
  <r>
    <s v="2024-19"/>
    <x v="18"/>
    <s v="ST002"/>
    <s v="SKU002"/>
    <n v="199"/>
    <n v="311"/>
    <n v="61889"/>
    <n v="0"/>
    <n v="0"/>
    <n v="0"/>
    <n v="0"/>
    <n v="0"/>
  </r>
  <r>
    <s v="2024-19"/>
    <x v="18"/>
    <s v="ST002"/>
    <s v="SKU003"/>
    <n v="192"/>
    <n v="316"/>
    <n v="60672"/>
    <n v="0"/>
    <n v="0"/>
    <n v="0"/>
    <n v="0"/>
    <n v="0"/>
  </r>
  <r>
    <s v="2024-19"/>
    <x v="18"/>
    <s v="ST002"/>
    <s v="SKU004"/>
    <n v="189"/>
    <n v="358"/>
    <n v="67662"/>
    <n v="0"/>
    <n v="0"/>
    <n v="0"/>
    <n v="0"/>
    <n v="0"/>
  </r>
  <r>
    <s v="2024-19"/>
    <x v="18"/>
    <s v="ST002"/>
    <s v="SKU005"/>
    <n v="185"/>
    <n v="265"/>
    <n v="49025"/>
    <n v="0"/>
    <n v="0"/>
    <n v="0"/>
    <n v="0"/>
    <n v="0"/>
  </r>
  <r>
    <s v="2024-19"/>
    <x v="18"/>
    <s v="ST002"/>
    <s v="SKU006"/>
    <n v="372"/>
    <n v="169"/>
    <n v="62868"/>
    <n v="1"/>
    <n v="0"/>
    <n v="0.27"/>
    <n v="0.02"/>
    <n v="0"/>
  </r>
  <r>
    <s v="2024-19"/>
    <x v="18"/>
    <s v="ST002"/>
    <s v="SKU007"/>
    <n v="261"/>
    <n v="188"/>
    <n v="49068"/>
    <n v="0"/>
    <n v="0"/>
    <n v="0"/>
    <n v="0"/>
    <n v="0"/>
  </r>
  <r>
    <s v="2024-19"/>
    <x v="18"/>
    <s v="ST002"/>
    <s v="SKU008"/>
    <n v="287"/>
    <n v="206"/>
    <n v="59122"/>
    <n v="0"/>
    <n v="0"/>
    <n v="0"/>
    <n v="0"/>
    <n v="0"/>
  </r>
  <r>
    <s v="2024-19"/>
    <x v="18"/>
    <s v="ST002"/>
    <s v="SKU009"/>
    <n v="234"/>
    <n v="179"/>
    <n v="41886"/>
    <n v="0"/>
    <n v="0"/>
    <n v="0"/>
    <n v="0"/>
    <n v="2"/>
  </r>
  <r>
    <s v="2024-19"/>
    <x v="18"/>
    <s v="ST002"/>
    <s v="SKU010"/>
    <n v="45"/>
    <n v="5293"/>
    <n v="238185"/>
    <n v="0"/>
    <n v="0"/>
    <n v="0"/>
    <n v="0"/>
    <n v="0"/>
  </r>
  <r>
    <s v="2024-19"/>
    <x v="18"/>
    <s v="ST002"/>
    <s v="SKU011"/>
    <n v="41"/>
    <n v="5126"/>
    <n v="210166"/>
    <n v="0"/>
    <n v="0"/>
    <n v="0"/>
    <n v="0"/>
    <n v="0"/>
  </r>
  <r>
    <s v="2024-19"/>
    <x v="18"/>
    <s v="ST002"/>
    <s v="SKU012"/>
    <n v="38"/>
    <n v="5002"/>
    <n v="190076"/>
    <n v="0"/>
    <n v="0"/>
    <n v="0"/>
    <n v="0"/>
    <n v="0"/>
  </r>
  <r>
    <s v="2024-19"/>
    <x v="18"/>
    <s v="ST003"/>
    <s v="SKU001"/>
    <n v="86"/>
    <n v="308"/>
    <n v="26488"/>
    <n v="0"/>
    <n v="0"/>
    <n v="0"/>
    <n v="0"/>
    <n v="0"/>
  </r>
  <r>
    <s v="2024-19"/>
    <x v="18"/>
    <s v="ST003"/>
    <s v="SKU002"/>
    <n v="90"/>
    <n v="315"/>
    <n v="28350"/>
    <n v="0"/>
    <n v="0"/>
    <n v="0"/>
    <n v="0"/>
    <n v="0"/>
  </r>
  <r>
    <s v="2024-19"/>
    <x v="18"/>
    <s v="ST003"/>
    <s v="SKU003"/>
    <n v="91"/>
    <n v="327"/>
    <n v="29757"/>
    <n v="0"/>
    <n v="0"/>
    <n v="0"/>
    <n v="0"/>
    <n v="0"/>
  </r>
  <r>
    <s v="2024-19"/>
    <x v="18"/>
    <s v="ST003"/>
    <s v="SKU005"/>
    <n v="111"/>
    <n v="270"/>
    <n v="29970"/>
    <n v="1"/>
    <n v="1"/>
    <n v="0.23"/>
    <n v="0.01"/>
    <n v="0"/>
  </r>
  <r>
    <s v="2024-19"/>
    <x v="18"/>
    <s v="ST003"/>
    <s v="SKU007"/>
    <n v="120"/>
    <n v="194"/>
    <n v="23280"/>
    <n v="0"/>
    <n v="0"/>
    <n v="0"/>
    <n v="0"/>
    <n v="0"/>
  </r>
  <r>
    <s v="2024-19"/>
    <x v="18"/>
    <s v="ST003"/>
    <s v="SKU008"/>
    <n v="122"/>
    <n v="210"/>
    <n v="25620"/>
    <n v="0"/>
    <n v="0"/>
    <n v="0"/>
    <n v="0"/>
    <n v="0"/>
  </r>
  <r>
    <s v="2024-19"/>
    <x v="18"/>
    <s v="ST003"/>
    <s v="SKU009"/>
    <n v="133"/>
    <n v="181"/>
    <n v="24073"/>
    <n v="0"/>
    <n v="0"/>
    <n v="0"/>
    <n v="0"/>
    <n v="0"/>
  </r>
  <r>
    <s v="2024-19"/>
    <x v="18"/>
    <s v="ST004"/>
    <s v="SKU001"/>
    <n v="290"/>
    <n v="296"/>
    <n v="85840"/>
    <n v="0"/>
    <n v="0"/>
    <n v="0"/>
    <n v="0"/>
    <n v="0"/>
  </r>
  <r>
    <s v="2024-19"/>
    <x v="18"/>
    <s v="ST004"/>
    <s v="SKU002"/>
    <n v="327"/>
    <n v="305"/>
    <n v="99735"/>
    <n v="1"/>
    <n v="1"/>
    <n v="0.24"/>
    <n v="0.02"/>
    <n v="0"/>
  </r>
  <r>
    <s v="2024-19"/>
    <x v="18"/>
    <s v="ST004"/>
    <s v="SKU003"/>
    <n v="290"/>
    <n v="312"/>
    <n v="90480"/>
    <n v="0"/>
    <n v="0"/>
    <n v="0"/>
    <n v="0"/>
    <n v="0"/>
  </r>
  <r>
    <s v="2024-19"/>
    <x v="18"/>
    <s v="ST004"/>
    <s v="SKU004"/>
    <n v="353"/>
    <n v="348"/>
    <n v="122844"/>
    <n v="1"/>
    <n v="1"/>
    <n v="0.17"/>
    <n v="0.02"/>
    <n v="0"/>
  </r>
  <r>
    <s v="2024-19"/>
    <x v="18"/>
    <s v="ST004"/>
    <s v="SKU005"/>
    <n v="258"/>
    <n v="257"/>
    <n v="66306"/>
    <n v="0"/>
    <n v="0"/>
    <n v="0"/>
    <n v="0"/>
    <n v="0"/>
  </r>
  <r>
    <s v="2024-19"/>
    <x v="18"/>
    <s v="ST004"/>
    <s v="SKU006"/>
    <n v="406"/>
    <n v="165"/>
    <n v="66990"/>
    <n v="0"/>
    <n v="0"/>
    <n v="0"/>
    <n v="0"/>
    <n v="0"/>
  </r>
  <r>
    <s v="2024-19"/>
    <x v="18"/>
    <s v="ST004"/>
    <s v="SKU007"/>
    <n v="398"/>
    <n v="184"/>
    <n v="73232"/>
    <n v="0"/>
    <n v="0"/>
    <n v="0"/>
    <n v="0"/>
    <n v="0"/>
  </r>
  <r>
    <s v="2024-19"/>
    <x v="18"/>
    <s v="ST004"/>
    <s v="SKU008"/>
    <n v="401"/>
    <n v="201"/>
    <n v="80601"/>
    <n v="0"/>
    <n v="0"/>
    <n v="0"/>
    <n v="0"/>
    <n v="0"/>
  </r>
  <r>
    <s v="2024-19"/>
    <x v="18"/>
    <s v="ST004"/>
    <s v="SKU009"/>
    <n v="378"/>
    <n v="175"/>
    <n v="66150"/>
    <n v="0"/>
    <n v="0"/>
    <n v="0"/>
    <n v="0"/>
    <n v="4"/>
  </r>
  <r>
    <s v="2024-19"/>
    <x v="18"/>
    <s v="ST004"/>
    <s v="SKU010"/>
    <n v="47"/>
    <n v="5153"/>
    <n v="242191"/>
    <n v="0"/>
    <n v="0"/>
    <n v="0"/>
    <n v="0"/>
    <n v="0"/>
  </r>
  <r>
    <s v="2024-19"/>
    <x v="18"/>
    <s v="ST004"/>
    <s v="SKU011"/>
    <n v="52"/>
    <n v="4982"/>
    <n v="259064"/>
    <n v="0"/>
    <n v="0"/>
    <n v="0"/>
    <n v="0"/>
    <n v="0"/>
  </r>
  <r>
    <s v="2024-19"/>
    <x v="18"/>
    <s v="ST004"/>
    <s v="SKU012"/>
    <n v="58"/>
    <n v="4906"/>
    <n v="284548"/>
    <n v="0"/>
    <n v="0"/>
    <n v="0"/>
    <n v="0"/>
    <n v="0"/>
  </r>
  <r>
    <s v="2024-19"/>
    <x v="18"/>
    <s v="ST004"/>
    <s v="SKU013"/>
    <n v="56"/>
    <n v="1215"/>
    <n v="68040"/>
    <n v="0"/>
    <n v="0"/>
    <n v="0"/>
    <n v="0"/>
    <n v="0"/>
  </r>
  <r>
    <s v="2024-19"/>
    <x v="18"/>
    <s v="ST005"/>
    <s v="SKU001"/>
    <n v="101"/>
    <n v="307"/>
    <n v="31007"/>
    <n v="0"/>
    <n v="0"/>
    <n v="0"/>
    <n v="0"/>
    <n v="0"/>
  </r>
  <r>
    <s v="2024-19"/>
    <x v="18"/>
    <s v="ST005"/>
    <s v="SKU002"/>
    <n v="126"/>
    <n v="314"/>
    <n v="39564"/>
    <n v="0"/>
    <n v="0"/>
    <n v="0"/>
    <n v="0"/>
    <n v="0"/>
  </r>
  <r>
    <s v="2024-19"/>
    <x v="18"/>
    <s v="ST005"/>
    <s v="SKU003"/>
    <n v="122"/>
    <n v="324"/>
    <n v="39528"/>
    <n v="0"/>
    <n v="0"/>
    <n v="0"/>
    <n v="0"/>
    <n v="0"/>
  </r>
  <r>
    <s v="2024-19"/>
    <x v="18"/>
    <s v="ST005"/>
    <s v="SKU004"/>
    <n v="112"/>
    <n v="368"/>
    <n v="41216"/>
    <n v="0"/>
    <n v="0"/>
    <n v="0"/>
    <n v="0"/>
    <n v="0"/>
  </r>
  <r>
    <s v="2024-19"/>
    <x v="18"/>
    <s v="ST005"/>
    <s v="SKU005"/>
    <n v="108"/>
    <n v="269"/>
    <n v="29052"/>
    <n v="0"/>
    <n v="0"/>
    <n v="0"/>
    <n v="0"/>
    <n v="0"/>
  </r>
  <r>
    <s v="2024-19"/>
    <x v="18"/>
    <s v="ST005"/>
    <s v="SKU006"/>
    <n v="269"/>
    <n v="172"/>
    <n v="46268"/>
    <n v="1"/>
    <n v="0"/>
    <n v="0.21"/>
    <n v="0.03"/>
    <n v="0"/>
  </r>
  <r>
    <s v="2024-19"/>
    <x v="18"/>
    <s v="ST005"/>
    <s v="SKU007"/>
    <n v="201"/>
    <n v="190"/>
    <n v="38190"/>
    <n v="0"/>
    <n v="0"/>
    <n v="0"/>
    <n v="0"/>
    <n v="0"/>
  </r>
  <r>
    <s v="2024-19"/>
    <x v="18"/>
    <s v="ST005"/>
    <s v="SKU008"/>
    <n v="172"/>
    <n v="211"/>
    <n v="36292"/>
    <n v="0"/>
    <n v="0"/>
    <n v="0"/>
    <n v="0"/>
    <n v="0"/>
  </r>
  <r>
    <s v="2024-19"/>
    <x v="18"/>
    <s v="ST005"/>
    <s v="SKU009"/>
    <n v="183"/>
    <n v="182"/>
    <n v="33306"/>
    <n v="0"/>
    <n v="0"/>
    <n v="0"/>
    <n v="0"/>
    <n v="0"/>
  </r>
  <r>
    <s v="2024-19"/>
    <x v="18"/>
    <s v="ST005"/>
    <s v="SKU010"/>
    <n v="50"/>
    <n v="5347"/>
    <n v="267350"/>
    <n v="0"/>
    <n v="0"/>
    <n v="0"/>
    <n v="0"/>
    <n v="0"/>
  </r>
  <r>
    <s v="2024-19"/>
    <x v="18"/>
    <s v="ST005"/>
    <s v="SKU011"/>
    <n v="57"/>
    <n v="5223"/>
    <n v="297711"/>
    <n v="0"/>
    <n v="0"/>
    <n v="0"/>
    <n v="0"/>
    <n v="0"/>
  </r>
  <r>
    <s v="2024-19"/>
    <x v="18"/>
    <s v="ST005"/>
    <s v="SKU012"/>
    <n v="64"/>
    <n v="5085"/>
    <n v="325440"/>
    <n v="0"/>
    <n v="0"/>
    <n v="0"/>
    <n v="0"/>
    <n v="0"/>
  </r>
  <r>
    <s v="2024-19"/>
    <x v="18"/>
    <s v="ST005"/>
    <s v="SKU013"/>
    <n v="63"/>
    <n v="1246"/>
    <n v="78498"/>
    <n v="0"/>
    <n v="0"/>
    <n v="0"/>
    <n v="0"/>
    <n v="0"/>
  </r>
  <r>
    <s v="2024-20"/>
    <x v="19"/>
    <s v="ST001"/>
    <s v="SKU001"/>
    <n v="307"/>
    <n v="294"/>
    <n v="90258"/>
    <n v="0"/>
    <n v="0"/>
    <n v="0"/>
    <n v="0"/>
    <n v="0"/>
  </r>
  <r>
    <s v="2024-20"/>
    <x v="19"/>
    <s v="ST001"/>
    <s v="SKU002"/>
    <n v="263"/>
    <n v="301"/>
    <n v="79163"/>
    <n v="0"/>
    <n v="0"/>
    <n v="0"/>
    <n v="0"/>
    <n v="0"/>
  </r>
  <r>
    <s v="2024-20"/>
    <x v="19"/>
    <s v="ST001"/>
    <s v="SKU003"/>
    <n v="243"/>
    <n v="311"/>
    <n v="75573"/>
    <n v="0"/>
    <n v="0"/>
    <n v="0"/>
    <n v="0"/>
    <n v="0"/>
  </r>
  <r>
    <s v="2024-20"/>
    <x v="19"/>
    <s v="ST001"/>
    <s v="SKU004"/>
    <n v="251"/>
    <n v="351"/>
    <n v="88101"/>
    <n v="0"/>
    <n v="0"/>
    <n v="0"/>
    <n v="0"/>
    <n v="0"/>
  </r>
  <r>
    <s v="2024-20"/>
    <x v="19"/>
    <s v="ST001"/>
    <s v="SKU005"/>
    <n v="267"/>
    <n v="259"/>
    <n v="69153"/>
    <n v="0"/>
    <n v="0"/>
    <n v="0"/>
    <n v="0"/>
    <n v="0"/>
  </r>
  <r>
    <s v="2024-20"/>
    <x v="19"/>
    <s v="ST001"/>
    <s v="SKU006"/>
    <n v="794"/>
    <n v="166"/>
    <n v="131804"/>
    <n v="1"/>
    <n v="1"/>
    <n v="0.14000000000000001"/>
    <n v="0.03"/>
    <n v="0"/>
  </r>
  <r>
    <s v="2024-20"/>
    <x v="19"/>
    <s v="ST001"/>
    <s v="SKU007"/>
    <n v="823"/>
    <n v="183"/>
    <n v="150609"/>
    <n v="0"/>
    <n v="0"/>
    <n v="0"/>
    <n v="0"/>
    <n v="0"/>
  </r>
  <r>
    <s v="2024-20"/>
    <x v="19"/>
    <s v="ST001"/>
    <s v="SKU008"/>
    <n v="717"/>
    <n v="202"/>
    <n v="144834"/>
    <n v="0"/>
    <n v="0"/>
    <n v="0"/>
    <n v="0"/>
    <n v="0"/>
  </r>
  <r>
    <s v="2024-20"/>
    <x v="19"/>
    <s v="ST001"/>
    <s v="SKU009"/>
    <n v="886"/>
    <n v="173"/>
    <n v="153278"/>
    <n v="1"/>
    <n v="0"/>
    <n v="0.26"/>
    <n v="0.03"/>
    <n v="0"/>
  </r>
  <r>
    <s v="2024-20"/>
    <x v="19"/>
    <s v="ST001"/>
    <s v="SKU010"/>
    <n v="58"/>
    <n v="5123"/>
    <n v="297134"/>
    <n v="1"/>
    <n v="0"/>
    <n v="0.09"/>
    <n v="0.01"/>
    <n v="0"/>
  </r>
  <r>
    <s v="2024-20"/>
    <x v="19"/>
    <s v="ST001"/>
    <s v="SKU011"/>
    <n v="56"/>
    <n v="4966"/>
    <n v="278096"/>
    <n v="0"/>
    <n v="0"/>
    <n v="0"/>
    <n v="0"/>
    <n v="0"/>
  </r>
  <r>
    <s v="2024-20"/>
    <x v="19"/>
    <s v="ST001"/>
    <s v="SKU012"/>
    <n v="55"/>
    <n v="4878"/>
    <n v="268290"/>
    <n v="0"/>
    <n v="0"/>
    <n v="0"/>
    <n v="0"/>
    <n v="0"/>
  </r>
  <r>
    <s v="2024-20"/>
    <x v="19"/>
    <s v="ST001"/>
    <s v="SKU013"/>
    <n v="60"/>
    <n v="1198"/>
    <n v="71880"/>
    <n v="0"/>
    <n v="0"/>
    <n v="0"/>
    <n v="0"/>
    <n v="0"/>
  </r>
  <r>
    <s v="2024-20"/>
    <x v="19"/>
    <s v="ST002"/>
    <s v="SKU001"/>
    <n v="220"/>
    <n v="301"/>
    <n v="66220"/>
    <n v="1"/>
    <n v="0"/>
    <n v="0.24"/>
    <n v="0.01"/>
    <n v="0"/>
  </r>
  <r>
    <s v="2024-20"/>
    <x v="19"/>
    <s v="ST002"/>
    <s v="SKU002"/>
    <n v="158"/>
    <n v="310"/>
    <n v="48980"/>
    <n v="0"/>
    <n v="0"/>
    <n v="0"/>
    <n v="0"/>
    <n v="0"/>
  </r>
  <r>
    <s v="2024-20"/>
    <x v="19"/>
    <s v="ST002"/>
    <s v="SKU003"/>
    <n v="208"/>
    <n v="319"/>
    <n v="66352"/>
    <n v="0"/>
    <n v="0"/>
    <n v="0"/>
    <n v="0"/>
    <n v="0"/>
  </r>
  <r>
    <s v="2024-20"/>
    <x v="19"/>
    <s v="ST002"/>
    <s v="SKU004"/>
    <n v="156"/>
    <n v="359"/>
    <n v="56004"/>
    <n v="0"/>
    <n v="0"/>
    <n v="0"/>
    <n v="0"/>
    <n v="0"/>
  </r>
  <r>
    <s v="2024-20"/>
    <x v="19"/>
    <s v="ST002"/>
    <s v="SKU005"/>
    <n v="201"/>
    <n v="262"/>
    <n v="52662"/>
    <n v="0"/>
    <n v="0"/>
    <n v="0"/>
    <n v="0"/>
    <n v="0"/>
  </r>
  <r>
    <s v="2024-20"/>
    <x v="19"/>
    <s v="ST002"/>
    <s v="SKU006"/>
    <n v="454"/>
    <n v="169"/>
    <n v="76726"/>
    <n v="0"/>
    <n v="0"/>
    <n v="0"/>
    <n v="0"/>
    <n v="0"/>
  </r>
  <r>
    <s v="2024-20"/>
    <x v="19"/>
    <s v="ST002"/>
    <s v="SKU007"/>
    <n v="483"/>
    <n v="189"/>
    <n v="91287"/>
    <n v="0"/>
    <n v="0"/>
    <n v="0"/>
    <n v="0"/>
    <n v="0"/>
  </r>
  <r>
    <s v="2024-20"/>
    <x v="19"/>
    <s v="ST002"/>
    <s v="SKU008"/>
    <n v="523"/>
    <n v="207"/>
    <n v="108261"/>
    <n v="0"/>
    <n v="0"/>
    <n v="0"/>
    <n v="0"/>
    <n v="0"/>
  </r>
  <r>
    <s v="2024-20"/>
    <x v="19"/>
    <s v="ST002"/>
    <s v="SKU009"/>
    <n v="448"/>
    <n v="179"/>
    <n v="80192"/>
    <n v="0"/>
    <n v="0"/>
    <n v="0"/>
    <n v="0"/>
    <n v="0"/>
  </r>
  <r>
    <s v="2024-20"/>
    <x v="19"/>
    <s v="ST002"/>
    <s v="SKU010"/>
    <n v="46"/>
    <n v="5284"/>
    <n v="243064"/>
    <n v="0"/>
    <n v="0"/>
    <n v="0"/>
    <n v="0"/>
    <n v="0"/>
  </r>
  <r>
    <s v="2024-20"/>
    <x v="19"/>
    <s v="ST002"/>
    <s v="SKU011"/>
    <n v="45"/>
    <n v="5142"/>
    <n v="231390"/>
    <n v="0"/>
    <n v="0"/>
    <n v="0"/>
    <n v="0"/>
    <n v="0"/>
  </r>
  <r>
    <s v="2024-20"/>
    <x v="19"/>
    <s v="ST002"/>
    <s v="SKU012"/>
    <n v="41"/>
    <n v="4985"/>
    <n v="204385"/>
    <n v="1"/>
    <n v="0"/>
    <n v="7.0000000000000007E-2"/>
    <n v="0"/>
    <n v="0"/>
  </r>
  <r>
    <s v="2024-20"/>
    <x v="19"/>
    <s v="ST003"/>
    <s v="SKU001"/>
    <n v="102"/>
    <n v="305"/>
    <n v="31110"/>
    <n v="0"/>
    <n v="0"/>
    <n v="0"/>
    <n v="0"/>
    <n v="0"/>
  </r>
  <r>
    <s v="2024-20"/>
    <x v="19"/>
    <s v="ST003"/>
    <s v="SKU002"/>
    <n v="82"/>
    <n v="319"/>
    <n v="26158"/>
    <n v="0"/>
    <n v="0"/>
    <n v="0"/>
    <n v="0"/>
    <n v="0"/>
  </r>
  <r>
    <s v="2024-20"/>
    <x v="19"/>
    <s v="ST003"/>
    <s v="SKU003"/>
    <n v="91"/>
    <n v="327"/>
    <n v="29757"/>
    <n v="0"/>
    <n v="0"/>
    <n v="0"/>
    <n v="0"/>
    <n v="0"/>
  </r>
  <r>
    <s v="2024-20"/>
    <x v="19"/>
    <s v="ST003"/>
    <s v="SKU005"/>
    <n v="93"/>
    <n v="270"/>
    <n v="25110"/>
    <n v="0"/>
    <n v="0"/>
    <n v="0"/>
    <n v="0"/>
    <n v="0"/>
  </r>
  <r>
    <s v="2024-20"/>
    <x v="19"/>
    <s v="ST003"/>
    <s v="SKU007"/>
    <n v="322"/>
    <n v="191"/>
    <n v="61502"/>
    <n v="1"/>
    <n v="0"/>
    <n v="0.27"/>
    <n v="0.02"/>
    <n v="0"/>
  </r>
  <r>
    <s v="2024-20"/>
    <x v="19"/>
    <s v="ST003"/>
    <s v="SKU008"/>
    <n v="286"/>
    <n v="212"/>
    <n v="60632"/>
    <n v="1"/>
    <n v="1"/>
    <n v="0.21"/>
    <n v="0.02"/>
    <n v="0"/>
  </r>
  <r>
    <s v="2024-20"/>
    <x v="19"/>
    <s v="ST003"/>
    <s v="SKU009"/>
    <n v="201"/>
    <n v="183"/>
    <n v="36783"/>
    <n v="0"/>
    <n v="0"/>
    <n v="0"/>
    <n v="0"/>
    <n v="0"/>
  </r>
  <r>
    <s v="2024-20"/>
    <x v="19"/>
    <s v="ST004"/>
    <s v="SKU001"/>
    <n v="297"/>
    <n v="297"/>
    <n v="88209"/>
    <n v="0"/>
    <n v="0"/>
    <n v="0"/>
    <n v="0"/>
    <n v="0"/>
  </r>
  <r>
    <s v="2024-20"/>
    <x v="19"/>
    <s v="ST004"/>
    <s v="SKU002"/>
    <n v="280"/>
    <n v="305"/>
    <n v="85400"/>
    <n v="0"/>
    <n v="0"/>
    <n v="0"/>
    <n v="0"/>
    <n v="0"/>
  </r>
  <r>
    <s v="2024-20"/>
    <x v="19"/>
    <s v="ST004"/>
    <s v="SKU003"/>
    <n v="262"/>
    <n v="315"/>
    <n v="82530"/>
    <n v="0"/>
    <n v="0"/>
    <n v="0"/>
    <n v="0"/>
    <n v="0"/>
  </r>
  <r>
    <s v="2024-20"/>
    <x v="19"/>
    <s v="ST004"/>
    <s v="SKU004"/>
    <n v="316"/>
    <n v="348"/>
    <n v="109968"/>
    <n v="1"/>
    <n v="1"/>
    <n v="0.13"/>
    <n v="0.02"/>
    <n v="0"/>
  </r>
  <r>
    <s v="2024-20"/>
    <x v="19"/>
    <s v="ST004"/>
    <s v="SKU005"/>
    <n v="354"/>
    <n v="260"/>
    <n v="92040"/>
    <n v="1"/>
    <n v="0"/>
    <n v="0.2"/>
    <n v="0.02"/>
    <n v="0"/>
  </r>
  <r>
    <s v="2024-20"/>
    <x v="19"/>
    <s v="ST004"/>
    <s v="SKU006"/>
    <n v="859"/>
    <n v="167"/>
    <n v="143453"/>
    <n v="1"/>
    <n v="0"/>
    <n v="0.28000000000000003"/>
    <n v="0.03"/>
    <n v="0"/>
  </r>
  <r>
    <s v="2024-20"/>
    <x v="19"/>
    <s v="ST004"/>
    <s v="SKU007"/>
    <n v="777"/>
    <n v="183"/>
    <n v="142191"/>
    <n v="0"/>
    <n v="0"/>
    <n v="0"/>
    <n v="0"/>
    <n v="0"/>
  </r>
  <r>
    <s v="2024-20"/>
    <x v="19"/>
    <s v="ST004"/>
    <s v="SKU008"/>
    <n v="847"/>
    <n v="201"/>
    <n v="170247"/>
    <n v="1"/>
    <n v="0"/>
    <n v="0.22"/>
    <n v="0.02"/>
    <n v="0"/>
  </r>
  <r>
    <s v="2024-20"/>
    <x v="19"/>
    <s v="ST004"/>
    <s v="SKU009"/>
    <n v="987"/>
    <n v="175"/>
    <n v="172725"/>
    <n v="1"/>
    <n v="0"/>
    <n v="0.28999999999999998"/>
    <n v="0.02"/>
    <n v="0"/>
  </r>
  <r>
    <s v="2024-20"/>
    <x v="19"/>
    <s v="ST004"/>
    <s v="SKU010"/>
    <n v="61"/>
    <n v="5182"/>
    <n v="316102"/>
    <n v="0"/>
    <n v="0"/>
    <n v="0"/>
    <n v="0"/>
    <n v="0"/>
  </r>
  <r>
    <s v="2024-20"/>
    <x v="19"/>
    <s v="ST004"/>
    <s v="SKU011"/>
    <n v="59"/>
    <n v="5024"/>
    <n v="296416"/>
    <n v="1"/>
    <n v="1"/>
    <n v="7.0000000000000007E-2"/>
    <n v="0.01"/>
    <n v="0"/>
  </r>
  <r>
    <s v="2024-20"/>
    <x v="19"/>
    <s v="ST004"/>
    <s v="SKU012"/>
    <n v="50"/>
    <n v="4906"/>
    <n v="245300"/>
    <n v="0"/>
    <n v="0"/>
    <n v="0"/>
    <n v="0"/>
    <n v="0"/>
  </r>
  <r>
    <s v="2024-20"/>
    <x v="19"/>
    <s v="ST004"/>
    <s v="SKU013"/>
    <n v="58"/>
    <n v="1193"/>
    <n v="69194"/>
    <n v="0"/>
    <n v="0"/>
    <n v="0"/>
    <n v="0"/>
    <n v="0"/>
  </r>
  <r>
    <s v="2024-20"/>
    <x v="19"/>
    <s v="ST005"/>
    <s v="SKU001"/>
    <n v="132"/>
    <n v="308"/>
    <n v="40656"/>
    <n v="1"/>
    <n v="0"/>
    <n v="0.19"/>
    <n v="0.02"/>
    <n v="0"/>
  </r>
  <r>
    <s v="2024-20"/>
    <x v="19"/>
    <s v="ST005"/>
    <s v="SKU002"/>
    <n v="143"/>
    <n v="319"/>
    <n v="45617"/>
    <n v="1"/>
    <n v="1"/>
    <n v="0.2"/>
    <n v="0.02"/>
    <n v="0"/>
  </r>
  <r>
    <s v="2024-20"/>
    <x v="19"/>
    <s v="ST005"/>
    <s v="SKU003"/>
    <n v="109"/>
    <n v="328"/>
    <n v="35752"/>
    <n v="0"/>
    <n v="0"/>
    <n v="0"/>
    <n v="0"/>
    <n v="0"/>
  </r>
  <r>
    <s v="2024-20"/>
    <x v="19"/>
    <s v="ST005"/>
    <s v="SKU004"/>
    <n v="129"/>
    <n v="363"/>
    <n v="46827"/>
    <n v="1"/>
    <n v="1"/>
    <n v="0.23"/>
    <n v="0.02"/>
    <n v="0"/>
  </r>
  <r>
    <s v="2024-20"/>
    <x v="19"/>
    <s v="ST005"/>
    <s v="SKU005"/>
    <n v="124"/>
    <n v="270"/>
    <n v="33480"/>
    <n v="1"/>
    <n v="0"/>
    <n v="0.13"/>
    <n v="0.02"/>
    <n v="0"/>
  </r>
  <r>
    <s v="2024-20"/>
    <x v="19"/>
    <s v="ST005"/>
    <s v="SKU006"/>
    <n v="381"/>
    <n v="171"/>
    <n v="65151"/>
    <n v="0"/>
    <n v="0"/>
    <n v="0"/>
    <n v="0"/>
    <n v="0"/>
  </r>
  <r>
    <s v="2024-20"/>
    <x v="19"/>
    <s v="ST005"/>
    <s v="SKU007"/>
    <n v="309"/>
    <n v="192"/>
    <n v="59328"/>
    <n v="0"/>
    <n v="0"/>
    <n v="0"/>
    <n v="0"/>
    <n v="0"/>
  </r>
  <r>
    <s v="2024-20"/>
    <x v="19"/>
    <s v="ST005"/>
    <s v="SKU008"/>
    <n v="496"/>
    <n v="208"/>
    <n v="103168"/>
    <n v="1"/>
    <n v="1"/>
    <n v="0.18"/>
    <n v="0.03"/>
    <n v="0"/>
  </r>
  <r>
    <s v="2024-20"/>
    <x v="19"/>
    <s v="ST005"/>
    <s v="SKU009"/>
    <n v="340"/>
    <n v="181"/>
    <n v="61540"/>
    <n v="0"/>
    <n v="0"/>
    <n v="0"/>
    <n v="0"/>
    <n v="0"/>
  </r>
  <r>
    <s v="2024-20"/>
    <x v="19"/>
    <s v="ST005"/>
    <s v="SKU010"/>
    <n v="51"/>
    <n v="5402"/>
    <n v="275502"/>
    <n v="0"/>
    <n v="0"/>
    <n v="0"/>
    <n v="0"/>
    <n v="0"/>
  </r>
  <r>
    <s v="2024-20"/>
    <x v="19"/>
    <s v="ST005"/>
    <s v="SKU011"/>
    <n v="66"/>
    <n v="5209"/>
    <n v="343794"/>
    <n v="0"/>
    <n v="0"/>
    <n v="0"/>
    <n v="0"/>
    <n v="0"/>
  </r>
  <r>
    <s v="2024-20"/>
    <x v="19"/>
    <s v="ST005"/>
    <s v="SKU012"/>
    <n v="63"/>
    <n v="5043"/>
    <n v="317709"/>
    <n v="0"/>
    <n v="0"/>
    <n v="0"/>
    <n v="0"/>
    <n v="1"/>
  </r>
  <r>
    <s v="2024-20"/>
    <x v="19"/>
    <s v="ST005"/>
    <s v="SKU013"/>
    <n v="56"/>
    <n v="1246"/>
    <n v="69776"/>
    <n v="0"/>
    <n v="0"/>
    <n v="0"/>
    <n v="0"/>
    <n v="0"/>
  </r>
  <r>
    <s v="2024-21"/>
    <x v="20"/>
    <s v="ST001"/>
    <s v="SKU001"/>
    <n v="377"/>
    <n v="292"/>
    <n v="110084"/>
    <n v="1"/>
    <n v="1"/>
    <n v="0.25"/>
    <n v="0.02"/>
    <n v="0"/>
  </r>
  <r>
    <s v="2024-21"/>
    <x v="20"/>
    <s v="ST001"/>
    <s v="SKU002"/>
    <n v="291"/>
    <n v="302"/>
    <n v="87882"/>
    <n v="1"/>
    <n v="0"/>
    <n v="0.17"/>
    <n v="0.02"/>
    <n v="0"/>
  </r>
  <r>
    <s v="2024-21"/>
    <x v="20"/>
    <s v="ST001"/>
    <s v="SKU003"/>
    <n v="250"/>
    <n v="312"/>
    <n v="78000"/>
    <n v="0"/>
    <n v="0"/>
    <n v="0"/>
    <n v="0"/>
    <n v="0"/>
  </r>
  <r>
    <s v="2024-21"/>
    <x v="20"/>
    <s v="ST001"/>
    <s v="SKU004"/>
    <n v="258"/>
    <n v="348"/>
    <n v="89784"/>
    <n v="0"/>
    <n v="0"/>
    <n v="0"/>
    <n v="0"/>
    <n v="0"/>
  </r>
  <r>
    <s v="2024-21"/>
    <x v="20"/>
    <s v="ST001"/>
    <s v="SKU005"/>
    <n v="299"/>
    <n v="257"/>
    <n v="76843"/>
    <n v="0"/>
    <n v="0"/>
    <n v="0"/>
    <n v="0"/>
    <n v="0"/>
  </r>
  <r>
    <s v="2024-21"/>
    <x v="20"/>
    <s v="ST001"/>
    <s v="SKU006"/>
    <n v="704"/>
    <n v="164"/>
    <n v="115456"/>
    <n v="0"/>
    <n v="0"/>
    <n v="0"/>
    <n v="0"/>
    <n v="0"/>
  </r>
  <r>
    <s v="2024-21"/>
    <x v="20"/>
    <s v="ST001"/>
    <s v="SKU007"/>
    <n v="767"/>
    <n v="182"/>
    <n v="139594"/>
    <n v="0"/>
    <n v="0"/>
    <n v="0"/>
    <n v="0"/>
    <n v="0"/>
  </r>
  <r>
    <s v="2024-21"/>
    <x v="20"/>
    <s v="ST001"/>
    <s v="SKU008"/>
    <n v="817"/>
    <n v="201"/>
    <n v="164217"/>
    <n v="1"/>
    <n v="0"/>
    <n v="0.14000000000000001"/>
    <n v="0.03"/>
    <n v="0"/>
  </r>
  <r>
    <s v="2024-21"/>
    <x v="20"/>
    <s v="ST001"/>
    <s v="SKU009"/>
    <n v="843"/>
    <n v="173"/>
    <n v="145839"/>
    <n v="1"/>
    <n v="0"/>
    <n v="0.16"/>
    <n v="0.03"/>
    <n v="8"/>
  </r>
  <r>
    <s v="2024-21"/>
    <x v="20"/>
    <s v="ST001"/>
    <s v="SKU010"/>
    <n v="64"/>
    <n v="5111"/>
    <n v="327104"/>
    <n v="0"/>
    <n v="0"/>
    <n v="0"/>
    <n v="0"/>
    <n v="0"/>
  </r>
  <r>
    <s v="2024-21"/>
    <x v="20"/>
    <s v="ST001"/>
    <s v="SKU011"/>
    <n v="53"/>
    <n v="5001"/>
    <n v="265053"/>
    <n v="0"/>
    <n v="0"/>
    <n v="0"/>
    <n v="0"/>
    <n v="0"/>
  </r>
  <r>
    <s v="2024-21"/>
    <x v="20"/>
    <s v="ST001"/>
    <s v="SKU012"/>
    <n v="58"/>
    <n v="4919"/>
    <n v="285302"/>
    <n v="0"/>
    <n v="0"/>
    <n v="0"/>
    <n v="0"/>
    <n v="0"/>
  </r>
  <r>
    <s v="2024-21"/>
    <x v="20"/>
    <s v="ST001"/>
    <s v="SKU013"/>
    <n v="59"/>
    <n v="1206"/>
    <n v="71154"/>
    <n v="1"/>
    <n v="0"/>
    <n v="0.06"/>
    <n v="0.01"/>
    <n v="0"/>
  </r>
  <r>
    <s v="2024-21"/>
    <x v="20"/>
    <s v="ST002"/>
    <s v="SKU001"/>
    <n v="208"/>
    <n v="296"/>
    <n v="61568"/>
    <n v="1"/>
    <n v="0"/>
    <n v="0.24"/>
    <n v="0.01"/>
    <n v="0"/>
  </r>
  <r>
    <s v="2024-21"/>
    <x v="20"/>
    <s v="ST002"/>
    <s v="SKU002"/>
    <n v="243"/>
    <n v="309"/>
    <n v="75087"/>
    <n v="1"/>
    <n v="0"/>
    <n v="0.22"/>
    <n v="0.01"/>
    <n v="0"/>
  </r>
  <r>
    <s v="2024-21"/>
    <x v="20"/>
    <s v="ST002"/>
    <s v="SKU003"/>
    <n v="226"/>
    <n v="319"/>
    <n v="72094"/>
    <n v="1"/>
    <n v="0"/>
    <n v="0.17"/>
    <n v="0.01"/>
    <n v="0"/>
  </r>
  <r>
    <s v="2024-21"/>
    <x v="20"/>
    <s v="ST002"/>
    <s v="SKU004"/>
    <n v="223"/>
    <n v="357"/>
    <n v="79611"/>
    <n v="1"/>
    <n v="1"/>
    <n v="0.25"/>
    <n v="0.01"/>
    <n v="0"/>
  </r>
  <r>
    <s v="2024-21"/>
    <x v="20"/>
    <s v="ST002"/>
    <s v="SKU005"/>
    <n v="171"/>
    <n v="263"/>
    <n v="44973"/>
    <n v="0"/>
    <n v="0"/>
    <n v="0"/>
    <n v="0"/>
    <n v="0"/>
  </r>
  <r>
    <s v="2024-21"/>
    <x v="20"/>
    <s v="ST002"/>
    <s v="SKU006"/>
    <n v="579"/>
    <n v="169"/>
    <n v="97851"/>
    <n v="1"/>
    <n v="0"/>
    <n v="0.11"/>
    <n v="0.02"/>
    <n v="0"/>
  </r>
  <r>
    <s v="2024-21"/>
    <x v="20"/>
    <s v="ST002"/>
    <s v="SKU007"/>
    <n v="522"/>
    <n v="187"/>
    <n v="97614"/>
    <n v="0"/>
    <n v="0"/>
    <n v="0"/>
    <n v="0"/>
    <n v="0"/>
  </r>
  <r>
    <s v="2024-21"/>
    <x v="20"/>
    <s v="ST002"/>
    <s v="SKU008"/>
    <n v="662"/>
    <n v="205"/>
    <n v="135710"/>
    <n v="1"/>
    <n v="1"/>
    <n v="0.18"/>
    <n v="0.02"/>
    <n v="0"/>
  </r>
  <r>
    <s v="2024-21"/>
    <x v="20"/>
    <s v="ST002"/>
    <s v="SKU009"/>
    <n v="559"/>
    <n v="177"/>
    <n v="98943"/>
    <n v="0"/>
    <n v="0"/>
    <n v="0"/>
    <n v="0"/>
    <n v="0"/>
  </r>
  <r>
    <s v="2024-21"/>
    <x v="20"/>
    <s v="ST002"/>
    <s v="SKU010"/>
    <n v="48"/>
    <n v="5240"/>
    <n v="251520"/>
    <n v="0"/>
    <n v="0"/>
    <n v="0"/>
    <n v="0"/>
    <n v="0"/>
  </r>
  <r>
    <s v="2024-21"/>
    <x v="20"/>
    <s v="ST002"/>
    <s v="SKU011"/>
    <n v="46"/>
    <n v="5129"/>
    <n v="235934"/>
    <n v="0"/>
    <n v="0"/>
    <n v="0"/>
    <n v="0"/>
    <n v="0"/>
  </r>
  <r>
    <s v="2024-21"/>
    <x v="20"/>
    <s v="ST002"/>
    <s v="SKU012"/>
    <n v="49"/>
    <n v="5003"/>
    <n v="245147"/>
    <n v="0"/>
    <n v="0"/>
    <n v="0"/>
    <n v="0"/>
    <n v="0"/>
  </r>
  <r>
    <s v="2024-21"/>
    <x v="20"/>
    <s v="ST003"/>
    <s v="SKU001"/>
    <n v="94"/>
    <n v="307"/>
    <n v="28858"/>
    <n v="0"/>
    <n v="0"/>
    <n v="0"/>
    <n v="0"/>
    <n v="0"/>
  </r>
  <r>
    <s v="2024-21"/>
    <x v="20"/>
    <s v="ST003"/>
    <s v="SKU002"/>
    <n v="101"/>
    <n v="320"/>
    <n v="32320"/>
    <n v="1"/>
    <n v="0"/>
    <n v="0.23"/>
    <n v="0.01"/>
    <n v="0"/>
  </r>
  <r>
    <s v="2024-21"/>
    <x v="20"/>
    <s v="ST003"/>
    <s v="SKU003"/>
    <n v="85"/>
    <n v="328"/>
    <n v="27880"/>
    <n v="0"/>
    <n v="0"/>
    <n v="0"/>
    <n v="0"/>
    <n v="0"/>
  </r>
  <r>
    <s v="2024-21"/>
    <x v="20"/>
    <s v="ST003"/>
    <s v="SKU005"/>
    <n v="85"/>
    <n v="271"/>
    <n v="23035"/>
    <n v="0"/>
    <n v="0"/>
    <n v="0"/>
    <n v="0"/>
    <n v="0"/>
  </r>
  <r>
    <s v="2024-21"/>
    <x v="20"/>
    <s v="ST003"/>
    <s v="SKU007"/>
    <n v="300"/>
    <n v="191"/>
    <n v="57300"/>
    <n v="1"/>
    <n v="0"/>
    <n v="0.23"/>
    <n v="0.02"/>
    <n v="0"/>
  </r>
  <r>
    <s v="2024-21"/>
    <x v="20"/>
    <s v="ST003"/>
    <s v="SKU008"/>
    <n v="264"/>
    <n v="210"/>
    <n v="55440"/>
    <n v="1"/>
    <n v="0"/>
    <n v="0.15"/>
    <n v="0.02"/>
    <n v="0"/>
  </r>
  <r>
    <s v="2024-21"/>
    <x v="20"/>
    <s v="ST003"/>
    <s v="SKU009"/>
    <n v="293"/>
    <n v="181"/>
    <n v="53033"/>
    <n v="1"/>
    <n v="1"/>
    <n v="0.22"/>
    <n v="0.02"/>
    <n v="0"/>
  </r>
  <r>
    <s v="2024-21"/>
    <x v="20"/>
    <s v="ST004"/>
    <s v="SKU001"/>
    <n v="251"/>
    <n v="292"/>
    <n v="73292"/>
    <n v="0"/>
    <n v="0"/>
    <n v="0"/>
    <n v="0"/>
    <n v="0"/>
  </r>
  <r>
    <s v="2024-21"/>
    <x v="20"/>
    <s v="ST004"/>
    <s v="SKU002"/>
    <n v="312"/>
    <n v="306"/>
    <n v="95472"/>
    <n v="1"/>
    <n v="0"/>
    <n v="0.17"/>
    <n v="0.02"/>
    <n v="0"/>
  </r>
  <r>
    <s v="2024-21"/>
    <x v="20"/>
    <s v="ST004"/>
    <s v="SKU003"/>
    <n v="287"/>
    <n v="313"/>
    <n v="89831"/>
    <n v="0"/>
    <n v="0"/>
    <n v="0"/>
    <n v="0"/>
    <n v="0"/>
  </r>
  <r>
    <s v="2024-21"/>
    <x v="20"/>
    <s v="ST004"/>
    <s v="SKU004"/>
    <n v="271"/>
    <n v="350"/>
    <n v="94850"/>
    <n v="0"/>
    <n v="0"/>
    <n v="0"/>
    <n v="0"/>
    <n v="0"/>
  </r>
  <r>
    <s v="2024-21"/>
    <x v="20"/>
    <s v="ST004"/>
    <s v="SKU005"/>
    <n v="292"/>
    <n v="257"/>
    <n v="75044"/>
    <n v="1"/>
    <n v="0"/>
    <n v="0.13"/>
    <n v="0.02"/>
    <n v="0"/>
  </r>
  <r>
    <s v="2024-21"/>
    <x v="20"/>
    <s v="ST004"/>
    <s v="SKU006"/>
    <n v="714"/>
    <n v="165"/>
    <n v="117810"/>
    <n v="0"/>
    <n v="0"/>
    <n v="0"/>
    <n v="0"/>
    <n v="0"/>
  </r>
  <r>
    <s v="2024-21"/>
    <x v="20"/>
    <s v="ST004"/>
    <s v="SKU007"/>
    <n v="797"/>
    <n v="183"/>
    <n v="145851"/>
    <n v="1"/>
    <n v="0"/>
    <n v="0.11"/>
    <n v="0.03"/>
    <n v="0"/>
  </r>
  <r>
    <s v="2024-21"/>
    <x v="20"/>
    <s v="ST004"/>
    <s v="SKU008"/>
    <n v="1163"/>
    <n v="203"/>
    <n v="236089"/>
    <n v="1"/>
    <n v="1"/>
    <n v="0.3"/>
    <n v="0.03"/>
    <n v="0"/>
  </r>
  <r>
    <s v="2024-21"/>
    <x v="20"/>
    <s v="ST004"/>
    <s v="SKU009"/>
    <n v="803"/>
    <n v="176"/>
    <n v="141328"/>
    <n v="1"/>
    <n v="1"/>
    <n v="0.23"/>
    <n v="0.03"/>
    <n v="0"/>
  </r>
  <r>
    <s v="2024-21"/>
    <x v="20"/>
    <s v="ST004"/>
    <s v="SKU010"/>
    <n v="57"/>
    <n v="5170"/>
    <n v="294690"/>
    <n v="0"/>
    <n v="0"/>
    <n v="0"/>
    <n v="0"/>
    <n v="0"/>
  </r>
  <r>
    <s v="2024-21"/>
    <x v="20"/>
    <s v="ST004"/>
    <s v="SKU011"/>
    <n v="58"/>
    <n v="4963"/>
    <n v="287854"/>
    <n v="0"/>
    <n v="0"/>
    <n v="0"/>
    <n v="0"/>
    <n v="0"/>
  </r>
  <r>
    <s v="2024-21"/>
    <x v="20"/>
    <s v="ST004"/>
    <s v="SKU012"/>
    <n v="62"/>
    <n v="4890"/>
    <n v="303180"/>
    <n v="1"/>
    <n v="1"/>
    <n v="0.05"/>
    <n v="0.01"/>
    <n v="0"/>
  </r>
  <r>
    <s v="2024-21"/>
    <x v="20"/>
    <s v="ST004"/>
    <s v="SKU013"/>
    <n v="57"/>
    <n v="1200"/>
    <n v="68400"/>
    <n v="0"/>
    <n v="0"/>
    <n v="0"/>
    <n v="0"/>
    <n v="0"/>
  </r>
  <r>
    <s v="2024-21"/>
    <x v="20"/>
    <s v="ST005"/>
    <s v="SKU001"/>
    <n v="103"/>
    <n v="307"/>
    <n v="31621"/>
    <n v="0"/>
    <n v="0"/>
    <n v="0"/>
    <n v="0"/>
    <n v="0"/>
  </r>
  <r>
    <s v="2024-21"/>
    <x v="20"/>
    <s v="ST005"/>
    <s v="SKU002"/>
    <n v="120"/>
    <n v="318"/>
    <n v="38160"/>
    <n v="0"/>
    <n v="0"/>
    <n v="0"/>
    <n v="0"/>
    <n v="0"/>
  </r>
  <r>
    <s v="2024-21"/>
    <x v="20"/>
    <s v="ST005"/>
    <s v="SKU003"/>
    <n v="111"/>
    <n v="328"/>
    <n v="36408"/>
    <n v="0"/>
    <n v="0"/>
    <n v="0"/>
    <n v="0"/>
    <n v="0"/>
  </r>
  <r>
    <s v="2024-21"/>
    <x v="20"/>
    <s v="ST005"/>
    <s v="SKU004"/>
    <n v="130"/>
    <n v="364"/>
    <n v="47320"/>
    <n v="1"/>
    <n v="0"/>
    <n v="0.14000000000000001"/>
    <n v="0.02"/>
    <n v="0"/>
  </r>
  <r>
    <s v="2024-21"/>
    <x v="20"/>
    <s v="ST005"/>
    <s v="SKU005"/>
    <n v="129"/>
    <n v="266"/>
    <n v="34314"/>
    <n v="1"/>
    <n v="0"/>
    <n v="0.13"/>
    <n v="0.02"/>
    <n v="0"/>
  </r>
  <r>
    <s v="2024-21"/>
    <x v="20"/>
    <s v="ST005"/>
    <s v="SKU006"/>
    <n v="300"/>
    <n v="174"/>
    <n v="52200"/>
    <n v="0"/>
    <n v="0"/>
    <n v="0"/>
    <n v="0"/>
    <n v="0"/>
  </r>
  <r>
    <s v="2024-21"/>
    <x v="20"/>
    <s v="ST005"/>
    <s v="SKU007"/>
    <n v="367"/>
    <n v="193"/>
    <n v="70831"/>
    <n v="1"/>
    <n v="0"/>
    <n v="0.25"/>
    <n v="0.03"/>
    <n v="0"/>
  </r>
  <r>
    <s v="2024-21"/>
    <x v="20"/>
    <s v="ST005"/>
    <s v="SKU008"/>
    <n v="435"/>
    <n v="210"/>
    <n v="91350"/>
    <n v="1"/>
    <n v="0"/>
    <n v="0.25"/>
    <n v="0.03"/>
    <n v="0"/>
  </r>
  <r>
    <s v="2024-21"/>
    <x v="20"/>
    <s v="ST005"/>
    <s v="SKU009"/>
    <n v="328"/>
    <n v="180"/>
    <n v="59040"/>
    <n v="0"/>
    <n v="0"/>
    <n v="0"/>
    <n v="0"/>
    <n v="0"/>
  </r>
  <r>
    <s v="2024-21"/>
    <x v="20"/>
    <s v="ST005"/>
    <s v="SKU010"/>
    <n v="63"/>
    <n v="5402"/>
    <n v="340326"/>
    <n v="0"/>
    <n v="0"/>
    <n v="0"/>
    <n v="0"/>
    <n v="0"/>
  </r>
  <r>
    <s v="2024-21"/>
    <x v="20"/>
    <s v="ST005"/>
    <s v="SKU011"/>
    <n v="62"/>
    <n v="5234"/>
    <n v="324508"/>
    <n v="0"/>
    <n v="0"/>
    <n v="0"/>
    <n v="0"/>
    <n v="0"/>
  </r>
  <r>
    <s v="2024-21"/>
    <x v="20"/>
    <s v="ST005"/>
    <s v="SKU012"/>
    <n v="51"/>
    <n v="5061"/>
    <n v="258111"/>
    <n v="0"/>
    <n v="0"/>
    <n v="0"/>
    <n v="0"/>
    <n v="0"/>
  </r>
  <r>
    <s v="2024-21"/>
    <x v="20"/>
    <s v="ST005"/>
    <s v="SKU013"/>
    <n v="57"/>
    <n v="1254"/>
    <n v="71478"/>
    <n v="0"/>
    <n v="0"/>
    <n v="0"/>
    <n v="0"/>
    <n v="0"/>
  </r>
  <r>
    <s v="2024-22"/>
    <x v="21"/>
    <s v="ST001"/>
    <s v="SKU001"/>
    <n v="256"/>
    <n v="296"/>
    <n v="75776"/>
    <n v="0"/>
    <n v="0"/>
    <n v="0"/>
    <n v="0"/>
    <n v="3"/>
  </r>
  <r>
    <s v="2024-22"/>
    <x v="21"/>
    <s v="ST001"/>
    <s v="SKU002"/>
    <n v="266"/>
    <n v="303"/>
    <n v="80598"/>
    <n v="0"/>
    <n v="0"/>
    <n v="0"/>
    <n v="0"/>
    <n v="0"/>
  </r>
  <r>
    <s v="2024-22"/>
    <x v="21"/>
    <s v="ST001"/>
    <s v="SKU003"/>
    <n v="306"/>
    <n v="311"/>
    <n v="95166"/>
    <n v="0"/>
    <n v="0"/>
    <n v="0"/>
    <n v="0"/>
    <n v="0"/>
  </r>
  <r>
    <s v="2024-22"/>
    <x v="21"/>
    <s v="ST001"/>
    <s v="SKU004"/>
    <n v="237"/>
    <n v="346"/>
    <n v="82002"/>
    <n v="0"/>
    <n v="0"/>
    <n v="0"/>
    <n v="0"/>
    <n v="0"/>
  </r>
  <r>
    <s v="2024-22"/>
    <x v="21"/>
    <s v="ST001"/>
    <s v="SKU005"/>
    <n v="276"/>
    <n v="256"/>
    <n v="70656"/>
    <n v="0"/>
    <n v="0"/>
    <n v="0"/>
    <n v="0"/>
    <n v="0"/>
  </r>
  <r>
    <s v="2024-22"/>
    <x v="21"/>
    <s v="ST001"/>
    <s v="SKU006"/>
    <n v="957"/>
    <n v="166"/>
    <n v="158862"/>
    <n v="1"/>
    <n v="1"/>
    <n v="0.27"/>
    <n v="0.03"/>
    <n v="0"/>
  </r>
  <r>
    <s v="2024-22"/>
    <x v="21"/>
    <s v="ST001"/>
    <s v="SKU007"/>
    <n v="828"/>
    <n v="182"/>
    <n v="150696"/>
    <n v="1"/>
    <n v="0"/>
    <n v="0.2"/>
    <n v="0.03"/>
    <n v="8"/>
  </r>
  <r>
    <s v="2024-22"/>
    <x v="21"/>
    <s v="ST001"/>
    <s v="SKU008"/>
    <n v="860"/>
    <n v="200"/>
    <n v="172000"/>
    <n v="1"/>
    <n v="0"/>
    <n v="0.14000000000000001"/>
    <n v="0.03"/>
    <n v="0"/>
  </r>
  <r>
    <s v="2024-22"/>
    <x v="21"/>
    <s v="ST001"/>
    <s v="SKU009"/>
    <n v="795"/>
    <n v="173"/>
    <n v="137535"/>
    <n v="1"/>
    <n v="0"/>
    <n v="0.24"/>
    <n v="0.03"/>
    <n v="0"/>
  </r>
  <r>
    <s v="2024-22"/>
    <x v="21"/>
    <s v="ST001"/>
    <s v="SKU010"/>
    <n v="57"/>
    <n v="5149"/>
    <n v="293493"/>
    <n v="0"/>
    <n v="0"/>
    <n v="0"/>
    <n v="0"/>
    <n v="0"/>
  </r>
  <r>
    <s v="2024-22"/>
    <x v="21"/>
    <s v="ST001"/>
    <s v="SKU011"/>
    <n v="54"/>
    <n v="4976"/>
    <n v="268704"/>
    <n v="0"/>
    <n v="0"/>
    <n v="0"/>
    <n v="0"/>
    <n v="0"/>
  </r>
  <r>
    <s v="2024-22"/>
    <x v="21"/>
    <s v="ST001"/>
    <s v="SKU012"/>
    <n v="60"/>
    <n v="4877"/>
    <n v="292620"/>
    <n v="0"/>
    <n v="0"/>
    <n v="0"/>
    <n v="0"/>
    <n v="0"/>
  </r>
  <r>
    <s v="2024-22"/>
    <x v="21"/>
    <s v="ST001"/>
    <s v="SKU013"/>
    <n v="54"/>
    <n v="1189"/>
    <n v="64206"/>
    <n v="0"/>
    <n v="0"/>
    <n v="0"/>
    <n v="0"/>
    <n v="1"/>
  </r>
  <r>
    <s v="2024-22"/>
    <x v="21"/>
    <s v="ST002"/>
    <s v="SKU001"/>
    <n v="223"/>
    <n v="301"/>
    <n v="67123"/>
    <n v="1"/>
    <n v="0"/>
    <n v="0.12"/>
    <n v="0.01"/>
    <n v="0"/>
  </r>
  <r>
    <s v="2024-22"/>
    <x v="21"/>
    <s v="ST002"/>
    <s v="SKU002"/>
    <n v="193"/>
    <n v="313"/>
    <n v="60409"/>
    <n v="0"/>
    <n v="0"/>
    <n v="0"/>
    <n v="0"/>
    <n v="0"/>
  </r>
  <r>
    <s v="2024-22"/>
    <x v="21"/>
    <s v="ST002"/>
    <s v="SKU003"/>
    <n v="164"/>
    <n v="318"/>
    <n v="52152"/>
    <n v="0"/>
    <n v="0"/>
    <n v="0"/>
    <n v="0"/>
    <n v="0"/>
  </r>
  <r>
    <s v="2024-22"/>
    <x v="21"/>
    <s v="ST002"/>
    <s v="SKU004"/>
    <n v="152"/>
    <n v="358"/>
    <n v="54416"/>
    <n v="0"/>
    <n v="0"/>
    <n v="0"/>
    <n v="0"/>
    <n v="0"/>
  </r>
  <r>
    <s v="2024-22"/>
    <x v="21"/>
    <s v="ST002"/>
    <s v="SKU005"/>
    <n v="200"/>
    <n v="264"/>
    <n v="52800"/>
    <n v="0"/>
    <n v="0"/>
    <n v="0"/>
    <n v="0"/>
    <n v="0"/>
  </r>
  <r>
    <s v="2024-22"/>
    <x v="21"/>
    <s v="ST002"/>
    <s v="SKU006"/>
    <n v="552"/>
    <n v="170"/>
    <n v="93840"/>
    <n v="1"/>
    <n v="0"/>
    <n v="0.28000000000000003"/>
    <n v="0.02"/>
    <n v="0"/>
  </r>
  <r>
    <s v="2024-22"/>
    <x v="21"/>
    <s v="ST002"/>
    <s v="SKU007"/>
    <n v="629"/>
    <n v="188"/>
    <n v="118252"/>
    <n v="1"/>
    <n v="1"/>
    <n v="0.23"/>
    <n v="0.02"/>
    <n v="0"/>
  </r>
  <r>
    <s v="2024-22"/>
    <x v="21"/>
    <s v="ST002"/>
    <s v="SKU008"/>
    <n v="495"/>
    <n v="207"/>
    <n v="102465"/>
    <n v="0"/>
    <n v="0"/>
    <n v="0"/>
    <n v="0"/>
    <n v="0"/>
  </r>
  <r>
    <s v="2024-22"/>
    <x v="21"/>
    <s v="ST002"/>
    <s v="SKU009"/>
    <n v="454"/>
    <n v="176"/>
    <n v="79904"/>
    <n v="0"/>
    <n v="0"/>
    <n v="0"/>
    <n v="0"/>
    <n v="0"/>
  </r>
  <r>
    <s v="2024-22"/>
    <x v="21"/>
    <s v="ST002"/>
    <s v="SKU010"/>
    <n v="38"/>
    <n v="5267"/>
    <n v="200146"/>
    <n v="0"/>
    <n v="0"/>
    <n v="0"/>
    <n v="0"/>
    <n v="0"/>
  </r>
  <r>
    <s v="2024-22"/>
    <x v="21"/>
    <s v="ST002"/>
    <s v="SKU011"/>
    <n v="46"/>
    <n v="5106"/>
    <n v="234876"/>
    <n v="1"/>
    <n v="0"/>
    <n v="0.06"/>
    <n v="0"/>
    <n v="0"/>
  </r>
  <r>
    <s v="2024-22"/>
    <x v="21"/>
    <s v="ST002"/>
    <s v="SKU012"/>
    <n v="48"/>
    <n v="4998"/>
    <n v="239904"/>
    <n v="0"/>
    <n v="0"/>
    <n v="0"/>
    <n v="0"/>
    <n v="0"/>
  </r>
  <r>
    <s v="2024-22"/>
    <x v="21"/>
    <s v="ST003"/>
    <s v="SKU001"/>
    <n v="98"/>
    <n v="308"/>
    <n v="30184"/>
    <n v="0"/>
    <n v="0"/>
    <n v="0"/>
    <n v="0"/>
    <n v="0"/>
  </r>
  <r>
    <s v="2024-22"/>
    <x v="21"/>
    <s v="ST003"/>
    <s v="SKU002"/>
    <n v="93"/>
    <n v="317"/>
    <n v="29481"/>
    <n v="0"/>
    <n v="0"/>
    <n v="0"/>
    <n v="0"/>
    <n v="0"/>
  </r>
  <r>
    <s v="2024-22"/>
    <x v="21"/>
    <s v="ST003"/>
    <s v="SKU003"/>
    <n v="92"/>
    <n v="329"/>
    <n v="30268"/>
    <n v="0"/>
    <n v="0"/>
    <n v="0"/>
    <n v="0"/>
    <n v="0"/>
  </r>
  <r>
    <s v="2024-22"/>
    <x v="21"/>
    <s v="ST003"/>
    <s v="SKU005"/>
    <n v="97"/>
    <n v="270"/>
    <n v="26190"/>
    <n v="1"/>
    <n v="0"/>
    <n v="0.1"/>
    <n v="0.01"/>
    <n v="0"/>
  </r>
  <r>
    <s v="2024-22"/>
    <x v="21"/>
    <s v="ST003"/>
    <s v="SKU007"/>
    <n v="253"/>
    <n v="192"/>
    <n v="48576"/>
    <n v="1"/>
    <n v="1"/>
    <n v="0.1"/>
    <n v="0.02"/>
    <n v="0"/>
  </r>
  <r>
    <s v="2024-22"/>
    <x v="21"/>
    <s v="ST003"/>
    <s v="SKU008"/>
    <n v="247"/>
    <n v="211"/>
    <n v="52117"/>
    <n v="1"/>
    <n v="0"/>
    <n v="0.13"/>
    <n v="0.02"/>
    <n v="0"/>
  </r>
  <r>
    <s v="2024-22"/>
    <x v="21"/>
    <s v="ST003"/>
    <s v="SKU009"/>
    <n v="275"/>
    <n v="183"/>
    <n v="50325"/>
    <n v="1"/>
    <n v="0"/>
    <n v="0.21"/>
    <n v="0.02"/>
    <n v="0"/>
  </r>
  <r>
    <s v="2024-22"/>
    <x v="21"/>
    <s v="ST004"/>
    <s v="SKU001"/>
    <n v="292"/>
    <n v="295"/>
    <n v="86140"/>
    <n v="0"/>
    <n v="0"/>
    <n v="0"/>
    <n v="0"/>
    <n v="0"/>
  </r>
  <r>
    <s v="2024-22"/>
    <x v="21"/>
    <s v="ST004"/>
    <s v="SKU002"/>
    <n v="245"/>
    <n v="303"/>
    <n v="74235"/>
    <n v="0"/>
    <n v="0"/>
    <n v="0"/>
    <n v="0"/>
    <n v="0"/>
  </r>
  <r>
    <s v="2024-22"/>
    <x v="21"/>
    <s v="ST004"/>
    <s v="SKU003"/>
    <n v="258"/>
    <n v="312"/>
    <n v="80496"/>
    <n v="1"/>
    <n v="0"/>
    <n v="0.12"/>
    <n v="0.02"/>
    <n v="0"/>
  </r>
  <r>
    <s v="2024-22"/>
    <x v="21"/>
    <s v="ST004"/>
    <s v="SKU004"/>
    <n v="285"/>
    <n v="351"/>
    <n v="100035"/>
    <n v="0"/>
    <n v="0"/>
    <n v="0"/>
    <n v="0"/>
    <n v="0"/>
  </r>
  <r>
    <s v="2024-22"/>
    <x v="21"/>
    <s v="ST004"/>
    <s v="SKU005"/>
    <n v="280"/>
    <n v="261"/>
    <n v="73080"/>
    <n v="0"/>
    <n v="0"/>
    <n v="0"/>
    <n v="0"/>
    <n v="0"/>
  </r>
  <r>
    <s v="2024-22"/>
    <x v="21"/>
    <s v="ST004"/>
    <s v="SKU006"/>
    <n v="887"/>
    <n v="165"/>
    <n v="146355"/>
    <n v="1"/>
    <n v="1"/>
    <n v="0.1"/>
    <n v="0.03"/>
    <n v="0"/>
  </r>
  <r>
    <s v="2024-22"/>
    <x v="21"/>
    <s v="ST004"/>
    <s v="SKU007"/>
    <n v="742"/>
    <n v="184"/>
    <n v="136528"/>
    <n v="0"/>
    <n v="0"/>
    <n v="0"/>
    <n v="0"/>
    <n v="0"/>
  </r>
  <r>
    <s v="2024-22"/>
    <x v="21"/>
    <s v="ST004"/>
    <s v="SKU008"/>
    <n v="1019"/>
    <n v="201"/>
    <n v="204819"/>
    <n v="1"/>
    <n v="1"/>
    <n v="0.28000000000000003"/>
    <n v="0.03"/>
    <n v="0"/>
  </r>
  <r>
    <s v="2024-22"/>
    <x v="21"/>
    <s v="ST004"/>
    <s v="SKU009"/>
    <n v="811"/>
    <n v="172"/>
    <n v="139492"/>
    <n v="1"/>
    <n v="1"/>
    <n v="0.18"/>
    <n v="0.03"/>
    <n v="0"/>
  </r>
  <r>
    <s v="2024-22"/>
    <x v="21"/>
    <s v="ST004"/>
    <s v="SKU010"/>
    <n v="55"/>
    <n v="5190"/>
    <n v="285450"/>
    <n v="0"/>
    <n v="0"/>
    <n v="0"/>
    <n v="0"/>
    <n v="0"/>
  </r>
  <r>
    <s v="2024-22"/>
    <x v="21"/>
    <s v="ST004"/>
    <s v="SKU011"/>
    <n v="51"/>
    <n v="5032"/>
    <n v="256632"/>
    <n v="0"/>
    <n v="0"/>
    <n v="0"/>
    <n v="0"/>
    <n v="0"/>
  </r>
  <r>
    <s v="2024-22"/>
    <x v="21"/>
    <s v="ST004"/>
    <s v="SKU012"/>
    <n v="58"/>
    <n v="4872"/>
    <n v="282576"/>
    <n v="0"/>
    <n v="0"/>
    <n v="0"/>
    <n v="0"/>
    <n v="1"/>
  </r>
  <r>
    <s v="2024-22"/>
    <x v="21"/>
    <s v="ST004"/>
    <s v="SKU013"/>
    <n v="54"/>
    <n v="1199"/>
    <n v="64746"/>
    <n v="0"/>
    <n v="0"/>
    <n v="0"/>
    <n v="0"/>
    <n v="0"/>
  </r>
  <r>
    <s v="2024-22"/>
    <x v="21"/>
    <s v="ST005"/>
    <s v="SKU001"/>
    <n v="165"/>
    <n v="305"/>
    <n v="50325"/>
    <n v="1"/>
    <n v="1"/>
    <n v="0.25"/>
    <n v="0.02"/>
    <n v="0"/>
  </r>
  <r>
    <s v="2024-22"/>
    <x v="21"/>
    <s v="ST005"/>
    <s v="SKU002"/>
    <n v="113"/>
    <n v="319"/>
    <n v="36047"/>
    <n v="0"/>
    <n v="0"/>
    <n v="0"/>
    <n v="0"/>
    <n v="0"/>
  </r>
  <r>
    <s v="2024-22"/>
    <x v="21"/>
    <s v="ST005"/>
    <s v="SKU003"/>
    <n v="151"/>
    <n v="325"/>
    <n v="49075"/>
    <n v="1"/>
    <n v="1"/>
    <n v="0.25"/>
    <n v="0.02"/>
    <n v="0"/>
  </r>
  <r>
    <s v="2024-22"/>
    <x v="21"/>
    <s v="ST005"/>
    <s v="SKU004"/>
    <n v="106"/>
    <n v="362"/>
    <n v="38372"/>
    <n v="0"/>
    <n v="0"/>
    <n v="0"/>
    <n v="0"/>
    <n v="0"/>
  </r>
  <r>
    <s v="2024-22"/>
    <x v="21"/>
    <s v="ST005"/>
    <s v="SKU005"/>
    <n v="145"/>
    <n v="269"/>
    <n v="39005"/>
    <n v="1"/>
    <n v="0"/>
    <n v="0.22"/>
    <n v="0.02"/>
    <n v="0"/>
  </r>
  <r>
    <s v="2024-22"/>
    <x v="21"/>
    <s v="ST005"/>
    <s v="SKU006"/>
    <n v="383"/>
    <n v="171"/>
    <n v="65493"/>
    <n v="1"/>
    <n v="0"/>
    <n v="0.22"/>
    <n v="0.03"/>
    <n v="0"/>
  </r>
  <r>
    <s v="2024-22"/>
    <x v="21"/>
    <s v="ST005"/>
    <s v="SKU007"/>
    <n v="280"/>
    <n v="193"/>
    <n v="54040"/>
    <n v="0"/>
    <n v="0"/>
    <n v="0"/>
    <n v="0"/>
    <n v="0"/>
  </r>
  <r>
    <s v="2024-22"/>
    <x v="21"/>
    <s v="ST005"/>
    <s v="SKU008"/>
    <n v="371"/>
    <n v="209"/>
    <n v="77539"/>
    <n v="1"/>
    <n v="0"/>
    <n v="0.11"/>
    <n v="0.03"/>
    <n v="0"/>
  </r>
  <r>
    <s v="2024-22"/>
    <x v="21"/>
    <s v="ST005"/>
    <s v="SKU009"/>
    <n v="376"/>
    <n v="183"/>
    <n v="68808"/>
    <n v="1"/>
    <n v="0"/>
    <n v="0.12"/>
    <n v="0.03"/>
    <n v="0"/>
  </r>
  <r>
    <s v="2024-22"/>
    <x v="21"/>
    <s v="ST005"/>
    <s v="SKU010"/>
    <n v="56"/>
    <n v="5376"/>
    <n v="301056"/>
    <n v="0"/>
    <n v="0"/>
    <n v="0"/>
    <n v="0"/>
    <n v="0"/>
  </r>
  <r>
    <s v="2024-22"/>
    <x v="21"/>
    <s v="ST005"/>
    <s v="SKU011"/>
    <n v="50"/>
    <n v="5198"/>
    <n v="259900"/>
    <n v="0"/>
    <n v="0"/>
    <n v="0"/>
    <n v="0"/>
    <n v="0"/>
  </r>
  <r>
    <s v="2024-22"/>
    <x v="21"/>
    <s v="ST005"/>
    <s v="SKU012"/>
    <n v="62"/>
    <n v="5152"/>
    <n v="319424"/>
    <n v="1"/>
    <n v="0"/>
    <n v="0.08"/>
    <n v="0.01"/>
    <n v="0"/>
  </r>
  <r>
    <s v="2024-22"/>
    <x v="21"/>
    <s v="ST005"/>
    <s v="SKU013"/>
    <n v="64"/>
    <n v="1245"/>
    <n v="79680"/>
    <n v="0"/>
    <n v="0"/>
    <n v="0"/>
    <n v="0"/>
    <n v="0"/>
  </r>
  <r>
    <s v="2024-23"/>
    <x v="22"/>
    <s v="ST001"/>
    <s v="SKU001"/>
    <n v="298"/>
    <n v="292"/>
    <n v="87016"/>
    <n v="0"/>
    <n v="0"/>
    <n v="0"/>
    <n v="0"/>
    <n v="0"/>
  </r>
  <r>
    <s v="2024-23"/>
    <x v="22"/>
    <s v="ST001"/>
    <s v="SKU002"/>
    <n v="309"/>
    <n v="304"/>
    <n v="93936"/>
    <n v="0"/>
    <n v="0"/>
    <n v="0"/>
    <n v="0"/>
    <n v="0"/>
  </r>
  <r>
    <s v="2024-23"/>
    <x v="22"/>
    <s v="ST001"/>
    <s v="SKU003"/>
    <n v="278"/>
    <n v="313"/>
    <n v="87014"/>
    <n v="0"/>
    <n v="0"/>
    <n v="0"/>
    <n v="0"/>
    <n v="0"/>
  </r>
  <r>
    <s v="2024-23"/>
    <x v="22"/>
    <s v="ST001"/>
    <s v="SKU004"/>
    <n v="318"/>
    <n v="349"/>
    <n v="110982"/>
    <n v="1"/>
    <n v="0"/>
    <n v="0.19"/>
    <n v="0.02"/>
    <n v="0"/>
  </r>
  <r>
    <s v="2024-23"/>
    <x v="22"/>
    <s v="ST001"/>
    <s v="SKU005"/>
    <n v="241"/>
    <n v="257"/>
    <n v="61937"/>
    <n v="0"/>
    <n v="0"/>
    <n v="0"/>
    <n v="0"/>
    <n v="0"/>
  </r>
  <r>
    <s v="2024-23"/>
    <x v="22"/>
    <s v="ST001"/>
    <s v="SKU006"/>
    <n v="765"/>
    <n v="166"/>
    <n v="126990"/>
    <n v="0"/>
    <n v="0"/>
    <n v="0"/>
    <n v="0"/>
    <n v="0"/>
  </r>
  <r>
    <s v="2024-23"/>
    <x v="22"/>
    <s v="ST001"/>
    <s v="SKU007"/>
    <n v="953"/>
    <n v="184"/>
    <n v="175352"/>
    <n v="1"/>
    <n v="0"/>
    <n v="0.3"/>
    <n v="0.03"/>
    <n v="0"/>
  </r>
  <r>
    <s v="2024-23"/>
    <x v="22"/>
    <s v="ST001"/>
    <s v="SKU008"/>
    <n v="695"/>
    <n v="202"/>
    <n v="140390"/>
    <n v="1"/>
    <n v="0"/>
    <n v="0.11"/>
    <n v="0.03"/>
    <n v="0"/>
  </r>
  <r>
    <s v="2024-23"/>
    <x v="22"/>
    <s v="ST001"/>
    <s v="SKU009"/>
    <n v="732"/>
    <n v="174"/>
    <n v="127368"/>
    <n v="0"/>
    <n v="0"/>
    <n v="0"/>
    <n v="0"/>
    <n v="0"/>
  </r>
  <r>
    <s v="2024-23"/>
    <x v="22"/>
    <s v="ST001"/>
    <s v="SKU010"/>
    <n v="65"/>
    <n v="5085"/>
    <n v="330525"/>
    <n v="0"/>
    <n v="0"/>
    <n v="0"/>
    <n v="0"/>
    <n v="0"/>
  </r>
  <r>
    <s v="2024-23"/>
    <x v="22"/>
    <s v="ST001"/>
    <s v="SKU011"/>
    <n v="52"/>
    <n v="5014"/>
    <n v="260728"/>
    <n v="0"/>
    <n v="0"/>
    <n v="0"/>
    <n v="0"/>
    <n v="0"/>
  </r>
  <r>
    <s v="2024-23"/>
    <x v="22"/>
    <s v="ST001"/>
    <s v="SKU012"/>
    <n v="56"/>
    <n v="4855"/>
    <n v="271880"/>
    <n v="0"/>
    <n v="0"/>
    <n v="0"/>
    <n v="0"/>
    <n v="0"/>
  </r>
  <r>
    <s v="2024-23"/>
    <x v="22"/>
    <s v="ST001"/>
    <s v="SKU013"/>
    <n v="56"/>
    <n v="1205"/>
    <n v="67480"/>
    <n v="0"/>
    <n v="0"/>
    <n v="0"/>
    <n v="0"/>
    <n v="0"/>
  </r>
  <r>
    <s v="2024-23"/>
    <x v="22"/>
    <s v="ST002"/>
    <s v="SKU001"/>
    <n v="172"/>
    <n v="300"/>
    <n v="51600"/>
    <n v="0"/>
    <n v="0"/>
    <n v="0"/>
    <n v="0"/>
    <n v="0"/>
  </r>
  <r>
    <s v="2024-23"/>
    <x v="22"/>
    <s v="ST002"/>
    <s v="SKU002"/>
    <n v="200"/>
    <n v="310"/>
    <n v="62000"/>
    <n v="0"/>
    <n v="0"/>
    <n v="0"/>
    <n v="0"/>
    <n v="2"/>
  </r>
  <r>
    <s v="2024-23"/>
    <x v="22"/>
    <s v="ST002"/>
    <s v="SKU003"/>
    <n v="193"/>
    <n v="319"/>
    <n v="61567"/>
    <n v="0"/>
    <n v="0"/>
    <n v="0"/>
    <n v="0"/>
    <n v="0"/>
  </r>
  <r>
    <s v="2024-23"/>
    <x v="22"/>
    <s v="ST002"/>
    <s v="SKU004"/>
    <n v="196"/>
    <n v="358"/>
    <n v="70168"/>
    <n v="0"/>
    <n v="0"/>
    <n v="0"/>
    <n v="0"/>
    <n v="0"/>
  </r>
  <r>
    <s v="2024-23"/>
    <x v="22"/>
    <s v="ST002"/>
    <s v="SKU005"/>
    <n v="208"/>
    <n v="263"/>
    <n v="54704"/>
    <n v="1"/>
    <n v="0"/>
    <n v="0.12"/>
    <n v="0.01"/>
    <n v="0"/>
  </r>
  <r>
    <s v="2024-23"/>
    <x v="22"/>
    <s v="ST002"/>
    <s v="SKU006"/>
    <n v="592"/>
    <n v="170"/>
    <n v="100640"/>
    <n v="1"/>
    <n v="0"/>
    <n v="0.25"/>
    <n v="0.02"/>
    <n v="0"/>
  </r>
  <r>
    <s v="2024-23"/>
    <x v="22"/>
    <s v="ST002"/>
    <s v="SKU007"/>
    <n v="461"/>
    <n v="189"/>
    <n v="87129"/>
    <n v="0"/>
    <n v="0"/>
    <n v="0"/>
    <n v="0"/>
    <n v="0"/>
  </r>
  <r>
    <s v="2024-23"/>
    <x v="22"/>
    <s v="ST002"/>
    <s v="SKU008"/>
    <n v="523"/>
    <n v="206"/>
    <n v="107738"/>
    <n v="1"/>
    <n v="0"/>
    <n v="0.1"/>
    <n v="0.02"/>
    <n v="0"/>
  </r>
  <r>
    <s v="2024-23"/>
    <x v="22"/>
    <s v="ST002"/>
    <s v="SKU009"/>
    <n v="451"/>
    <n v="179"/>
    <n v="80729"/>
    <n v="0"/>
    <n v="0"/>
    <n v="0"/>
    <n v="0"/>
    <n v="0"/>
  </r>
  <r>
    <s v="2024-23"/>
    <x v="22"/>
    <s v="ST002"/>
    <s v="SKU010"/>
    <n v="47"/>
    <n v="5291"/>
    <n v="248677"/>
    <n v="0"/>
    <n v="0"/>
    <n v="0"/>
    <n v="0"/>
    <n v="0"/>
  </r>
  <r>
    <s v="2024-23"/>
    <x v="22"/>
    <s v="ST002"/>
    <s v="SKU011"/>
    <n v="43"/>
    <n v="5150"/>
    <n v="221450"/>
    <n v="0"/>
    <n v="0"/>
    <n v="0"/>
    <n v="0"/>
    <n v="0"/>
  </r>
  <r>
    <s v="2024-23"/>
    <x v="22"/>
    <s v="ST002"/>
    <s v="SKU012"/>
    <n v="41"/>
    <n v="4952"/>
    <n v="203032"/>
    <n v="0"/>
    <n v="0"/>
    <n v="0"/>
    <n v="0"/>
    <n v="0"/>
  </r>
  <r>
    <s v="2024-23"/>
    <x v="22"/>
    <s v="ST003"/>
    <s v="SKU001"/>
    <n v="87"/>
    <n v="309"/>
    <n v="26883"/>
    <n v="1"/>
    <n v="0"/>
    <n v="0.14000000000000001"/>
    <n v="0.01"/>
    <n v="0"/>
  </r>
  <r>
    <s v="2024-23"/>
    <x v="22"/>
    <s v="ST003"/>
    <s v="SKU002"/>
    <n v="79"/>
    <n v="319"/>
    <n v="25201"/>
    <n v="0"/>
    <n v="0"/>
    <n v="0"/>
    <n v="0"/>
    <n v="0"/>
  </r>
  <r>
    <s v="2024-23"/>
    <x v="22"/>
    <s v="ST003"/>
    <s v="SKU003"/>
    <n v="89"/>
    <n v="328"/>
    <n v="29192"/>
    <n v="0"/>
    <n v="0"/>
    <n v="0"/>
    <n v="0"/>
    <n v="0"/>
  </r>
  <r>
    <s v="2024-23"/>
    <x v="22"/>
    <s v="ST003"/>
    <s v="SKU005"/>
    <n v="80"/>
    <n v="269"/>
    <n v="21520"/>
    <n v="0"/>
    <n v="0"/>
    <n v="0"/>
    <n v="0"/>
    <n v="0"/>
  </r>
  <r>
    <s v="2024-23"/>
    <x v="22"/>
    <s v="ST003"/>
    <s v="SKU007"/>
    <n v="290"/>
    <n v="194"/>
    <n v="56260"/>
    <n v="1"/>
    <n v="0"/>
    <n v="0.23"/>
    <n v="0.02"/>
    <n v="0"/>
  </r>
  <r>
    <s v="2024-23"/>
    <x v="22"/>
    <s v="ST003"/>
    <s v="SKU008"/>
    <n v="217"/>
    <n v="209"/>
    <n v="45353"/>
    <n v="0"/>
    <n v="0"/>
    <n v="0"/>
    <n v="0"/>
    <n v="2"/>
  </r>
  <r>
    <s v="2024-23"/>
    <x v="22"/>
    <s v="ST003"/>
    <s v="SKU009"/>
    <n v="302"/>
    <n v="183"/>
    <n v="55266"/>
    <n v="1"/>
    <n v="1"/>
    <n v="0.21"/>
    <n v="0.02"/>
    <n v="0"/>
  </r>
  <r>
    <s v="2024-23"/>
    <x v="22"/>
    <s v="ST004"/>
    <s v="SKU001"/>
    <n v="309"/>
    <n v="291"/>
    <n v="89919"/>
    <n v="1"/>
    <n v="0"/>
    <n v="0.19"/>
    <n v="0.02"/>
    <n v="0"/>
  </r>
  <r>
    <s v="2024-23"/>
    <x v="22"/>
    <s v="ST004"/>
    <s v="SKU002"/>
    <n v="260"/>
    <n v="304"/>
    <n v="79040"/>
    <n v="1"/>
    <n v="0"/>
    <n v="0.15"/>
    <n v="0.02"/>
    <n v="0"/>
  </r>
  <r>
    <s v="2024-23"/>
    <x v="22"/>
    <s v="ST004"/>
    <s v="SKU003"/>
    <n v="266"/>
    <n v="312"/>
    <n v="82992"/>
    <n v="0"/>
    <n v="0"/>
    <n v="0"/>
    <n v="0"/>
    <n v="3"/>
  </r>
  <r>
    <s v="2024-23"/>
    <x v="22"/>
    <s v="ST004"/>
    <s v="SKU004"/>
    <n v="277"/>
    <n v="351"/>
    <n v="97227"/>
    <n v="0"/>
    <n v="0"/>
    <n v="0"/>
    <n v="0"/>
    <n v="3"/>
  </r>
  <r>
    <s v="2024-23"/>
    <x v="22"/>
    <s v="ST004"/>
    <s v="SKU005"/>
    <n v="251"/>
    <n v="255"/>
    <n v="64005"/>
    <n v="0"/>
    <n v="0"/>
    <n v="0"/>
    <n v="0"/>
    <n v="0"/>
  </r>
  <r>
    <s v="2024-23"/>
    <x v="22"/>
    <s v="ST004"/>
    <s v="SKU006"/>
    <n v="763"/>
    <n v="166"/>
    <n v="126658"/>
    <n v="1"/>
    <n v="0"/>
    <n v="0.11"/>
    <n v="0.03"/>
    <n v="0"/>
  </r>
  <r>
    <s v="2024-23"/>
    <x v="22"/>
    <s v="ST004"/>
    <s v="SKU007"/>
    <n v="784"/>
    <n v="185"/>
    <n v="145040"/>
    <n v="1"/>
    <n v="0"/>
    <n v="0.19"/>
    <n v="0.03"/>
    <n v="0"/>
  </r>
  <r>
    <s v="2024-23"/>
    <x v="22"/>
    <s v="ST004"/>
    <s v="SKU008"/>
    <n v="785"/>
    <n v="201"/>
    <n v="157785"/>
    <n v="1"/>
    <n v="0"/>
    <n v="0.17"/>
    <n v="0.03"/>
    <n v="0"/>
  </r>
  <r>
    <s v="2024-23"/>
    <x v="22"/>
    <s v="ST004"/>
    <s v="SKU009"/>
    <n v="679"/>
    <n v="175"/>
    <n v="118825"/>
    <n v="0"/>
    <n v="0"/>
    <n v="0"/>
    <n v="0"/>
    <n v="0"/>
  </r>
  <r>
    <s v="2024-23"/>
    <x v="22"/>
    <s v="ST004"/>
    <s v="SKU010"/>
    <n v="50"/>
    <n v="5166"/>
    <n v="258300"/>
    <n v="0"/>
    <n v="0"/>
    <n v="0"/>
    <n v="0"/>
    <n v="0"/>
  </r>
  <r>
    <s v="2024-23"/>
    <x v="22"/>
    <s v="ST004"/>
    <s v="SKU011"/>
    <n v="59"/>
    <n v="5068"/>
    <n v="299012"/>
    <n v="0"/>
    <n v="0"/>
    <n v="0"/>
    <n v="0"/>
    <n v="0"/>
  </r>
  <r>
    <s v="2024-23"/>
    <x v="22"/>
    <s v="ST004"/>
    <s v="SKU012"/>
    <n v="55"/>
    <n v="4908"/>
    <n v="269940"/>
    <n v="0"/>
    <n v="0"/>
    <n v="0"/>
    <n v="0"/>
    <n v="0"/>
  </r>
  <r>
    <s v="2024-23"/>
    <x v="22"/>
    <s v="ST004"/>
    <s v="SKU013"/>
    <n v="49"/>
    <n v="1199"/>
    <n v="58751"/>
    <n v="0"/>
    <n v="0"/>
    <n v="0"/>
    <n v="0"/>
    <n v="0"/>
  </r>
  <r>
    <s v="2024-23"/>
    <x v="22"/>
    <s v="ST005"/>
    <s v="SKU001"/>
    <n v="120"/>
    <n v="304"/>
    <n v="36480"/>
    <n v="0"/>
    <n v="0"/>
    <n v="0"/>
    <n v="0"/>
    <n v="0"/>
  </r>
  <r>
    <s v="2024-23"/>
    <x v="22"/>
    <s v="ST005"/>
    <s v="SKU002"/>
    <n v="115"/>
    <n v="315"/>
    <n v="36225"/>
    <n v="0"/>
    <n v="0"/>
    <n v="0"/>
    <n v="0"/>
    <n v="0"/>
  </r>
  <r>
    <s v="2024-23"/>
    <x v="22"/>
    <s v="ST005"/>
    <s v="SKU003"/>
    <n v="136"/>
    <n v="325"/>
    <n v="44200"/>
    <n v="1"/>
    <n v="0"/>
    <n v="0.13"/>
    <n v="0.02"/>
    <n v="0"/>
  </r>
  <r>
    <s v="2024-23"/>
    <x v="22"/>
    <s v="ST005"/>
    <s v="SKU004"/>
    <n v="114"/>
    <n v="363"/>
    <n v="41382"/>
    <n v="0"/>
    <n v="0"/>
    <n v="0"/>
    <n v="0"/>
    <n v="0"/>
  </r>
  <r>
    <s v="2024-23"/>
    <x v="22"/>
    <s v="ST005"/>
    <s v="SKU005"/>
    <n v="121"/>
    <n v="268"/>
    <n v="32428"/>
    <n v="0"/>
    <n v="0"/>
    <n v="0"/>
    <n v="0"/>
    <n v="0"/>
  </r>
  <r>
    <s v="2024-23"/>
    <x v="22"/>
    <s v="ST005"/>
    <s v="SKU006"/>
    <n v="325"/>
    <n v="173"/>
    <n v="56225"/>
    <n v="0"/>
    <n v="0"/>
    <n v="0"/>
    <n v="0"/>
    <n v="0"/>
  </r>
  <r>
    <s v="2024-23"/>
    <x v="22"/>
    <s v="ST005"/>
    <s v="SKU007"/>
    <n v="381"/>
    <n v="191"/>
    <n v="72771"/>
    <n v="1"/>
    <n v="0"/>
    <n v="0.27"/>
    <n v="0.03"/>
    <n v="0"/>
  </r>
  <r>
    <s v="2024-23"/>
    <x v="22"/>
    <s v="ST005"/>
    <s v="SKU008"/>
    <n v="342"/>
    <n v="211"/>
    <n v="72162"/>
    <n v="0"/>
    <n v="0"/>
    <n v="0"/>
    <n v="0"/>
    <n v="0"/>
  </r>
  <r>
    <s v="2024-23"/>
    <x v="22"/>
    <s v="ST005"/>
    <s v="SKU009"/>
    <n v="347"/>
    <n v="181"/>
    <n v="62807"/>
    <n v="0"/>
    <n v="0"/>
    <n v="0"/>
    <n v="0"/>
    <n v="0"/>
  </r>
  <r>
    <s v="2024-23"/>
    <x v="22"/>
    <s v="ST005"/>
    <s v="SKU010"/>
    <n v="55"/>
    <n v="5376"/>
    <n v="295680"/>
    <n v="0"/>
    <n v="0"/>
    <n v="0"/>
    <n v="0"/>
    <n v="0"/>
  </r>
  <r>
    <s v="2024-23"/>
    <x v="22"/>
    <s v="ST005"/>
    <s v="SKU011"/>
    <n v="61"/>
    <n v="5218"/>
    <n v="318298"/>
    <n v="0"/>
    <n v="0"/>
    <n v="0"/>
    <n v="0"/>
    <n v="0"/>
  </r>
  <r>
    <s v="2024-23"/>
    <x v="22"/>
    <s v="ST005"/>
    <s v="SKU012"/>
    <n v="66"/>
    <n v="5062"/>
    <n v="334092"/>
    <n v="0"/>
    <n v="0"/>
    <n v="0"/>
    <n v="0"/>
    <n v="0"/>
  </r>
  <r>
    <s v="2024-23"/>
    <x v="22"/>
    <s v="ST005"/>
    <s v="SKU013"/>
    <n v="57"/>
    <n v="1250"/>
    <n v="71250"/>
    <n v="0"/>
    <n v="0"/>
    <n v="0"/>
    <n v="0"/>
    <n v="0"/>
  </r>
  <r>
    <s v="2024-24"/>
    <x v="23"/>
    <s v="ST001"/>
    <s v="SKU001"/>
    <n v="298"/>
    <n v="295"/>
    <n v="87910"/>
    <n v="1"/>
    <n v="0"/>
    <n v="0.19"/>
    <n v="0.02"/>
    <n v="0"/>
  </r>
  <r>
    <s v="2024-24"/>
    <x v="23"/>
    <s v="ST001"/>
    <s v="SKU002"/>
    <n v="245"/>
    <n v="302"/>
    <n v="73990"/>
    <n v="0"/>
    <n v="0"/>
    <n v="0"/>
    <n v="0"/>
    <n v="0"/>
  </r>
  <r>
    <s v="2024-24"/>
    <x v="23"/>
    <s v="ST001"/>
    <s v="SKU003"/>
    <n v="262"/>
    <n v="313"/>
    <n v="82006"/>
    <n v="0"/>
    <n v="0"/>
    <n v="0"/>
    <n v="0"/>
    <n v="0"/>
  </r>
  <r>
    <s v="2024-24"/>
    <x v="23"/>
    <s v="ST001"/>
    <s v="SKU004"/>
    <n v="317"/>
    <n v="347"/>
    <n v="109999"/>
    <n v="1"/>
    <n v="0"/>
    <n v="0.17"/>
    <n v="0.02"/>
    <n v="0"/>
  </r>
  <r>
    <s v="2024-24"/>
    <x v="23"/>
    <s v="ST001"/>
    <s v="SKU005"/>
    <n v="299"/>
    <n v="256"/>
    <n v="76544"/>
    <n v="0"/>
    <n v="0"/>
    <n v="0"/>
    <n v="0"/>
    <n v="0"/>
  </r>
  <r>
    <s v="2024-24"/>
    <x v="23"/>
    <s v="ST001"/>
    <s v="SKU006"/>
    <n v="833"/>
    <n v="165"/>
    <n v="137445"/>
    <n v="1"/>
    <n v="0"/>
    <n v="0.14000000000000001"/>
    <n v="0.03"/>
    <n v="0"/>
  </r>
  <r>
    <s v="2024-24"/>
    <x v="23"/>
    <s v="ST001"/>
    <s v="SKU007"/>
    <n v="757"/>
    <n v="183"/>
    <n v="138531"/>
    <n v="0"/>
    <n v="0"/>
    <n v="0"/>
    <n v="0"/>
    <n v="0"/>
  </r>
  <r>
    <s v="2024-24"/>
    <x v="23"/>
    <s v="ST001"/>
    <s v="SKU008"/>
    <n v="828"/>
    <n v="201"/>
    <n v="166428"/>
    <n v="1"/>
    <n v="0"/>
    <n v="0.12"/>
    <n v="0.03"/>
    <n v="0"/>
  </r>
  <r>
    <s v="2024-24"/>
    <x v="23"/>
    <s v="ST001"/>
    <s v="SKU009"/>
    <n v="722"/>
    <n v="174"/>
    <n v="125628"/>
    <n v="0"/>
    <n v="0"/>
    <n v="0"/>
    <n v="0"/>
    <n v="0"/>
  </r>
  <r>
    <s v="2024-24"/>
    <x v="23"/>
    <s v="ST001"/>
    <s v="SKU010"/>
    <n v="56"/>
    <n v="5135"/>
    <n v="287560"/>
    <n v="0"/>
    <n v="0"/>
    <n v="0"/>
    <n v="0"/>
    <n v="0"/>
  </r>
  <r>
    <s v="2024-24"/>
    <x v="23"/>
    <s v="ST001"/>
    <s v="SKU011"/>
    <n v="54"/>
    <n v="5016"/>
    <n v="270864"/>
    <n v="0"/>
    <n v="0"/>
    <n v="0"/>
    <n v="0"/>
    <n v="1"/>
  </r>
  <r>
    <s v="2024-24"/>
    <x v="23"/>
    <s v="ST001"/>
    <s v="SKU012"/>
    <n v="59"/>
    <n v="4875"/>
    <n v="287625"/>
    <n v="0"/>
    <n v="0"/>
    <n v="0"/>
    <n v="0"/>
    <n v="0"/>
  </r>
  <r>
    <s v="2024-24"/>
    <x v="23"/>
    <s v="ST001"/>
    <s v="SKU013"/>
    <n v="58"/>
    <n v="1191"/>
    <n v="69078"/>
    <n v="0"/>
    <n v="0"/>
    <n v="0"/>
    <n v="0"/>
    <n v="0"/>
  </r>
  <r>
    <s v="2024-24"/>
    <x v="23"/>
    <s v="ST002"/>
    <s v="SKU001"/>
    <n v="183"/>
    <n v="299"/>
    <n v="54717"/>
    <n v="0"/>
    <n v="0"/>
    <n v="0"/>
    <n v="0"/>
    <n v="2"/>
  </r>
  <r>
    <s v="2024-24"/>
    <x v="23"/>
    <s v="ST002"/>
    <s v="SKU002"/>
    <n v="184"/>
    <n v="309"/>
    <n v="56856"/>
    <n v="0"/>
    <n v="0"/>
    <n v="0"/>
    <n v="0"/>
    <n v="0"/>
  </r>
  <r>
    <s v="2024-24"/>
    <x v="23"/>
    <s v="ST002"/>
    <s v="SKU003"/>
    <n v="218"/>
    <n v="322"/>
    <n v="70196"/>
    <n v="1"/>
    <n v="0"/>
    <n v="0.15"/>
    <n v="0.01"/>
    <n v="0"/>
  </r>
  <r>
    <s v="2024-24"/>
    <x v="23"/>
    <s v="ST002"/>
    <s v="SKU004"/>
    <n v="205"/>
    <n v="358"/>
    <n v="73390"/>
    <n v="1"/>
    <n v="1"/>
    <n v="0.21"/>
    <n v="0.01"/>
    <n v="0"/>
  </r>
  <r>
    <s v="2024-24"/>
    <x v="23"/>
    <s v="ST002"/>
    <s v="SKU005"/>
    <n v="198"/>
    <n v="264"/>
    <n v="52272"/>
    <n v="0"/>
    <n v="0"/>
    <n v="0"/>
    <n v="0"/>
    <n v="0"/>
  </r>
  <r>
    <s v="2024-24"/>
    <x v="23"/>
    <s v="ST002"/>
    <s v="SKU006"/>
    <n v="671"/>
    <n v="170"/>
    <n v="114070"/>
    <n v="1"/>
    <n v="0"/>
    <n v="0.28999999999999998"/>
    <n v="0.02"/>
    <n v="0"/>
  </r>
  <r>
    <s v="2024-24"/>
    <x v="23"/>
    <s v="ST002"/>
    <s v="SKU007"/>
    <n v="545"/>
    <n v="188"/>
    <n v="102460"/>
    <n v="1"/>
    <n v="0"/>
    <n v="0.15"/>
    <n v="0.02"/>
    <n v="0"/>
  </r>
  <r>
    <s v="2024-24"/>
    <x v="23"/>
    <s v="ST002"/>
    <s v="SKU008"/>
    <n v="580"/>
    <n v="206"/>
    <n v="119480"/>
    <n v="1"/>
    <n v="0"/>
    <n v="0.12"/>
    <n v="0.02"/>
    <n v="0"/>
  </r>
  <r>
    <s v="2024-24"/>
    <x v="23"/>
    <s v="ST002"/>
    <s v="SKU009"/>
    <n v="454"/>
    <n v="179"/>
    <n v="81266"/>
    <n v="0"/>
    <n v="0"/>
    <n v="0"/>
    <n v="0"/>
    <n v="0"/>
  </r>
  <r>
    <s v="2024-24"/>
    <x v="23"/>
    <s v="ST002"/>
    <s v="SKU010"/>
    <n v="41"/>
    <n v="5231"/>
    <n v="214471"/>
    <n v="0"/>
    <n v="0"/>
    <n v="0"/>
    <n v="0"/>
    <n v="0"/>
  </r>
  <r>
    <s v="2024-24"/>
    <x v="23"/>
    <s v="ST002"/>
    <s v="SKU011"/>
    <n v="51"/>
    <n v="5141"/>
    <n v="262191"/>
    <n v="0"/>
    <n v="0"/>
    <n v="0"/>
    <n v="0"/>
    <n v="0"/>
  </r>
  <r>
    <s v="2024-24"/>
    <x v="23"/>
    <s v="ST002"/>
    <s v="SKU012"/>
    <n v="45"/>
    <n v="4971"/>
    <n v="223695"/>
    <n v="1"/>
    <n v="1"/>
    <n v="0.1"/>
    <n v="0"/>
    <n v="0"/>
  </r>
  <r>
    <s v="2024-24"/>
    <x v="23"/>
    <s v="ST003"/>
    <s v="SKU001"/>
    <n v="92"/>
    <n v="308"/>
    <n v="28336"/>
    <n v="1"/>
    <n v="0"/>
    <n v="0.13"/>
    <n v="0.01"/>
    <n v="0"/>
  </r>
  <r>
    <s v="2024-24"/>
    <x v="23"/>
    <s v="ST003"/>
    <s v="SKU002"/>
    <n v="76"/>
    <n v="323"/>
    <n v="24548"/>
    <n v="0"/>
    <n v="0"/>
    <n v="0"/>
    <n v="0"/>
    <n v="1"/>
  </r>
  <r>
    <s v="2024-24"/>
    <x v="23"/>
    <s v="ST003"/>
    <s v="SKU003"/>
    <n v="97"/>
    <n v="325"/>
    <n v="31525"/>
    <n v="1"/>
    <n v="0"/>
    <n v="0.23"/>
    <n v="0.01"/>
    <n v="0"/>
  </r>
  <r>
    <s v="2024-24"/>
    <x v="23"/>
    <s v="ST003"/>
    <s v="SKU005"/>
    <n v="84"/>
    <n v="270"/>
    <n v="22680"/>
    <n v="0"/>
    <n v="0"/>
    <n v="0"/>
    <n v="0"/>
    <n v="0"/>
  </r>
  <r>
    <s v="2024-24"/>
    <x v="23"/>
    <s v="ST003"/>
    <s v="SKU007"/>
    <n v="319"/>
    <n v="192"/>
    <n v="61248"/>
    <n v="1"/>
    <n v="1"/>
    <n v="0.28000000000000003"/>
    <n v="0.02"/>
    <n v="0"/>
  </r>
  <r>
    <s v="2024-24"/>
    <x v="23"/>
    <s v="ST003"/>
    <s v="SKU008"/>
    <n v="251"/>
    <n v="209"/>
    <n v="52459"/>
    <n v="0"/>
    <n v="0"/>
    <n v="0"/>
    <n v="0"/>
    <n v="0"/>
  </r>
  <r>
    <s v="2024-24"/>
    <x v="23"/>
    <s v="ST003"/>
    <s v="SKU009"/>
    <n v="299"/>
    <n v="183"/>
    <n v="54717"/>
    <n v="1"/>
    <n v="1"/>
    <n v="0.28000000000000003"/>
    <n v="0.02"/>
    <n v="0"/>
  </r>
  <r>
    <s v="2024-24"/>
    <x v="23"/>
    <s v="ST004"/>
    <s v="SKU001"/>
    <n v="292"/>
    <n v="295"/>
    <n v="86140"/>
    <n v="1"/>
    <n v="0"/>
    <n v="0.1"/>
    <n v="0.02"/>
    <n v="0"/>
  </r>
  <r>
    <s v="2024-24"/>
    <x v="23"/>
    <s v="ST004"/>
    <s v="SKU002"/>
    <n v="283"/>
    <n v="302"/>
    <n v="85466"/>
    <n v="0"/>
    <n v="0"/>
    <n v="0"/>
    <n v="0"/>
    <n v="0"/>
  </r>
  <r>
    <s v="2024-24"/>
    <x v="23"/>
    <s v="ST004"/>
    <s v="SKU003"/>
    <n v="259"/>
    <n v="314"/>
    <n v="81326"/>
    <n v="0"/>
    <n v="0"/>
    <n v="0"/>
    <n v="0"/>
    <n v="3"/>
  </r>
  <r>
    <s v="2024-24"/>
    <x v="23"/>
    <s v="ST004"/>
    <s v="SKU004"/>
    <n v="348"/>
    <n v="348"/>
    <n v="121104"/>
    <n v="1"/>
    <n v="1"/>
    <n v="0.24"/>
    <n v="0.02"/>
    <n v="0"/>
  </r>
  <r>
    <s v="2024-24"/>
    <x v="23"/>
    <s v="ST004"/>
    <s v="SKU005"/>
    <n v="265"/>
    <n v="260"/>
    <n v="68900"/>
    <n v="1"/>
    <n v="0"/>
    <n v="0.12"/>
    <n v="0.02"/>
    <n v="0"/>
  </r>
  <r>
    <s v="2024-24"/>
    <x v="23"/>
    <s v="ST004"/>
    <s v="SKU006"/>
    <n v="646"/>
    <n v="166"/>
    <n v="107236"/>
    <n v="0"/>
    <n v="0"/>
    <n v="0"/>
    <n v="0"/>
    <n v="0"/>
  </r>
  <r>
    <s v="2024-24"/>
    <x v="23"/>
    <s v="ST004"/>
    <s v="SKU007"/>
    <n v="959"/>
    <n v="184"/>
    <n v="176456"/>
    <n v="1"/>
    <n v="0"/>
    <n v="0.15"/>
    <n v="0.03"/>
    <n v="0"/>
  </r>
  <r>
    <s v="2024-24"/>
    <x v="23"/>
    <s v="ST004"/>
    <s v="SKU008"/>
    <n v="1140"/>
    <n v="203"/>
    <n v="231420"/>
    <n v="1"/>
    <n v="1"/>
    <n v="0.3"/>
    <n v="0.03"/>
    <n v="0"/>
  </r>
  <r>
    <s v="2024-24"/>
    <x v="23"/>
    <s v="ST004"/>
    <s v="SKU009"/>
    <n v="734"/>
    <n v="175"/>
    <n v="128450"/>
    <n v="0"/>
    <n v="0"/>
    <n v="0"/>
    <n v="0"/>
    <n v="0"/>
  </r>
  <r>
    <s v="2024-24"/>
    <x v="23"/>
    <s v="ST004"/>
    <s v="SKU010"/>
    <n v="53"/>
    <n v="5162"/>
    <n v="273586"/>
    <n v="0"/>
    <n v="0"/>
    <n v="0"/>
    <n v="0"/>
    <n v="0"/>
  </r>
  <r>
    <s v="2024-24"/>
    <x v="23"/>
    <s v="ST004"/>
    <s v="SKU011"/>
    <n v="56"/>
    <n v="5032"/>
    <n v="281792"/>
    <n v="0"/>
    <n v="0"/>
    <n v="0"/>
    <n v="0"/>
    <n v="0"/>
  </r>
  <r>
    <s v="2024-24"/>
    <x v="23"/>
    <s v="ST004"/>
    <s v="SKU012"/>
    <n v="50"/>
    <n v="4846"/>
    <n v="242300"/>
    <n v="0"/>
    <n v="0"/>
    <n v="0"/>
    <n v="0"/>
    <n v="0"/>
  </r>
  <r>
    <s v="2024-24"/>
    <x v="23"/>
    <s v="ST004"/>
    <s v="SKU013"/>
    <n v="54"/>
    <n v="1197"/>
    <n v="64638"/>
    <n v="0"/>
    <n v="0"/>
    <n v="0"/>
    <n v="0"/>
    <n v="0"/>
  </r>
  <r>
    <s v="2024-24"/>
    <x v="23"/>
    <s v="ST005"/>
    <s v="SKU001"/>
    <n v="113"/>
    <n v="307"/>
    <n v="34691"/>
    <n v="0"/>
    <n v="0"/>
    <n v="0"/>
    <n v="0"/>
    <n v="0"/>
  </r>
  <r>
    <s v="2024-24"/>
    <x v="23"/>
    <s v="ST005"/>
    <s v="SKU002"/>
    <n v="139"/>
    <n v="316"/>
    <n v="43924"/>
    <n v="1"/>
    <n v="0"/>
    <n v="0.24"/>
    <n v="0.02"/>
    <n v="0"/>
  </r>
  <r>
    <s v="2024-24"/>
    <x v="23"/>
    <s v="ST005"/>
    <s v="SKU003"/>
    <n v="115"/>
    <n v="330"/>
    <n v="37950"/>
    <n v="1"/>
    <n v="0"/>
    <n v="0.22"/>
    <n v="0.02"/>
    <n v="0"/>
  </r>
  <r>
    <s v="2024-24"/>
    <x v="23"/>
    <s v="ST005"/>
    <s v="SKU004"/>
    <n v="125"/>
    <n v="364"/>
    <n v="45500"/>
    <n v="1"/>
    <n v="0"/>
    <n v="0.2"/>
    <n v="0.02"/>
    <n v="0"/>
  </r>
  <r>
    <s v="2024-24"/>
    <x v="23"/>
    <s v="ST005"/>
    <s v="SKU005"/>
    <n v="115"/>
    <n v="269"/>
    <n v="30935"/>
    <n v="0"/>
    <n v="0"/>
    <n v="0"/>
    <n v="0"/>
    <n v="0"/>
  </r>
  <r>
    <s v="2024-24"/>
    <x v="23"/>
    <s v="ST005"/>
    <s v="SKU006"/>
    <n v="293"/>
    <n v="174"/>
    <n v="50982"/>
    <n v="0"/>
    <n v="0"/>
    <n v="0"/>
    <n v="0"/>
    <n v="0"/>
  </r>
  <r>
    <s v="2024-24"/>
    <x v="23"/>
    <s v="ST005"/>
    <s v="SKU007"/>
    <n v="432"/>
    <n v="192"/>
    <n v="82944"/>
    <n v="1"/>
    <n v="1"/>
    <n v="0.14000000000000001"/>
    <n v="0.03"/>
    <n v="0"/>
  </r>
  <r>
    <s v="2024-24"/>
    <x v="23"/>
    <s v="ST005"/>
    <s v="SKU008"/>
    <n v="337"/>
    <n v="212"/>
    <n v="71444"/>
    <n v="0"/>
    <n v="0"/>
    <n v="0"/>
    <n v="0"/>
    <n v="0"/>
  </r>
  <r>
    <s v="2024-24"/>
    <x v="23"/>
    <s v="ST005"/>
    <s v="SKU009"/>
    <n v="286"/>
    <n v="182"/>
    <n v="52052"/>
    <n v="0"/>
    <n v="0"/>
    <n v="0"/>
    <n v="0"/>
    <n v="0"/>
  </r>
  <r>
    <s v="2024-24"/>
    <x v="23"/>
    <s v="ST005"/>
    <s v="SKU010"/>
    <n v="60"/>
    <n v="5339"/>
    <n v="320340"/>
    <n v="0"/>
    <n v="0"/>
    <n v="0"/>
    <n v="0"/>
    <n v="0"/>
  </r>
  <r>
    <s v="2024-24"/>
    <x v="23"/>
    <s v="ST005"/>
    <s v="SKU011"/>
    <n v="62"/>
    <n v="5171"/>
    <n v="320602"/>
    <n v="0"/>
    <n v="0"/>
    <n v="0"/>
    <n v="0"/>
    <n v="0"/>
  </r>
  <r>
    <s v="2024-24"/>
    <x v="23"/>
    <s v="ST005"/>
    <s v="SKU012"/>
    <n v="63"/>
    <n v="5060"/>
    <n v="318780"/>
    <n v="0"/>
    <n v="0"/>
    <n v="0"/>
    <n v="0"/>
    <n v="0"/>
  </r>
  <r>
    <s v="2024-24"/>
    <x v="23"/>
    <s v="ST005"/>
    <s v="SKU013"/>
    <n v="57"/>
    <n v="1251"/>
    <n v="71307"/>
    <n v="0"/>
    <n v="0"/>
    <n v="0"/>
    <n v="0"/>
    <n v="1"/>
  </r>
  <r>
    <s v="2024-25"/>
    <x v="24"/>
    <s v="ST001"/>
    <s v="SKU001"/>
    <n v="269"/>
    <n v="294"/>
    <n v="79086"/>
    <n v="0"/>
    <n v="0"/>
    <n v="0"/>
    <n v="0"/>
    <n v="0"/>
  </r>
  <r>
    <s v="2024-25"/>
    <x v="24"/>
    <s v="ST001"/>
    <s v="SKU002"/>
    <n v="241"/>
    <n v="304"/>
    <n v="73264"/>
    <n v="0"/>
    <n v="0"/>
    <n v="0"/>
    <n v="0"/>
    <n v="0"/>
  </r>
  <r>
    <s v="2024-25"/>
    <x v="24"/>
    <s v="ST001"/>
    <s v="SKU003"/>
    <n v="250"/>
    <n v="309"/>
    <n v="77250"/>
    <n v="0"/>
    <n v="0"/>
    <n v="0"/>
    <n v="0"/>
    <n v="0"/>
  </r>
  <r>
    <s v="2024-25"/>
    <x v="24"/>
    <s v="ST001"/>
    <s v="SKU004"/>
    <n v="302"/>
    <n v="347"/>
    <n v="104794"/>
    <n v="0"/>
    <n v="0"/>
    <n v="0"/>
    <n v="0"/>
    <n v="0"/>
  </r>
  <r>
    <s v="2024-25"/>
    <x v="24"/>
    <s v="ST001"/>
    <s v="SKU005"/>
    <n v="360"/>
    <n v="257"/>
    <n v="92520"/>
    <n v="1"/>
    <n v="0"/>
    <n v="0.25"/>
    <n v="0.02"/>
    <n v="0"/>
  </r>
  <r>
    <s v="2024-25"/>
    <x v="24"/>
    <s v="ST001"/>
    <s v="SKU006"/>
    <n v="908"/>
    <n v="163"/>
    <n v="148004"/>
    <n v="1"/>
    <n v="0"/>
    <n v="0.15"/>
    <n v="0.03"/>
    <n v="0"/>
  </r>
  <r>
    <s v="2024-25"/>
    <x v="24"/>
    <s v="ST001"/>
    <s v="SKU007"/>
    <n v="977"/>
    <n v="182"/>
    <n v="177814"/>
    <n v="1"/>
    <n v="1"/>
    <n v="0.28000000000000003"/>
    <n v="0.03"/>
    <n v="0"/>
  </r>
  <r>
    <s v="2024-25"/>
    <x v="24"/>
    <s v="ST001"/>
    <s v="SKU008"/>
    <n v="797"/>
    <n v="201"/>
    <n v="160197"/>
    <n v="0"/>
    <n v="0"/>
    <n v="0"/>
    <n v="0"/>
    <n v="0"/>
  </r>
  <r>
    <s v="2024-25"/>
    <x v="24"/>
    <s v="ST001"/>
    <s v="SKU009"/>
    <n v="909"/>
    <n v="174"/>
    <n v="158166"/>
    <n v="1"/>
    <n v="0"/>
    <n v="0.17"/>
    <n v="0.03"/>
    <n v="0"/>
  </r>
  <r>
    <s v="2024-25"/>
    <x v="24"/>
    <s v="ST001"/>
    <s v="SKU010"/>
    <n v="57"/>
    <n v="5165"/>
    <n v="294405"/>
    <n v="0"/>
    <n v="0"/>
    <n v="0"/>
    <n v="0"/>
    <n v="0"/>
  </r>
  <r>
    <s v="2024-25"/>
    <x v="24"/>
    <s v="ST001"/>
    <s v="SKU011"/>
    <n v="48"/>
    <n v="5005"/>
    <n v="240240"/>
    <n v="0"/>
    <n v="0"/>
    <n v="0"/>
    <n v="0"/>
    <n v="0"/>
  </r>
  <r>
    <s v="2024-25"/>
    <x v="24"/>
    <s v="ST001"/>
    <s v="SKU012"/>
    <n v="51"/>
    <n v="4857"/>
    <n v="247707"/>
    <n v="0"/>
    <n v="0"/>
    <n v="0"/>
    <n v="0"/>
    <n v="0"/>
  </r>
  <r>
    <s v="2024-25"/>
    <x v="24"/>
    <s v="ST001"/>
    <s v="SKU013"/>
    <n v="53"/>
    <n v="1188"/>
    <n v="62964"/>
    <n v="0"/>
    <n v="0"/>
    <n v="0"/>
    <n v="0"/>
    <n v="0"/>
  </r>
  <r>
    <s v="2024-25"/>
    <x v="24"/>
    <s v="ST002"/>
    <s v="SKU001"/>
    <n v="213"/>
    <n v="300"/>
    <n v="63900"/>
    <n v="1"/>
    <n v="0"/>
    <n v="0.14000000000000001"/>
    <n v="0.01"/>
    <n v="0"/>
  </r>
  <r>
    <s v="2024-25"/>
    <x v="24"/>
    <s v="ST002"/>
    <s v="SKU002"/>
    <n v="178"/>
    <n v="310"/>
    <n v="55180"/>
    <n v="1"/>
    <n v="0"/>
    <n v="0.2"/>
    <n v="0.01"/>
    <n v="0"/>
  </r>
  <r>
    <s v="2024-25"/>
    <x v="24"/>
    <s v="ST002"/>
    <s v="SKU003"/>
    <n v="187"/>
    <n v="320"/>
    <n v="59840"/>
    <n v="0"/>
    <n v="0"/>
    <n v="0"/>
    <n v="0"/>
    <n v="0"/>
  </r>
  <r>
    <s v="2024-25"/>
    <x v="24"/>
    <s v="ST002"/>
    <s v="SKU004"/>
    <n v="182"/>
    <n v="355"/>
    <n v="64610"/>
    <n v="0"/>
    <n v="0"/>
    <n v="0"/>
    <n v="0"/>
    <n v="0"/>
  </r>
  <r>
    <s v="2024-25"/>
    <x v="24"/>
    <s v="ST002"/>
    <s v="SKU005"/>
    <n v="216"/>
    <n v="265"/>
    <n v="57240"/>
    <n v="1"/>
    <n v="0"/>
    <n v="0.21"/>
    <n v="0.01"/>
    <n v="0"/>
  </r>
  <r>
    <s v="2024-25"/>
    <x v="24"/>
    <s v="ST002"/>
    <s v="SKU006"/>
    <n v="644"/>
    <n v="169"/>
    <n v="108836"/>
    <n v="1"/>
    <n v="0"/>
    <n v="0.28999999999999998"/>
    <n v="0.02"/>
    <n v="0"/>
  </r>
  <r>
    <s v="2024-25"/>
    <x v="24"/>
    <s v="ST002"/>
    <s v="SKU007"/>
    <n v="700"/>
    <n v="187"/>
    <n v="130900"/>
    <n v="1"/>
    <n v="0"/>
    <n v="0.28000000000000003"/>
    <n v="0.02"/>
    <n v="0"/>
  </r>
  <r>
    <s v="2024-25"/>
    <x v="24"/>
    <s v="ST002"/>
    <s v="SKU008"/>
    <n v="577"/>
    <n v="207"/>
    <n v="119439"/>
    <n v="1"/>
    <n v="0"/>
    <n v="0.15"/>
    <n v="0.02"/>
    <n v="0"/>
  </r>
  <r>
    <s v="2024-25"/>
    <x v="24"/>
    <s v="ST002"/>
    <s v="SKU009"/>
    <n v="453"/>
    <n v="179"/>
    <n v="81087"/>
    <n v="0"/>
    <n v="0"/>
    <n v="0"/>
    <n v="0"/>
    <n v="0"/>
  </r>
  <r>
    <s v="2024-25"/>
    <x v="24"/>
    <s v="ST002"/>
    <s v="SKU010"/>
    <n v="39"/>
    <n v="5285"/>
    <n v="206115"/>
    <n v="0"/>
    <n v="0"/>
    <n v="0"/>
    <n v="0"/>
    <n v="0"/>
  </r>
  <r>
    <s v="2024-25"/>
    <x v="24"/>
    <s v="ST002"/>
    <s v="SKU011"/>
    <n v="46"/>
    <n v="5114"/>
    <n v="235244"/>
    <n v="0"/>
    <n v="0"/>
    <n v="0"/>
    <n v="0"/>
    <n v="0"/>
  </r>
  <r>
    <s v="2024-25"/>
    <x v="24"/>
    <s v="ST002"/>
    <s v="SKU012"/>
    <n v="44"/>
    <n v="4934"/>
    <n v="217096"/>
    <n v="0"/>
    <n v="0"/>
    <n v="0"/>
    <n v="0"/>
    <n v="0"/>
  </r>
  <r>
    <s v="2024-25"/>
    <x v="24"/>
    <s v="ST003"/>
    <s v="SKU001"/>
    <n v="85"/>
    <n v="309"/>
    <n v="26265"/>
    <n v="1"/>
    <n v="0"/>
    <n v="0.19"/>
    <n v="0.01"/>
    <n v="0"/>
  </r>
  <r>
    <s v="2024-25"/>
    <x v="24"/>
    <s v="ST003"/>
    <s v="SKU002"/>
    <n v="88"/>
    <n v="319"/>
    <n v="28072"/>
    <n v="0"/>
    <n v="0"/>
    <n v="0"/>
    <n v="0"/>
    <n v="0"/>
  </r>
  <r>
    <s v="2024-25"/>
    <x v="24"/>
    <s v="ST003"/>
    <s v="SKU003"/>
    <n v="90"/>
    <n v="329"/>
    <n v="29610"/>
    <n v="1"/>
    <n v="0"/>
    <n v="0.17"/>
    <n v="0.01"/>
    <n v="1"/>
  </r>
  <r>
    <s v="2024-25"/>
    <x v="24"/>
    <s v="ST003"/>
    <s v="SKU005"/>
    <n v="86"/>
    <n v="269"/>
    <n v="23134"/>
    <n v="0"/>
    <n v="0"/>
    <n v="0"/>
    <n v="0"/>
    <n v="0"/>
  </r>
  <r>
    <s v="2024-25"/>
    <x v="24"/>
    <s v="ST003"/>
    <s v="SKU007"/>
    <n v="263"/>
    <n v="192"/>
    <n v="50496"/>
    <n v="1"/>
    <n v="0"/>
    <n v="0.25"/>
    <n v="0.02"/>
    <n v="0"/>
  </r>
  <r>
    <s v="2024-25"/>
    <x v="24"/>
    <s v="ST003"/>
    <s v="SKU008"/>
    <n v="238"/>
    <n v="211"/>
    <n v="50218"/>
    <n v="0"/>
    <n v="0"/>
    <n v="0"/>
    <n v="0"/>
    <n v="0"/>
  </r>
  <r>
    <s v="2024-25"/>
    <x v="24"/>
    <s v="ST003"/>
    <s v="SKU009"/>
    <n v="217"/>
    <n v="182"/>
    <n v="39494"/>
    <n v="0"/>
    <n v="0"/>
    <n v="0"/>
    <n v="0"/>
    <n v="0"/>
  </r>
  <r>
    <s v="2024-25"/>
    <x v="24"/>
    <s v="ST004"/>
    <s v="SKU001"/>
    <n v="274"/>
    <n v="293"/>
    <n v="80282"/>
    <n v="0"/>
    <n v="0"/>
    <n v="0"/>
    <n v="0"/>
    <n v="0"/>
  </r>
  <r>
    <s v="2024-25"/>
    <x v="24"/>
    <s v="ST004"/>
    <s v="SKU002"/>
    <n v="302"/>
    <n v="307"/>
    <n v="92714"/>
    <n v="0"/>
    <n v="0"/>
    <n v="0"/>
    <n v="0"/>
    <n v="0"/>
  </r>
  <r>
    <s v="2024-25"/>
    <x v="24"/>
    <s v="ST004"/>
    <s v="SKU003"/>
    <n v="282"/>
    <n v="316"/>
    <n v="89112"/>
    <n v="0"/>
    <n v="0"/>
    <n v="0"/>
    <n v="0"/>
    <n v="0"/>
  </r>
  <r>
    <s v="2024-25"/>
    <x v="24"/>
    <s v="ST004"/>
    <s v="SKU004"/>
    <n v="295"/>
    <n v="353"/>
    <n v="104135"/>
    <n v="1"/>
    <n v="0"/>
    <n v="0.1"/>
    <n v="0.02"/>
    <n v="0"/>
  </r>
  <r>
    <s v="2024-25"/>
    <x v="24"/>
    <s v="ST004"/>
    <s v="SKU005"/>
    <n v="272"/>
    <n v="259"/>
    <n v="70448"/>
    <n v="0"/>
    <n v="0"/>
    <n v="0"/>
    <n v="0"/>
    <n v="0"/>
  </r>
  <r>
    <s v="2024-25"/>
    <x v="24"/>
    <s v="ST004"/>
    <s v="SKU006"/>
    <n v="757"/>
    <n v="165"/>
    <n v="124905"/>
    <n v="0"/>
    <n v="0"/>
    <n v="0"/>
    <n v="0"/>
    <n v="0"/>
  </r>
  <r>
    <s v="2024-25"/>
    <x v="24"/>
    <s v="ST004"/>
    <s v="SKU007"/>
    <n v="631"/>
    <n v="184"/>
    <n v="116104"/>
    <n v="0"/>
    <n v="0"/>
    <n v="0"/>
    <n v="0"/>
    <n v="0"/>
  </r>
  <r>
    <s v="2024-25"/>
    <x v="24"/>
    <s v="ST004"/>
    <s v="SKU008"/>
    <n v="1045"/>
    <n v="201"/>
    <n v="210045"/>
    <n v="1"/>
    <n v="0"/>
    <n v="0.28999999999999998"/>
    <n v="0.03"/>
    <n v="0"/>
  </r>
  <r>
    <s v="2024-25"/>
    <x v="24"/>
    <s v="ST004"/>
    <s v="SKU009"/>
    <n v="940"/>
    <n v="175"/>
    <n v="164500"/>
    <n v="1"/>
    <n v="0"/>
    <n v="0.27"/>
    <n v="0.03"/>
    <n v="0"/>
  </r>
  <r>
    <s v="2024-25"/>
    <x v="24"/>
    <s v="ST004"/>
    <s v="SKU010"/>
    <n v="52"/>
    <n v="5179"/>
    <n v="269308"/>
    <n v="0"/>
    <n v="0"/>
    <n v="0"/>
    <n v="0"/>
    <n v="0"/>
  </r>
  <r>
    <s v="2024-25"/>
    <x v="24"/>
    <s v="ST004"/>
    <s v="SKU011"/>
    <n v="62"/>
    <n v="5023"/>
    <n v="311426"/>
    <n v="0"/>
    <n v="0"/>
    <n v="0"/>
    <n v="0"/>
    <n v="0"/>
  </r>
  <r>
    <s v="2024-25"/>
    <x v="24"/>
    <s v="ST004"/>
    <s v="SKU012"/>
    <n v="59"/>
    <n v="4890"/>
    <n v="288510"/>
    <n v="0"/>
    <n v="0"/>
    <n v="0"/>
    <n v="0"/>
    <n v="0"/>
  </r>
  <r>
    <s v="2024-25"/>
    <x v="24"/>
    <s v="ST004"/>
    <s v="SKU013"/>
    <n v="54"/>
    <n v="1204"/>
    <n v="65016"/>
    <n v="0"/>
    <n v="0"/>
    <n v="0"/>
    <n v="0"/>
    <n v="0"/>
  </r>
  <r>
    <s v="2024-25"/>
    <x v="24"/>
    <s v="ST005"/>
    <s v="SKU001"/>
    <n v="153"/>
    <n v="308"/>
    <n v="47124"/>
    <n v="1"/>
    <n v="1"/>
    <n v="0.25"/>
    <n v="0.02"/>
    <n v="0"/>
  </r>
  <r>
    <s v="2024-25"/>
    <x v="24"/>
    <s v="ST005"/>
    <s v="SKU002"/>
    <n v="99"/>
    <n v="318"/>
    <n v="31482"/>
    <n v="0"/>
    <n v="0"/>
    <n v="0"/>
    <n v="0"/>
    <n v="0"/>
  </r>
  <r>
    <s v="2024-25"/>
    <x v="24"/>
    <s v="ST005"/>
    <s v="SKU003"/>
    <n v="116"/>
    <n v="330"/>
    <n v="38280"/>
    <n v="0"/>
    <n v="0"/>
    <n v="0"/>
    <n v="0"/>
    <n v="0"/>
  </r>
  <r>
    <s v="2024-25"/>
    <x v="24"/>
    <s v="ST005"/>
    <s v="SKU004"/>
    <n v="122"/>
    <n v="369"/>
    <n v="45018"/>
    <n v="0"/>
    <n v="0"/>
    <n v="0"/>
    <n v="0"/>
    <n v="0"/>
  </r>
  <r>
    <s v="2024-25"/>
    <x v="24"/>
    <s v="ST005"/>
    <s v="SKU005"/>
    <n v="115"/>
    <n v="269"/>
    <n v="30935"/>
    <n v="0"/>
    <n v="0"/>
    <n v="0"/>
    <n v="0"/>
    <n v="0"/>
  </r>
  <r>
    <s v="2024-25"/>
    <x v="24"/>
    <s v="ST005"/>
    <s v="SKU006"/>
    <n v="367"/>
    <n v="172"/>
    <n v="63124"/>
    <n v="1"/>
    <n v="1"/>
    <n v="0.18"/>
    <n v="0.03"/>
    <n v="0"/>
  </r>
  <r>
    <s v="2024-25"/>
    <x v="24"/>
    <s v="ST005"/>
    <s v="SKU007"/>
    <n v="358"/>
    <n v="191"/>
    <n v="68378"/>
    <n v="0"/>
    <n v="0"/>
    <n v="0"/>
    <n v="0"/>
    <n v="0"/>
  </r>
  <r>
    <s v="2024-25"/>
    <x v="24"/>
    <s v="ST005"/>
    <s v="SKU008"/>
    <n v="399"/>
    <n v="210"/>
    <n v="83790"/>
    <n v="1"/>
    <n v="1"/>
    <n v="0.11"/>
    <n v="0.03"/>
    <n v="0"/>
  </r>
  <r>
    <s v="2024-25"/>
    <x v="24"/>
    <s v="ST005"/>
    <s v="SKU009"/>
    <n v="399"/>
    <n v="183"/>
    <n v="73017"/>
    <n v="1"/>
    <n v="0"/>
    <n v="0.13"/>
    <n v="0.03"/>
    <n v="0"/>
  </r>
  <r>
    <s v="2024-25"/>
    <x v="24"/>
    <s v="ST005"/>
    <s v="SKU010"/>
    <n v="56"/>
    <n v="5361"/>
    <n v="300216"/>
    <n v="0"/>
    <n v="0"/>
    <n v="0"/>
    <n v="0"/>
    <n v="0"/>
  </r>
  <r>
    <s v="2024-25"/>
    <x v="24"/>
    <s v="ST005"/>
    <s v="SKU011"/>
    <n v="58"/>
    <n v="5220"/>
    <n v="302760"/>
    <n v="0"/>
    <n v="0"/>
    <n v="0"/>
    <n v="0"/>
    <n v="0"/>
  </r>
  <r>
    <s v="2024-25"/>
    <x v="24"/>
    <s v="ST005"/>
    <s v="SKU012"/>
    <n v="59"/>
    <n v="5089"/>
    <n v="300251"/>
    <n v="0"/>
    <n v="0"/>
    <n v="0"/>
    <n v="0"/>
    <n v="0"/>
  </r>
  <r>
    <s v="2024-25"/>
    <x v="24"/>
    <s v="ST005"/>
    <s v="SKU013"/>
    <n v="65"/>
    <n v="1268"/>
    <n v="82420"/>
    <n v="0"/>
    <n v="0"/>
    <n v="0"/>
    <n v="0"/>
    <n v="1"/>
  </r>
  <r>
    <s v="2024-26"/>
    <x v="25"/>
    <s v="ST001"/>
    <s v="SKU001"/>
    <n v="307"/>
    <n v="294"/>
    <n v="90258"/>
    <n v="1"/>
    <n v="0"/>
    <n v="0.22"/>
    <n v="0.02"/>
    <n v="0"/>
  </r>
  <r>
    <s v="2024-26"/>
    <x v="25"/>
    <s v="ST001"/>
    <s v="SKU002"/>
    <n v="315"/>
    <n v="300"/>
    <n v="94500"/>
    <n v="0"/>
    <n v="0"/>
    <n v="0"/>
    <n v="0"/>
    <n v="0"/>
  </r>
  <r>
    <s v="2024-26"/>
    <x v="25"/>
    <s v="ST001"/>
    <s v="SKU003"/>
    <n v="300"/>
    <n v="312"/>
    <n v="93600"/>
    <n v="1"/>
    <n v="0"/>
    <n v="0.14000000000000001"/>
    <n v="0.02"/>
    <n v="0"/>
  </r>
  <r>
    <s v="2024-26"/>
    <x v="25"/>
    <s v="ST001"/>
    <s v="SKU004"/>
    <n v="345"/>
    <n v="345"/>
    <n v="119025"/>
    <n v="1"/>
    <n v="0"/>
    <n v="0.24"/>
    <n v="0.02"/>
    <n v="0"/>
  </r>
  <r>
    <s v="2024-26"/>
    <x v="25"/>
    <s v="ST001"/>
    <s v="SKU005"/>
    <n v="306"/>
    <n v="257"/>
    <n v="78642"/>
    <n v="0"/>
    <n v="0"/>
    <n v="0"/>
    <n v="0"/>
    <n v="0"/>
  </r>
  <r>
    <s v="2024-26"/>
    <x v="25"/>
    <s v="ST001"/>
    <s v="SKU006"/>
    <n v="916"/>
    <n v="165"/>
    <n v="151140"/>
    <n v="1"/>
    <n v="0"/>
    <n v="0.3"/>
    <n v="0.03"/>
    <n v="0"/>
  </r>
  <r>
    <s v="2024-26"/>
    <x v="25"/>
    <s v="ST001"/>
    <s v="SKU007"/>
    <n v="746"/>
    <n v="184"/>
    <n v="137264"/>
    <n v="0"/>
    <n v="0"/>
    <n v="0"/>
    <n v="0"/>
    <n v="0"/>
  </r>
  <r>
    <s v="2024-26"/>
    <x v="25"/>
    <s v="ST001"/>
    <s v="SKU008"/>
    <n v="716"/>
    <n v="202"/>
    <n v="144632"/>
    <n v="0"/>
    <n v="0"/>
    <n v="0"/>
    <n v="0"/>
    <n v="0"/>
  </r>
  <r>
    <s v="2024-26"/>
    <x v="25"/>
    <s v="ST001"/>
    <s v="SKU009"/>
    <n v="1054"/>
    <n v="175"/>
    <n v="184450"/>
    <n v="1"/>
    <n v="1"/>
    <n v="0.19"/>
    <n v="0.03"/>
    <n v="0"/>
  </r>
  <r>
    <s v="2024-26"/>
    <x v="25"/>
    <s v="ST001"/>
    <s v="SKU010"/>
    <n v="58"/>
    <n v="5151"/>
    <n v="298758"/>
    <n v="0"/>
    <n v="0"/>
    <n v="0"/>
    <n v="0"/>
    <n v="0"/>
  </r>
  <r>
    <s v="2024-26"/>
    <x v="25"/>
    <s v="ST001"/>
    <s v="SKU011"/>
    <n v="53"/>
    <n v="5020"/>
    <n v="266060"/>
    <n v="0"/>
    <n v="0"/>
    <n v="0"/>
    <n v="0"/>
    <n v="0"/>
  </r>
  <r>
    <s v="2024-26"/>
    <x v="25"/>
    <s v="ST001"/>
    <s v="SKU012"/>
    <n v="54"/>
    <n v="4895"/>
    <n v="264330"/>
    <n v="0"/>
    <n v="0"/>
    <n v="0"/>
    <n v="0"/>
    <n v="0"/>
  </r>
  <r>
    <s v="2024-26"/>
    <x v="25"/>
    <s v="ST001"/>
    <s v="SKU013"/>
    <n v="59"/>
    <n v="1198"/>
    <n v="70682"/>
    <n v="0"/>
    <n v="0"/>
    <n v="0"/>
    <n v="0"/>
    <n v="1"/>
  </r>
  <r>
    <s v="2024-26"/>
    <x v="25"/>
    <s v="ST002"/>
    <s v="SKU001"/>
    <n v="167"/>
    <n v="299"/>
    <n v="49933"/>
    <n v="0"/>
    <n v="0"/>
    <n v="0"/>
    <n v="0"/>
    <n v="0"/>
  </r>
  <r>
    <s v="2024-26"/>
    <x v="25"/>
    <s v="ST002"/>
    <s v="SKU002"/>
    <n v="182"/>
    <n v="309"/>
    <n v="56238"/>
    <n v="0"/>
    <n v="0"/>
    <n v="0"/>
    <n v="0"/>
    <n v="0"/>
  </r>
  <r>
    <s v="2024-26"/>
    <x v="25"/>
    <s v="ST002"/>
    <s v="SKU003"/>
    <n v="213"/>
    <n v="320"/>
    <n v="68160"/>
    <n v="1"/>
    <n v="0"/>
    <n v="0.14000000000000001"/>
    <n v="0.01"/>
    <n v="0"/>
  </r>
  <r>
    <s v="2024-26"/>
    <x v="25"/>
    <s v="ST002"/>
    <s v="SKU004"/>
    <n v="178"/>
    <n v="354"/>
    <n v="63012"/>
    <n v="0"/>
    <n v="0"/>
    <n v="0"/>
    <n v="0"/>
    <n v="0"/>
  </r>
  <r>
    <s v="2024-26"/>
    <x v="25"/>
    <s v="ST002"/>
    <s v="SKU005"/>
    <n v="217"/>
    <n v="265"/>
    <n v="57505"/>
    <n v="1"/>
    <n v="0"/>
    <n v="0.18"/>
    <n v="0.01"/>
    <n v="0"/>
  </r>
  <r>
    <s v="2024-26"/>
    <x v="25"/>
    <s v="ST002"/>
    <s v="SKU006"/>
    <n v="545"/>
    <n v="169"/>
    <n v="92105"/>
    <n v="0"/>
    <n v="0"/>
    <n v="0"/>
    <n v="0"/>
    <n v="0"/>
  </r>
  <r>
    <s v="2024-26"/>
    <x v="25"/>
    <s v="ST002"/>
    <s v="SKU007"/>
    <n v="525"/>
    <n v="189"/>
    <n v="99225"/>
    <n v="1"/>
    <n v="1"/>
    <n v="0.1"/>
    <n v="0.02"/>
    <n v="0"/>
  </r>
  <r>
    <s v="2024-26"/>
    <x v="25"/>
    <s v="ST002"/>
    <s v="SKU008"/>
    <n v="605"/>
    <n v="206"/>
    <n v="124630"/>
    <n v="1"/>
    <n v="0"/>
    <n v="0.3"/>
    <n v="0.02"/>
    <n v="0"/>
  </r>
  <r>
    <s v="2024-26"/>
    <x v="25"/>
    <s v="ST002"/>
    <s v="SKU009"/>
    <n v="543"/>
    <n v="177"/>
    <n v="96111"/>
    <n v="1"/>
    <n v="1"/>
    <n v="0.14000000000000001"/>
    <n v="0.02"/>
    <n v="0"/>
  </r>
  <r>
    <s v="2024-26"/>
    <x v="25"/>
    <s v="ST002"/>
    <s v="SKU010"/>
    <n v="52"/>
    <n v="5278"/>
    <n v="274456"/>
    <n v="0"/>
    <n v="0"/>
    <n v="0"/>
    <n v="0"/>
    <n v="0"/>
  </r>
  <r>
    <s v="2024-26"/>
    <x v="25"/>
    <s v="ST002"/>
    <s v="SKU011"/>
    <n v="41"/>
    <n v="5123"/>
    <n v="210043"/>
    <n v="0"/>
    <n v="0"/>
    <n v="0"/>
    <n v="0"/>
    <n v="0"/>
  </r>
  <r>
    <s v="2024-26"/>
    <x v="25"/>
    <s v="ST002"/>
    <s v="SKU012"/>
    <n v="45"/>
    <n v="4956"/>
    <n v="223020"/>
    <n v="0"/>
    <n v="0"/>
    <n v="0"/>
    <n v="0"/>
    <n v="0"/>
  </r>
  <r>
    <s v="2024-26"/>
    <x v="25"/>
    <s v="ST003"/>
    <s v="SKU001"/>
    <n v="74"/>
    <n v="308"/>
    <n v="22792"/>
    <n v="0"/>
    <n v="0"/>
    <n v="0"/>
    <n v="0"/>
    <n v="0"/>
  </r>
  <r>
    <s v="2024-26"/>
    <x v="25"/>
    <s v="ST003"/>
    <s v="SKU002"/>
    <n v="84"/>
    <n v="318"/>
    <n v="26712"/>
    <n v="1"/>
    <n v="0"/>
    <n v="0.17"/>
    <n v="0.01"/>
    <n v="0"/>
  </r>
  <r>
    <s v="2024-26"/>
    <x v="25"/>
    <s v="ST003"/>
    <s v="SKU003"/>
    <n v="93"/>
    <n v="331"/>
    <n v="30783"/>
    <n v="0"/>
    <n v="0"/>
    <n v="0"/>
    <n v="0"/>
    <n v="0"/>
  </r>
  <r>
    <s v="2024-26"/>
    <x v="25"/>
    <s v="ST003"/>
    <s v="SKU005"/>
    <n v="116"/>
    <n v="272"/>
    <n v="31552"/>
    <n v="1"/>
    <n v="1"/>
    <n v="0.23"/>
    <n v="0.01"/>
    <n v="0"/>
  </r>
  <r>
    <s v="2024-26"/>
    <x v="25"/>
    <s v="ST003"/>
    <s v="SKU007"/>
    <n v="208"/>
    <n v="192"/>
    <n v="39936"/>
    <n v="0"/>
    <n v="0"/>
    <n v="0"/>
    <n v="0"/>
    <n v="0"/>
  </r>
  <r>
    <s v="2024-26"/>
    <x v="25"/>
    <s v="ST003"/>
    <s v="SKU008"/>
    <n v="289"/>
    <n v="208"/>
    <n v="60112"/>
    <n v="1"/>
    <n v="1"/>
    <n v="0.26"/>
    <n v="0.02"/>
    <n v="0"/>
  </r>
  <r>
    <s v="2024-26"/>
    <x v="25"/>
    <s v="ST003"/>
    <s v="SKU009"/>
    <n v="300"/>
    <n v="183"/>
    <n v="54900"/>
    <n v="1"/>
    <n v="1"/>
    <n v="0.22"/>
    <n v="0.02"/>
    <n v="0"/>
  </r>
  <r>
    <s v="2024-26"/>
    <x v="25"/>
    <s v="ST004"/>
    <s v="SKU001"/>
    <n v="328"/>
    <n v="293"/>
    <n v="96104"/>
    <n v="1"/>
    <n v="0"/>
    <n v="0.22"/>
    <n v="0.02"/>
    <n v="0"/>
  </r>
  <r>
    <s v="2024-26"/>
    <x v="25"/>
    <s v="ST004"/>
    <s v="SKU002"/>
    <n v="307"/>
    <n v="304"/>
    <n v="93328"/>
    <n v="1"/>
    <n v="0"/>
    <n v="0.25"/>
    <n v="0.02"/>
    <n v="0"/>
  </r>
  <r>
    <s v="2024-26"/>
    <x v="25"/>
    <s v="ST004"/>
    <s v="SKU003"/>
    <n v="280"/>
    <n v="314"/>
    <n v="87920"/>
    <n v="1"/>
    <n v="0"/>
    <n v="0.17"/>
    <n v="0.02"/>
    <n v="0"/>
  </r>
  <r>
    <s v="2024-26"/>
    <x v="25"/>
    <s v="ST004"/>
    <s v="SKU004"/>
    <n v="271"/>
    <n v="350"/>
    <n v="94850"/>
    <n v="0"/>
    <n v="0"/>
    <n v="0"/>
    <n v="0"/>
    <n v="0"/>
  </r>
  <r>
    <s v="2024-26"/>
    <x v="25"/>
    <s v="ST004"/>
    <s v="SKU005"/>
    <n v="264"/>
    <n v="259"/>
    <n v="68376"/>
    <n v="0"/>
    <n v="0"/>
    <n v="0"/>
    <n v="0"/>
    <n v="0"/>
  </r>
  <r>
    <s v="2024-26"/>
    <x v="25"/>
    <s v="ST004"/>
    <s v="SKU006"/>
    <n v="647"/>
    <n v="166"/>
    <n v="107402"/>
    <n v="0"/>
    <n v="0"/>
    <n v="0"/>
    <n v="0"/>
    <n v="0"/>
  </r>
  <r>
    <s v="2024-26"/>
    <x v="25"/>
    <s v="ST004"/>
    <s v="SKU007"/>
    <n v="823"/>
    <n v="183"/>
    <n v="150609"/>
    <n v="0"/>
    <n v="0"/>
    <n v="0"/>
    <n v="0"/>
    <n v="0"/>
  </r>
  <r>
    <s v="2024-26"/>
    <x v="25"/>
    <s v="ST004"/>
    <s v="SKU008"/>
    <n v="675"/>
    <n v="204"/>
    <n v="137700"/>
    <n v="0"/>
    <n v="0"/>
    <n v="0"/>
    <n v="0"/>
    <n v="0"/>
  </r>
  <r>
    <s v="2024-26"/>
    <x v="25"/>
    <s v="ST004"/>
    <s v="SKU009"/>
    <n v="872"/>
    <n v="175"/>
    <n v="152600"/>
    <n v="1"/>
    <n v="0"/>
    <n v="0.28000000000000003"/>
    <n v="0.03"/>
    <n v="0"/>
  </r>
  <r>
    <s v="2024-26"/>
    <x v="25"/>
    <s v="ST004"/>
    <s v="SKU010"/>
    <n v="57"/>
    <n v="5141"/>
    <n v="293037"/>
    <n v="0"/>
    <n v="0"/>
    <n v="0"/>
    <n v="0"/>
    <n v="0"/>
  </r>
  <r>
    <s v="2024-26"/>
    <x v="25"/>
    <s v="ST004"/>
    <s v="SKU011"/>
    <n v="64"/>
    <n v="5014"/>
    <n v="320896"/>
    <n v="0"/>
    <n v="0"/>
    <n v="0"/>
    <n v="0"/>
    <n v="0"/>
  </r>
  <r>
    <s v="2024-26"/>
    <x v="25"/>
    <s v="ST004"/>
    <s v="SKU012"/>
    <n v="60"/>
    <n v="4924"/>
    <n v="295440"/>
    <n v="0"/>
    <n v="0"/>
    <n v="0"/>
    <n v="0"/>
    <n v="0"/>
  </r>
  <r>
    <s v="2024-26"/>
    <x v="25"/>
    <s v="ST004"/>
    <s v="SKU013"/>
    <n v="51"/>
    <n v="1208"/>
    <n v="61608"/>
    <n v="0"/>
    <n v="0"/>
    <n v="0"/>
    <n v="0"/>
    <n v="0"/>
  </r>
  <r>
    <s v="2024-26"/>
    <x v="25"/>
    <s v="ST005"/>
    <s v="SKU001"/>
    <n v="127"/>
    <n v="308"/>
    <n v="39116"/>
    <n v="0"/>
    <n v="0"/>
    <n v="0"/>
    <n v="0"/>
    <n v="0"/>
  </r>
  <r>
    <s v="2024-26"/>
    <x v="25"/>
    <s v="ST005"/>
    <s v="SKU002"/>
    <n v="129"/>
    <n v="315"/>
    <n v="40635"/>
    <n v="0"/>
    <n v="0"/>
    <n v="0"/>
    <n v="0"/>
    <n v="0"/>
  </r>
  <r>
    <s v="2024-26"/>
    <x v="25"/>
    <s v="ST005"/>
    <s v="SKU003"/>
    <n v="135"/>
    <n v="325"/>
    <n v="43875"/>
    <n v="0"/>
    <n v="0"/>
    <n v="0"/>
    <n v="0"/>
    <n v="0"/>
  </r>
  <r>
    <s v="2024-26"/>
    <x v="25"/>
    <s v="ST005"/>
    <s v="SKU004"/>
    <n v="130"/>
    <n v="364"/>
    <n v="47320"/>
    <n v="0"/>
    <n v="0"/>
    <n v="0"/>
    <n v="0"/>
    <n v="0"/>
  </r>
  <r>
    <s v="2024-26"/>
    <x v="25"/>
    <s v="ST005"/>
    <s v="SKU005"/>
    <n v="125"/>
    <n v="271"/>
    <n v="33875"/>
    <n v="0"/>
    <n v="0"/>
    <n v="0"/>
    <n v="0"/>
    <n v="1"/>
  </r>
  <r>
    <s v="2024-26"/>
    <x v="25"/>
    <s v="ST005"/>
    <s v="SKU006"/>
    <n v="397"/>
    <n v="172"/>
    <n v="68284"/>
    <n v="1"/>
    <n v="1"/>
    <n v="0.17"/>
    <n v="0.03"/>
    <n v="0"/>
  </r>
  <r>
    <s v="2024-26"/>
    <x v="25"/>
    <s v="ST005"/>
    <s v="SKU007"/>
    <n v="311"/>
    <n v="191"/>
    <n v="59401"/>
    <n v="0"/>
    <n v="0"/>
    <n v="0"/>
    <n v="0"/>
    <n v="0"/>
  </r>
  <r>
    <s v="2024-26"/>
    <x v="25"/>
    <s v="ST005"/>
    <s v="SKU008"/>
    <n v="457"/>
    <n v="208"/>
    <n v="95056"/>
    <n v="1"/>
    <n v="0"/>
    <n v="0.13"/>
    <n v="0.03"/>
    <n v="0"/>
  </r>
  <r>
    <s v="2024-26"/>
    <x v="25"/>
    <s v="ST005"/>
    <s v="SKU009"/>
    <n v="359"/>
    <n v="179"/>
    <n v="64261"/>
    <n v="0"/>
    <n v="0"/>
    <n v="0"/>
    <n v="0"/>
    <n v="0"/>
  </r>
  <r>
    <s v="2024-26"/>
    <x v="25"/>
    <s v="ST005"/>
    <s v="SKU010"/>
    <n v="60"/>
    <n v="5378"/>
    <n v="322680"/>
    <n v="0"/>
    <n v="0"/>
    <n v="0"/>
    <n v="0"/>
    <n v="0"/>
  </r>
  <r>
    <s v="2024-26"/>
    <x v="25"/>
    <s v="ST005"/>
    <s v="SKU011"/>
    <n v="62"/>
    <n v="5250"/>
    <n v="325500"/>
    <n v="0"/>
    <n v="0"/>
    <n v="0"/>
    <n v="0"/>
    <n v="0"/>
  </r>
  <r>
    <s v="2024-26"/>
    <x v="25"/>
    <s v="ST005"/>
    <s v="SKU012"/>
    <n v="61"/>
    <n v="5096"/>
    <n v="310856"/>
    <n v="0"/>
    <n v="0"/>
    <n v="0"/>
    <n v="0"/>
    <n v="0"/>
  </r>
  <r>
    <s v="2024-26"/>
    <x v="25"/>
    <s v="ST005"/>
    <s v="SKU013"/>
    <n v="64"/>
    <n v="1252"/>
    <n v="80128"/>
    <n v="0"/>
    <n v="0"/>
    <n v="0"/>
    <n v="0"/>
    <n v="1"/>
  </r>
  <r>
    <s v="2024-27"/>
    <x v="26"/>
    <s v="ST001"/>
    <s v="SKU001"/>
    <n v="273"/>
    <n v="292"/>
    <n v="79716"/>
    <n v="0"/>
    <n v="0"/>
    <n v="0"/>
    <n v="0"/>
    <n v="0"/>
  </r>
  <r>
    <s v="2024-27"/>
    <x v="26"/>
    <s v="ST001"/>
    <s v="SKU002"/>
    <n v="263"/>
    <n v="303"/>
    <n v="79689"/>
    <n v="0"/>
    <n v="0"/>
    <n v="0"/>
    <n v="0"/>
    <n v="0"/>
  </r>
  <r>
    <s v="2024-27"/>
    <x v="26"/>
    <s v="ST001"/>
    <s v="SKU003"/>
    <n v="283"/>
    <n v="312"/>
    <n v="88296"/>
    <n v="0"/>
    <n v="0"/>
    <n v="0"/>
    <n v="0"/>
    <n v="0"/>
  </r>
  <r>
    <s v="2024-27"/>
    <x v="26"/>
    <s v="ST001"/>
    <s v="SKU004"/>
    <n v="261"/>
    <n v="348"/>
    <n v="90828"/>
    <n v="0"/>
    <n v="0"/>
    <n v="0"/>
    <n v="0"/>
    <n v="0"/>
  </r>
  <r>
    <s v="2024-27"/>
    <x v="26"/>
    <s v="ST001"/>
    <s v="SKU005"/>
    <n v="338"/>
    <n v="255"/>
    <n v="86190"/>
    <n v="1"/>
    <n v="1"/>
    <n v="0.1"/>
    <n v="0.02"/>
    <n v="0"/>
  </r>
  <r>
    <s v="2024-27"/>
    <x v="26"/>
    <s v="ST001"/>
    <s v="SKU006"/>
    <n v="1053"/>
    <n v="164"/>
    <n v="172692"/>
    <n v="1"/>
    <n v="1"/>
    <n v="0.26"/>
    <n v="0.03"/>
    <n v="0"/>
  </r>
  <r>
    <s v="2024-27"/>
    <x v="26"/>
    <s v="ST001"/>
    <s v="SKU007"/>
    <n v="843"/>
    <n v="184"/>
    <n v="155112"/>
    <n v="1"/>
    <n v="1"/>
    <n v="0.27"/>
    <n v="0.03"/>
    <n v="0"/>
  </r>
  <r>
    <s v="2024-27"/>
    <x v="26"/>
    <s v="ST001"/>
    <s v="SKU008"/>
    <n v="766"/>
    <n v="198"/>
    <n v="151668"/>
    <n v="0"/>
    <n v="0"/>
    <n v="0"/>
    <n v="0"/>
    <n v="0"/>
  </r>
  <r>
    <s v="2024-27"/>
    <x v="26"/>
    <s v="ST001"/>
    <s v="SKU009"/>
    <n v="698"/>
    <n v="173"/>
    <n v="120754"/>
    <n v="0"/>
    <n v="0"/>
    <n v="0"/>
    <n v="0"/>
    <n v="0"/>
  </r>
  <r>
    <s v="2024-27"/>
    <x v="26"/>
    <s v="ST001"/>
    <s v="SKU010"/>
    <n v="55"/>
    <n v="5141"/>
    <n v="282755"/>
    <n v="0"/>
    <n v="0"/>
    <n v="0"/>
    <n v="0"/>
    <n v="0"/>
  </r>
  <r>
    <s v="2024-27"/>
    <x v="26"/>
    <s v="ST001"/>
    <s v="SKU011"/>
    <n v="52"/>
    <n v="4967"/>
    <n v="258284"/>
    <n v="0"/>
    <n v="0"/>
    <n v="0"/>
    <n v="0"/>
    <n v="0"/>
  </r>
  <r>
    <s v="2024-27"/>
    <x v="26"/>
    <s v="ST001"/>
    <s v="SKU012"/>
    <n v="47"/>
    <n v="4904"/>
    <n v="230488"/>
    <n v="0"/>
    <n v="0"/>
    <n v="0"/>
    <n v="0"/>
    <n v="0"/>
  </r>
  <r>
    <s v="2024-27"/>
    <x v="26"/>
    <s v="ST001"/>
    <s v="SKU013"/>
    <n v="51"/>
    <n v="1192"/>
    <n v="60792"/>
    <n v="0"/>
    <n v="0"/>
    <n v="0"/>
    <n v="0"/>
    <n v="0"/>
  </r>
  <r>
    <s v="2024-27"/>
    <x v="26"/>
    <s v="ST002"/>
    <s v="SKU001"/>
    <n v="178"/>
    <n v="300"/>
    <n v="53400"/>
    <n v="0"/>
    <n v="0"/>
    <n v="0"/>
    <n v="0"/>
    <n v="2"/>
  </r>
  <r>
    <s v="2024-27"/>
    <x v="26"/>
    <s v="ST002"/>
    <s v="SKU002"/>
    <n v="181"/>
    <n v="309"/>
    <n v="55929"/>
    <n v="0"/>
    <n v="0"/>
    <n v="0"/>
    <n v="0"/>
    <n v="0"/>
  </r>
  <r>
    <s v="2024-27"/>
    <x v="26"/>
    <s v="ST002"/>
    <s v="SKU003"/>
    <n v="180"/>
    <n v="318"/>
    <n v="57240"/>
    <n v="0"/>
    <n v="0"/>
    <n v="0"/>
    <n v="0"/>
    <n v="0"/>
  </r>
  <r>
    <s v="2024-27"/>
    <x v="26"/>
    <s v="ST002"/>
    <s v="SKU004"/>
    <n v="172"/>
    <n v="357"/>
    <n v="61404"/>
    <n v="0"/>
    <n v="0"/>
    <n v="0"/>
    <n v="0"/>
    <n v="0"/>
  </r>
  <r>
    <s v="2024-27"/>
    <x v="26"/>
    <s v="ST002"/>
    <s v="SKU005"/>
    <n v="154"/>
    <n v="262"/>
    <n v="40348"/>
    <n v="0"/>
    <n v="0"/>
    <n v="0"/>
    <n v="0"/>
    <n v="0"/>
  </r>
  <r>
    <s v="2024-27"/>
    <x v="26"/>
    <s v="ST002"/>
    <s v="SKU006"/>
    <n v="448"/>
    <n v="169"/>
    <n v="75712"/>
    <n v="0"/>
    <n v="0"/>
    <n v="0"/>
    <n v="0"/>
    <n v="0"/>
  </r>
  <r>
    <s v="2024-27"/>
    <x v="26"/>
    <s v="ST002"/>
    <s v="SKU007"/>
    <n v="499"/>
    <n v="187"/>
    <n v="93313"/>
    <n v="0"/>
    <n v="0"/>
    <n v="0"/>
    <n v="0"/>
    <n v="0"/>
  </r>
  <r>
    <s v="2024-27"/>
    <x v="26"/>
    <s v="ST002"/>
    <s v="SKU008"/>
    <n v="542"/>
    <n v="207"/>
    <n v="112194"/>
    <n v="1"/>
    <n v="1"/>
    <n v="0.21"/>
    <n v="0.02"/>
    <n v="0"/>
  </r>
  <r>
    <s v="2024-27"/>
    <x v="26"/>
    <s v="ST002"/>
    <s v="SKU009"/>
    <n v="477"/>
    <n v="177"/>
    <n v="84429"/>
    <n v="0"/>
    <n v="0"/>
    <n v="0"/>
    <n v="0"/>
    <n v="0"/>
  </r>
  <r>
    <s v="2024-27"/>
    <x v="26"/>
    <s v="ST002"/>
    <s v="SKU010"/>
    <n v="45"/>
    <n v="5301"/>
    <n v="238545"/>
    <n v="0"/>
    <n v="0"/>
    <n v="0"/>
    <n v="0"/>
    <n v="0"/>
  </r>
  <r>
    <s v="2024-27"/>
    <x v="26"/>
    <s v="ST002"/>
    <s v="SKU011"/>
    <n v="44"/>
    <n v="5139"/>
    <n v="226116"/>
    <n v="0"/>
    <n v="0"/>
    <n v="0"/>
    <n v="0"/>
    <n v="0"/>
  </r>
  <r>
    <s v="2024-27"/>
    <x v="26"/>
    <s v="ST002"/>
    <s v="SKU012"/>
    <n v="52"/>
    <n v="4982"/>
    <n v="259064"/>
    <n v="0"/>
    <n v="0"/>
    <n v="0"/>
    <n v="0"/>
    <n v="0"/>
  </r>
  <r>
    <s v="2024-27"/>
    <x v="26"/>
    <s v="ST003"/>
    <s v="SKU001"/>
    <n v="82"/>
    <n v="306"/>
    <n v="25092"/>
    <n v="0"/>
    <n v="0"/>
    <n v="0"/>
    <n v="0"/>
    <n v="0"/>
  </r>
  <r>
    <s v="2024-27"/>
    <x v="26"/>
    <s v="ST003"/>
    <s v="SKU002"/>
    <n v="86"/>
    <n v="318"/>
    <n v="27348"/>
    <n v="0"/>
    <n v="0"/>
    <n v="0"/>
    <n v="0"/>
    <n v="0"/>
  </r>
  <r>
    <s v="2024-27"/>
    <x v="26"/>
    <s v="ST003"/>
    <s v="SKU003"/>
    <n v="94"/>
    <n v="326"/>
    <n v="30644"/>
    <n v="1"/>
    <n v="1"/>
    <n v="0.18"/>
    <n v="0.01"/>
    <n v="0"/>
  </r>
  <r>
    <s v="2024-27"/>
    <x v="26"/>
    <s v="ST003"/>
    <s v="SKU005"/>
    <n v="107"/>
    <n v="269"/>
    <n v="28783"/>
    <n v="1"/>
    <n v="1"/>
    <n v="0.11"/>
    <n v="0.01"/>
    <n v="0"/>
  </r>
  <r>
    <s v="2024-27"/>
    <x v="26"/>
    <s v="ST003"/>
    <s v="SKU007"/>
    <n v="197"/>
    <n v="191"/>
    <n v="37627"/>
    <n v="0"/>
    <n v="0"/>
    <n v="0"/>
    <n v="0"/>
    <n v="0"/>
  </r>
  <r>
    <s v="2024-27"/>
    <x v="26"/>
    <s v="ST003"/>
    <s v="SKU008"/>
    <n v="261"/>
    <n v="211"/>
    <n v="55071"/>
    <n v="1"/>
    <n v="1"/>
    <n v="0.3"/>
    <n v="0.02"/>
    <n v="0"/>
  </r>
  <r>
    <s v="2024-27"/>
    <x v="26"/>
    <s v="ST003"/>
    <s v="SKU009"/>
    <n v="248"/>
    <n v="182"/>
    <n v="45136"/>
    <n v="1"/>
    <n v="0"/>
    <n v="0.3"/>
    <n v="0.02"/>
    <n v="0"/>
  </r>
  <r>
    <s v="2024-27"/>
    <x v="26"/>
    <s v="ST004"/>
    <s v="SKU001"/>
    <n v="246"/>
    <n v="292"/>
    <n v="71832"/>
    <n v="0"/>
    <n v="0"/>
    <n v="0"/>
    <n v="0"/>
    <n v="0"/>
  </r>
  <r>
    <s v="2024-27"/>
    <x v="26"/>
    <s v="ST004"/>
    <s v="SKU002"/>
    <n v="293"/>
    <n v="306"/>
    <n v="89658"/>
    <n v="1"/>
    <n v="0"/>
    <n v="0.14000000000000001"/>
    <n v="0.02"/>
    <n v="0"/>
  </r>
  <r>
    <s v="2024-27"/>
    <x v="26"/>
    <s v="ST004"/>
    <s v="SKU003"/>
    <n v="351"/>
    <n v="313"/>
    <n v="109863"/>
    <n v="1"/>
    <n v="1"/>
    <n v="0.22"/>
    <n v="0.02"/>
    <n v="0"/>
  </r>
  <r>
    <s v="2024-27"/>
    <x v="26"/>
    <s v="ST004"/>
    <s v="SKU004"/>
    <n v="284"/>
    <n v="353"/>
    <n v="100252"/>
    <n v="0"/>
    <n v="0"/>
    <n v="0"/>
    <n v="0"/>
    <n v="0"/>
  </r>
  <r>
    <s v="2024-27"/>
    <x v="26"/>
    <s v="ST004"/>
    <s v="SKU005"/>
    <n v="287"/>
    <n v="257"/>
    <n v="73759"/>
    <n v="0"/>
    <n v="0"/>
    <n v="0"/>
    <n v="0"/>
    <n v="0"/>
  </r>
  <r>
    <s v="2024-27"/>
    <x v="26"/>
    <s v="ST004"/>
    <s v="SKU006"/>
    <n v="661"/>
    <n v="166"/>
    <n v="109726"/>
    <n v="0"/>
    <n v="0"/>
    <n v="0"/>
    <n v="0"/>
    <n v="0"/>
  </r>
  <r>
    <s v="2024-27"/>
    <x v="26"/>
    <s v="ST004"/>
    <s v="SKU007"/>
    <n v="675"/>
    <n v="182"/>
    <n v="122850"/>
    <n v="0"/>
    <n v="0"/>
    <n v="0"/>
    <n v="0"/>
    <n v="0"/>
  </r>
  <r>
    <s v="2024-27"/>
    <x v="26"/>
    <s v="ST004"/>
    <s v="SKU008"/>
    <n v="730"/>
    <n v="201"/>
    <n v="146730"/>
    <n v="0"/>
    <n v="0"/>
    <n v="0"/>
    <n v="0"/>
    <n v="0"/>
  </r>
  <r>
    <s v="2024-27"/>
    <x v="26"/>
    <s v="ST004"/>
    <s v="SKU009"/>
    <n v="667"/>
    <n v="174"/>
    <n v="116058"/>
    <n v="0"/>
    <n v="0"/>
    <n v="0"/>
    <n v="0"/>
    <n v="0"/>
  </r>
  <r>
    <s v="2024-27"/>
    <x v="26"/>
    <s v="ST004"/>
    <s v="SKU010"/>
    <n v="50"/>
    <n v="5212"/>
    <n v="260600"/>
    <n v="0"/>
    <n v="0"/>
    <n v="0"/>
    <n v="0"/>
    <n v="0"/>
  </r>
  <r>
    <s v="2024-27"/>
    <x v="26"/>
    <s v="ST004"/>
    <s v="SKU011"/>
    <n v="56"/>
    <n v="5013"/>
    <n v="280728"/>
    <n v="0"/>
    <n v="0"/>
    <n v="0"/>
    <n v="0"/>
    <n v="0"/>
  </r>
  <r>
    <s v="2024-27"/>
    <x v="26"/>
    <s v="ST004"/>
    <s v="SKU012"/>
    <n v="63"/>
    <n v="4859"/>
    <n v="306117"/>
    <n v="0"/>
    <n v="0"/>
    <n v="0"/>
    <n v="0"/>
    <n v="0"/>
  </r>
  <r>
    <s v="2024-27"/>
    <x v="26"/>
    <s v="ST004"/>
    <s v="SKU013"/>
    <n v="59"/>
    <n v="1196"/>
    <n v="70564"/>
    <n v="0"/>
    <n v="0"/>
    <n v="0"/>
    <n v="0"/>
    <n v="0"/>
  </r>
  <r>
    <s v="2024-27"/>
    <x v="26"/>
    <s v="ST005"/>
    <s v="SKU001"/>
    <n v="134"/>
    <n v="305"/>
    <n v="40870"/>
    <n v="1"/>
    <n v="0"/>
    <n v="0.18"/>
    <n v="0.02"/>
    <n v="0"/>
  </r>
  <r>
    <s v="2024-27"/>
    <x v="26"/>
    <s v="ST005"/>
    <s v="SKU002"/>
    <n v="129"/>
    <n v="317"/>
    <n v="40893"/>
    <n v="0"/>
    <n v="0"/>
    <n v="0"/>
    <n v="0"/>
    <n v="0"/>
  </r>
  <r>
    <s v="2024-27"/>
    <x v="26"/>
    <s v="ST005"/>
    <s v="SKU003"/>
    <n v="115"/>
    <n v="325"/>
    <n v="37375"/>
    <n v="0"/>
    <n v="0"/>
    <n v="0"/>
    <n v="0"/>
    <n v="0"/>
  </r>
  <r>
    <s v="2024-27"/>
    <x v="26"/>
    <s v="ST005"/>
    <s v="SKU004"/>
    <n v="132"/>
    <n v="363"/>
    <n v="47916"/>
    <n v="0"/>
    <n v="0"/>
    <n v="0"/>
    <n v="0"/>
    <n v="0"/>
  </r>
  <r>
    <s v="2024-27"/>
    <x v="26"/>
    <s v="ST005"/>
    <s v="SKU005"/>
    <n v="134"/>
    <n v="270"/>
    <n v="36180"/>
    <n v="1"/>
    <n v="0"/>
    <n v="0.16"/>
    <n v="0.02"/>
    <n v="0"/>
  </r>
  <r>
    <s v="2024-27"/>
    <x v="26"/>
    <s v="ST005"/>
    <s v="SKU006"/>
    <n v="527"/>
    <n v="170"/>
    <n v="89590"/>
    <n v="1"/>
    <n v="0"/>
    <n v="0.28000000000000003"/>
    <n v="0.03"/>
    <n v="0"/>
  </r>
  <r>
    <s v="2024-27"/>
    <x v="26"/>
    <s v="ST005"/>
    <s v="SKU007"/>
    <n v="387"/>
    <n v="191"/>
    <n v="73917"/>
    <n v="0"/>
    <n v="0"/>
    <n v="0"/>
    <n v="0"/>
    <n v="0"/>
  </r>
  <r>
    <s v="2024-27"/>
    <x v="26"/>
    <s v="ST005"/>
    <s v="SKU008"/>
    <n v="367"/>
    <n v="211"/>
    <n v="77437"/>
    <n v="1"/>
    <n v="0"/>
    <n v="0.23"/>
    <n v="0.03"/>
    <n v="0"/>
  </r>
  <r>
    <s v="2024-27"/>
    <x v="26"/>
    <s v="ST005"/>
    <s v="SKU009"/>
    <n v="405"/>
    <n v="182"/>
    <n v="73710"/>
    <n v="1"/>
    <n v="0"/>
    <n v="0.18"/>
    <n v="0.03"/>
    <n v="0"/>
  </r>
  <r>
    <s v="2024-27"/>
    <x v="26"/>
    <s v="ST005"/>
    <s v="SKU010"/>
    <n v="56"/>
    <n v="5334"/>
    <n v="298704"/>
    <n v="0"/>
    <n v="0"/>
    <n v="0"/>
    <n v="0"/>
    <n v="0"/>
  </r>
  <r>
    <s v="2024-27"/>
    <x v="26"/>
    <s v="ST005"/>
    <s v="SKU011"/>
    <n v="66"/>
    <n v="5196"/>
    <n v="342936"/>
    <n v="0"/>
    <n v="0"/>
    <n v="0"/>
    <n v="0"/>
    <n v="0"/>
  </r>
  <r>
    <s v="2024-27"/>
    <x v="26"/>
    <s v="ST005"/>
    <s v="SKU012"/>
    <n v="63"/>
    <n v="5088"/>
    <n v="320544"/>
    <n v="0"/>
    <n v="0"/>
    <n v="0"/>
    <n v="0"/>
    <n v="0"/>
  </r>
  <r>
    <s v="2024-27"/>
    <x v="26"/>
    <s v="ST005"/>
    <s v="SKU013"/>
    <n v="59"/>
    <n v="1249"/>
    <n v="73691"/>
    <n v="0"/>
    <n v="0"/>
    <n v="0"/>
    <n v="0"/>
    <n v="0"/>
  </r>
  <r>
    <s v="2024-28"/>
    <x v="27"/>
    <s v="ST001"/>
    <s v="SKU001"/>
    <n v="358"/>
    <n v="290"/>
    <n v="103820"/>
    <n v="1"/>
    <n v="0"/>
    <n v="0.23"/>
    <n v="0.02"/>
    <n v="0"/>
  </r>
  <r>
    <s v="2024-28"/>
    <x v="27"/>
    <s v="ST001"/>
    <s v="SKU002"/>
    <n v="276"/>
    <n v="304"/>
    <n v="83904"/>
    <n v="0"/>
    <n v="0"/>
    <n v="0"/>
    <n v="0"/>
    <n v="0"/>
  </r>
  <r>
    <s v="2024-28"/>
    <x v="27"/>
    <s v="ST001"/>
    <s v="SKU003"/>
    <n v="321"/>
    <n v="314"/>
    <n v="100794"/>
    <n v="1"/>
    <n v="0"/>
    <n v="0.12"/>
    <n v="0.02"/>
    <n v="0"/>
  </r>
  <r>
    <s v="2024-28"/>
    <x v="27"/>
    <s v="ST001"/>
    <s v="SKU004"/>
    <n v="332"/>
    <n v="347"/>
    <n v="115204"/>
    <n v="1"/>
    <n v="1"/>
    <n v="0.24"/>
    <n v="0.02"/>
    <n v="0"/>
  </r>
  <r>
    <s v="2024-28"/>
    <x v="27"/>
    <s v="ST001"/>
    <s v="SKU005"/>
    <n v="262"/>
    <n v="256"/>
    <n v="67072"/>
    <n v="0"/>
    <n v="0"/>
    <n v="0"/>
    <n v="0"/>
    <n v="3"/>
  </r>
  <r>
    <s v="2024-28"/>
    <x v="27"/>
    <s v="ST001"/>
    <s v="SKU006"/>
    <n v="948"/>
    <n v="166"/>
    <n v="157368"/>
    <n v="1"/>
    <n v="0"/>
    <n v="0.28999999999999998"/>
    <n v="0.03"/>
    <n v="0"/>
  </r>
  <r>
    <s v="2024-28"/>
    <x v="27"/>
    <s v="ST001"/>
    <s v="SKU007"/>
    <n v="889"/>
    <n v="183"/>
    <n v="162687"/>
    <n v="1"/>
    <n v="1"/>
    <n v="0.18"/>
    <n v="0.03"/>
    <n v="0"/>
  </r>
  <r>
    <s v="2024-28"/>
    <x v="27"/>
    <s v="ST001"/>
    <s v="SKU008"/>
    <n v="721"/>
    <n v="201"/>
    <n v="144921"/>
    <n v="0"/>
    <n v="0"/>
    <n v="0"/>
    <n v="0"/>
    <n v="0"/>
  </r>
  <r>
    <s v="2024-28"/>
    <x v="27"/>
    <s v="ST001"/>
    <s v="SKU009"/>
    <n v="776"/>
    <n v="174"/>
    <n v="135024"/>
    <n v="0"/>
    <n v="0"/>
    <n v="0"/>
    <n v="0"/>
    <n v="0"/>
  </r>
  <r>
    <s v="2024-28"/>
    <x v="27"/>
    <s v="ST001"/>
    <s v="SKU010"/>
    <n v="55"/>
    <n v="5089"/>
    <n v="279895"/>
    <n v="1"/>
    <n v="1"/>
    <n v="0.06"/>
    <n v="0.01"/>
    <n v="0"/>
  </r>
  <r>
    <s v="2024-28"/>
    <x v="27"/>
    <s v="ST001"/>
    <s v="SKU011"/>
    <n v="62"/>
    <n v="4977"/>
    <n v="308574"/>
    <n v="0"/>
    <n v="0"/>
    <n v="0"/>
    <n v="0"/>
    <n v="0"/>
  </r>
  <r>
    <s v="2024-28"/>
    <x v="27"/>
    <s v="ST001"/>
    <s v="SKU012"/>
    <n v="53"/>
    <n v="4897"/>
    <n v="259541"/>
    <n v="0"/>
    <n v="0"/>
    <n v="0"/>
    <n v="0"/>
    <n v="0"/>
  </r>
  <r>
    <s v="2024-28"/>
    <x v="27"/>
    <s v="ST001"/>
    <s v="SKU013"/>
    <n v="54"/>
    <n v="1186"/>
    <n v="64044"/>
    <n v="0"/>
    <n v="0"/>
    <n v="0"/>
    <n v="0"/>
    <n v="0"/>
  </r>
  <r>
    <s v="2024-28"/>
    <x v="27"/>
    <s v="ST002"/>
    <s v="SKU001"/>
    <n v="173"/>
    <n v="302"/>
    <n v="52246"/>
    <n v="0"/>
    <n v="0"/>
    <n v="0"/>
    <n v="0"/>
    <n v="0"/>
  </r>
  <r>
    <s v="2024-28"/>
    <x v="27"/>
    <s v="ST002"/>
    <s v="SKU002"/>
    <n v="175"/>
    <n v="311"/>
    <n v="54425"/>
    <n v="0"/>
    <n v="0"/>
    <n v="0"/>
    <n v="0"/>
    <n v="0"/>
  </r>
  <r>
    <s v="2024-28"/>
    <x v="27"/>
    <s v="ST002"/>
    <s v="SKU003"/>
    <n v="181"/>
    <n v="318"/>
    <n v="57558"/>
    <n v="0"/>
    <n v="0"/>
    <n v="0"/>
    <n v="0"/>
    <n v="0"/>
  </r>
  <r>
    <s v="2024-28"/>
    <x v="27"/>
    <s v="ST002"/>
    <s v="SKU004"/>
    <n v="206"/>
    <n v="358"/>
    <n v="73748"/>
    <n v="1"/>
    <n v="1"/>
    <n v="0.17"/>
    <n v="0.01"/>
    <n v="0"/>
  </r>
  <r>
    <s v="2024-28"/>
    <x v="27"/>
    <s v="ST002"/>
    <s v="SKU005"/>
    <n v="162"/>
    <n v="264"/>
    <n v="42768"/>
    <n v="0"/>
    <n v="0"/>
    <n v="0"/>
    <n v="0"/>
    <n v="0"/>
  </r>
  <r>
    <s v="2024-28"/>
    <x v="27"/>
    <s v="ST002"/>
    <s v="SKU006"/>
    <n v="588"/>
    <n v="171"/>
    <n v="100548"/>
    <n v="1"/>
    <n v="0"/>
    <n v="0.23"/>
    <n v="0.02"/>
    <n v="0"/>
  </r>
  <r>
    <s v="2024-28"/>
    <x v="27"/>
    <s v="ST002"/>
    <s v="SKU007"/>
    <n v="511"/>
    <n v="188"/>
    <n v="96068"/>
    <n v="0"/>
    <n v="0"/>
    <n v="0"/>
    <n v="0"/>
    <n v="0"/>
  </r>
  <r>
    <s v="2024-28"/>
    <x v="27"/>
    <s v="ST002"/>
    <s v="SKU008"/>
    <n v="501"/>
    <n v="206"/>
    <n v="103206"/>
    <n v="0"/>
    <n v="0"/>
    <n v="0"/>
    <n v="0"/>
    <n v="0"/>
  </r>
  <r>
    <s v="2024-28"/>
    <x v="27"/>
    <s v="ST002"/>
    <s v="SKU009"/>
    <n v="509"/>
    <n v="177"/>
    <n v="90093"/>
    <n v="0"/>
    <n v="0"/>
    <n v="0"/>
    <n v="0"/>
    <n v="0"/>
  </r>
  <r>
    <s v="2024-28"/>
    <x v="27"/>
    <s v="ST002"/>
    <s v="SKU010"/>
    <n v="44"/>
    <n v="5321"/>
    <n v="234124"/>
    <n v="0"/>
    <n v="0"/>
    <n v="0"/>
    <n v="0"/>
    <n v="0"/>
  </r>
  <r>
    <s v="2024-28"/>
    <x v="27"/>
    <s v="ST002"/>
    <s v="SKU011"/>
    <n v="49"/>
    <n v="5073"/>
    <n v="248577"/>
    <n v="0"/>
    <n v="0"/>
    <n v="0"/>
    <n v="0"/>
    <n v="0"/>
  </r>
  <r>
    <s v="2024-28"/>
    <x v="27"/>
    <s v="ST002"/>
    <s v="SKU012"/>
    <n v="44"/>
    <n v="4991"/>
    <n v="219604"/>
    <n v="0"/>
    <n v="0"/>
    <n v="0"/>
    <n v="0"/>
    <n v="0"/>
  </r>
  <r>
    <s v="2024-28"/>
    <x v="27"/>
    <s v="ST003"/>
    <s v="SKU001"/>
    <n v="89"/>
    <n v="308"/>
    <n v="27412"/>
    <n v="0"/>
    <n v="0"/>
    <n v="0"/>
    <n v="0"/>
    <n v="0"/>
  </r>
  <r>
    <s v="2024-28"/>
    <x v="27"/>
    <s v="ST003"/>
    <s v="SKU002"/>
    <n v="98"/>
    <n v="319"/>
    <n v="31262"/>
    <n v="1"/>
    <n v="0"/>
    <n v="0.16"/>
    <n v="0.01"/>
    <n v="0"/>
  </r>
  <r>
    <s v="2024-28"/>
    <x v="27"/>
    <s v="ST003"/>
    <s v="SKU003"/>
    <n v="103"/>
    <n v="328"/>
    <n v="33784"/>
    <n v="1"/>
    <n v="0"/>
    <n v="0.23"/>
    <n v="0.01"/>
    <n v="0"/>
  </r>
  <r>
    <s v="2024-28"/>
    <x v="27"/>
    <s v="ST003"/>
    <s v="SKU005"/>
    <n v="100"/>
    <n v="271"/>
    <n v="27100"/>
    <n v="0"/>
    <n v="0"/>
    <n v="0"/>
    <n v="0"/>
    <n v="1"/>
  </r>
  <r>
    <s v="2024-28"/>
    <x v="27"/>
    <s v="ST003"/>
    <s v="SKU007"/>
    <n v="216"/>
    <n v="194"/>
    <n v="41904"/>
    <n v="0"/>
    <n v="0"/>
    <n v="0"/>
    <n v="0"/>
    <n v="0"/>
  </r>
  <r>
    <s v="2024-28"/>
    <x v="27"/>
    <s v="ST003"/>
    <s v="SKU008"/>
    <n v="261"/>
    <n v="210"/>
    <n v="54810"/>
    <n v="1"/>
    <n v="1"/>
    <n v="0.2"/>
    <n v="0.02"/>
    <n v="0"/>
  </r>
  <r>
    <s v="2024-28"/>
    <x v="27"/>
    <s v="ST003"/>
    <s v="SKU009"/>
    <n v="309"/>
    <n v="182"/>
    <n v="56238"/>
    <n v="1"/>
    <n v="0"/>
    <n v="0.27"/>
    <n v="0.02"/>
    <n v="0"/>
  </r>
  <r>
    <s v="2024-28"/>
    <x v="27"/>
    <s v="ST004"/>
    <s v="SKU001"/>
    <n v="297"/>
    <n v="294"/>
    <n v="87318"/>
    <n v="0"/>
    <n v="0"/>
    <n v="0"/>
    <n v="0"/>
    <n v="0"/>
  </r>
  <r>
    <s v="2024-28"/>
    <x v="27"/>
    <s v="ST004"/>
    <s v="SKU002"/>
    <n v="261"/>
    <n v="305"/>
    <n v="79605"/>
    <n v="1"/>
    <n v="0"/>
    <n v="0.17"/>
    <n v="0.02"/>
    <n v="0"/>
  </r>
  <r>
    <s v="2024-28"/>
    <x v="27"/>
    <s v="ST004"/>
    <s v="SKU003"/>
    <n v="265"/>
    <n v="313"/>
    <n v="82945"/>
    <n v="0"/>
    <n v="0"/>
    <n v="0"/>
    <n v="0"/>
    <n v="0"/>
  </r>
  <r>
    <s v="2024-28"/>
    <x v="27"/>
    <s v="ST004"/>
    <s v="SKU004"/>
    <n v="272"/>
    <n v="348"/>
    <n v="94656"/>
    <n v="0"/>
    <n v="0"/>
    <n v="0"/>
    <n v="0"/>
    <n v="0"/>
  </r>
  <r>
    <s v="2024-28"/>
    <x v="27"/>
    <s v="ST004"/>
    <s v="SKU005"/>
    <n v="348"/>
    <n v="258"/>
    <n v="89784"/>
    <n v="1"/>
    <n v="1"/>
    <n v="0.12"/>
    <n v="0.02"/>
    <n v="0"/>
  </r>
  <r>
    <s v="2024-28"/>
    <x v="27"/>
    <s v="ST004"/>
    <s v="SKU006"/>
    <n v="786"/>
    <n v="165"/>
    <n v="129690"/>
    <n v="1"/>
    <n v="0"/>
    <n v="0.11"/>
    <n v="0.03"/>
    <n v="0"/>
  </r>
  <r>
    <s v="2024-28"/>
    <x v="27"/>
    <s v="ST004"/>
    <s v="SKU007"/>
    <n v="844"/>
    <n v="184"/>
    <n v="155296"/>
    <n v="1"/>
    <n v="0"/>
    <n v="0.24"/>
    <n v="0.03"/>
    <n v="0"/>
  </r>
  <r>
    <s v="2024-28"/>
    <x v="27"/>
    <s v="ST004"/>
    <s v="SKU008"/>
    <n v="909"/>
    <n v="201"/>
    <n v="182709"/>
    <n v="1"/>
    <n v="0"/>
    <n v="0.22"/>
    <n v="0.03"/>
    <n v="0"/>
  </r>
  <r>
    <s v="2024-28"/>
    <x v="27"/>
    <s v="ST004"/>
    <s v="SKU009"/>
    <n v="720"/>
    <n v="175"/>
    <n v="126000"/>
    <n v="0"/>
    <n v="0"/>
    <n v="0"/>
    <n v="0"/>
    <n v="0"/>
  </r>
  <r>
    <s v="2024-28"/>
    <x v="27"/>
    <s v="ST004"/>
    <s v="SKU010"/>
    <n v="53"/>
    <n v="5181"/>
    <n v="274593"/>
    <n v="0"/>
    <n v="0"/>
    <n v="0"/>
    <n v="0"/>
    <n v="0"/>
  </r>
  <r>
    <s v="2024-28"/>
    <x v="27"/>
    <s v="ST004"/>
    <s v="SKU011"/>
    <n v="52"/>
    <n v="5021"/>
    <n v="261092"/>
    <n v="0"/>
    <n v="0"/>
    <n v="0"/>
    <n v="0"/>
    <n v="0"/>
  </r>
  <r>
    <s v="2024-28"/>
    <x v="27"/>
    <s v="ST004"/>
    <s v="SKU012"/>
    <n v="56"/>
    <n v="4905"/>
    <n v="274680"/>
    <n v="0"/>
    <n v="0"/>
    <n v="0"/>
    <n v="0"/>
    <n v="0"/>
  </r>
  <r>
    <s v="2024-28"/>
    <x v="27"/>
    <s v="ST004"/>
    <s v="SKU013"/>
    <n v="58"/>
    <n v="1204"/>
    <n v="69832"/>
    <n v="0"/>
    <n v="0"/>
    <n v="0"/>
    <n v="0"/>
    <n v="0"/>
  </r>
  <r>
    <s v="2024-28"/>
    <x v="27"/>
    <s v="ST005"/>
    <s v="SKU001"/>
    <n v="116"/>
    <n v="307"/>
    <n v="35612"/>
    <n v="1"/>
    <n v="0"/>
    <n v="0.21"/>
    <n v="0.02"/>
    <n v="0"/>
  </r>
  <r>
    <s v="2024-28"/>
    <x v="27"/>
    <s v="ST005"/>
    <s v="SKU002"/>
    <n v="142"/>
    <n v="314"/>
    <n v="44588"/>
    <n v="1"/>
    <n v="1"/>
    <n v="0.25"/>
    <n v="0.02"/>
    <n v="0"/>
  </r>
  <r>
    <s v="2024-28"/>
    <x v="27"/>
    <s v="ST005"/>
    <s v="SKU003"/>
    <n v="134"/>
    <n v="322"/>
    <n v="43148"/>
    <n v="0"/>
    <n v="0"/>
    <n v="0"/>
    <n v="0"/>
    <n v="0"/>
  </r>
  <r>
    <s v="2024-28"/>
    <x v="27"/>
    <s v="ST005"/>
    <s v="SKU004"/>
    <n v="98"/>
    <n v="365"/>
    <n v="35770"/>
    <n v="0"/>
    <n v="0"/>
    <n v="0"/>
    <n v="0"/>
    <n v="0"/>
  </r>
  <r>
    <s v="2024-28"/>
    <x v="27"/>
    <s v="ST005"/>
    <s v="SKU005"/>
    <n v="116"/>
    <n v="266"/>
    <n v="30856"/>
    <n v="0"/>
    <n v="0"/>
    <n v="0"/>
    <n v="0"/>
    <n v="0"/>
  </r>
  <r>
    <s v="2024-28"/>
    <x v="27"/>
    <s v="ST005"/>
    <s v="SKU006"/>
    <n v="474"/>
    <n v="172"/>
    <n v="81528"/>
    <n v="1"/>
    <n v="0"/>
    <n v="0.23"/>
    <n v="0.03"/>
    <n v="0"/>
  </r>
  <r>
    <s v="2024-28"/>
    <x v="27"/>
    <s v="ST005"/>
    <s v="SKU007"/>
    <n v="393"/>
    <n v="189"/>
    <n v="74277"/>
    <n v="1"/>
    <n v="1"/>
    <n v="0.1"/>
    <n v="0.03"/>
    <n v="0"/>
  </r>
  <r>
    <s v="2024-28"/>
    <x v="27"/>
    <s v="ST005"/>
    <s v="SKU008"/>
    <n v="390"/>
    <n v="210"/>
    <n v="81900"/>
    <n v="0"/>
    <n v="0"/>
    <n v="0"/>
    <n v="0"/>
    <n v="0"/>
  </r>
  <r>
    <s v="2024-28"/>
    <x v="27"/>
    <s v="ST005"/>
    <s v="SKU009"/>
    <n v="294"/>
    <n v="180"/>
    <n v="52920"/>
    <n v="0"/>
    <n v="0"/>
    <n v="0"/>
    <n v="0"/>
    <n v="0"/>
  </r>
  <r>
    <s v="2024-28"/>
    <x v="27"/>
    <s v="ST005"/>
    <s v="SKU010"/>
    <n v="60"/>
    <n v="5324"/>
    <n v="319440"/>
    <n v="0"/>
    <n v="0"/>
    <n v="0"/>
    <n v="0"/>
    <n v="0"/>
  </r>
  <r>
    <s v="2024-28"/>
    <x v="27"/>
    <s v="ST005"/>
    <s v="SKU011"/>
    <n v="55"/>
    <n v="5183"/>
    <n v="285065"/>
    <n v="0"/>
    <n v="0"/>
    <n v="0"/>
    <n v="0"/>
    <n v="0"/>
  </r>
  <r>
    <s v="2024-28"/>
    <x v="27"/>
    <s v="ST005"/>
    <s v="SKU012"/>
    <n v="60"/>
    <n v="5097"/>
    <n v="305820"/>
    <n v="0"/>
    <n v="0"/>
    <n v="0"/>
    <n v="0"/>
    <n v="0"/>
  </r>
  <r>
    <s v="2024-28"/>
    <x v="27"/>
    <s v="ST005"/>
    <s v="SKU013"/>
    <n v="68"/>
    <n v="1236"/>
    <n v="84048"/>
    <n v="0"/>
    <n v="0"/>
    <n v="0"/>
    <n v="0"/>
    <n v="0"/>
  </r>
  <r>
    <s v="2024-29"/>
    <x v="28"/>
    <s v="ST001"/>
    <s v="SKU001"/>
    <n v="303"/>
    <n v="293"/>
    <n v="88779"/>
    <n v="0"/>
    <n v="0"/>
    <n v="0"/>
    <n v="0"/>
    <n v="0"/>
  </r>
  <r>
    <s v="2024-29"/>
    <x v="28"/>
    <s v="ST001"/>
    <s v="SKU002"/>
    <n v="358"/>
    <n v="303"/>
    <n v="108474"/>
    <n v="1"/>
    <n v="1"/>
    <n v="0.14000000000000001"/>
    <n v="0.02"/>
    <n v="0"/>
  </r>
  <r>
    <s v="2024-29"/>
    <x v="28"/>
    <s v="ST001"/>
    <s v="SKU003"/>
    <n v="281"/>
    <n v="314"/>
    <n v="88234"/>
    <n v="0"/>
    <n v="0"/>
    <n v="0"/>
    <n v="0"/>
    <n v="0"/>
  </r>
  <r>
    <s v="2024-29"/>
    <x v="28"/>
    <s v="ST001"/>
    <s v="SKU004"/>
    <n v="301"/>
    <n v="351"/>
    <n v="105651"/>
    <n v="1"/>
    <n v="0"/>
    <n v="0.25"/>
    <n v="0.02"/>
    <n v="0"/>
  </r>
  <r>
    <s v="2024-29"/>
    <x v="28"/>
    <s v="ST001"/>
    <s v="SKU005"/>
    <n v="319"/>
    <n v="258"/>
    <n v="82302"/>
    <n v="1"/>
    <n v="0"/>
    <n v="0.14000000000000001"/>
    <n v="0.02"/>
    <n v="0"/>
  </r>
  <r>
    <s v="2024-29"/>
    <x v="28"/>
    <s v="ST001"/>
    <s v="SKU006"/>
    <n v="717"/>
    <n v="164"/>
    <n v="117588"/>
    <n v="1"/>
    <n v="0"/>
    <n v="0.1"/>
    <n v="0.03"/>
    <n v="0"/>
  </r>
  <r>
    <s v="2024-29"/>
    <x v="28"/>
    <s v="ST001"/>
    <s v="SKU007"/>
    <n v="982"/>
    <n v="182"/>
    <n v="178724"/>
    <n v="1"/>
    <n v="1"/>
    <n v="0.16"/>
    <n v="0.03"/>
    <n v="0"/>
  </r>
  <r>
    <s v="2024-29"/>
    <x v="28"/>
    <s v="ST001"/>
    <s v="SKU008"/>
    <n v="690"/>
    <n v="201"/>
    <n v="138690"/>
    <n v="0"/>
    <n v="0"/>
    <n v="0"/>
    <n v="0"/>
    <n v="0"/>
  </r>
  <r>
    <s v="2024-29"/>
    <x v="28"/>
    <s v="ST001"/>
    <s v="SKU009"/>
    <n v="878"/>
    <n v="173"/>
    <n v="151894"/>
    <n v="1"/>
    <n v="0"/>
    <n v="0.14000000000000001"/>
    <n v="0.03"/>
    <n v="0"/>
  </r>
  <r>
    <s v="2024-29"/>
    <x v="28"/>
    <s v="ST001"/>
    <s v="SKU010"/>
    <n v="64"/>
    <n v="5144"/>
    <n v="329216"/>
    <n v="0"/>
    <n v="0"/>
    <n v="0"/>
    <n v="0"/>
    <n v="0"/>
  </r>
  <r>
    <s v="2024-29"/>
    <x v="28"/>
    <s v="ST001"/>
    <s v="SKU011"/>
    <n v="62"/>
    <n v="4969"/>
    <n v="308078"/>
    <n v="0"/>
    <n v="0"/>
    <n v="0"/>
    <n v="0"/>
    <n v="0"/>
  </r>
  <r>
    <s v="2024-29"/>
    <x v="28"/>
    <s v="ST001"/>
    <s v="SKU012"/>
    <n v="50"/>
    <n v="4877"/>
    <n v="243850"/>
    <n v="0"/>
    <n v="0"/>
    <n v="0"/>
    <n v="0"/>
    <n v="0"/>
  </r>
  <r>
    <s v="2024-29"/>
    <x v="28"/>
    <s v="ST001"/>
    <s v="SKU013"/>
    <n v="47"/>
    <n v="1194"/>
    <n v="56118"/>
    <n v="0"/>
    <n v="0"/>
    <n v="0"/>
    <n v="0"/>
    <n v="0"/>
  </r>
  <r>
    <s v="2024-29"/>
    <x v="28"/>
    <s v="ST002"/>
    <s v="SKU001"/>
    <n v="181"/>
    <n v="298"/>
    <n v="53938"/>
    <n v="0"/>
    <n v="0"/>
    <n v="0"/>
    <n v="0"/>
    <n v="0"/>
  </r>
  <r>
    <s v="2024-29"/>
    <x v="28"/>
    <s v="ST002"/>
    <s v="SKU002"/>
    <n v="164"/>
    <n v="312"/>
    <n v="51168"/>
    <n v="0"/>
    <n v="0"/>
    <n v="0"/>
    <n v="0"/>
    <n v="0"/>
  </r>
  <r>
    <s v="2024-29"/>
    <x v="28"/>
    <s v="ST002"/>
    <s v="SKU003"/>
    <n v="201"/>
    <n v="317"/>
    <n v="63717"/>
    <n v="0"/>
    <n v="0"/>
    <n v="0"/>
    <n v="0"/>
    <n v="0"/>
  </r>
  <r>
    <s v="2024-29"/>
    <x v="28"/>
    <s v="ST002"/>
    <s v="SKU004"/>
    <n v="177"/>
    <n v="358"/>
    <n v="63366"/>
    <n v="1"/>
    <n v="0"/>
    <n v="0.1"/>
    <n v="0.01"/>
    <n v="0"/>
  </r>
  <r>
    <s v="2024-29"/>
    <x v="28"/>
    <s v="ST002"/>
    <s v="SKU005"/>
    <n v="161"/>
    <n v="265"/>
    <n v="42665"/>
    <n v="0"/>
    <n v="0"/>
    <n v="0"/>
    <n v="0"/>
    <n v="0"/>
  </r>
  <r>
    <s v="2024-29"/>
    <x v="28"/>
    <s v="ST002"/>
    <s v="SKU006"/>
    <n v="469"/>
    <n v="169"/>
    <n v="79261"/>
    <n v="0"/>
    <n v="0"/>
    <n v="0"/>
    <n v="0"/>
    <n v="0"/>
  </r>
  <r>
    <s v="2024-29"/>
    <x v="28"/>
    <s v="ST002"/>
    <s v="SKU007"/>
    <n v="644"/>
    <n v="188"/>
    <n v="121072"/>
    <n v="1"/>
    <n v="1"/>
    <n v="0.24"/>
    <n v="0.02"/>
    <n v="0"/>
  </r>
  <r>
    <s v="2024-29"/>
    <x v="28"/>
    <s v="ST002"/>
    <s v="SKU008"/>
    <n v="446"/>
    <n v="207"/>
    <n v="92322"/>
    <n v="0"/>
    <n v="0"/>
    <n v="0"/>
    <n v="0"/>
    <n v="0"/>
  </r>
  <r>
    <s v="2024-29"/>
    <x v="28"/>
    <s v="ST002"/>
    <s v="SKU009"/>
    <n v="581"/>
    <n v="180"/>
    <n v="104580"/>
    <n v="1"/>
    <n v="1"/>
    <n v="0.15"/>
    <n v="0.02"/>
    <n v="0"/>
  </r>
  <r>
    <s v="2024-29"/>
    <x v="28"/>
    <s v="ST002"/>
    <s v="SKU010"/>
    <n v="48"/>
    <n v="5268"/>
    <n v="252864"/>
    <n v="0"/>
    <n v="0"/>
    <n v="0"/>
    <n v="0"/>
    <n v="0"/>
  </r>
  <r>
    <s v="2024-29"/>
    <x v="28"/>
    <s v="ST002"/>
    <s v="SKU011"/>
    <n v="41"/>
    <n v="5113"/>
    <n v="209633"/>
    <n v="0"/>
    <n v="0"/>
    <n v="0"/>
    <n v="0"/>
    <n v="0"/>
  </r>
  <r>
    <s v="2024-29"/>
    <x v="28"/>
    <s v="ST002"/>
    <s v="SKU012"/>
    <n v="46"/>
    <n v="4959"/>
    <n v="228114"/>
    <n v="0"/>
    <n v="0"/>
    <n v="0"/>
    <n v="0"/>
    <n v="0"/>
  </r>
  <r>
    <s v="2024-29"/>
    <x v="28"/>
    <s v="ST003"/>
    <s v="SKU001"/>
    <n v="84"/>
    <n v="310"/>
    <n v="26040"/>
    <n v="0"/>
    <n v="0"/>
    <n v="0"/>
    <n v="0"/>
    <n v="0"/>
  </r>
  <r>
    <s v="2024-29"/>
    <x v="28"/>
    <s v="ST003"/>
    <s v="SKU002"/>
    <n v="85"/>
    <n v="315"/>
    <n v="26775"/>
    <n v="0"/>
    <n v="0"/>
    <n v="0"/>
    <n v="0"/>
    <n v="0"/>
  </r>
  <r>
    <s v="2024-29"/>
    <x v="28"/>
    <s v="ST003"/>
    <s v="SKU003"/>
    <n v="84"/>
    <n v="327"/>
    <n v="27468"/>
    <n v="0"/>
    <n v="0"/>
    <n v="0"/>
    <n v="0"/>
    <n v="0"/>
  </r>
  <r>
    <s v="2024-29"/>
    <x v="28"/>
    <s v="ST003"/>
    <s v="SKU005"/>
    <n v="93"/>
    <n v="268"/>
    <n v="24924"/>
    <n v="0"/>
    <n v="0"/>
    <n v="0"/>
    <n v="0"/>
    <n v="0"/>
  </r>
  <r>
    <s v="2024-29"/>
    <x v="28"/>
    <s v="ST003"/>
    <s v="SKU007"/>
    <n v="259"/>
    <n v="192"/>
    <n v="49728"/>
    <n v="1"/>
    <n v="0"/>
    <n v="0.11"/>
    <n v="0.02"/>
    <n v="0"/>
  </r>
  <r>
    <s v="2024-29"/>
    <x v="28"/>
    <s v="ST003"/>
    <s v="SKU008"/>
    <n v="269"/>
    <n v="210"/>
    <n v="56490"/>
    <n v="1"/>
    <n v="0"/>
    <n v="0.2"/>
    <n v="0.02"/>
    <n v="0"/>
  </r>
  <r>
    <s v="2024-29"/>
    <x v="28"/>
    <s v="ST003"/>
    <s v="SKU009"/>
    <n v="286"/>
    <n v="182"/>
    <n v="52052"/>
    <n v="1"/>
    <n v="0"/>
    <n v="0.25"/>
    <n v="0.02"/>
    <n v="0"/>
  </r>
  <r>
    <s v="2024-29"/>
    <x v="28"/>
    <s v="ST004"/>
    <s v="SKU001"/>
    <n v="286"/>
    <n v="293"/>
    <n v="83798"/>
    <n v="0"/>
    <n v="0"/>
    <n v="0"/>
    <n v="0"/>
    <n v="0"/>
  </r>
  <r>
    <s v="2024-29"/>
    <x v="28"/>
    <s v="ST004"/>
    <s v="SKU002"/>
    <n v="266"/>
    <n v="303"/>
    <n v="80598"/>
    <n v="0"/>
    <n v="0"/>
    <n v="0"/>
    <n v="0"/>
    <n v="0"/>
  </r>
  <r>
    <s v="2024-29"/>
    <x v="28"/>
    <s v="ST004"/>
    <s v="SKU003"/>
    <n v="264"/>
    <n v="311"/>
    <n v="82104"/>
    <n v="0"/>
    <n v="0"/>
    <n v="0"/>
    <n v="0"/>
    <n v="0"/>
  </r>
  <r>
    <s v="2024-29"/>
    <x v="28"/>
    <s v="ST004"/>
    <s v="SKU004"/>
    <n v="262"/>
    <n v="347"/>
    <n v="90914"/>
    <n v="0"/>
    <n v="0"/>
    <n v="0"/>
    <n v="0"/>
    <n v="0"/>
  </r>
  <r>
    <s v="2024-29"/>
    <x v="28"/>
    <s v="ST004"/>
    <s v="SKU005"/>
    <n v="246"/>
    <n v="257"/>
    <n v="63222"/>
    <n v="0"/>
    <n v="0"/>
    <n v="0"/>
    <n v="0"/>
    <n v="0"/>
  </r>
  <r>
    <s v="2024-29"/>
    <x v="28"/>
    <s v="ST004"/>
    <s v="SKU006"/>
    <n v="659"/>
    <n v="166"/>
    <n v="109394"/>
    <n v="0"/>
    <n v="0"/>
    <n v="0"/>
    <n v="0"/>
    <n v="0"/>
  </r>
  <r>
    <s v="2024-29"/>
    <x v="28"/>
    <s v="ST004"/>
    <s v="SKU007"/>
    <n v="664"/>
    <n v="183"/>
    <n v="121512"/>
    <n v="0"/>
    <n v="0"/>
    <n v="0"/>
    <n v="0"/>
    <n v="0"/>
  </r>
  <r>
    <s v="2024-29"/>
    <x v="28"/>
    <s v="ST004"/>
    <s v="SKU008"/>
    <n v="906"/>
    <n v="200"/>
    <n v="181200"/>
    <n v="1"/>
    <n v="1"/>
    <n v="0.26"/>
    <n v="0.03"/>
    <n v="0"/>
  </r>
  <r>
    <s v="2024-29"/>
    <x v="28"/>
    <s v="ST004"/>
    <s v="SKU009"/>
    <n v="1013"/>
    <n v="175"/>
    <n v="177275"/>
    <n v="1"/>
    <n v="1"/>
    <n v="0.15"/>
    <n v="0.03"/>
    <n v="0"/>
  </r>
  <r>
    <s v="2024-29"/>
    <x v="28"/>
    <s v="ST004"/>
    <s v="SKU010"/>
    <n v="55"/>
    <n v="5198"/>
    <n v="285890"/>
    <n v="0"/>
    <n v="0"/>
    <n v="0"/>
    <n v="0"/>
    <n v="0"/>
  </r>
  <r>
    <s v="2024-29"/>
    <x v="28"/>
    <s v="ST004"/>
    <s v="SKU011"/>
    <n v="54"/>
    <n v="5025"/>
    <n v="271350"/>
    <n v="0"/>
    <n v="0"/>
    <n v="0"/>
    <n v="0"/>
    <n v="0"/>
  </r>
  <r>
    <s v="2024-29"/>
    <x v="28"/>
    <s v="ST004"/>
    <s v="SKU012"/>
    <n v="62"/>
    <n v="4932"/>
    <n v="305784"/>
    <n v="0"/>
    <n v="0"/>
    <n v="0"/>
    <n v="0"/>
    <n v="0"/>
  </r>
  <r>
    <s v="2024-29"/>
    <x v="28"/>
    <s v="ST004"/>
    <s v="SKU013"/>
    <n v="54"/>
    <n v="1198"/>
    <n v="64692"/>
    <n v="0"/>
    <n v="0"/>
    <n v="0"/>
    <n v="0"/>
    <n v="0"/>
  </r>
  <r>
    <s v="2024-29"/>
    <x v="28"/>
    <s v="ST005"/>
    <s v="SKU001"/>
    <n v="104"/>
    <n v="307"/>
    <n v="31928"/>
    <n v="0"/>
    <n v="0"/>
    <n v="0"/>
    <n v="0"/>
    <n v="0"/>
  </r>
  <r>
    <s v="2024-29"/>
    <x v="28"/>
    <s v="ST005"/>
    <s v="SKU002"/>
    <n v="130"/>
    <n v="317"/>
    <n v="41210"/>
    <n v="0"/>
    <n v="0"/>
    <n v="0"/>
    <n v="0"/>
    <n v="0"/>
  </r>
  <r>
    <s v="2024-29"/>
    <x v="28"/>
    <s v="ST005"/>
    <s v="SKU003"/>
    <n v="122"/>
    <n v="327"/>
    <n v="39894"/>
    <n v="1"/>
    <n v="0"/>
    <n v="0.15"/>
    <n v="0.02"/>
    <n v="0"/>
  </r>
  <r>
    <s v="2024-29"/>
    <x v="28"/>
    <s v="ST005"/>
    <s v="SKU004"/>
    <n v="127"/>
    <n v="366"/>
    <n v="46482"/>
    <n v="1"/>
    <n v="1"/>
    <n v="0.11"/>
    <n v="0.02"/>
    <n v="0"/>
  </r>
  <r>
    <s v="2024-29"/>
    <x v="28"/>
    <s v="ST005"/>
    <s v="SKU005"/>
    <n v="133"/>
    <n v="270"/>
    <n v="35910"/>
    <n v="1"/>
    <n v="0"/>
    <n v="0.23"/>
    <n v="0.02"/>
    <n v="0"/>
  </r>
  <r>
    <s v="2024-29"/>
    <x v="28"/>
    <s v="ST005"/>
    <s v="SKU006"/>
    <n v="433"/>
    <n v="172"/>
    <n v="74476"/>
    <n v="1"/>
    <n v="0"/>
    <n v="0.27"/>
    <n v="0.03"/>
    <n v="0"/>
  </r>
  <r>
    <s v="2024-29"/>
    <x v="28"/>
    <s v="ST005"/>
    <s v="SKU007"/>
    <n v="422"/>
    <n v="192"/>
    <n v="81024"/>
    <n v="1"/>
    <n v="1"/>
    <n v="0.11"/>
    <n v="0.03"/>
    <n v="0"/>
  </r>
  <r>
    <s v="2024-29"/>
    <x v="28"/>
    <s v="ST005"/>
    <s v="SKU008"/>
    <n v="369"/>
    <n v="211"/>
    <n v="77859"/>
    <n v="1"/>
    <n v="0"/>
    <n v="0.1"/>
    <n v="0.03"/>
    <n v="0"/>
  </r>
  <r>
    <s v="2024-29"/>
    <x v="28"/>
    <s v="ST005"/>
    <s v="SKU009"/>
    <n v="346"/>
    <n v="181"/>
    <n v="62626"/>
    <n v="0"/>
    <n v="0"/>
    <n v="0"/>
    <n v="0"/>
    <n v="0"/>
  </r>
  <r>
    <s v="2024-29"/>
    <x v="28"/>
    <s v="ST005"/>
    <s v="SKU010"/>
    <n v="65"/>
    <n v="5368"/>
    <n v="348920"/>
    <n v="0"/>
    <n v="0"/>
    <n v="0"/>
    <n v="0"/>
    <n v="0"/>
  </r>
  <r>
    <s v="2024-29"/>
    <x v="28"/>
    <s v="ST005"/>
    <s v="SKU011"/>
    <n v="56"/>
    <n v="5185"/>
    <n v="290360"/>
    <n v="0"/>
    <n v="0"/>
    <n v="0"/>
    <n v="0"/>
    <n v="0"/>
  </r>
  <r>
    <s v="2024-29"/>
    <x v="28"/>
    <s v="ST005"/>
    <s v="SKU012"/>
    <n v="59"/>
    <n v="5121"/>
    <n v="302139"/>
    <n v="0"/>
    <n v="0"/>
    <n v="0"/>
    <n v="0"/>
    <n v="0"/>
  </r>
  <r>
    <s v="2024-29"/>
    <x v="28"/>
    <s v="ST005"/>
    <s v="SKU013"/>
    <n v="64"/>
    <n v="1251"/>
    <n v="80064"/>
    <n v="0"/>
    <n v="0"/>
    <n v="0"/>
    <n v="0"/>
    <n v="0"/>
  </r>
  <r>
    <s v="2024-30"/>
    <x v="29"/>
    <s v="ST001"/>
    <s v="SKU001"/>
    <n v="394"/>
    <n v="291"/>
    <n v="114654"/>
    <n v="1"/>
    <n v="1"/>
    <n v="0.15"/>
    <n v="0.02"/>
    <n v="0"/>
  </r>
  <r>
    <s v="2024-30"/>
    <x v="29"/>
    <s v="ST001"/>
    <s v="SKU002"/>
    <n v="328"/>
    <n v="303"/>
    <n v="99384"/>
    <n v="0"/>
    <n v="0"/>
    <n v="0"/>
    <n v="0"/>
    <n v="0"/>
  </r>
  <r>
    <s v="2024-30"/>
    <x v="29"/>
    <s v="ST001"/>
    <s v="SKU003"/>
    <n v="307"/>
    <n v="314"/>
    <n v="96398"/>
    <n v="0"/>
    <n v="0"/>
    <n v="0"/>
    <n v="0"/>
    <n v="0"/>
  </r>
  <r>
    <s v="2024-30"/>
    <x v="29"/>
    <s v="ST001"/>
    <s v="SKU004"/>
    <n v="258"/>
    <n v="349"/>
    <n v="90042"/>
    <n v="0"/>
    <n v="0"/>
    <n v="0"/>
    <n v="0"/>
    <n v="0"/>
  </r>
  <r>
    <s v="2024-30"/>
    <x v="29"/>
    <s v="ST001"/>
    <s v="SKU005"/>
    <n v="394"/>
    <n v="257"/>
    <n v="101258"/>
    <n v="1"/>
    <n v="1"/>
    <n v="0.16"/>
    <n v="0.02"/>
    <n v="0"/>
  </r>
  <r>
    <s v="2024-30"/>
    <x v="29"/>
    <s v="ST001"/>
    <s v="SKU006"/>
    <n v="931"/>
    <n v="166"/>
    <n v="154546"/>
    <n v="1"/>
    <n v="0"/>
    <n v="0.15"/>
    <n v="0.03"/>
    <n v="0"/>
  </r>
  <r>
    <s v="2024-30"/>
    <x v="29"/>
    <s v="ST001"/>
    <s v="SKU007"/>
    <n v="860"/>
    <n v="183"/>
    <n v="157380"/>
    <n v="1"/>
    <n v="1"/>
    <n v="0.12"/>
    <n v="0.03"/>
    <n v="0"/>
  </r>
  <r>
    <s v="2024-30"/>
    <x v="29"/>
    <s v="ST001"/>
    <s v="SKU008"/>
    <n v="919"/>
    <n v="202"/>
    <n v="185638"/>
    <n v="1"/>
    <n v="1"/>
    <n v="0.14000000000000001"/>
    <n v="0.03"/>
    <n v="0"/>
  </r>
  <r>
    <s v="2024-30"/>
    <x v="29"/>
    <s v="ST001"/>
    <s v="SKU009"/>
    <n v="1025"/>
    <n v="173"/>
    <n v="177325"/>
    <n v="1"/>
    <n v="0"/>
    <n v="0.24"/>
    <n v="0.03"/>
    <n v="0"/>
  </r>
  <r>
    <s v="2024-30"/>
    <x v="29"/>
    <s v="ST001"/>
    <s v="SKU010"/>
    <n v="55"/>
    <n v="5136"/>
    <n v="282480"/>
    <n v="0"/>
    <n v="0"/>
    <n v="0"/>
    <n v="0"/>
    <n v="0"/>
  </r>
  <r>
    <s v="2024-30"/>
    <x v="29"/>
    <s v="ST001"/>
    <s v="SKU011"/>
    <n v="58"/>
    <n v="4965"/>
    <n v="287970"/>
    <n v="0"/>
    <n v="0"/>
    <n v="0"/>
    <n v="0"/>
    <n v="0"/>
  </r>
  <r>
    <s v="2024-30"/>
    <x v="29"/>
    <s v="ST001"/>
    <s v="SKU012"/>
    <n v="56"/>
    <n v="4858"/>
    <n v="272048"/>
    <n v="0"/>
    <n v="0"/>
    <n v="0"/>
    <n v="0"/>
    <n v="0"/>
  </r>
  <r>
    <s v="2024-30"/>
    <x v="29"/>
    <s v="ST001"/>
    <s v="SKU013"/>
    <n v="53"/>
    <n v="1192"/>
    <n v="63176"/>
    <n v="0"/>
    <n v="0"/>
    <n v="0"/>
    <n v="0"/>
    <n v="0"/>
  </r>
  <r>
    <s v="2024-30"/>
    <x v="29"/>
    <s v="ST002"/>
    <s v="SKU001"/>
    <n v="228"/>
    <n v="299"/>
    <n v="68172"/>
    <n v="1"/>
    <n v="0"/>
    <n v="0.24"/>
    <n v="0.01"/>
    <n v="0"/>
  </r>
  <r>
    <s v="2024-30"/>
    <x v="29"/>
    <s v="ST002"/>
    <s v="SKU002"/>
    <n v="242"/>
    <n v="310"/>
    <n v="75020"/>
    <n v="1"/>
    <n v="1"/>
    <n v="0.19"/>
    <n v="0.01"/>
    <n v="0"/>
  </r>
  <r>
    <s v="2024-30"/>
    <x v="29"/>
    <s v="ST002"/>
    <s v="SKU003"/>
    <n v="237"/>
    <n v="317"/>
    <n v="75129"/>
    <n v="1"/>
    <n v="0"/>
    <n v="0.18"/>
    <n v="0.01"/>
    <n v="0"/>
  </r>
  <r>
    <s v="2024-30"/>
    <x v="29"/>
    <s v="ST002"/>
    <s v="SKU004"/>
    <n v="198"/>
    <n v="357"/>
    <n v="70686"/>
    <n v="0"/>
    <n v="0"/>
    <n v="0"/>
    <n v="0"/>
    <n v="0"/>
  </r>
  <r>
    <s v="2024-30"/>
    <x v="29"/>
    <s v="ST002"/>
    <s v="SKU005"/>
    <n v="197"/>
    <n v="264"/>
    <n v="52008"/>
    <n v="0"/>
    <n v="0"/>
    <n v="0"/>
    <n v="0"/>
    <n v="0"/>
  </r>
  <r>
    <s v="2024-30"/>
    <x v="29"/>
    <s v="ST002"/>
    <s v="SKU006"/>
    <n v="682"/>
    <n v="170"/>
    <n v="115940"/>
    <n v="1"/>
    <n v="1"/>
    <n v="0.25"/>
    <n v="0.02"/>
    <n v="0"/>
  </r>
  <r>
    <s v="2024-30"/>
    <x v="29"/>
    <s v="ST002"/>
    <s v="SKU007"/>
    <n v="497"/>
    <n v="188"/>
    <n v="93436"/>
    <n v="0"/>
    <n v="0"/>
    <n v="0"/>
    <n v="0"/>
    <n v="0"/>
  </r>
  <r>
    <s v="2024-30"/>
    <x v="29"/>
    <s v="ST002"/>
    <s v="SKU008"/>
    <n v="459"/>
    <n v="207"/>
    <n v="95013"/>
    <n v="0"/>
    <n v="0"/>
    <n v="0"/>
    <n v="0"/>
    <n v="0"/>
  </r>
  <r>
    <s v="2024-30"/>
    <x v="29"/>
    <s v="ST002"/>
    <s v="SKU009"/>
    <n v="472"/>
    <n v="178"/>
    <n v="84016"/>
    <n v="0"/>
    <n v="0"/>
    <n v="0"/>
    <n v="0"/>
    <n v="0"/>
  </r>
  <r>
    <s v="2024-30"/>
    <x v="29"/>
    <s v="ST002"/>
    <s v="SKU010"/>
    <n v="51"/>
    <n v="5287"/>
    <n v="269637"/>
    <n v="0"/>
    <n v="0"/>
    <n v="0"/>
    <n v="0"/>
    <n v="0"/>
  </r>
  <r>
    <s v="2024-30"/>
    <x v="29"/>
    <s v="ST002"/>
    <s v="SKU011"/>
    <n v="46"/>
    <n v="5141"/>
    <n v="236486"/>
    <n v="0"/>
    <n v="0"/>
    <n v="0"/>
    <n v="0"/>
    <n v="0"/>
  </r>
  <r>
    <s v="2024-30"/>
    <x v="29"/>
    <s v="ST002"/>
    <s v="SKU012"/>
    <n v="38"/>
    <n v="4986"/>
    <n v="189468"/>
    <n v="0"/>
    <n v="0"/>
    <n v="0"/>
    <n v="0"/>
    <n v="0"/>
  </r>
  <r>
    <s v="2024-30"/>
    <x v="29"/>
    <s v="ST003"/>
    <s v="SKU001"/>
    <n v="97"/>
    <n v="304"/>
    <n v="29488"/>
    <n v="0"/>
    <n v="0"/>
    <n v="0"/>
    <n v="0"/>
    <n v="0"/>
  </r>
  <r>
    <s v="2024-30"/>
    <x v="29"/>
    <s v="ST003"/>
    <s v="SKU002"/>
    <n v="97"/>
    <n v="319"/>
    <n v="30943"/>
    <n v="0"/>
    <n v="0"/>
    <n v="0"/>
    <n v="0"/>
    <n v="0"/>
  </r>
  <r>
    <s v="2024-30"/>
    <x v="29"/>
    <s v="ST003"/>
    <s v="SKU003"/>
    <n v="93"/>
    <n v="326"/>
    <n v="30318"/>
    <n v="0"/>
    <n v="0"/>
    <n v="0"/>
    <n v="0"/>
    <n v="0"/>
  </r>
  <r>
    <s v="2024-30"/>
    <x v="29"/>
    <s v="ST003"/>
    <s v="SKU005"/>
    <n v="100"/>
    <n v="272"/>
    <n v="27200"/>
    <n v="1"/>
    <n v="0"/>
    <n v="0.13"/>
    <n v="0.01"/>
    <n v="0"/>
  </r>
  <r>
    <s v="2024-30"/>
    <x v="29"/>
    <s v="ST003"/>
    <s v="SKU007"/>
    <n v="196"/>
    <n v="192"/>
    <n v="37632"/>
    <n v="0"/>
    <n v="0"/>
    <n v="0"/>
    <n v="0"/>
    <n v="0"/>
  </r>
  <r>
    <s v="2024-30"/>
    <x v="29"/>
    <s v="ST003"/>
    <s v="SKU008"/>
    <n v="246"/>
    <n v="212"/>
    <n v="52152"/>
    <n v="1"/>
    <n v="1"/>
    <n v="0.22"/>
    <n v="0.02"/>
    <n v="0"/>
  </r>
  <r>
    <s v="2024-30"/>
    <x v="29"/>
    <s v="ST003"/>
    <s v="SKU009"/>
    <n v="246"/>
    <n v="184"/>
    <n v="45264"/>
    <n v="1"/>
    <n v="1"/>
    <n v="0.16"/>
    <n v="0.02"/>
    <n v="0"/>
  </r>
  <r>
    <s v="2024-30"/>
    <x v="29"/>
    <s v="ST004"/>
    <s v="SKU001"/>
    <n v="342"/>
    <n v="293"/>
    <n v="100206"/>
    <n v="0"/>
    <n v="0"/>
    <n v="0"/>
    <n v="0"/>
    <n v="0"/>
  </r>
  <r>
    <s v="2024-30"/>
    <x v="29"/>
    <s v="ST004"/>
    <s v="SKU002"/>
    <n v="318"/>
    <n v="304"/>
    <n v="96672"/>
    <n v="0"/>
    <n v="0"/>
    <n v="0"/>
    <n v="0"/>
    <n v="0"/>
  </r>
  <r>
    <s v="2024-30"/>
    <x v="29"/>
    <s v="ST004"/>
    <s v="SKU003"/>
    <n v="347"/>
    <n v="312"/>
    <n v="108264"/>
    <n v="1"/>
    <n v="0"/>
    <n v="0.13"/>
    <n v="0.02"/>
    <n v="0"/>
  </r>
  <r>
    <s v="2024-30"/>
    <x v="29"/>
    <s v="ST004"/>
    <s v="SKU004"/>
    <n v="314"/>
    <n v="350"/>
    <n v="109900"/>
    <n v="0"/>
    <n v="0"/>
    <n v="0"/>
    <n v="0"/>
    <n v="0"/>
  </r>
  <r>
    <s v="2024-30"/>
    <x v="29"/>
    <s v="ST004"/>
    <s v="SKU005"/>
    <n v="329"/>
    <n v="257"/>
    <n v="84553"/>
    <n v="0"/>
    <n v="0"/>
    <n v="0"/>
    <n v="0"/>
    <n v="0"/>
  </r>
  <r>
    <s v="2024-30"/>
    <x v="29"/>
    <s v="ST004"/>
    <s v="SKU006"/>
    <n v="786"/>
    <n v="166"/>
    <n v="130476"/>
    <n v="0"/>
    <n v="0"/>
    <n v="0"/>
    <n v="0"/>
    <n v="0"/>
  </r>
  <r>
    <s v="2024-30"/>
    <x v="29"/>
    <s v="ST004"/>
    <s v="SKU007"/>
    <n v="746"/>
    <n v="183"/>
    <n v="136518"/>
    <n v="0"/>
    <n v="0"/>
    <n v="0"/>
    <n v="0"/>
    <n v="0"/>
  </r>
  <r>
    <s v="2024-30"/>
    <x v="29"/>
    <s v="ST004"/>
    <s v="SKU008"/>
    <n v="826"/>
    <n v="201"/>
    <n v="166026"/>
    <n v="1"/>
    <n v="0"/>
    <n v="0.16"/>
    <n v="0.03"/>
    <n v="0"/>
  </r>
  <r>
    <s v="2024-30"/>
    <x v="29"/>
    <s v="ST004"/>
    <s v="SKU009"/>
    <n v="669"/>
    <n v="175"/>
    <n v="117075"/>
    <n v="0"/>
    <n v="0"/>
    <n v="0"/>
    <n v="0"/>
    <n v="0"/>
  </r>
  <r>
    <s v="2024-30"/>
    <x v="29"/>
    <s v="ST004"/>
    <s v="SKU010"/>
    <n v="53"/>
    <n v="5158"/>
    <n v="273374"/>
    <n v="0"/>
    <n v="0"/>
    <n v="0"/>
    <n v="0"/>
    <n v="0"/>
  </r>
  <r>
    <s v="2024-30"/>
    <x v="29"/>
    <s v="ST004"/>
    <s v="SKU011"/>
    <n v="63"/>
    <n v="5013"/>
    <n v="315819"/>
    <n v="1"/>
    <n v="1"/>
    <n v="7.0000000000000007E-2"/>
    <n v="0.01"/>
    <n v="0"/>
  </r>
  <r>
    <s v="2024-30"/>
    <x v="29"/>
    <s v="ST004"/>
    <s v="SKU012"/>
    <n v="54"/>
    <n v="4919"/>
    <n v="265626"/>
    <n v="0"/>
    <n v="0"/>
    <n v="0"/>
    <n v="0"/>
    <n v="0"/>
  </r>
  <r>
    <s v="2024-30"/>
    <x v="29"/>
    <s v="ST004"/>
    <s v="SKU013"/>
    <n v="57"/>
    <n v="1198"/>
    <n v="68286"/>
    <n v="0"/>
    <n v="0"/>
    <n v="0"/>
    <n v="0"/>
    <n v="0"/>
  </r>
  <r>
    <s v="2024-30"/>
    <x v="29"/>
    <s v="ST005"/>
    <s v="SKU001"/>
    <n v="135"/>
    <n v="309"/>
    <n v="41715"/>
    <n v="1"/>
    <n v="0"/>
    <n v="0.22"/>
    <n v="0.02"/>
    <n v="0"/>
  </r>
  <r>
    <s v="2024-30"/>
    <x v="29"/>
    <s v="ST005"/>
    <s v="SKU002"/>
    <n v="126"/>
    <n v="315"/>
    <n v="39690"/>
    <n v="0"/>
    <n v="0"/>
    <n v="0"/>
    <n v="0"/>
    <n v="0"/>
  </r>
  <r>
    <s v="2024-30"/>
    <x v="29"/>
    <s v="ST005"/>
    <s v="SKU003"/>
    <n v="129"/>
    <n v="321"/>
    <n v="41409"/>
    <n v="0"/>
    <n v="0"/>
    <n v="0"/>
    <n v="0"/>
    <n v="0"/>
  </r>
  <r>
    <s v="2024-30"/>
    <x v="29"/>
    <s v="ST005"/>
    <s v="SKU004"/>
    <n v="124"/>
    <n v="365"/>
    <n v="45260"/>
    <n v="1"/>
    <n v="0"/>
    <n v="0.17"/>
    <n v="0.02"/>
    <n v="0"/>
  </r>
  <r>
    <s v="2024-30"/>
    <x v="29"/>
    <s v="ST005"/>
    <s v="SKU005"/>
    <n v="124"/>
    <n v="269"/>
    <n v="33356"/>
    <n v="0"/>
    <n v="0"/>
    <n v="0"/>
    <n v="0"/>
    <n v="0"/>
  </r>
  <r>
    <s v="2024-30"/>
    <x v="29"/>
    <s v="ST005"/>
    <s v="SKU006"/>
    <n v="405"/>
    <n v="173"/>
    <n v="70065"/>
    <n v="1"/>
    <n v="0"/>
    <n v="0.16"/>
    <n v="0.03"/>
    <n v="0"/>
  </r>
  <r>
    <s v="2024-30"/>
    <x v="29"/>
    <s v="ST005"/>
    <s v="SKU007"/>
    <n v="497"/>
    <n v="190"/>
    <n v="94430"/>
    <n v="1"/>
    <n v="1"/>
    <n v="0.19"/>
    <n v="0.03"/>
    <n v="0"/>
  </r>
  <r>
    <s v="2024-30"/>
    <x v="29"/>
    <s v="ST005"/>
    <s v="SKU008"/>
    <n v="368"/>
    <n v="210"/>
    <n v="77280"/>
    <n v="0"/>
    <n v="0"/>
    <n v="0"/>
    <n v="0"/>
    <n v="4"/>
  </r>
  <r>
    <s v="2024-30"/>
    <x v="29"/>
    <s v="ST005"/>
    <s v="SKU009"/>
    <n v="384"/>
    <n v="180"/>
    <n v="69120"/>
    <n v="1"/>
    <n v="0"/>
    <n v="0.19"/>
    <n v="0.03"/>
    <n v="0"/>
  </r>
  <r>
    <s v="2024-30"/>
    <x v="29"/>
    <s v="ST005"/>
    <s v="SKU010"/>
    <n v="63"/>
    <n v="5390"/>
    <n v="339570"/>
    <n v="0"/>
    <n v="0"/>
    <n v="0"/>
    <n v="0"/>
    <n v="1"/>
  </r>
  <r>
    <s v="2024-30"/>
    <x v="29"/>
    <s v="ST005"/>
    <s v="SKU011"/>
    <n v="58"/>
    <n v="5261"/>
    <n v="305138"/>
    <n v="0"/>
    <n v="0"/>
    <n v="0"/>
    <n v="0"/>
    <n v="1"/>
  </r>
  <r>
    <s v="2024-30"/>
    <x v="29"/>
    <s v="ST005"/>
    <s v="SKU012"/>
    <n v="59"/>
    <n v="5098"/>
    <n v="300782"/>
    <n v="1"/>
    <n v="0"/>
    <n v="7.0000000000000007E-2"/>
    <n v="0.01"/>
    <n v="1"/>
  </r>
  <r>
    <s v="2024-30"/>
    <x v="29"/>
    <s v="ST005"/>
    <s v="SKU013"/>
    <n v="60"/>
    <n v="1244"/>
    <n v="74640"/>
    <n v="0"/>
    <n v="0"/>
    <n v="0"/>
    <n v="0"/>
    <n v="0"/>
  </r>
  <r>
    <s v="2024-31"/>
    <x v="30"/>
    <s v="ST001"/>
    <s v="SKU001"/>
    <n v="306"/>
    <n v="293"/>
    <n v="89658"/>
    <n v="0"/>
    <n v="0"/>
    <n v="0"/>
    <n v="0"/>
    <n v="0"/>
  </r>
  <r>
    <s v="2024-31"/>
    <x v="30"/>
    <s v="ST001"/>
    <s v="SKU002"/>
    <n v="322"/>
    <n v="305"/>
    <n v="98210"/>
    <n v="0"/>
    <n v="0"/>
    <n v="0"/>
    <n v="0"/>
    <n v="0"/>
  </r>
  <r>
    <s v="2024-31"/>
    <x v="30"/>
    <s v="ST001"/>
    <s v="SKU003"/>
    <n v="377"/>
    <n v="313"/>
    <n v="118001"/>
    <n v="1"/>
    <n v="1"/>
    <n v="0.22"/>
    <n v="0.02"/>
    <n v="0"/>
  </r>
  <r>
    <s v="2024-31"/>
    <x v="30"/>
    <s v="ST001"/>
    <s v="SKU004"/>
    <n v="325"/>
    <n v="347"/>
    <n v="112775"/>
    <n v="0"/>
    <n v="0"/>
    <n v="0"/>
    <n v="0"/>
    <n v="0"/>
  </r>
  <r>
    <s v="2024-31"/>
    <x v="30"/>
    <s v="ST001"/>
    <s v="SKU005"/>
    <n v="297"/>
    <n v="255"/>
    <n v="75735"/>
    <n v="0"/>
    <n v="0"/>
    <n v="0"/>
    <n v="0"/>
    <n v="0"/>
  </r>
  <r>
    <s v="2024-31"/>
    <x v="30"/>
    <s v="ST001"/>
    <s v="SKU006"/>
    <n v="860"/>
    <n v="165"/>
    <n v="141900"/>
    <n v="1"/>
    <n v="1"/>
    <n v="0.15"/>
    <n v="0.03"/>
    <n v="0"/>
  </r>
  <r>
    <s v="2024-31"/>
    <x v="30"/>
    <s v="ST001"/>
    <s v="SKU007"/>
    <n v="784"/>
    <n v="183"/>
    <n v="143472"/>
    <n v="0"/>
    <n v="0"/>
    <n v="0"/>
    <n v="0"/>
    <n v="0"/>
  </r>
  <r>
    <s v="2024-31"/>
    <x v="30"/>
    <s v="ST001"/>
    <s v="SKU008"/>
    <n v="695"/>
    <n v="201"/>
    <n v="139695"/>
    <n v="0"/>
    <n v="0"/>
    <n v="0"/>
    <n v="0"/>
    <n v="0"/>
  </r>
  <r>
    <s v="2024-31"/>
    <x v="30"/>
    <s v="ST001"/>
    <s v="SKU009"/>
    <n v="781"/>
    <n v="173"/>
    <n v="135113"/>
    <n v="1"/>
    <n v="0"/>
    <n v="0.13"/>
    <n v="0.03"/>
    <n v="8"/>
  </r>
  <r>
    <s v="2024-31"/>
    <x v="30"/>
    <s v="ST001"/>
    <s v="SKU010"/>
    <n v="51"/>
    <n v="5119"/>
    <n v="261069"/>
    <n v="1"/>
    <n v="0"/>
    <n v="0.05"/>
    <n v="0.01"/>
    <n v="0"/>
  </r>
  <r>
    <s v="2024-31"/>
    <x v="30"/>
    <s v="ST001"/>
    <s v="SKU011"/>
    <n v="54"/>
    <n v="5020"/>
    <n v="271080"/>
    <n v="1"/>
    <n v="0"/>
    <n v="0.1"/>
    <n v="0.01"/>
    <n v="0"/>
  </r>
  <r>
    <s v="2024-31"/>
    <x v="30"/>
    <s v="ST001"/>
    <s v="SKU012"/>
    <n v="53"/>
    <n v="4863"/>
    <n v="257739"/>
    <n v="0"/>
    <n v="0"/>
    <n v="0"/>
    <n v="0"/>
    <n v="0"/>
  </r>
  <r>
    <s v="2024-31"/>
    <x v="30"/>
    <s v="ST001"/>
    <s v="SKU013"/>
    <n v="56"/>
    <n v="1186"/>
    <n v="66416"/>
    <n v="0"/>
    <n v="0"/>
    <n v="0"/>
    <n v="0"/>
    <n v="0"/>
  </r>
  <r>
    <s v="2024-31"/>
    <x v="30"/>
    <s v="ST002"/>
    <s v="SKU001"/>
    <n v="192"/>
    <n v="299"/>
    <n v="57408"/>
    <n v="1"/>
    <n v="0"/>
    <n v="0.12"/>
    <n v="0.01"/>
    <n v="0"/>
  </r>
  <r>
    <s v="2024-31"/>
    <x v="30"/>
    <s v="ST002"/>
    <s v="SKU002"/>
    <n v="189"/>
    <n v="311"/>
    <n v="58779"/>
    <n v="0"/>
    <n v="0"/>
    <n v="0"/>
    <n v="0"/>
    <n v="0"/>
  </r>
  <r>
    <s v="2024-31"/>
    <x v="30"/>
    <s v="ST002"/>
    <s v="SKU003"/>
    <n v="238"/>
    <n v="320"/>
    <n v="76160"/>
    <n v="1"/>
    <n v="1"/>
    <n v="0.2"/>
    <n v="0.01"/>
    <n v="0"/>
  </r>
  <r>
    <s v="2024-31"/>
    <x v="30"/>
    <s v="ST002"/>
    <s v="SKU004"/>
    <n v="225"/>
    <n v="356"/>
    <n v="80100"/>
    <n v="1"/>
    <n v="0"/>
    <n v="0.2"/>
    <n v="0.01"/>
    <n v="0"/>
  </r>
  <r>
    <s v="2024-31"/>
    <x v="30"/>
    <s v="ST002"/>
    <s v="SKU005"/>
    <n v="206"/>
    <n v="264"/>
    <n v="54384"/>
    <n v="0"/>
    <n v="0"/>
    <n v="0"/>
    <n v="0"/>
    <n v="0"/>
  </r>
  <r>
    <s v="2024-31"/>
    <x v="30"/>
    <s v="ST002"/>
    <s v="SKU006"/>
    <n v="585"/>
    <n v="169"/>
    <n v="98865"/>
    <n v="1"/>
    <n v="1"/>
    <n v="0.14000000000000001"/>
    <n v="0.02"/>
    <n v="0"/>
  </r>
  <r>
    <s v="2024-31"/>
    <x v="30"/>
    <s v="ST002"/>
    <s v="SKU007"/>
    <n v="612"/>
    <n v="187"/>
    <n v="114444"/>
    <n v="1"/>
    <n v="0"/>
    <n v="0.23"/>
    <n v="0.02"/>
    <n v="0"/>
  </r>
  <r>
    <s v="2024-31"/>
    <x v="30"/>
    <s v="ST002"/>
    <s v="SKU008"/>
    <n v="492"/>
    <n v="207"/>
    <n v="101844"/>
    <n v="1"/>
    <n v="0"/>
    <n v="0.11"/>
    <n v="0.02"/>
    <n v="5"/>
  </r>
  <r>
    <s v="2024-31"/>
    <x v="30"/>
    <s v="ST002"/>
    <s v="SKU009"/>
    <n v="521"/>
    <n v="178"/>
    <n v="92738"/>
    <n v="0"/>
    <n v="0"/>
    <n v="0"/>
    <n v="0"/>
    <n v="5"/>
  </r>
  <r>
    <s v="2024-31"/>
    <x v="30"/>
    <s v="ST002"/>
    <s v="SKU010"/>
    <n v="44"/>
    <n v="5259"/>
    <n v="231396"/>
    <n v="0"/>
    <n v="0"/>
    <n v="0"/>
    <n v="0"/>
    <n v="0"/>
  </r>
  <r>
    <s v="2024-31"/>
    <x v="30"/>
    <s v="ST002"/>
    <s v="SKU011"/>
    <n v="42"/>
    <n v="5178"/>
    <n v="217476"/>
    <n v="0"/>
    <n v="0"/>
    <n v="0"/>
    <n v="0"/>
    <n v="0"/>
  </r>
  <r>
    <s v="2024-31"/>
    <x v="30"/>
    <s v="ST002"/>
    <s v="SKU012"/>
    <n v="41"/>
    <n v="5019"/>
    <n v="205779"/>
    <n v="0"/>
    <n v="0"/>
    <n v="0"/>
    <n v="0"/>
    <n v="0"/>
  </r>
  <r>
    <s v="2024-31"/>
    <x v="30"/>
    <s v="ST003"/>
    <s v="SKU001"/>
    <n v="118"/>
    <n v="306"/>
    <n v="36108"/>
    <n v="1"/>
    <n v="0"/>
    <n v="0.14000000000000001"/>
    <n v="0.01"/>
    <n v="0"/>
  </r>
  <r>
    <s v="2024-31"/>
    <x v="30"/>
    <s v="ST003"/>
    <s v="SKU002"/>
    <n v="97"/>
    <n v="320"/>
    <n v="31040"/>
    <n v="0"/>
    <n v="0"/>
    <n v="0"/>
    <n v="0"/>
    <n v="0"/>
  </r>
  <r>
    <s v="2024-31"/>
    <x v="30"/>
    <s v="ST003"/>
    <s v="SKU003"/>
    <n v="99"/>
    <n v="328"/>
    <n v="32472"/>
    <n v="0"/>
    <n v="0"/>
    <n v="0"/>
    <n v="0"/>
    <n v="0"/>
  </r>
  <r>
    <s v="2024-31"/>
    <x v="30"/>
    <s v="ST003"/>
    <s v="SKU005"/>
    <n v="91"/>
    <n v="267"/>
    <n v="24297"/>
    <n v="0"/>
    <n v="0"/>
    <n v="0"/>
    <n v="0"/>
    <n v="0"/>
  </r>
  <r>
    <s v="2024-31"/>
    <x v="30"/>
    <s v="ST003"/>
    <s v="SKU007"/>
    <n v="234"/>
    <n v="191"/>
    <n v="44694"/>
    <n v="1"/>
    <n v="1"/>
    <n v="0.16"/>
    <n v="0.02"/>
    <n v="2"/>
  </r>
  <r>
    <s v="2024-31"/>
    <x v="30"/>
    <s v="ST003"/>
    <s v="SKU008"/>
    <n v="295"/>
    <n v="212"/>
    <n v="62540"/>
    <n v="1"/>
    <n v="0"/>
    <n v="0.26"/>
    <n v="0.02"/>
    <n v="0"/>
  </r>
  <r>
    <s v="2024-31"/>
    <x v="30"/>
    <s v="ST003"/>
    <s v="SKU009"/>
    <n v="287"/>
    <n v="183"/>
    <n v="52521"/>
    <n v="1"/>
    <n v="1"/>
    <n v="0.28999999999999998"/>
    <n v="0.02"/>
    <n v="0"/>
  </r>
  <r>
    <s v="2024-31"/>
    <x v="30"/>
    <s v="ST004"/>
    <s v="SKU001"/>
    <n v="330"/>
    <n v="294"/>
    <n v="97020"/>
    <n v="0"/>
    <n v="0"/>
    <n v="0"/>
    <n v="0"/>
    <n v="0"/>
  </r>
  <r>
    <s v="2024-31"/>
    <x v="30"/>
    <s v="ST004"/>
    <s v="SKU002"/>
    <n v="262"/>
    <n v="304"/>
    <n v="79648"/>
    <n v="0"/>
    <n v="0"/>
    <n v="0"/>
    <n v="0"/>
    <n v="0"/>
  </r>
  <r>
    <s v="2024-31"/>
    <x v="30"/>
    <s v="ST004"/>
    <s v="SKU003"/>
    <n v="316"/>
    <n v="312"/>
    <n v="98592"/>
    <n v="0"/>
    <n v="0"/>
    <n v="0"/>
    <n v="0"/>
    <n v="0"/>
  </r>
  <r>
    <s v="2024-31"/>
    <x v="30"/>
    <s v="ST004"/>
    <s v="SKU004"/>
    <n v="302"/>
    <n v="350"/>
    <n v="105700"/>
    <n v="0"/>
    <n v="0"/>
    <n v="0"/>
    <n v="0"/>
    <n v="0"/>
  </r>
  <r>
    <s v="2024-31"/>
    <x v="30"/>
    <s v="ST004"/>
    <s v="SKU005"/>
    <n v="312"/>
    <n v="258"/>
    <n v="80496"/>
    <n v="0"/>
    <n v="0"/>
    <n v="0"/>
    <n v="0"/>
    <n v="0"/>
  </r>
  <r>
    <s v="2024-31"/>
    <x v="30"/>
    <s v="ST004"/>
    <s v="SKU006"/>
    <n v="969"/>
    <n v="166"/>
    <n v="160854"/>
    <n v="1"/>
    <n v="0"/>
    <n v="0.24"/>
    <n v="0.03"/>
    <n v="0"/>
  </r>
  <r>
    <s v="2024-31"/>
    <x v="30"/>
    <s v="ST004"/>
    <s v="SKU007"/>
    <n v="734"/>
    <n v="183"/>
    <n v="134322"/>
    <n v="0"/>
    <n v="0"/>
    <n v="0"/>
    <n v="0"/>
    <n v="0"/>
  </r>
  <r>
    <s v="2024-31"/>
    <x v="30"/>
    <s v="ST004"/>
    <s v="SKU008"/>
    <n v="821"/>
    <n v="201"/>
    <n v="165021"/>
    <n v="1"/>
    <n v="0"/>
    <n v="0.15"/>
    <n v="0.03"/>
    <n v="0"/>
  </r>
  <r>
    <s v="2024-31"/>
    <x v="30"/>
    <s v="ST004"/>
    <s v="SKU009"/>
    <n v="775"/>
    <n v="173"/>
    <n v="134075"/>
    <n v="0"/>
    <n v="0"/>
    <n v="0"/>
    <n v="0"/>
    <n v="0"/>
  </r>
  <r>
    <s v="2024-31"/>
    <x v="30"/>
    <s v="ST004"/>
    <s v="SKU010"/>
    <n v="56"/>
    <n v="5199"/>
    <n v="291144"/>
    <n v="0"/>
    <n v="0"/>
    <n v="0"/>
    <n v="0"/>
    <n v="0"/>
  </r>
  <r>
    <s v="2024-31"/>
    <x v="30"/>
    <s v="ST004"/>
    <s v="SKU011"/>
    <n v="53"/>
    <n v="5059"/>
    <n v="268127"/>
    <n v="0"/>
    <n v="0"/>
    <n v="0"/>
    <n v="0"/>
    <n v="0"/>
  </r>
  <r>
    <s v="2024-31"/>
    <x v="30"/>
    <s v="ST004"/>
    <s v="SKU012"/>
    <n v="50"/>
    <n v="4880"/>
    <n v="244000"/>
    <n v="0"/>
    <n v="0"/>
    <n v="0"/>
    <n v="0"/>
    <n v="0"/>
  </r>
  <r>
    <s v="2024-31"/>
    <x v="30"/>
    <s v="ST004"/>
    <s v="SKU013"/>
    <n v="53"/>
    <n v="1209"/>
    <n v="64077"/>
    <n v="0"/>
    <n v="0"/>
    <n v="0"/>
    <n v="0"/>
    <n v="0"/>
  </r>
  <r>
    <s v="2024-31"/>
    <x v="30"/>
    <s v="ST005"/>
    <s v="SKU001"/>
    <n v="148"/>
    <n v="306"/>
    <n v="45288"/>
    <n v="1"/>
    <n v="0"/>
    <n v="0.16"/>
    <n v="0.02"/>
    <n v="0"/>
  </r>
  <r>
    <s v="2024-31"/>
    <x v="30"/>
    <s v="ST005"/>
    <s v="SKU002"/>
    <n v="148"/>
    <n v="316"/>
    <n v="46768"/>
    <n v="0"/>
    <n v="0"/>
    <n v="0"/>
    <n v="0"/>
    <n v="0"/>
  </r>
  <r>
    <s v="2024-31"/>
    <x v="30"/>
    <s v="ST005"/>
    <s v="SKU003"/>
    <n v="131"/>
    <n v="325"/>
    <n v="42575"/>
    <n v="0"/>
    <n v="0"/>
    <n v="0"/>
    <n v="0"/>
    <n v="1"/>
  </r>
  <r>
    <s v="2024-31"/>
    <x v="30"/>
    <s v="ST005"/>
    <s v="SKU004"/>
    <n v="141"/>
    <n v="365"/>
    <n v="51465"/>
    <n v="1"/>
    <n v="0"/>
    <n v="0.13"/>
    <n v="0.02"/>
    <n v="1"/>
  </r>
  <r>
    <s v="2024-31"/>
    <x v="30"/>
    <s v="ST005"/>
    <s v="SKU005"/>
    <n v="137"/>
    <n v="269"/>
    <n v="36853"/>
    <n v="0"/>
    <n v="0"/>
    <n v="0"/>
    <n v="0"/>
    <n v="0"/>
  </r>
  <r>
    <s v="2024-31"/>
    <x v="30"/>
    <s v="ST005"/>
    <s v="SKU006"/>
    <n v="300"/>
    <n v="172"/>
    <n v="51600"/>
    <n v="0"/>
    <n v="0"/>
    <n v="0"/>
    <n v="0"/>
    <n v="0"/>
  </r>
  <r>
    <s v="2024-31"/>
    <x v="30"/>
    <s v="ST005"/>
    <s v="SKU007"/>
    <n v="323"/>
    <n v="191"/>
    <n v="61693"/>
    <n v="0"/>
    <n v="0"/>
    <n v="0"/>
    <n v="0"/>
    <n v="0"/>
  </r>
  <r>
    <s v="2024-31"/>
    <x v="30"/>
    <s v="ST005"/>
    <s v="SKU008"/>
    <n v="455"/>
    <n v="210"/>
    <n v="95550"/>
    <n v="1"/>
    <n v="0"/>
    <n v="0.24"/>
    <n v="0.03"/>
    <n v="0"/>
  </r>
  <r>
    <s v="2024-31"/>
    <x v="30"/>
    <s v="ST005"/>
    <s v="SKU009"/>
    <n v="297"/>
    <n v="183"/>
    <n v="54351"/>
    <n v="0"/>
    <n v="0"/>
    <n v="0"/>
    <n v="0"/>
    <n v="0"/>
  </r>
  <r>
    <s v="2024-31"/>
    <x v="30"/>
    <s v="ST005"/>
    <s v="SKU010"/>
    <n v="57"/>
    <n v="5361"/>
    <n v="305577"/>
    <n v="0"/>
    <n v="0"/>
    <n v="0"/>
    <n v="0"/>
    <n v="0"/>
  </r>
  <r>
    <s v="2024-31"/>
    <x v="30"/>
    <s v="ST005"/>
    <s v="SKU011"/>
    <n v="69"/>
    <n v="5260"/>
    <n v="362940"/>
    <n v="1"/>
    <n v="0"/>
    <n v="0.09"/>
    <n v="0.01"/>
    <n v="0"/>
  </r>
  <r>
    <s v="2024-31"/>
    <x v="30"/>
    <s v="ST005"/>
    <s v="SKU012"/>
    <n v="58"/>
    <n v="5092"/>
    <n v="295336"/>
    <n v="0"/>
    <n v="0"/>
    <n v="0"/>
    <n v="0"/>
    <n v="0"/>
  </r>
  <r>
    <s v="2024-31"/>
    <x v="30"/>
    <s v="ST005"/>
    <s v="SKU013"/>
    <n v="60"/>
    <n v="1254"/>
    <n v="75240"/>
    <n v="0"/>
    <n v="0"/>
    <n v="0"/>
    <n v="0"/>
    <n v="0"/>
  </r>
  <r>
    <s v="2024-32"/>
    <x v="31"/>
    <s v="ST001"/>
    <s v="SKU001"/>
    <n v="281"/>
    <n v="300"/>
    <n v="84300"/>
    <n v="0"/>
    <n v="0"/>
    <n v="0"/>
    <n v="0"/>
    <n v="0"/>
  </r>
  <r>
    <s v="2024-32"/>
    <x v="31"/>
    <s v="ST001"/>
    <s v="SKU002"/>
    <n v="311"/>
    <n v="305"/>
    <n v="94855"/>
    <n v="0"/>
    <n v="0"/>
    <n v="0"/>
    <n v="0"/>
    <n v="0"/>
  </r>
  <r>
    <s v="2024-32"/>
    <x v="31"/>
    <s v="ST001"/>
    <s v="SKU003"/>
    <n v="246"/>
    <n v="318"/>
    <n v="78228"/>
    <n v="0"/>
    <n v="0"/>
    <n v="0"/>
    <n v="0"/>
    <n v="0"/>
  </r>
  <r>
    <s v="2024-32"/>
    <x v="31"/>
    <s v="ST001"/>
    <s v="SKU004"/>
    <n v="281"/>
    <n v="352"/>
    <n v="98912"/>
    <n v="0"/>
    <n v="0"/>
    <n v="0"/>
    <n v="0"/>
    <n v="0"/>
  </r>
  <r>
    <s v="2024-32"/>
    <x v="31"/>
    <s v="ST001"/>
    <s v="SKU005"/>
    <n v="273"/>
    <n v="262"/>
    <n v="71526"/>
    <n v="0"/>
    <n v="0"/>
    <n v="0"/>
    <n v="0"/>
    <n v="0"/>
  </r>
  <r>
    <s v="2024-32"/>
    <x v="31"/>
    <s v="ST001"/>
    <s v="SKU006"/>
    <n v="938"/>
    <n v="168"/>
    <n v="157584"/>
    <n v="1"/>
    <n v="0"/>
    <n v="0.28000000000000003"/>
    <n v="0.03"/>
    <n v="0"/>
  </r>
  <r>
    <s v="2024-32"/>
    <x v="31"/>
    <s v="ST001"/>
    <s v="SKU007"/>
    <n v="857"/>
    <n v="186"/>
    <n v="159402"/>
    <n v="1"/>
    <n v="1"/>
    <n v="0.25"/>
    <n v="0.03"/>
    <n v="0"/>
  </r>
  <r>
    <s v="2024-32"/>
    <x v="31"/>
    <s v="ST001"/>
    <s v="SKU008"/>
    <n v="719"/>
    <n v="206"/>
    <n v="148114"/>
    <n v="1"/>
    <n v="0"/>
    <n v="0.19"/>
    <n v="0.03"/>
    <n v="0"/>
  </r>
  <r>
    <s v="2024-32"/>
    <x v="31"/>
    <s v="ST001"/>
    <s v="SKU009"/>
    <n v="687"/>
    <n v="178"/>
    <n v="122286"/>
    <n v="0"/>
    <n v="0"/>
    <n v="0"/>
    <n v="0"/>
    <n v="7"/>
  </r>
  <r>
    <s v="2024-32"/>
    <x v="31"/>
    <s v="ST001"/>
    <s v="SKU010"/>
    <n v="60"/>
    <n v="5278"/>
    <n v="316680"/>
    <n v="0"/>
    <n v="0"/>
    <n v="0"/>
    <n v="0"/>
    <n v="0"/>
  </r>
  <r>
    <s v="2024-32"/>
    <x v="31"/>
    <s v="ST001"/>
    <s v="SKU011"/>
    <n v="57"/>
    <n v="5073"/>
    <n v="289161"/>
    <n v="0"/>
    <n v="0"/>
    <n v="0"/>
    <n v="0"/>
    <n v="0"/>
  </r>
  <r>
    <s v="2024-32"/>
    <x v="31"/>
    <s v="ST001"/>
    <s v="SKU012"/>
    <n v="55"/>
    <n v="4985"/>
    <n v="274175"/>
    <n v="0"/>
    <n v="0"/>
    <n v="0"/>
    <n v="0"/>
    <n v="0"/>
  </r>
  <r>
    <s v="2024-32"/>
    <x v="31"/>
    <s v="ST001"/>
    <s v="SKU013"/>
    <n v="51"/>
    <n v="1214"/>
    <n v="61914"/>
    <n v="0"/>
    <n v="0"/>
    <n v="0"/>
    <n v="0"/>
    <n v="0"/>
  </r>
  <r>
    <s v="2024-32"/>
    <x v="31"/>
    <s v="ST002"/>
    <s v="SKU001"/>
    <n v="203"/>
    <n v="307"/>
    <n v="62321"/>
    <n v="0"/>
    <n v="0"/>
    <n v="0"/>
    <n v="0"/>
    <n v="0"/>
  </r>
  <r>
    <s v="2024-32"/>
    <x v="31"/>
    <s v="ST002"/>
    <s v="SKU002"/>
    <n v="257"/>
    <n v="315"/>
    <n v="80955"/>
    <n v="1"/>
    <n v="1"/>
    <n v="0.22"/>
    <n v="0.01"/>
    <n v="0"/>
  </r>
  <r>
    <s v="2024-32"/>
    <x v="31"/>
    <s v="ST002"/>
    <s v="SKU003"/>
    <n v="207"/>
    <n v="326"/>
    <n v="67482"/>
    <n v="0"/>
    <n v="0"/>
    <n v="0"/>
    <n v="0"/>
    <n v="2"/>
  </r>
  <r>
    <s v="2024-32"/>
    <x v="31"/>
    <s v="ST002"/>
    <s v="SKU004"/>
    <n v="231"/>
    <n v="364"/>
    <n v="84084"/>
    <n v="1"/>
    <n v="0"/>
    <n v="0.23"/>
    <n v="0.01"/>
    <n v="0"/>
  </r>
  <r>
    <s v="2024-32"/>
    <x v="31"/>
    <s v="ST002"/>
    <s v="SKU005"/>
    <n v="204"/>
    <n v="268"/>
    <n v="54672"/>
    <n v="0"/>
    <n v="0"/>
    <n v="0"/>
    <n v="0"/>
    <n v="0"/>
  </r>
  <r>
    <s v="2024-32"/>
    <x v="31"/>
    <s v="ST002"/>
    <s v="SKU006"/>
    <n v="540"/>
    <n v="171"/>
    <n v="92340"/>
    <n v="1"/>
    <n v="0"/>
    <n v="0.14000000000000001"/>
    <n v="0.02"/>
    <n v="0"/>
  </r>
  <r>
    <s v="2024-32"/>
    <x v="31"/>
    <s v="ST002"/>
    <s v="SKU007"/>
    <n v="461"/>
    <n v="193"/>
    <n v="88973"/>
    <n v="0"/>
    <n v="0"/>
    <n v="0"/>
    <n v="0"/>
    <n v="0"/>
  </r>
  <r>
    <s v="2024-32"/>
    <x v="31"/>
    <s v="ST002"/>
    <s v="SKU008"/>
    <n v="457"/>
    <n v="211"/>
    <n v="96427"/>
    <n v="0"/>
    <n v="0"/>
    <n v="0"/>
    <n v="0"/>
    <n v="0"/>
  </r>
  <r>
    <s v="2024-32"/>
    <x v="31"/>
    <s v="ST002"/>
    <s v="SKU009"/>
    <n v="584"/>
    <n v="182"/>
    <n v="106288"/>
    <n v="1"/>
    <n v="1"/>
    <n v="0.1"/>
    <n v="0.02"/>
    <n v="0"/>
  </r>
  <r>
    <s v="2024-32"/>
    <x v="31"/>
    <s v="ST002"/>
    <s v="SKU010"/>
    <n v="43"/>
    <n v="5405"/>
    <n v="232415"/>
    <n v="0"/>
    <n v="0"/>
    <n v="0"/>
    <n v="0"/>
    <n v="0"/>
  </r>
  <r>
    <s v="2024-32"/>
    <x v="31"/>
    <s v="ST002"/>
    <s v="SKU011"/>
    <n v="40"/>
    <n v="5226"/>
    <n v="209040"/>
    <n v="0"/>
    <n v="0"/>
    <n v="0"/>
    <n v="0"/>
    <n v="0"/>
  </r>
  <r>
    <s v="2024-32"/>
    <x v="31"/>
    <s v="ST002"/>
    <s v="SKU012"/>
    <n v="45"/>
    <n v="5077"/>
    <n v="228465"/>
    <n v="1"/>
    <n v="1"/>
    <n v="0.05"/>
    <n v="0"/>
    <n v="0"/>
  </r>
  <r>
    <s v="2024-32"/>
    <x v="31"/>
    <s v="ST003"/>
    <s v="SKU001"/>
    <n v="87"/>
    <n v="314"/>
    <n v="27318"/>
    <n v="0"/>
    <n v="0"/>
    <n v="0"/>
    <n v="0"/>
    <n v="0"/>
  </r>
  <r>
    <s v="2024-32"/>
    <x v="31"/>
    <s v="ST003"/>
    <s v="SKU002"/>
    <n v="91"/>
    <n v="327"/>
    <n v="29757"/>
    <n v="0"/>
    <n v="0"/>
    <n v="0"/>
    <n v="0"/>
    <n v="0"/>
  </r>
  <r>
    <s v="2024-32"/>
    <x v="31"/>
    <s v="ST003"/>
    <s v="SKU003"/>
    <n v="90"/>
    <n v="338"/>
    <n v="30420"/>
    <n v="0"/>
    <n v="0"/>
    <n v="0"/>
    <n v="0"/>
    <n v="0"/>
  </r>
  <r>
    <s v="2024-32"/>
    <x v="31"/>
    <s v="ST003"/>
    <s v="SKU005"/>
    <n v="81"/>
    <n v="273"/>
    <n v="22113"/>
    <n v="0"/>
    <n v="0"/>
    <n v="0"/>
    <n v="0"/>
    <n v="0"/>
  </r>
  <r>
    <s v="2024-32"/>
    <x v="31"/>
    <s v="ST003"/>
    <s v="SKU007"/>
    <n v="177"/>
    <n v="197"/>
    <n v="34869"/>
    <n v="0"/>
    <n v="0"/>
    <n v="0"/>
    <n v="0"/>
    <n v="0"/>
  </r>
  <r>
    <s v="2024-32"/>
    <x v="31"/>
    <s v="ST003"/>
    <s v="SKU008"/>
    <n v="215"/>
    <n v="215"/>
    <n v="46225"/>
    <n v="1"/>
    <n v="0"/>
    <n v="0.11"/>
    <n v="0.02"/>
    <n v="0"/>
  </r>
  <r>
    <s v="2024-32"/>
    <x v="31"/>
    <s v="ST003"/>
    <s v="SKU009"/>
    <n v="270"/>
    <n v="186"/>
    <n v="50220"/>
    <n v="1"/>
    <n v="0"/>
    <n v="0.28000000000000003"/>
    <n v="0.02"/>
    <n v="0"/>
  </r>
  <r>
    <s v="2024-32"/>
    <x v="31"/>
    <s v="ST004"/>
    <s v="SKU001"/>
    <n v="374"/>
    <n v="302"/>
    <n v="112948"/>
    <n v="1"/>
    <n v="1"/>
    <n v="0.24"/>
    <n v="0.02"/>
    <n v="0"/>
  </r>
  <r>
    <s v="2024-32"/>
    <x v="31"/>
    <s v="ST004"/>
    <s v="SKU002"/>
    <n v="347"/>
    <n v="311"/>
    <n v="107917"/>
    <n v="1"/>
    <n v="0"/>
    <n v="0.16"/>
    <n v="0.02"/>
    <n v="0"/>
  </r>
  <r>
    <s v="2024-32"/>
    <x v="31"/>
    <s v="ST004"/>
    <s v="SKU003"/>
    <n v="248"/>
    <n v="320"/>
    <n v="79360"/>
    <n v="0"/>
    <n v="0"/>
    <n v="0"/>
    <n v="0"/>
    <n v="0"/>
  </r>
  <r>
    <s v="2024-32"/>
    <x v="31"/>
    <s v="ST004"/>
    <s v="SKU004"/>
    <n v="244"/>
    <n v="355"/>
    <n v="86620"/>
    <n v="0"/>
    <n v="0"/>
    <n v="0"/>
    <n v="0"/>
    <n v="0"/>
  </r>
  <r>
    <s v="2024-32"/>
    <x v="31"/>
    <s v="ST004"/>
    <s v="SKU005"/>
    <n v="287"/>
    <n v="262"/>
    <n v="75194"/>
    <n v="0"/>
    <n v="0"/>
    <n v="0"/>
    <n v="0"/>
    <n v="0"/>
  </r>
  <r>
    <s v="2024-32"/>
    <x v="31"/>
    <s v="ST004"/>
    <s v="SKU006"/>
    <n v="644"/>
    <n v="168"/>
    <n v="108192"/>
    <n v="0"/>
    <n v="0"/>
    <n v="0"/>
    <n v="0"/>
    <n v="0"/>
  </r>
  <r>
    <s v="2024-32"/>
    <x v="31"/>
    <s v="ST004"/>
    <s v="SKU007"/>
    <n v="996"/>
    <n v="187"/>
    <n v="186252"/>
    <n v="1"/>
    <n v="1"/>
    <n v="0.25"/>
    <n v="0.03"/>
    <n v="0"/>
  </r>
  <r>
    <s v="2024-32"/>
    <x v="31"/>
    <s v="ST004"/>
    <s v="SKU008"/>
    <n v="692"/>
    <n v="207"/>
    <n v="143244"/>
    <n v="1"/>
    <n v="0"/>
    <n v="0.1"/>
    <n v="0.03"/>
    <n v="0"/>
  </r>
  <r>
    <s v="2024-32"/>
    <x v="31"/>
    <s v="ST004"/>
    <s v="SKU009"/>
    <n v="916"/>
    <n v="179"/>
    <n v="163964"/>
    <n v="1"/>
    <n v="0"/>
    <n v="0.28999999999999998"/>
    <n v="0.03"/>
    <n v="0"/>
  </r>
  <r>
    <s v="2024-32"/>
    <x v="31"/>
    <s v="ST004"/>
    <s v="SKU010"/>
    <n v="51"/>
    <n v="5238"/>
    <n v="267138"/>
    <n v="0"/>
    <n v="0"/>
    <n v="0"/>
    <n v="0"/>
    <n v="0"/>
  </r>
  <r>
    <s v="2024-32"/>
    <x v="31"/>
    <s v="ST004"/>
    <s v="SKU011"/>
    <n v="47"/>
    <n v="5092"/>
    <n v="239324"/>
    <n v="0"/>
    <n v="0"/>
    <n v="0"/>
    <n v="0"/>
    <n v="0"/>
  </r>
  <r>
    <s v="2024-32"/>
    <x v="31"/>
    <s v="ST004"/>
    <s v="SKU012"/>
    <n v="55"/>
    <n v="4997"/>
    <n v="274835"/>
    <n v="0"/>
    <n v="0"/>
    <n v="0"/>
    <n v="0"/>
    <n v="0"/>
  </r>
  <r>
    <s v="2024-32"/>
    <x v="31"/>
    <s v="ST004"/>
    <s v="SKU013"/>
    <n v="51"/>
    <n v="1228"/>
    <n v="62628"/>
    <n v="0"/>
    <n v="0"/>
    <n v="0"/>
    <n v="0"/>
    <n v="1"/>
  </r>
  <r>
    <s v="2024-32"/>
    <x v="31"/>
    <s v="ST005"/>
    <s v="SKU001"/>
    <n v="107"/>
    <n v="312"/>
    <n v="33384"/>
    <n v="0"/>
    <n v="0"/>
    <n v="0"/>
    <n v="0"/>
    <n v="0"/>
  </r>
  <r>
    <s v="2024-32"/>
    <x v="31"/>
    <s v="ST005"/>
    <s v="SKU002"/>
    <n v="108"/>
    <n v="321"/>
    <n v="34668"/>
    <n v="0"/>
    <n v="0"/>
    <n v="0"/>
    <n v="0"/>
    <n v="0"/>
  </r>
  <r>
    <s v="2024-32"/>
    <x v="31"/>
    <s v="ST005"/>
    <s v="SKU003"/>
    <n v="133"/>
    <n v="330"/>
    <n v="43890"/>
    <n v="1"/>
    <n v="0"/>
    <n v="0.16"/>
    <n v="0.02"/>
    <n v="0"/>
  </r>
  <r>
    <s v="2024-32"/>
    <x v="31"/>
    <s v="ST005"/>
    <s v="SKU004"/>
    <n v="116"/>
    <n v="373"/>
    <n v="43268"/>
    <n v="0"/>
    <n v="0"/>
    <n v="0"/>
    <n v="0"/>
    <n v="0"/>
  </r>
  <r>
    <s v="2024-32"/>
    <x v="31"/>
    <s v="ST005"/>
    <s v="SKU005"/>
    <n v="140"/>
    <n v="274"/>
    <n v="38360"/>
    <n v="0"/>
    <n v="0"/>
    <n v="0"/>
    <n v="0"/>
    <n v="0"/>
  </r>
  <r>
    <s v="2024-32"/>
    <x v="31"/>
    <s v="ST005"/>
    <s v="SKU006"/>
    <n v="310"/>
    <n v="175"/>
    <n v="54250"/>
    <n v="0"/>
    <n v="0"/>
    <n v="0"/>
    <n v="0"/>
    <n v="0"/>
  </r>
  <r>
    <s v="2024-32"/>
    <x v="31"/>
    <s v="ST005"/>
    <s v="SKU007"/>
    <n v="282"/>
    <n v="195"/>
    <n v="54990"/>
    <n v="0"/>
    <n v="0"/>
    <n v="0"/>
    <n v="0"/>
    <n v="0"/>
  </r>
  <r>
    <s v="2024-32"/>
    <x v="31"/>
    <s v="ST005"/>
    <s v="SKU008"/>
    <n v="310"/>
    <n v="214"/>
    <n v="66340"/>
    <n v="0"/>
    <n v="0"/>
    <n v="0"/>
    <n v="0"/>
    <n v="0"/>
  </r>
  <r>
    <s v="2024-32"/>
    <x v="31"/>
    <s v="ST005"/>
    <s v="SKU009"/>
    <n v="430"/>
    <n v="185"/>
    <n v="79550"/>
    <n v="1"/>
    <n v="1"/>
    <n v="0.19"/>
    <n v="0.03"/>
    <n v="0"/>
  </r>
  <r>
    <s v="2024-32"/>
    <x v="31"/>
    <s v="ST005"/>
    <s v="SKU010"/>
    <n v="55"/>
    <n v="5474"/>
    <n v="301070"/>
    <n v="0"/>
    <n v="0"/>
    <n v="0"/>
    <n v="0"/>
    <n v="0"/>
  </r>
  <r>
    <s v="2024-32"/>
    <x v="31"/>
    <s v="ST005"/>
    <s v="SKU011"/>
    <n v="58"/>
    <n v="5328"/>
    <n v="309024"/>
    <n v="0"/>
    <n v="0"/>
    <n v="0"/>
    <n v="0"/>
    <n v="0"/>
  </r>
  <r>
    <s v="2024-32"/>
    <x v="31"/>
    <s v="ST005"/>
    <s v="SKU012"/>
    <n v="63"/>
    <n v="5138"/>
    <n v="323694"/>
    <n v="0"/>
    <n v="0"/>
    <n v="0"/>
    <n v="0"/>
    <n v="1"/>
  </r>
  <r>
    <s v="2024-32"/>
    <x v="31"/>
    <s v="ST005"/>
    <s v="SKU013"/>
    <n v="66"/>
    <n v="1274"/>
    <n v="84084"/>
    <n v="1"/>
    <n v="0"/>
    <n v="0.06"/>
    <n v="0.01"/>
    <n v="0"/>
  </r>
  <r>
    <s v="2024-33"/>
    <x v="32"/>
    <s v="ST001"/>
    <s v="SKU001"/>
    <n v="283"/>
    <n v="300"/>
    <n v="84900"/>
    <n v="0"/>
    <n v="0"/>
    <n v="0"/>
    <n v="0"/>
    <n v="0"/>
  </r>
  <r>
    <s v="2024-33"/>
    <x v="32"/>
    <s v="ST001"/>
    <s v="SKU002"/>
    <n v="287"/>
    <n v="309"/>
    <n v="88683"/>
    <n v="1"/>
    <n v="0"/>
    <n v="0.16"/>
    <n v="0.02"/>
    <n v="0"/>
  </r>
  <r>
    <s v="2024-33"/>
    <x v="32"/>
    <s v="ST001"/>
    <s v="SKU003"/>
    <n v="299"/>
    <n v="316"/>
    <n v="94484"/>
    <n v="0"/>
    <n v="0"/>
    <n v="0"/>
    <n v="0"/>
    <n v="0"/>
  </r>
  <r>
    <s v="2024-33"/>
    <x v="32"/>
    <s v="ST001"/>
    <s v="SKU004"/>
    <n v="313"/>
    <n v="357"/>
    <n v="111741"/>
    <n v="0"/>
    <n v="0"/>
    <n v="0"/>
    <n v="0"/>
    <n v="0"/>
  </r>
  <r>
    <s v="2024-33"/>
    <x v="32"/>
    <s v="ST001"/>
    <s v="SKU005"/>
    <n v="285"/>
    <n v="263"/>
    <n v="74955"/>
    <n v="1"/>
    <n v="0"/>
    <n v="0.21"/>
    <n v="0.02"/>
    <n v="0"/>
  </r>
  <r>
    <s v="2024-33"/>
    <x v="32"/>
    <s v="ST001"/>
    <s v="SKU006"/>
    <n v="925"/>
    <n v="167"/>
    <n v="154475"/>
    <n v="1"/>
    <n v="1"/>
    <n v="0.16"/>
    <n v="0.03"/>
    <n v="0"/>
  </r>
  <r>
    <s v="2024-33"/>
    <x v="32"/>
    <s v="ST001"/>
    <s v="SKU007"/>
    <n v="790"/>
    <n v="186"/>
    <n v="146940"/>
    <n v="1"/>
    <n v="1"/>
    <n v="0.19"/>
    <n v="0.03"/>
    <n v="0"/>
  </r>
  <r>
    <s v="2024-33"/>
    <x v="32"/>
    <s v="ST001"/>
    <s v="SKU008"/>
    <n v="676"/>
    <n v="206"/>
    <n v="139256"/>
    <n v="1"/>
    <n v="0"/>
    <n v="0.1"/>
    <n v="0.03"/>
    <n v="0"/>
  </r>
  <r>
    <s v="2024-33"/>
    <x v="32"/>
    <s v="ST001"/>
    <s v="SKU009"/>
    <n v="755"/>
    <n v="177"/>
    <n v="133635"/>
    <n v="1"/>
    <n v="0"/>
    <n v="0.11"/>
    <n v="0.03"/>
    <n v="0"/>
  </r>
  <r>
    <s v="2024-33"/>
    <x v="32"/>
    <s v="ST001"/>
    <s v="SKU010"/>
    <n v="53"/>
    <n v="5231"/>
    <n v="277243"/>
    <n v="0"/>
    <n v="0"/>
    <n v="0"/>
    <n v="0"/>
    <n v="0"/>
  </r>
  <r>
    <s v="2024-33"/>
    <x v="32"/>
    <s v="ST001"/>
    <s v="SKU011"/>
    <n v="54"/>
    <n v="5089"/>
    <n v="274806"/>
    <n v="0"/>
    <n v="0"/>
    <n v="0"/>
    <n v="0"/>
    <n v="0"/>
  </r>
  <r>
    <s v="2024-33"/>
    <x v="32"/>
    <s v="ST001"/>
    <s v="SKU012"/>
    <n v="60"/>
    <n v="4957"/>
    <n v="297420"/>
    <n v="0"/>
    <n v="0"/>
    <n v="0"/>
    <n v="0"/>
    <n v="0"/>
  </r>
  <r>
    <s v="2024-33"/>
    <x v="32"/>
    <s v="ST001"/>
    <s v="SKU013"/>
    <n v="58"/>
    <n v="1225"/>
    <n v="71050"/>
    <n v="0"/>
    <n v="0"/>
    <n v="0"/>
    <n v="0"/>
    <n v="0"/>
  </r>
  <r>
    <s v="2024-33"/>
    <x v="32"/>
    <s v="ST002"/>
    <s v="SKU001"/>
    <n v="253"/>
    <n v="306"/>
    <n v="77418"/>
    <n v="1"/>
    <n v="1"/>
    <n v="0.2"/>
    <n v="0.01"/>
    <n v="0"/>
  </r>
  <r>
    <s v="2024-33"/>
    <x v="32"/>
    <s v="ST002"/>
    <s v="SKU002"/>
    <n v="199"/>
    <n v="315"/>
    <n v="62685"/>
    <n v="0"/>
    <n v="0"/>
    <n v="0"/>
    <n v="0"/>
    <n v="2"/>
  </r>
  <r>
    <s v="2024-33"/>
    <x v="32"/>
    <s v="ST002"/>
    <s v="SKU003"/>
    <n v="193"/>
    <n v="327"/>
    <n v="63111"/>
    <n v="0"/>
    <n v="0"/>
    <n v="0"/>
    <n v="0"/>
    <n v="0"/>
  </r>
  <r>
    <s v="2024-33"/>
    <x v="32"/>
    <s v="ST002"/>
    <s v="SKU004"/>
    <n v="188"/>
    <n v="366"/>
    <n v="68808"/>
    <n v="0"/>
    <n v="0"/>
    <n v="0"/>
    <n v="0"/>
    <n v="0"/>
  </r>
  <r>
    <s v="2024-33"/>
    <x v="32"/>
    <s v="ST002"/>
    <s v="SKU005"/>
    <n v="184"/>
    <n v="267"/>
    <n v="49128"/>
    <n v="0"/>
    <n v="0"/>
    <n v="0"/>
    <n v="0"/>
    <n v="0"/>
  </r>
  <r>
    <s v="2024-33"/>
    <x v="32"/>
    <s v="ST002"/>
    <s v="SKU006"/>
    <n v="528"/>
    <n v="172"/>
    <n v="90816"/>
    <n v="1"/>
    <n v="1"/>
    <n v="0.24"/>
    <n v="0.02"/>
    <n v="0"/>
  </r>
  <r>
    <s v="2024-33"/>
    <x v="32"/>
    <s v="ST002"/>
    <s v="SKU007"/>
    <n v="687"/>
    <n v="192"/>
    <n v="131904"/>
    <n v="1"/>
    <n v="0"/>
    <n v="0.26"/>
    <n v="0.02"/>
    <n v="0"/>
  </r>
  <r>
    <s v="2024-33"/>
    <x v="32"/>
    <s v="ST002"/>
    <s v="SKU008"/>
    <n v="448"/>
    <n v="211"/>
    <n v="94528"/>
    <n v="0"/>
    <n v="0"/>
    <n v="0"/>
    <n v="0"/>
    <n v="0"/>
  </r>
  <r>
    <s v="2024-33"/>
    <x v="32"/>
    <s v="ST002"/>
    <s v="SKU009"/>
    <n v="504"/>
    <n v="181"/>
    <n v="91224"/>
    <n v="0"/>
    <n v="0"/>
    <n v="0"/>
    <n v="0"/>
    <n v="0"/>
  </r>
  <r>
    <s v="2024-33"/>
    <x v="32"/>
    <s v="ST002"/>
    <s v="SKU010"/>
    <n v="37"/>
    <n v="5444"/>
    <n v="201428"/>
    <n v="0"/>
    <n v="0"/>
    <n v="0"/>
    <n v="0"/>
    <n v="0"/>
  </r>
  <r>
    <s v="2024-33"/>
    <x v="32"/>
    <s v="ST002"/>
    <s v="SKU011"/>
    <n v="51"/>
    <n v="5217"/>
    <n v="266067"/>
    <n v="0"/>
    <n v="0"/>
    <n v="0"/>
    <n v="0"/>
    <n v="0"/>
  </r>
  <r>
    <s v="2024-33"/>
    <x v="32"/>
    <s v="ST002"/>
    <s v="SKU012"/>
    <n v="42"/>
    <n v="5112"/>
    <n v="214704"/>
    <n v="0"/>
    <n v="0"/>
    <n v="0"/>
    <n v="0"/>
    <n v="0"/>
  </r>
  <r>
    <s v="2024-33"/>
    <x v="32"/>
    <s v="ST003"/>
    <s v="SKU001"/>
    <n v="103"/>
    <n v="316"/>
    <n v="32548"/>
    <n v="0"/>
    <n v="0"/>
    <n v="0"/>
    <n v="0"/>
    <n v="0"/>
  </r>
  <r>
    <s v="2024-33"/>
    <x v="32"/>
    <s v="ST003"/>
    <s v="SKU002"/>
    <n v="107"/>
    <n v="327"/>
    <n v="34989"/>
    <n v="1"/>
    <n v="1"/>
    <n v="0.14000000000000001"/>
    <n v="0.01"/>
    <n v="0"/>
  </r>
  <r>
    <s v="2024-33"/>
    <x v="32"/>
    <s v="ST003"/>
    <s v="SKU003"/>
    <n v="95"/>
    <n v="334"/>
    <n v="31730"/>
    <n v="1"/>
    <n v="0"/>
    <n v="0.25"/>
    <n v="0.01"/>
    <n v="0"/>
  </r>
  <r>
    <s v="2024-33"/>
    <x v="32"/>
    <s v="ST003"/>
    <s v="SKU005"/>
    <n v="93"/>
    <n v="275"/>
    <n v="25575"/>
    <n v="1"/>
    <n v="0"/>
    <n v="0.21"/>
    <n v="0.01"/>
    <n v="0"/>
  </r>
  <r>
    <s v="2024-33"/>
    <x v="32"/>
    <s v="ST003"/>
    <s v="SKU007"/>
    <n v="236"/>
    <n v="194"/>
    <n v="45784"/>
    <n v="0"/>
    <n v="0"/>
    <n v="0"/>
    <n v="0"/>
    <n v="0"/>
  </r>
  <r>
    <s v="2024-33"/>
    <x v="32"/>
    <s v="ST003"/>
    <s v="SKU008"/>
    <n v="173"/>
    <n v="218"/>
    <n v="37714"/>
    <n v="0"/>
    <n v="0"/>
    <n v="0"/>
    <n v="0"/>
    <n v="0"/>
  </r>
  <r>
    <s v="2024-33"/>
    <x v="32"/>
    <s v="ST003"/>
    <s v="SKU009"/>
    <n v="239"/>
    <n v="186"/>
    <n v="44454"/>
    <n v="1"/>
    <n v="0"/>
    <n v="0.11"/>
    <n v="0.02"/>
    <n v="0"/>
  </r>
  <r>
    <s v="2024-33"/>
    <x v="32"/>
    <s v="ST004"/>
    <s v="SKU001"/>
    <n v="353"/>
    <n v="301"/>
    <n v="106253"/>
    <n v="1"/>
    <n v="0"/>
    <n v="0.22"/>
    <n v="0.02"/>
    <n v="0"/>
  </r>
  <r>
    <s v="2024-33"/>
    <x v="32"/>
    <s v="ST004"/>
    <s v="SKU002"/>
    <n v="299"/>
    <n v="313"/>
    <n v="93587"/>
    <n v="1"/>
    <n v="0"/>
    <n v="0.12"/>
    <n v="0.02"/>
    <n v="0"/>
  </r>
  <r>
    <s v="2024-33"/>
    <x v="32"/>
    <s v="ST004"/>
    <s v="SKU003"/>
    <n v="261"/>
    <n v="320"/>
    <n v="83520"/>
    <n v="0"/>
    <n v="0"/>
    <n v="0"/>
    <n v="0"/>
    <n v="0"/>
  </r>
  <r>
    <s v="2024-33"/>
    <x v="32"/>
    <s v="ST004"/>
    <s v="SKU004"/>
    <n v="264"/>
    <n v="354"/>
    <n v="93456"/>
    <n v="0"/>
    <n v="0"/>
    <n v="0"/>
    <n v="0"/>
    <n v="0"/>
  </r>
  <r>
    <s v="2024-33"/>
    <x v="32"/>
    <s v="ST004"/>
    <s v="SKU005"/>
    <n v="340"/>
    <n v="258"/>
    <n v="87720"/>
    <n v="1"/>
    <n v="1"/>
    <n v="0.15"/>
    <n v="0.02"/>
    <n v="0"/>
  </r>
  <r>
    <s v="2024-33"/>
    <x v="32"/>
    <s v="ST004"/>
    <s v="SKU006"/>
    <n v="883"/>
    <n v="168"/>
    <n v="148344"/>
    <n v="1"/>
    <n v="0"/>
    <n v="0.2"/>
    <n v="0.03"/>
    <n v="0"/>
  </r>
  <r>
    <s v="2024-33"/>
    <x v="32"/>
    <s v="ST004"/>
    <s v="SKU007"/>
    <n v="700"/>
    <n v="189"/>
    <n v="132300"/>
    <n v="0"/>
    <n v="0"/>
    <n v="0"/>
    <n v="0"/>
    <n v="0"/>
  </r>
  <r>
    <s v="2024-33"/>
    <x v="32"/>
    <s v="ST004"/>
    <s v="SKU008"/>
    <n v="923"/>
    <n v="205"/>
    <n v="189215"/>
    <n v="1"/>
    <n v="1"/>
    <n v="0.23"/>
    <n v="0.03"/>
    <n v="0"/>
  </r>
  <r>
    <s v="2024-33"/>
    <x v="32"/>
    <s v="ST004"/>
    <s v="SKU009"/>
    <n v="726"/>
    <n v="178"/>
    <n v="129228"/>
    <n v="0"/>
    <n v="0"/>
    <n v="0"/>
    <n v="0"/>
    <n v="0"/>
  </r>
  <r>
    <s v="2024-33"/>
    <x v="32"/>
    <s v="ST004"/>
    <s v="SKU010"/>
    <n v="54"/>
    <n v="5309"/>
    <n v="286686"/>
    <n v="0"/>
    <n v="0"/>
    <n v="0"/>
    <n v="0"/>
    <n v="0"/>
  </r>
  <r>
    <s v="2024-33"/>
    <x v="32"/>
    <s v="ST004"/>
    <s v="SKU011"/>
    <n v="55"/>
    <n v="5143"/>
    <n v="282865"/>
    <n v="0"/>
    <n v="0"/>
    <n v="0"/>
    <n v="0"/>
    <n v="0"/>
  </r>
  <r>
    <s v="2024-33"/>
    <x v="32"/>
    <s v="ST004"/>
    <s v="SKU012"/>
    <n v="47"/>
    <n v="4975"/>
    <n v="233825"/>
    <n v="0"/>
    <n v="0"/>
    <n v="0"/>
    <n v="0"/>
    <n v="0"/>
  </r>
  <r>
    <s v="2024-33"/>
    <x v="32"/>
    <s v="ST004"/>
    <s v="SKU013"/>
    <n v="50"/>
    <n v="1226"/>
    <n v="61300"/>
    <n v="0"/>
    <n v="0"/>
    <n v="0"/>
    <n v="0"/>
    <n v="0"/>
  </r>
  <r>
    <s v="2024-33"/>
    <x v="32"/>
    <s v="ST005"/>
    <s v="SKU001"/>
    <n v="119"/>
    <n v="313"/>
    <n v="37247"/>
    <n v="0"/>
    <n v="0"/>
    <n v="0"/>
    <n v="0"/>
    <n v="0"/>
  </r>
  <r>
    <s v="2024-33"/>
    <x v="32"/>
    <s v="ST005"/>
    <s v="SKU002"/>
    <n v="144"/>
    <n v="323"/>
    <n v="46512"/>
    <n v="1"/>
    <n v="0"/>
    <n v="0.16"/>
    <n v="0.02"/>
    <n v="0"/>
  </r>
  <r>
    <s v="2024-33"/>
    <x v="32"/>
    <s v="ST005"/>
    <s v="SKU003"/>
    <n v="140"/>
    <n v="333"/>
    <n v="46620"/>
    <n v="0"/>
    <n v="0"/>
    <n v="0"/>
    <n v="0"/>
    <n v="0"/>
  </r>
  <r>
    <s v="2024-33"/>
    <x v="32"/>
    <s v="ST005"/>
    <s v="SKU004"/>
    <n v="105"/>
    <n v="372"/>
    <n v="39060"/>
    <n v="0"/>
    <n v="0"/>
    <n v="0"/>
    <n v="0"/>
    <n v="0"/>
  </r>
  <r>
    <s v="2024-33"/>
    <x v="32"/>
    <s v="ST005"/>
    <s v="SKU005"/>
    <n v="126"/>
    <n v="272"/>
    <n v="34272"/>
    <n v="0"/>
    <n v="0"/>
    <n v="0"/>
    <n v="0"/>
    <n v="0"/>
  </r>
  <r>
    <s v="2024-33"/>
    <x v="32"/>
    <s v="ST005"/>
    <s v="SKU006"/>
    <n v="371"/>
    <n v="176"/>
    <n v="65296"/>
    <n v="1"/>
    <n v="0"/>
    <n v="0.16"/>
    <n v="0.03"/>
    <n v="0"/>
  </r>
  <r>
    <s v="2024-33"/>
    <x v="32"/>
    <s v="ST005"/>
    <s v="SKU007"/>
    <n v="518"/>
    <n v="195"/>
    <n v="101010"/>
    <n v="1"/>
    <n v="1"/>
    <n v="0.3"/>
    <n v="0.03"/>
    <n v="0"/>
  </r>
  <r>
    <s v="2024-33"/>
    <x v="32"/>
    <s v="ST005"/>
    <s v="SKU008"/>
    <n v="375"/>
    <n v="215"/>
    <n v="80625"/>
    <n v="1"/>
    <n v="0"/>
    <n v="0.18"/>
    <n v="0.03"/>
    <n v="0"/>
  </r>
  <r>
    <s v="2024-33"/>
    <x v="32"/>
    <s v="ST005"/>
    <s v="SKU009"/>
    <n v="295"/>
    <n v="186"/>
    <n v="54870"/>
    <n v="0"/>
    <n v="0"/>
    <n v="0"/>
    <n v="0"/>
    <n v="0"/>
  </r>
  <r>
    <s v="2024-33"/>
    <x v="32"/>
    <s v="ST005"/>
    <s v="SKU010"/>
    <n v="54"/>
    <n v="5487"/>
    <n v="296298"/>
    <n v="0"/>
    <n v="0"/>
    <n v="0"/>
    <n v="0"/>
    <n v="0"/>
  </r>
  <r>
    <s v="2024-33"/>
    <x v="32"/>
    <s v="ST005"/>
    <s v="SKU011"/>
    <n v="57"/>
    <n v="5333"/>
    <n v="303981"/>
    <n v="0"/>
    <n v="0"/>
    <n v="0"/>
    <n v="0"/>
    <n v="0"/>
  </r>
  <r>
    <s v="2024-33"/>
    <x v="32"/>
    <s v="ST005"/>
    <s v="SKU012"/>
    <n v="55"/>
    <n v="5112"/>
    <n v="281160"/>
    <n v="0"/>
    <n v="0"/>
    <n v="0"/>
    <n v="0"/>
    <n v="0"/>
  </r>
  <r>
    <s v="2024-33"/>
    <x v="32"/>
    <s v="ST005"/>
    <s v="SKU013"/>
    <n v="58"/>
    <n v="1276"/>
    <n v="74008"/>
    <n v="0"/>
    <n v="0"/>
    <n v="0"/>
    <n v="0"/>
    <n v="0"/>
  </r>
  <r>
    <s v="2024-34"/>
    <x v="33"/>
    <s v="ST001"/>
    <s v="SKU001"/>
    <n v="291"/>
    <n v="294"/>
    <n v="85554"/>
    <n v="0"/>
    <n v="0"/>
    <n v="0"/>
    <n v="0"/>
    <n v="0"/>
  </r>
  <r>
    <s v="2024-34"/>
    <x v="33"/>
    <s v="ST001"/>
    <s v="SKU002"/>
    <n v="255"/>
    <n v="308"/>
    <n v="78540"/>
    <n v="0"/>
    <n v="0"/>
    <n v="0"/>
    <n v="0"/>
    <n v="0"/>
  </r>
  <r>
    <s v="2024-34"/>
    <x v="33"/>
    <s v="ST001"/>
    <s v="SKU003"/>
    <n v="310"/>
    <n v="319"/>
    <n v="98890"/>
    <n v="0"/>
    <n v="0"/>
    <n v="0"/>
    <n v="0"/>
    <n v="0"/>
  </r>
  <r>
    <s v="2024-34"/>
    <x v="33"/>
    <s v="ST001"/>
    <s v="SKU004"/>
    <n v="343"/>
    <n v="356"/>
    <n v="122108"/>
    <n v="1"/>
    <n v="0"/>
    <n v="0.23"/>
    <n v="0.02"/>
    <n v="0"/>
  </r>
  <r>
    <s v="2024-34"/>
    <x v="33"/>
    <s v="ST001"/>
    <s v="SKU005"/>
    <n v="303"/>
    <n v="261"/>
    <n v="79083"/>
    <n v="0"/>
    <n v="0"/>
    <n v="0"/>
    <n v="0"/>
    <n v="0"/>
  </r>
  <r>
    <s v="2024-34"/>
    <x v="33"/>
    <s v="ST001"/>
    <s v="SKU006"/>
    <n v="635"/>
    <n v="168"/>
    <n v="106680"/>
    <n v="0"/>
    <n v="0"/>
    <n v="0"/>
    <n v="0"/>
    <n v="0"/>
  </r>
  <r>
    <s v="2024-34"/>
    <x v="33"/>
    <s v="ST001"/>
    <s v="SKU007"/>
    <n v="745"/>
    <n v="188"/>
    <n v="140060"/>
    <n v="0"/>
    <n v="0"/>
    <n v="0"/>
    <n v="0"/>
    <n v="0"/>
  </r>
  <r>
    <s v="2024-34"/>
    <x v="33"/>
    <s v="ST001"/>
    <s v="SKU008"/>
    <n v="633"/>
    <n v="205"/>
    <n v="129765"/>
    <n v="0"/>
    <n v="0"/>
    <n v="0"/>
    <n v="0"/>
    <n v="0"/>
  </r>
  <r>
    <s v="2024-34"/>
    <x v="33"/>
    <s v="ST001"/>
    <s v="SKU009"/>
    <n v="923"/>
    <n v="177"/>
    <n v="163371"/>
    <n v="1"/>
    <n v="1"/>
    <n v="0.25"/>
    <n v="0.03"/>
    <n v="9"/>
  </r>
  <r>
    <s v="2024-34"/>
    <x v="33"/>
    <s v="ST001"/>
    <s v="SKU010"/>
    <n v="56"/>
    <n v="5277"/>
    <n v="295512"/>
    <n v="0"/>
    <n v="0"/>
    <n v="0"/>
    <n v="0"/>
    <n v="0"/>
  </r>
  <r>
    <s v="2024-34"/>
    <x v="33"/>
    <s v="ST001"/>
    <s v="SKU011"/>
    <n v="53"/>
    <n v="5108"/>
    <n v="270724"/>
    <n v="1"/>
    <n v="0"/>
    <n v="0.05"/>
    <n v="0.01"/>
    <n v="0"/>
  </r>
  <r>
    <s v="2024-34"/>
    <x v="33"/>
    <s v="ST001"/>
    <s v="SKU012"/>
    <n v="56"/>
    <n v="5022"/>
    <n v="281232"/>
    <n v="0"/>
    <n v="0"/>
    <n v="0"/>
    <n v="0"/>
    <n v="0"/>
  </r>
  <r>
    <s v="2024-34"/>
    <x v="33"/>
    <s v="ST001"/>
    <s v="SKU013"/>
    <n v="53"/>
    <n v="1216"/>
    <n v="64448"/>
    <n v="0"/>
    <n v="0"/>
    <n v="0"/>
    <n v="0"/>
    <n v="0"/>
  </r>
  <r>
    <s v="2024-34"/>
    <x v="33"/>
    <s v="ST002"/>
    <s v="SKU001"/>
    <n v="190"/>
    <n v="307"/>
    <n v="58330"/>
    <n v="0"/>
    <n v="0"/>
    <n v="0"/>
    <n v="0"/>
    <n v="0"/>
  </r>
  <r>
    <s v="2024-34"/>
    <x v="33"/>
    <s v="ST002"/>
    <s v="SKU002"/>
    <n v="187"/>
    <n v="314"/>
    <n v="58718"/>
    <n v="0"/>
    <n v="0"/>
    <n v="0"/>
    <n v="0"/>
    <n v="0"/>
  </r>
  <r>
    <s v="2024-34"/>
    <x v="33"/>
    <s v="ST002"/>
    <s v="SKU003"/>
    <n v="214"/>
    <n v="326"/>
    <n v="69764"/>
    <n v="0"/>
    <n v="0"/>
    <n v="0"/>
    <n v="0"/>
    <n v="0"/>
  </r>
  <r>
    <s v="2024-34"/>
    <x v="33"/>
    <s v="ST002"/>
    <s v="SKU004"/>
    <n v="202"/>
    <n v="363"/>
    <n v="73326"/>
    <n v="0"/>
    <n v="0"/>
    <n v="0"/>
    <n v="0"/>
    <n v="0"/>
  </r>
  <r>
    <s v="2024-34"/>
    <x v="33"/>
    <s v="ST002"/>
    <s v="SKU005"/>
    <n v="218"/>
    <n v="266"/>
    <n v="57988"/>
    <n v="0"/>
    <n v="0"/>
    <n v="0"/>
    <n v="0"/>
    <n v="0"/>
  </r>
  <r>
    <s v="2024-34"/>
    <x v="33"/>
    <s v="ST002"/>
    <s v="SKU006"/>
    <n v="454"/>
    <n v="170"/>
    <n v="77180"/>
    <n v="0"/>
    <n v="0"/>
    <n v="0"/>
    <n v="0"/>
    <n v="0"/>
  </r>
  <r>
    <s v="2024-34"/>
    <x v="33"/>
    <s v="ST002"/>
    <s v="SKU007"/>
    <n v="478"/>
    <n v="192"/>
    <n v="91776"/>
    <n v="0"/>
    <n v="0"/>
    <n v="0"/>
    <n v="0"/>
    <n v="0"/>
  </r>
  <r>
    <s v="2024-34"/>
    <x v="33"/>
    <s v="ST002"/>
    <s v="SKU008"/>
    <n v="510"/>
    <n v="210"/>
    <n v="107100"/>
    <n v="0"/>
    <n v="0"/>
    <n v="0"/>
    <n v="0"/>
    <n v="0"/>
  </r>
  <r>
    <s v="2024-34"/>
    <x v="33"/>
    <s v="ST002"/>
    <s v="SKU009"/>
    <n v="619"/>
    <n v="182"/>
    <n v="112658"/>
    <n v="1"/>
    <n v="1"/>
    <n v="0.27"/>
    <n v="0.02"/>
    <n v="0"/>
  </r>
  <r>
    <s v="2024-34"/>
    <x v="33"/>
    <s v="ST002"/>
    <s v="SKU010"/>
    <n v="51"/>
    <n v="5374"/>
    <n v="274074"/>
    <n v="0"/>
    <n v="0"/>
    <n v="0"/>
    <n v="0"/>
    <n v="0"/>
  </r>
  <r>
    <s v="2024-34"/>
    <x v="33"/>
    <s v="ST002"/>
    <s v="SKU011"/>
    <n v="40"/>
    <n v="5221"/>
    <n v="208840"/>
    <n v="1"/>
    <n v="0"/>
    <n v="0.08"/>
    <n v="0"/>
    <n v="0"/>
  </r>
  <r>
    <s v="2024-34"/>
    <x v="33"/>
    <s v="ST002"/>
    <s v="SKU012"/>
    <n v="47"/>
    <n v="5132"/>
    <n v="241204"/>
    <n v="0"/>
    <n v="0"/>
    <n v="0"/>
    <n v="0"/>
    <n v="0"/>
  </r>
  <r>
    <s v="2024-34"/>
    <x v="33"/>
    <s v="ST003"/>
    <s v="SKU001"/>
    <n v="96"/>
    <n v="314"/>
    <n v="30144"/>
    <n v="0"/>
    <n v="0"/>
    <n v="0"/>
    <n v="0"/>
    <n v="0"/>
  </r>
  <r>
    <s v="2024-34"/>
    <x v="33"/>
    <s v="ST003"/>
    <s v="SKU002"/>
    <n v="87"/>
    <n v="322"/>
    <n v="28014"/>
    <n v="0"/>
    <n v="0"/>
    <n v="0"/>
    <n v="0"/>
    <n v="0"/>
  </r>
  <r>
    <s v="2024-34"/>
    <x v="33"/>
    <s v="ST003"/>
    <s v="SKU003"/>
    <n v="91"/>
    <n v="336"/>
    <n v="30576"/>
    <n v="0"/>
    <n v="0"/>
    <n v="0"/>
    <n v="0"/>
    <n v="0"/>
  </r>
  <r>
    <s v="2024-34"/>
    <x v="33"/>
    <s v="ST003"/>
    <s v="SKU005"/>
    <n v="89"/>
    <n v="276"/>
    <n v="24564"/>
    <n v="0"/>
    <n v="0"/>
    <n v="0"/>
    <n v="0"/>
    <n v="0"/>
  </r>
  <r>
    <s v="2024-34"/>
    <x v="33"/>
    <s v="ST003"/>
    <s v="SKU007"/>
    <n v="221"/>
    <n v="195"/>
    <n v="43095"/>
    <n v="1"/>
    <n v="0"/>
    <n v="0.11"/>
    <n v="0.02"/>
    <n v="2"/>
  </r>
  <r>
    <s v="2024-34"/>
    <x v="33"/>
    <s v="ST003"/>
    <s v="SKU008"/>
    <n v="288"/>
    <n v="216"/>
    <n v="62208"/>
    <n v="1"/>
    <n v="0"/>
    <n v="0.26"/>
    <n v="0.02"/>
    <n v="0"/>
  </r>
  <r>
    <s v="2024-34"/>
    <x v="33"/>
    <s v="ST003"/>
    <s v="SKU009"/>
    <n v="276"/>
    <n v="187"/>
    <n v="51612"/>
    <n v="1"/>
    <n v="1"/>
    <n v="0.14000000000000001"/>
    <n v="0.02"/>
    <n v="0"/>
  </r>
  <r>
    <s v="2024-34"/>
    <x v="33"/>
    <s v="ST004"/>
    <s v="SKU001"/>
    <n v="345"/>
    <n v="302"/>
    <n v="104190"/>
    <n v="1"/>
    <n v="0"/>
    <n v="0.12"/>
    <n v="0.02"/>
    <n v="0"/>
  </r>
  <r>
    <s v="2024-34"/>
    <x v="33"/>
    <s v="ST004"/>
    <s v="SKU002"/>
    <n v="309"/>
    <n v="309"/>
    <n v="95481"/>
    <n v="0"/>
    <n v="0"/>
    <n v="0"/>
    <n v="0"/>
    <n v="0"/>
  </r>
  <r>
    <s v="2024-34"/>
    <x v="33"/>
    <s v="ST004"/>
    <s v="SKU003"/>
    <n v="310"/>
    <n v="322"/>
    <n v="99820"/>
    <n v="0"/>
    <n v="0"/>
    <n v="0"/>
    <n v="0"/>
    <n v="0"/>
  </r>
  <r>
    <s v="2024-34"/>
    <x v="33"/>
    <s v="ST004"/>
    <s v="SKU004"/>
    <n v="299"/>
    <n v="361"/>
    <n v="107939"/>
    <n v="1"/>
    <n v="0"/>
    <n v="0.15"/>
    <n v="0.02"/>
    <n v="0"/>
  </r>
  <r>
    <s v="2024-34"/>
    <x v="33"/>
    <s v="ST004"/>
    <s v="SKU005"/>
    <n v="295"/>
    <n v="261"/>
    <n v="76995"/>
    <n v="0"/>
    <n v="0"/>
    <n v="0"/>
    <n v="0"/>
    <n v="0"/>
  </r>
  <r>
    <s v="2024-34"/>
    <x v="33"/>
    <s v="ST004"/>
    <s v="SKU006"/>
    <n v="650"/>
    <n v="167"/>
    <n v="108550"/>
    <n v="0"/>
    <n v="0"/>
    <n v="0"/>
    <n v="0"/>
    <n v="0"/>
  </r>
  <r>
    <s v="2024-34"/>
    <x v="33"/>
    <s v="ST004"/>
    <s v="SKU007"/>
    <n v="1069"/>
    <n v="188"/>
    <n v="200972"/>
    <n v="1"/>
    <n v="1"/>
    <n v="0.3"/>
    <n v="0.03"/>
    <n v="0"/>
  </r>
  <r>
    <s v="2024-34"/>
    <x v="33"/>
    <s v="ST004"/>
    <s v="SKU008"/>
    <n v="658"/>
    <n v="207"/>
    <n v="136206"/>
    <n v="0"/>
    <n v="0"/>
    <n v="0"/>
    <n v="0"/>
    <n v="0"/>
  </r>
  <r>
    <s v="2024-34"/>
    <x v="33"/>
    <s v="ST004"/>
    <s v="SKU009"/>
    <n v="861"/>
    <n v="178"/>
    <n v="153258"/>
    <n v="1"/>
    <n v="0"/>
    <n v="0.19"/>
    <n v="0.03"/>
    <n v="0"/>
  </r>
  <r>
    <s v="2024-34"/>
    <x v="33"/>
    <s v="ST004"/>
    <s v="SKU010"/>
    <n v="56"/>
    <n v="5237"/>
    <n v="293272"/>
    <n v="0"/>
    <n v="0"/>
    <n v="0"/>
    <n v="0"/>
    <n v="0"/>
  </r>
  <r>
    <s v="2024-34"/>
    <x v="33"/>
    <s v="ST004"/>
    <s v="SKU011"/>
    <n v="51"/>
    <n v="5138"/>
    <n v="262038"/>
    <n v="0"/>
    <n v="0"/>
    <n v="0"/>
    <n v="0"/>
    <n v="0"/>
  </r>
  <r>
    <s v="2024-34"/>
    <x v="33"/>
    <s v="ST004"/>
    <s v="SKU012"/>
    <n v="51"/>
    <n v="5010"/>
    <n v="255510"/>
    <n v="0"/>
    <n v="0"/>
    <n v="0"/>
    <n v="0"/>
    <n v="0"/>
  </r>
  <r>
    <s v="2024-34"/>
    <x v="33"/>
    <s v="ST004"/>
    <s v="SKU013"/>
    <n v="63"/>
    <n v="1219"/>
    <n v="76797"/>
    <n v="0"/>
    <n v="0"/>
    <n v="0"/>
    <n v="0"/>
    <n v="0"/>
  </r>
  <r>
    <s v="2024-34"/>
    <x v="33"/>
    <s v="ST005"/>
    <s v="SKU001"/>
    <n v="112"/>
    <n v="316"/>
    <n v="35392"/>
    <n v="0"/>
    <n v="0"/>
    <n v="0"/>
    <n v="0"/>
    <n v="0"/>
  </r>
  <r>
    <s v="2024-34"/>
    <x v="33"/>
    <s v="ST005"/>
    <s v="SKU002"/>
    <n v="132"/>
    <n v="321"/>
    <n v="42372"/>
    <n v="0"/>
    <n v="0"/>
    <n v="0"/>
    <n v="0"/>
    <n v="0"/>
  </r>
  <r>
    <s v="2024-34"/>
    <x v="33"/>
    <s v="ST005"/>
    <s v="SKU003"/>
    <n v="112"/>
    <n v="334"/>
    <n v="37408"/>
    <n v="0"/>
    <n v="0"/>
    <n v="0"/>
    <n v="0"/>
    <n v="1"/>
  </r>
  <r>
    <s v="2024-34"/>
    <x v="33"/>
    <s v="ST005"/>
    <s v="SKU004"/>
    <n v="112"/>
    <n v="371"/>
    <n v="41552"/>
    <n v="0"/>
    <n v="0"/>
    <n v="0"/>
    <n v="0"/>
    <n v="0"/>
  </r>
  <r>
    <s v="2024-34"/>
    <x v="33"/>
    <s v="ST005"/>
    <s v="SKU005"/>
    <n v="114"/>
    <n v="272"/>
    <n v="31008"/>
    <n v="0"/>
    <n v="0"/>
    <n v="0"/>
    <n v="0"/>
    <n v="0"/>
  </r>
  <r>
    <s v="2024-34"/>
    <x v="33"/>
    <s v="ST005"/>
    <s v="SKU006"/>
    <n v="364"/>
    <n v="175"/>
    <n v="63700"/>
    <n v="1"/>
    <n v="0"/>
    <n v="0.13"/>
    <n v="0.03"/>
    <n v="0"/>
  </r>
  <r>
    <s v="2024-34"/>
    <x v="33"/>
    <s v="ST005"/>
    <s v="SKU007"/>
    <n v="350"/>
    <n v="194"/>
    <n v="67900"/>
    <n v="0"/>
    <n v="0"/>
    <n v="0"/>
    <n v="0"/>
    <n v="0"/>
  </r>
  <r>
    <s v="2024-34"/>
    <x v="33"/>
    <s v="ST005"/>
    <s v="SKU008"/>
    <n v="404"/>
    <n v="217"/>
    <n v="87668"/>
    <n v="1"/>
    <n v="1"/>
    <n v="0.24"/>
    <n v="0.03"/>
    <n v="0"/>
  </r>
  <r>
    <s v="2024-34"/>
    <x v="33"/>
    <s v="ST005"/>
    <s v="SKU009"/>
    <n v="460"/>
    <n v="186"/>
    <n v="85560"/>
    <n v="1"/>
    <n v="1"/>
    <n v="0.27"/>
    <n v="0.03"/>
    <n v="0"/>
  </r>
  <r>
    <s v="2024-34"/>
    <x v="33"/>
    <s v="ST005"/>
    <s v="SKU010"/>
    <n v="60"/>
    <n v="5541"/>
    <n v="332460"/>
    <n v="0"/>
    <n v="0"/>
    <n v="0"/>
    <n v="0"/>
    <n v="0"/>
  </r>
  <r>
    <s v="2024-34"/>
    <x v="33"/>
    <s v="ST005"/>
    <s v="SKU011"/>
    <n v="62"/>
    <n v="5381"/>
    <n v="333622"/>
    <n v="0"/>
    <n v="0"/>
    <n v="0"/>
    <n v="0"/>
    <n v="0"/>
  </r>
  <r>
    <s v="2024-34"/>
    <x v="33"/>
    <s v="ST005"/>
    <s v="SKU012"/>
    <n v="58"/>
    <n v="5196"/>
    <n v="301368"/>
    <n v="0"/>
    <n v="0"/>
    <n v="0"/>
    <n v="0"/>
    <n v="0"/>
  </r>
  <r>
    <s v="2024-34"/>
    <x v="33"/>
    <s v="ST005"/>
    <s v="SKU013"/>
    <n v="58"/>
    <n v="1271"/>
    <n v="73718"/>
    <n v="0"/>
    <n v="0"/>
    <n v="0"/>
    <n v="0"/>
    <n v="0"/>
  </r>
  <r>
    <s v="2024-35"/>
    <x v="34"/>
    <s v="ST001"/>
    <s v="SKU001"/>
    <n v="293"/>
    <n v="302"/>
    <n v="88486"/>
    <n v="0"/>
    <n v="0"/>
    <n v="0"/>
    <n v="0"/>
    <n v="0"/>
  </r>
  <r>
    <s v="2024-35"/>
    <x v="34"/>
    <s v="ST001"/>
    <s v="SKU002"/>
    <n v="336"/>
    <n v="306"/>
    <n v="102816"/>
    <n v="1"/>
    <n v="0"/>
    <n v="0.17"/>
    <n v="0.02"/>
    <n v="0"/>
  </r>
  <r>
    <s v="2024-35"/>
    <x v="34"/>
    <s v="ST001"/>
    <s v="SKU003"/>
    <n v="275"/>
    <n v="318"/>
    <n v="87450"/>
    <n v="0"/>
    <n v="0"/>
    <n v="0"/>
    <n v="0"/>
    <n v="0"/>
  </r>
  <r>
    <s v="2024-35"/>
    <x v="34"/>
    <s v="ST001"/>
    <s v="SKU004"/>
    <n v="323"/>
    <n v="354"/>
    <n v="114342"/>
    <n v="1"/>
    <n v="1"/>
    <n v="0.19"/>
    <n v="0.02"/>
    <n v="0"/>
  </r>
  <r>
    <s v="2024-35"/>
    <x v="34"/>
    <s v="ST001"/>
    <s v="SKU005"/>
    <n v="331"/>
    <n v="262"/>
    <n v="86722"/>
    <n v="1"/>
    <n v="0"/>
    <n v="0.12"/>
    <n v="0.02"/>
    <n v="0"/>
  </r>
  <r>
    <s v="2024-35"/>
    <x v="34"/>
    <s v="ST001"/>
    <s v="SKU006"/>
    <n v="750"/>
    <n v="169"/>
    <n v="126750"/>
    <n v="0"/>
    <n v="0"/>
    <n v="0"/>
    <n v="0"/>
    <n v="0"/>
  </r>
  <r>
    <s v="2024-35"/>
    <x v="34"/>
    <s v="ST001"/>
    <s v="SKU007"/>
    <n v="796"/>
    <n v="186"/>
    <n v="148056"/>
    <n v="1"/>
    <n v="0"/>
    <n v="0.28999999999999998"/>
    <n v="0.03"/>
    <n v="0"/>
  </r>
  <r>
    <s v="2024-35"/>
    <x v="34"/>
    <s v="ST001"/>
    <s v="SKU008"/>
    <n v="663"/>
    <n v="204"/>
    <n v="135252"/>
    <n v="0"/>
    <n v="0"/>
    <n v="0"/>
    <n v="0"/>
    <n v="0"/>
  </r>
  <r>
    <s v="2024-35"/>
    <x v="34"/>
    <s v="ST001"/>
    <s v="SKU009"/>
    <n v="828"/>
    <n v="178"/>
    <n v="147384"/>
    <n v="1"/>
    <n v="1"/>
    <n v="0.25"/>
    <n v="0.03"/>
    <n v="0"/>
  </r>
  <r>
    <s v="2024-35"/>
    <x v="34"/>
    <s v="ST001"/>
    <s v="SKU010"/>
    <n v="51"/>
    <n v="5203"/>
    <n v="265353"/>
    <n v="0"/>
    <n v="0"/>
    <n v="0"/>
    <n v="0"/>
    <n v="0"/>
  </r>
  <r>
    <s v="2024-35"/>
    <x v="34"/>
    <s v="ST001"/>
    <s v="SKU011"/>
    <n v="55"/>
    <n v="5113"/>
    <n v="281215"/>
    <n v="0"/>
    <n v="0"/>
    <n v="0"/>
    <n v="0"/>
    <n v="0"/>
  </r>
  <r>
    <s v="2024-35"/>
    <x v="34"/>
    <s v="ST001"/>
    <s v="SKU012"/>
    <n v="58"/>
    <n v="4949"/>
    <n v="287042"/>
    <n v="0"/>
    <n v="0"/>
    <n v="0"/>
    <n v="0"/>
    <n v="0"/>
  </r>
  <r>
    <s v="2024-35"/>
    <x v="34"/>
    <s v="ST001"/>
    <s v="SKU013"/>
    <n v="50"/>
    <n v="1221"/>
    <n v="61050"/>
    <n v="0"/>
    <n v="0"/>
    <n v="0"/>
    <n v="0"/>
    <n v="0"/>
  </r>
  <r>
    <s v="2024-35"/>
    <x v="34"/>
    <s v="ST002"/>
    <s v="SKU001"/>
    <n v="190"/>
    <n v="307"/>
    <n v="58330"/>
    <n v="0"/>
    <n v="0"/>
    <n v="0"/>
    <n v="0"/>
    <n v="0"/>
  </r>
  <r>
    <s v="2024-35"/>
    <x v="34"/>
    <s v="ST002"/>
    <s v="SKU002"/>
    <n v="183"/>
    <n v="314"/>
    <n v="57462"/>
    <n v="0"/>
    <n v="0"/>
    <n v="0"/>
    <n v="0"/>
    <n v="0"/>
  </r>
  <r>
    <s v="2024-35"/>
    <x v="34"/>
    <s v="ST002"/>
    <s v="SKU003"/>
    <n v="190"/>
    <n v="329"/>
    <n v="62510"/>
    <n v="1"/>
    <n v="0"/>
    <n v="0.21"/>
    <n v="0.01"/>
    <n v="0"/>
  </r>
  <r>
    <s v="2024-35"/>
    <x v="34"/>
    <s v="ST002"/>
    <s v="SKU004"/>
    <n v="234"/>
    <n v="366"/>
    <n v="85644"/>
    <n v="1"/>
    <n v="0"/>
    <n v="0.15"/>
    <n v="0.01"/>
    <n v="0"/>
  </r>
  <r>
    <s v="2024-35"/>
    <x v="34"/>
    <s v="ST002"/>
    <s v="SKU005"/>
    <n v="197"/>
    <n v="267"/>
    <n v="52599"/>
    <n v="0"/>
    <n v="0"/>
    <n v="0"/>
    <n v="0"/>
    <n v="0"/>
  </r>
  <r>
    <s v="2024-35"/>
    <x v="34"/>
    <s v="ST002"/>
    <s v="SKU006"/>
    <n v="568"/>
    <n v="171"/>
    <n v="97128"/>
    <n v="1"/>
    <n v="1"/>
    <n v="0.18"/>
    <n v="0.02"/>
    <n v="0"/>
  </r>
  <r>
    <s v="2024-35"/>
    <x v="34"/>
    <s v="ST002"/>
    <s v="SKU007"/>
    <n v="484"/>
    <n v="191"/>
    <n v="92444"/>
    <n v="0"/>
    <n v="0"/>
    <n v="0"/>
    <n v="0"/>
    <n v="0"/>
  </r>
  <r>
    <s v="2024-35"/>
    <x v="34"/>
    <s v="ST002"/>
    <s v="SKU008"/>
    <n v="452"/>
    <n v="209"/>
    <n v="94468"/>
    <n v="0"/>
    <n v="0"/>
    <n v="0"/>
    <n v="0"/>
    <n v="0"/>
  </r>
  <r>
    <s v="2024-35"/>
    <x v="34"/>
    <s v="ST002"/>
    <s v="SKU009"/>
    <n v="468"/>
    <n v="181"/>
    <n v="84708"/>
    <n v="0"/>
    <n v="0"/>
    <n v="0"/>
    <n v="0"/>
    <n v="0"/>
  </r>
  <r>
    <s v="2024-35"/>
    <x v="34"/>
    <s v="ST002"/>
    <s v="SKU010"/>
    <n v="49"/>
    <n v="5405"/>
    <n v="264845"/>
    <n v="0"/>
    <n v="0"/>
    <n v="0"/>
    <n v="0"/>
    <n v="0"/>
  </r>
  <r>
    <s v="2024-35"/>
    <x v="34"/>
    <s v="ST002"/>
    <s v="SKU011"/>
    <n v="40"/>
    <n v="5234"/>
    <n v="209360"/>
    <n v="0"/>
    <n v="0"/>
    <n v="0"/>
    <n v="0"/>
    <n v="0"/>
  </r>
  <r>
    <s v="2024-35"/>
    <x v="34"/>
    <s v="ST002"/>
    <s v="SKU012"/>
    <n v="42"/>
    <n v="5109"/>
    <n v="214578"/>
    <n v="0"/>
    <n v="0"/>
    <n v="0"/>
    <n v="0"/>
    <n v="0"/>
  </r>
  <r>
    <s v="2024-35"/>
    <x v="34"/>
    <s v="ST003"/>
    <s v="SKU001"/>
    <n v="90"/>
    <n v="314"/>
    <n v="28260"/>
    <n v="0"/>
    <n v="0"/>
    <n v="0"/>
    <n v="0"/>
    <n v="0"/>
  </r>
  <r>
    <s v="2024-35"/>
    <x v="34"/>
    <s v="ST003"/>
    <s v="SKU002"/>
    <n v="105"/>
    <n v="323"/>
    <n v="33915"/>
    <n v="1"/>
    <n v="0"/>
    <n v="0.16"/>
    <n v="0.01"/>
    <n v="0"/>
  </r>
  <r>
    <s v="2024-35"/>
    <x v="34"/>
    <s v="ST003"/>
    <s v="SKU003"/>
    <n v="108"/>
    <n v="334"/>
    <n v="36072"/>
    <n v="1"/>
    <n v="0"/>
    <n v="0.14000000000000001"/>
    <n v="0.01"/>
    <n v="0"/>
  </r>
  <r>
    <s v="2024-35"/>
    <x v="34"/>
    <s v="ST003"/>
    <s v="SKU005"/>
    <n v="89"/>
    <n v="275"/>
    <n v="24475"/>
    <n v="0"/>
    <n v="0"/>
    <n v="0"/>
    <n v="0"/>
    <n v="0"/>
  </r>
  <r>
    <s v="2024-35"/>
    <x v="34"/>
    <s v="ST003"/>
    <s v="SKU007"/>
    <n v="191"/>
    <n v="195"/>
    <n v="37245"/>
    <n v="0"/>
    <n v="0"/>
    <n v="0"/>
    <n v="0"/>
    <n v="0"/>
  </r>
  <r>
    <s v="2024-35"/>
    <x v="34"/>
    <s v="ST003"/>
    <s v="SKU008"/>
    <n v="276"/>
    <n v="214"/>
    <n v="59064"/>
    <n v="1"/>
    <n v="0"/>
    <n v="0.25"/>
    <n v="0.02"/>
    <n v="0"/>
  </r>
  <r>
    <s v="2024-35"/>
    <x v="34"/>
    <s v="ST003"/>
    <s v="SKU009"/>
    <n v="278"/>
    <n v="185"/>
    <n v="51430"/>
    <n v="1"/>
    <n v="1"/>
    <n v="0.21"/>
    <n v="0.02"/>
    <n v="3"/>
  </r>
  <r>
    <s v="2024-35"/>
    <x v="34"/>
    <s v="ST004"/>
    <s v="SKU001"/>
    <n v="293"/>
    <n v="299"/>
    <n v="87607"/>
    <n v="0"/>
    <n v="0"/>
    <n v="0"/>
    <n v="0"/>
    <n v="0"/>
  </r>
  <r>
    <s v="2024-35"/>
    <x v="34"/>
    <s v="ST004"/>
    <s v="SKU002"/>
    <n v="316"/>
    <n v="310"/>
    <n v="97960"/>
    <n v="0"/>
    <n v="0"/>
    <n v="0"/>
    <n v="0"/>
    <n v="0"/>
  </r>
  <r>
    <s v="2024-35"/>
    <x v="34"/>
    <s v="ST004"/>
    <s v="SKU003"/>
    <n v="313"/>
    <n v="320"/>
    <n v="100160"/>
    <n v="0"/>
    <n v="0"/>
    <n v="0"/>
    <n v="0"/>
    <n v="0"/>
  </r>
  <r>
    <s v="2024-35"/>
    <x v="34"/>
    <s v="ST004"/>
    <s v="SKU004"/>
    <n v="366"/>
    <n v="355"/>
    <n v="129930"/>
    <n v="1"/>
    <n v="0"/>
    <n v="0.16"/>
    <n v="0.02"/>
    <n v="0"/>
  </r>
  <r>
    <s v="2024-35"/>
    <x v="34"/>
    <s v="ST004"/>
    <s v="SKU005"/>
    <n v="270"/>
    <n v="261"/>
    <n v="70470"/>
    <n v="0"/>
    <n v="0"/>
    <n v="0"/>
    <n v="0"/>
    <n v="0"/>
  </r>
  <r>
    <s v="2024-35"/>
    <x v="34"/>
    <s v="ST004"/>
    <s v="SKU006"/>
    <n v="695"/>
    <n v="168"/>
    <n v="116760"/>
    <n v="0"/>
    <n v="0"/>
    <n v="0"/>
    <n v="0"/>
    <n v="0"/>
  </r>
  <r>
    <s v="2024-35"/>
    <x v="34"/>
    <s v="ST004"/>
    <s v="SKU007"/>
    <n v="787"/>
    <n v="187"/>
    <n v="147169"/>
    <n v="1"/>
    <n v="0"/>
    <n v="0.19"/>
    <n v="0.03"/>
    <n v="0"/>
  </r>
  <r>
    <s v="2024-35"/>
    <x v="34"/>
    <s v="ST004"/>
    <s v="SKU008"/>
    <n v="817"/>
    <n v="206"/>
    <n v="168302"/>
    <n v="1"/>
    <n v="1"/>
    <n v="0.23"/>
    <n v="0.03"/>
    <n v="0"/>
  </r>
  <r>
    <s v="2024-35"/>
    <x v="34"/>
    <s v="ST004"/>
    <s v="SKU009"/>
    <n v="676"/>
    <n v="178"/>
    <n v="120328"/>
    <n v="0"/>
    <n v="0"/>
    <n v="0"/>
    <n v="0"/>
    <n v="0"/>
  </r>
  <r>
    <s v="2024-35"/>
    <x v="34"/>
    <s v="ST004"/>
    <s v="SKU010"/>
    <n v="53"/>
    <n v="5272"/>
    <n v="279416"/>
    <n v="0"/>
    <n v="0"/>
    <n v="0"/>
    <n v="0"/>
    <n v="0"/>
  </r>
  <r>
    <s v="2024-35"/>
    <x v="34"/>
    <s v="ST004"/>
    <s v="SKU011"/>
    <n v="47"/>
    <n v="5145"/>
    <n v="241815"/>
    <n v="0"/>
    <n v="0"/>
    <n v="0"/>
    <n v="0"/>
    <n v="0"/>
  </r>
  <r>
    <s v="2024-35"/>
    <x v="34"/>
    <s v="ST004"/>
    <s v="SKU012"/>
    <n v="57"/>
    <n v="5017"/>
    <n v="285969"/>
    <n v="0"/>
    <n v="0"/>
    <n v="0"/>
    <n v="0"/>
    <n v="0"/>
  </r>
  <r>
    <s v="2024-35"/>
    <x v="34"/>
    <s v="ST004"/>
    <s v="SKU013"/>
    <n v="52"/>
    <n v="1222"/>
    <n v="63544"/>
    <n v="0"/>
    <n v="0"/>
    <n v="0"/>
    <n v="0"/>
    <n v="0"/>
  </r>
  <r>
    <s v="2024-35"/>
    <x v="34"/>
    <s v="ST005"/>
    <s v="SKU001"/>
    <n v="118"/>
    <n v="314"/>
    <n v="37052"/>
    <n v="0"/>
    <n v="0"/>
    <n v="0"/>
    <n v="0"/>
    <n v="0"/>
  </r>
  <r>
    <s v="2024-35"/>
    <x v="34"/>
    <s v="ST005"/>
    <s v="SKU002"/>
    <n v="117"/>
    <n v="324"/>
    <n v="37908"/>
    <n v="0"/>
    <n v="0"/>
    <n v="0"/>
    <n v="0"/>
    <n v="0"/>
  </r>
  <r>
    <s v="2024-35"/>
    <x v="34"/>
    <s v="ST005"/>
    <s v="SKU003"/>
    <n v="111"/>
    <n v="330"/>
    <n v="36630"/>
    <n v="0"/>
    <n v="0"/>
    <n v="0"/>
    <n v="0"/>
    <n v="1"/>
  </r>
  <r>
    <s v="2024-35"/>
    <x v="34"/>
    <s v="ST005"/>
    <s v="SKU004"/>
    <n v="142"/>
    <n v="371"/>
    <n v="52682"/>
    <n v="0"/>
    <n v="0"/>
    <n v="0"/>
    <n v="0"/>
    <n v="0"/>
  </r>
  <r>
    <s v="2024-35"/>
    <x v="34"/>
    <s v="ST005"/>
    <s v="SKU005"/>
    <n v="117"/>
    <n v="273"/>
    <n v="31941"/>
    <n v="0"/>
    <n v="0"/>
    <n v="0"/>
    <n v="0"/>
    <n v="0"/>
  </r>
  <r>
    <s v="2024-35"/>
    <x v="34"/>
    <s v="ST005"/>
    <s v="SKU006"/>
    <n v="416"/>
    <n v="175"/>
    <n v="72800"/>
    <n v="1"/>
    <n v="1"/>
    <n v="0.23"/>
    <n v="0.03"/>
    <n v="4"/>
  </r>
  <r>
    <s v="2024-35"/>
    <x v="34"/>
    <s v="ST005"/>
    <s v="SKU007"/>
    <n v="303"/>
    <n v="197"/>
    <n v="59691"/>
    <n v="0"/>
    <n v="0"/>
    <n v="0"/>
    <n v="0"/>
    <n v="0"/>
  </r>
  <r>
    <s v="2024-35"/>
    <x v="34"/>
    <s v="ST005"/>
    <s v="SKU008"/>
    <n v="467"/>
    <n v="214"/>
    <n v="99938"/>
    <n v="1"/>
    <n v="0"/>
    <n v="0.21"/>
    <n v="0.03"/>
    <n v="0"/>
  </r>
  <r>
    <s v="2024-35"/>
    <x v="34"/>
    <s v="ST005"/>
    <s v="SKU009"/>
    <n v="434"/>
    <n v="186"/>
    <n v="80724"/>
    <n v="1"/>
    <n v="0"/>
    <n v="0.3"/>
    <n v="0.03"/>
    <n v="0"/>
  </r>
  <r>
    <s v="2024-35"/>
    <x v="34"/>
    <s v="ST005"/>
    <s v="SKU010"/>
    <n v="57"/>
    <n v="5515"/>
    <n v="314355"/>
    <n v="0"/>
    <n v="0"/>
    <n v="0"/>
    <n v="0"/>
    <n v="0"/>
  </r>
  <r>
    <s v="2024-35"/>
    <x v="34"/>
    <s v="ST005"/>
    <s v="SKU011"/>
    <n v="60"/>
    <n v="5356"/>
    <n v="321360"/>
    <n v="0"/>
    <n v="0"/>
    <n v="0"/>
    <n v="0"/>
    <n v="0"/>
  </r>
  <r>
    <s v="2024-35"/>
    <x v="34"/>
    <s v="ST005"/>
    <s v="SKU012"/>
    <n v="66"/>
    <n v="5209"/>
    <n v="343794"/>
    <n v="1"/>
    <n v="1"/>
    <n v="0.06"/>
    <n v="0.01"/>
    <n v="0"/>
  </r>
  <r>
    <s v="2024-35"/>
    <x v="34"/>
    <s v="ST005"/>
    <s v="SKU013"/>
    <n v="53"/>
    <n v="1268"/>
    <n v="67204"/>
    <n v="0"/>
    <n v="0"/>
    <n v="0"/>
    <n v="0"/>
    <n v="0"/>
  </r>
  <r>
    <s v="2024-36"/>
    <x v="35"/>
    <s v="ST001"/>
    <s v="SKU001"/>
    <n v="271"/>
    <n v="299"/>
    <n v="81029"/>
    <n v="0"/>
    <n v="0"/>
    <n v="0"/>
    <n v="0"/>
    <n v="0"/>
  </r>
  <r>
    <s v="2024-36"/>
    <x v="35"/>
    <s v="ST001"/>
    <s v="SKU002"/>
    <n v="304"/>
    <n v="308"/>
    <n v="93632"/>
    <n v="0"/>
    <n v="0"/>
    <n v="0"/>
    <n v="0"/>
    <n v="0"/>
  </r>
  <r>
    <s v="2024-36"/>
    <x v="35"/>
    <s v="ST001"/>
    <s v="SKU003"/>
    <n v="278"/>
    <n v="317"/>
    <n v="88126"/>
    <n v="0"/>
    <n v="0"/>
    <n v="0"/>
    <n v="0"/>
    <n v="0"/>
  </r>
  <r>
    <s v="2024-36"/>
    <x v="35"/>
    <s v="ST001"/>
    <s v="SKU004"/>
    <n v="281"/>
    <n v="353"/>
    <n v="99193"/>
    <n v="1"/>
    <n v="0"/>
    <n v="0.14000000000000001"/>
    <n v="0.02"/>
    <n v="3"/>
  </r>
  <r>
    <s v="2024-36"/>
    <x v="35"/>
    <s v="ST001"/>
    <s v="SKU005"/>
    <n v="268"/>
    <n v="262"/>
    <n v="70216"/>
    <n v="0"/>
    <n v="0"/>
    <n v="0"/>
    <n v="0"/>
    <n v="0"/>
  </r>
  <r>
    <s v="2024-36"/>
    <x v="35"/>
    <s v="ST001"/>
    <s v="SKU006"/>
    <n v="327"/>
    <n v="167"/>
    <n v="54609"/>
    <n v="0"/>
    <n v="0"/>
    <n v="0"/>
    <n v="0"/>
    <n v="0"/>
  </r>
  <r>
    <s v="2024-36"/>
    <x v="35"/>
    <s v="ST001"/>
    <s v="SKU007"/>
    <n v="439"/>
    <n v="185"/>
    <n v="81215"/>
    <n v="0"/>
    <n v="0"/>
    <n v="0"/>
    <n v="0"/>
    <n v="0"/>
  </r>
  <r>
    <s v="2024-36"/>
    <x v="35"/>
    <s v="ST001"/>
    <s v="SKU008"/>
    <n v="506"/>
    <n v="205"/>
    <n v="103730"/>
    <n v="1"/>
    <n v="0"/>
    <n v="0.25"/>
    <n v="0.03"/>
    <n v="0"/>
  </r>
  <r>
    <s v="2024-36"/>
    <x v="35"/>
    <s v="ST001"/>
    <s v="SKU009"/>
    <n v="362"/>
    <n v="176"/>
    <n v="63712"/>
    <n v="0"/>
    <n v="0"/>
    <n v="0"/>
    <n v="0"/>
    <n v="0"/>
  </r>
  <r>
    <s v="2024-36"/>
    <x v="35"/>
    <s v="ST001"/>
    <s v="SKU010"/>
    <n v="54"/>
    <n v="5205"/>
    <n v="281070"/>
    <n v="0"/>
    <n v="0"/>
    <n v="0"/>
    <n v="0"/>
    <n v="0"/>
  </r>
  <r>
    <s v="2024-36"/>
    <x v="35"/>
    <s v="ST001"/>
    <s v="SKU011"/>
    <n v="57"/>
    <n v="5121"/>
    <n v="291897"/>
    <n v="0"/>
    <n v="0"/>
    <n v="0"/>
    <n v="0"/>
    <n v="0"/>
  </r>
  <r>
    <s v="2024-36"/>
    <x v="35"/>
    <s v="ST001"/>
    <s v="SKU012"/>
    <n v="62"/>
    <n v="4974"/>
    <n v="308388"/>
    <n v="1"/>
    <n v="1"/>
    <n v="0.08"/>
    <n v="0.01"/>
    <n v="0"/>
  </r>
  <r>
    <s v="2024-36"/>
    <x v="35"/>
    <s v="ST001"/>
    <s v="SKU013"/>
    <n v="53"/>
    <n v="1228"/>
    <n v="65084"/>
    <n v="0"/>
    <n v="0"/>
    <n v="0"/>
    <n v="0"/>
    <n v="0"/>
  </r>
  <r>
    <s v="2024-36"/>
    <x v="35"/>
    <s v="ST002"/>
    <s v="SKU001"/>
    <n v="166"/>
    <n v="304"/>
    <n v="50464"/>
    <n v="0"/>
    <n v="0"/>
    <n v="0"/>
    <n v="0"/>
    <n v="0"/>
  </r>
  <r>
    <s v="2024-36"/>
    <x v="35"/>
    <s v="ST002"/>
    <s v="SKU002"/>
    <n v="177"/>
    <n v="316"/>
    <n v="55932"/>
    <n v="0"/>
    <n v="0"/>
    <n v="0"/>
    <n v="0"/>
    <n v="0"/>
  </r>
  <r>
    <s v="2024-36"/>
    <x v="35"/>
    <s v="ST002"/>
    <s v="SKU003"/>
    <n v="191"/>
    <n v="327"/>
    <n v="62457"/>
    <n v="0"/>
    <n v="0"/>
    <n v="0"/>
    <n v="0"/>
    <n v="0"/>
  </r>
  <r>
    <s v="2024-36"/>
    <x v="35"/>
    <s v="ST002"/>
    <s v="SKU004"/>
    <n v="214"/>
    <n v="364"/>
    <n v="77896"/>
    <n v="1"/>
    <n v="0"/>
    <n v="0.16"/>
    <n v="0.01"/>
    <n v="0"/>
  </r>
  <r>
    <s v="2024-36"/>
    <x v="35"/>
    <s v="ST002"/>
    <s v="SKU005"/>
    <n v="164"/>
    <n v="269"/>
    <n v="44116"/>
    <n v="0"/>
    <n v="0"/>
    <n v="0"/>
    <n v="0"/>
    <n v="0"/>
  </r>
  <r>
    <s v="2024-36"/>
    <x v="35"/>
    <s v="ST002"/>
    <s v="SKU006"/>
    <n v="325"/>
    <n v="173"/>
    <n v="56225"/>
    <n v="1"/>
    <n v="0"/>
    <n v="0.15"/>
    <n v="0.02"/>
    <n v="0"/>
  </r>
  <r>
    <s v="2024-36"/>
    <x v="35"/>
    <s v="ST002"/>
    <s v="SKU007"/>
    <n v="276"/>
    <n v="191"/>
    <n v="52716"/>
    <n v="1"/>
    <n v="0"/>
    <n v="0.16"/>
    <n v="0.02"/>
    <n v="0"/>
  </r>
  <r>
    <s v="2024-36"/>
    <x v="35"/>
    <s v="ST002"/>
    <s v="SKU008"/>
    <n v="234"/>
    <n v="210"/>
    <n v="49140"/>
    <n v="0"/>
    <n v="0"/>
    <n v="0"/>
    <n v="0"/>
    <n v="0"/>
  </r>
  <r>
    <s v="2024-36"/>
    <x v="35"/>
    <s v="ST002"/>
    <s v="SKU009"/>
    <n v="257"/>
    <n v="183"/>
    <n v="47031"/>
    <n v="0"/>
    <n v="0"/>
    <n v="0"/>
    <n v="0"/>
    <n v="0"/>
  </r>
  <r>
    <s v="2024-36"/>
    <x v="35"/>
    <s v="ST002"/>
    <s v="SKU010"/>
    <n v="48"/>
    <n v="5309"/>
    <n v="254832"/>
    <n v="0"/>
    <n v="0"/>
    <n v="0"/>
    <n v="0"/>
    <n v="0"/>
  </r>
  <r>
    <s v="2024-36"/>
    <x v="35"/>
    <s v="ST002"/>
    <s v="SKU011"/>
    <n v="50"/>
    <n v="5206"/>
    <n v="260300"/>
    <n v="0"/>
    <n v="0"/>
    <n v="0"/>
    <n v="0"/>
    <n v="0"/>
  </r>
  <r>
    <s v="2024-36"/>
    <x v="35"/>
    <s v="ST002"/>
    <s v="SKU012"/>
    <n v="43"/>
    <n v="5091"/>
    <n v="218913"/>
    <n v="0"/>
    <n v="0"/>
    <n v="0"/>
    <n v="0"/>
    <n v="0"/>
  </r>
  <r>
    <s v="2024-36"/>
    <x v="35"/>
    <s v="ST003"/>
    <s v="SKU001"/>
    <n v="97"/>
    <n v="315"/>
    <n v="30555"/>
    <n v="0"/>
    <n v="0"/>
    <n v="0"/>
    <n v="0"/>
    <n v="0"/>
  </r>
  <r>
    <s v="2024-36"/>
    <x v="35"/>
    <s v="ST003"/>
    <s v="SKU002"/>
    <n v="102"/>
    <n v="322"/>
    <n v="32844"/>
    <n v="0"/>
    <n v="0"/>
    <n v="0"/>
    <n v="0"/>
    <n v="0"/>
  </r>
  <r>
    <s v="2024-36"/>
    <x v="35"/>
    <s v="ST003"/>
    <s v="SKU003"/>
    <n v="104"/>
    <n v="337"/>
    <n v="35048"/>
    <n v="0"/>
    <n v="0"/>
    <n v="0"/>
    <n v="0"/>
    <n v="0"/>
  </r>
  <r>
    <s v="2024-36"/>
    <x v="35"/>
    <s v="ST003"/>
    <s v="SKU005"/>
    <n v="127"/>
    <n v="273"/>
    <n v="34671"/>
    <n v="1"/>
    <n v="0"/>
    <n v="0.21"/>
    <n v="0.01"/>
    <n v="0"/>
  </r>
  <r>
    <s v="2024-36"/>
    <x v="35"/>
    <s v="ST003"/>
    <s v="SKU007"/>
    <n v="156"/>
    <n v="196"/>
    <n v="30576"/>
    <n v="1"/>
    <n v="1"/>
    <n v="0.19"/>
    <n v="0.02"/>
    <n v="0"/>
  </r>
  <r>
    <s v="2024-36"/>
    <x v="35"/>
    <s v="ST003"/>
    <s v="SKU008"/>
    <n v="106"/>
    <n v="215"/>
    <n v="22790"/>
    <n v="0"/>
    <n v="0"/>
    <n v="0"/>
    <n v="0"/>
    <n v="0"/>
  </r>
  <r>
    <s v="2024-36"/>
    <x v="35"/>
    <s v="ST003"/>
    <s v="SKU009"/>
    <n v="99"/>
    <n v="185"/>
    <n v="18315"/>
    <n v="0"/>
    <n v="0"/>
    <n v="0"/>
    <n v="0"/>
    <n v="0"/>
  </r>
  <r>
    <s v="2024-36"/>
    <x v="35"/>
    <s v="ST004"/>
    <s v="SKU001"/>
    <n v="294"/>
    <n v="300"/>
    <n v="88200"/>
    <n v="0"/>
    <n v="0"/>
    <n v="0"/>
    <n v="0"/>
    <n v="0"/>
  </r>
  <r>
    <s v="2024-36"/>
    <x v="35"/>
    <s v="ST004"/>
    <s v="SKU002"/>
    <n v="346"/>
    <n v="311"/>
    <n v="107606"/>
    <n v="1"/>
    <n v="0"/>
    <n v="0.21"/>
    <n v="0.02"/>
    <n v="0"/>
  </r>
  <r>
    <s v="2024-36"/>
    <x v="35"/>
    <s v="ST004"/>
    <s v="SKU003"/>
    <n v="326"/>
    <n v="321"/>
    <n v="104646"/>
    <n v="1"/>
    <n v="0"/>
    <n v="0.13"/>
    <n v="0.02"/>
    <n v="0"/>
  </r>
  <r>
    <s v="2024-36"/>
    <x v="35"/>
    <s v="ST004"/>
    <s v="SKU004"/>
    <n v="300"/>
    <n v="353"/>
    <n v="105900"/>
    <n v="1"/>
    <n v="1"/>
    <n v="0.15"/>
    <n v="0.02"/>
    <n v="0"/>
  </r>
  <r>
    <s v="2024-36"/>
    <x v="35"/>
    <s v="ST004"/>
    <s v="SKU005"/>
    <n v="349"/>
    <n v="264"/>
    <n v="92136"/>
    <n v="1"/>
    <n v="0"/>
    <n v="0.17"/>
    <n v="0.02"/>
    <n v="0"/>
  </r>
  <r>
    <s v="2024-36"/>
    <x v="35"/>
    <s v="ST004"/>
    <s v="SKU006"/>
    <n v="358"/>
    <n v="168"/>
    <n v="60144"/>
    <n v="0"/>
    <n v="0"/>
    <n v="0"/>
    <n v="0"/>
    <n v="0"/>
  </r>
  <r>
    <s v="2024-36"/>
    <x v="35"/>
    <s v="ST004"/>
    <s v="SKU007"/>
    <n v="498"/>
    <n v="187"/>
    <n v="93126"/>
    <n v="1"/>
    <n v="1"/>
    <n v="0.13"/>
    <n v="0.03"/>
    <n v="0"/>
  </r>
  <r>
    <s v="2024-36"/>
    <x v="35"/>
    <s v="ST004"/>
    <s v="SKU008"/>
    <n v="418"/>
    <n v="205"/>
    <n v="85690"/>
    <n v="0"/>
    <n v="0"/>
    <n v="0"/>
    <n v="0"/>
    <n v="0"/>
  </r>
  <r>
    <s v="2024-36"/>
    <x v="35"/>
    <s v="ST004"/>
    <s v="SKU009"/>
    <n v="374"/>
    <n v="176"/>
    <n v="65824"/>
    <n v="0"/>
    <n v="0"/>
    <n v="0"/>
    <n v="0"/>
    <n v="0"/>
  </r>
  <r>
    <s v="2024-36"/>
    <x v="35"/>
    <s v="ST004"/>
    <s v="SKU010"/>
    <n v="60"/>
    <n v="5317"/>
    <n v="319020"/>
    <n v="0"/>
    <n v="0"/>
    <n v="0"/>
    <n v="0"/>
    <n v="0"/>
  </r>
  <r>
    <s v="2024-36"/>
    <x v="35"/>
    <s v="ST004"/>
    <s v="SKU011"/>
    <n v="49"/>
    <n v="5134"/>
    <n v="251566"/>
    <n v="0"/>
    <n v="0"/>
    <n v="0"/>
    <n v="0"/>
    <n v="0"/>
  </r>
  <r>
    <s v="2024-36"/>
    <x v="35"/>
    <s v="ST004"/>
    <s v="SKU012"/>
    <n v="51"/>
    <n v="5018"/>
    <n v="255918"/>
    <n v="0"/>
    <n v="0"/>
    <n v="0"/>
    <n v="0"/>
    <n v="0"/>
  </r>
  <r>
    <s v="2024-36"/>
    <x v="35"/>
    <s v="ST004"/>
    <s v="SKU013"/>
    <n v="58"/>
    <n v="1228"/>
    <n v="71224"/>
    <n v="0"/>
    <n v="0"/>
    <n v="0"/>
    <n v="0"/>
    <n v="0"/>
  </r>
  <r>
    <s v="2024-36"/>
    <x v="35"/>
    <s v="ST005"/>
    <s v="SKU001"/>
    <n v="116"/>
    <n v="311"/>
    <n v="36076"/>
    <n v="0"/>
    <n v="0"/>
    <n v="0"/>
    <n v="0"/>
    <n v="0"/>
  </r>
  <r>
    <s v="2024-36"/>
    <x v="35"/>
    <s v="ST005"/>
    <s v="SKU002"/>
    <n v="114"/>
    <n v="322"/>
    <n v="36708"/>
    <n v="0"/>
    <n v="0"/>
    <n v="0"/>
    <n v="0"/>
    <n v="0"/>
  </r>
  <r>
    <s v="2024-36"/>
    <x v="35"/>
    <s v="ST005"/>
    <s v="SKU003"/>
    <n v="126"/>
    <n v="333"/>
    <n v="41958"/>
    <n v="0"/>
    <n v="0"/>
    <n v="0"/>
    <n v="0"/>
    <n v="0"/>
  </r>
  <r>
    <s v="2024-36"/>
    <x v="35"/>
    <s v="ST005"/>
    <s v="SKU004"/>
    <n v="120"/>
    <n v="371"/>
    <n v="44520"/>
    <n v="0"/>
    <n v="0"/>
    <n v="0"/>
    <n v="0"/>
    <n v="0"/>
  </r>
  <r>
    <s v="2024-36"/>
    <x v="35"/>
    <s v="ST005"/>
    <s v="SKU005"/>
    <n v="117"/>
    <n v="273"/>
    <n v="31941"/>
    <n v="0"/>
    <n v="0"/>
    <n v="0"/>
    <n v="0"/>
    <n v="0"/>
  </r>
  <r>
    <s v="2024-36"/>
    <x v="35"/>
    <s v="ST005"/>
    <s v="SKU006"/>
    <n v="165"/>
    <n v="175"/>
    <n v="28875"/>
    <n v="0"/>
    <n v="0"/>
    <n v="0"/>
    <n v="0"/>
    <n v="0"/>
  </r>
  <r>
    <s v="2024-36"/>
    <x v="35"/>
    <s v="ST005"/>
    <s v="SKU007"/>
    <n v="211"/>
    <n v="194"/>
    <n v="40934"/>
    <n v="0"/>
    <n v="0"/>
    <n v="0"/>
    <n v="0"/>
    <n v="0"/>
  </r>
  <r>
    <s v="2024-36"/>
    <x v="35"/>
    <s v="ST005"/>
    <s v="SKU008"/>
    <n v="211"/>
    <n v="213"/>
    <n v="44943"/>
    <n v="0"/>
    <n v="0"/>
    <n v="0"/>
    <n v="0"/>
    <n v="0"/>
  </r>
  <r>
    <s v="2024-36"/>
    <x v="35"/>
    <s v="ST005"/>
    <s v="SKU009"/>
    <n v="167"/>
    <n v="185"/>
    <n v="30895"/>
    <n v="0"/>
    <n v="0"/>
    <n v="0"/>
    <n v="0"/>
    <n v="0"/>
  </r>
  <r>
    <s v="2024-36"/>
    <x v="35"/>
    <s v="ST005"/>
    <s v="SKU010"/>
    <n v="63"/>
    <n v="5495"/>
    <n v="346185"/>
    <n v="0"/>
    <n v="0"/>
    <n v="0"/>
    <n v="0"/>
    <n v="0"/>
  </r>
  <r>
    <s v="2024-36"/>
    <x v="35"/>
    <s v="ST005"/>
    <s v="SKU011"/>
    <n v="56"/>
    <n v="5323"/>
    <n v="298088"/>
    <n v="0"/>
    <n v="0"/>
    <n v="0"/>
    <n v="0"/>
    <n v="0"/>
  </r>
  <r>
    <s v="2024-36"/>
    <x v="35"/>
    <s v="ST005"/>
    <s v="SKU012"/>
    <n v="54"/>
    <n v="5187"/>
    <n v="280098"/>
    <n v="0"/>
    <n v="0"/>
    <n v="0"/>
    <n v="0"/>
    <n v="0"/>
  </r>
  <r>
    <s v="2024-36"/>
    <x v="35"/>
    <s v="ST005"/>
    <s v="SKU013"/>
    <n v="58"/>
    <n v="1280"/>
    <n v="74240"/>
    <n v="1"/>
    <n v="0"/>
    <n v="0.05"/>
    <n v="0.01"/>
    <n v="0"/>
  </r>
  <r>
    <s v="2024-37"/>
    <x v="36"/>
    <s v="ST001"/>
    <s v="SKU001"/>
    <n v="258"/>
    <n v="300"/>
    <n v="77400"/>
    <n v="0"/>
    <n v="0"/>
    <n v="0"/>
    <n v="0"/>
    <n v="0"/>
  </r>
  <r>
    <s v="2024-37"/>
    <x v="36"/>
    <s v="ST001"/>
    <s v="SKU002"/>
    <n v="320"/>
    <n v="307"/>
    <n v="98240"/>
    <n v="0"/>
    <n v="0"/>
    <n v="0"/>
    <n v="0"/>
    <n v="0"/>
  </r>
  <r>
    <s v="2024-37"/>
    <x v="36"/>
    <s v="ST001"/>
    <s v="SKU003"/>
    <n v="287"/>
    <n v="313"/>
    <n v="89831"/>
    <n v="0"/>
    <n v="0"/>
    <n v="0"/>
    <n v="0"/>
    <n v="0"/>
  </r>
  <r>
    <s v="2024-37"/>
    <x v="36"/>
    <s v="ST001"/>
    <s v="SKU004"/>
    <n v="310"/>
    <n v="352"/>
    <n v="109120"/>
    <n v="0"/>
    <n v="0"/>
    <n v="0"/>
    <n v="0"/>
    <n v="0"/>
  </r>
  <r>
    <s v="2024-37"/>
    <x v="36"/>
    <s v="ST001"/>
    <s v="SKU005"/>
    <n v="305"/>
    <n v="261"/>
    <n v="79605"/>
    <n v="0"/>
    <n v="0"/>
    <n v="0"/>
    <n v="0"/>
    <n v="0"/>
  </r>
  <r>
    <s v="2024-37"/>
    <x v="36"/>
    <s v="ST001"/>
    <s v="SKU006"/>
    <n v="538"/>
    <n v="168"/>
    <n v="90384"/>
    <n v="1"/>
    <n v="0"/>
    <n v="0.23"/>
    <n v="0.03"/>
    <n v="0"/>
  </r>
  <r>
    <s v="2024-37"/>
    <x v="36"/>
    <s v="ST001"/>
    <s v="SKU007"/>
    <n v="527"/>
    <n v="185"/>
    <n v="97495"/>
    <n v="1"/>
    <n v="0"/>
    <n v="0.28000000000000003"/>
    <n v="0.03"/>
    <n v="0"/>
  </r>
  <r>
    <s v="2024-37"/>
    <x v="36"/>
    <s v="ST001"/>
    <s v="SKU008"/>
    <n v="377"/>
    <n v="206"/>
    <n v="77662"/>
    <n v="0"/>
    <n v="0"/>
    <n v="0"/>
    <n v="0"/>
    <n v="0"/>
  </r>
  <r>
    <s v="2024-37"/>
    <x v="36"/>
    <s v="ST001"/>
    <s v="SKU009"/>
    <n v="403"/>
    <n v="177"/>
    <n v="71331"/>
    <n v="0"/>
    <n v="0"/>
    <n v="0"/>
    <n v="0"/>
    <n v="0"/>
  </r>
  <r>
    <s v="2024-37"/>
    <x v="36"/>
    <s v="ST001"/>
    <s v="SKU010"/>
    <n v="59"/>
    <n v="5254"/>
    <n v="309986"/>
    <n v="0"/>
    <n v="0"/>
    <n v="0"/>
    <n v="0"/>
    <n v="0"/>
  </r>
  <r>
    <s v="2024-37"/>
    <x v="36"/>
    <s v="ST001"/>
    <s v="SKU011"/>
    <n v="51"/>
    <n v="5070"/>
    <n v="258570"/>
    <n v="0"/>
    <n v="0"/>
    <n v="0"/>
    <n v="0"/>
    <n v="0"/>
  </r>
  <r>
    <s v="2024-37"/>
    <x v="36"/>
    <s v="ST001"/>
    <s v="SKU012"/>
    <n v="49"/>
    <n v="4956"/>
    <n v="242844"/>
    <n v="0"/>
    <n v="0"/>
    <n v="0"/>
    <n v="0"/>
    <n v="0"/>
  </r>
  <r>
    <s v="2024-37"/>
    <x v="36"/>
    <s v="ST001"/>
    <s v="SKU013"/>
    <n v="47"/>
    <n v="1216"/>
    <n v="57152"/>
    <n v="0"/>
    <n v="0"/>
    <n v="0"/>
    <n v="0"/>
    <n v="0"/>
  </r>
  <r>
    <s v="2024-37"/>
    <x v="36"/>
    <s v="ST002"/>
    <s v="SKU001"/>
    <n v="217"/>
    <n v="307"/>
    <n v="66619"/>
    <n v="1"/>
    <n v="0"/>
    <n v="0.11"/>
    <n v="0.01"/>
    <n v="0"/>
  </r>
  <r>
    <s v="2024-37"/>
    <x v="36"/>
    <s v="ST002"/>
    <s v="SKU002"/>
    <n v="207"/>
    <n v="314"/>
    <n v="64998"/>
    <n v="0"/>
    <n v="0"/>
    <n v="0"/>
    <n v="0"/>
    <n v="0"/>
  </r>
  <r>
    <s v="2024-37"/>
    <x v="36"/>
    <s v="ST002"/>
    <s v="SKU003"/>
    <n v="193"/>
    <n v="326"/>
    <n v="62918"/>
    <n v="0"/>
    <n v="0"/>
    <n v="0"/>
    <n v="0"/>
    <n v="0"/>
  </r>
  <r>
    <s v="2024-37"/>
    <x v="36"/>
    <s v="ST002"/>
    <s v="SKU004"/>
    <n v="220"/>
    <n v="361"/>
    <n v="79420"/>
    <n v="0"/>
    <n v="0"/>
    <n v="0"/>
    <n v="0"/>
    <n v="0"/>
  </r>
  <r>
    <s v="2024-37"/>
    <x v="36"/>
    <s v="ST002"/>
    <s v="SKU005"/>
    <n v="184"/>
    <n v="267"/>
    <n v="49128"/>
    <n v="0"/>
    <n v="0"/>
    <n v="0"/>
    <n v="0"/>
    <n v="0"/>
  </r>
  <r>
    <s v="2024-37"/>
    <x v="36"/>
    <s v="ST002"/>
    <s v="SKU006"/>
    <n v="255"/>
    <n v="170"/>
    <n v="43350"/>
    <n v="0"/>
    <n v="0"/>
    <n v="0"/>
    <n v="0"/>
    <n v="0"/>
  </r>
  <r>
    <s v="2024-37"/>
    <x v="36"/>
    <s v="ST002"/>
    <s v="SKU007"/>
    <n v="272"/>
    <n v="191"/>
    <n v="51952"/>
    <n v="0"/>
    <n v="0"/>
    <n v="0"/>
    <n v="0"/>
    <n v="0"/>
  </r>
  <r>
    <s v="2024-37"/>
    <x v="36"/>
    <s v="ST002"/>
    <s v="SKU008"/>
    <n v="272"/>
    <n v="210"/>
    <n v="57120"/>
    <n v="0"/>
    <n v="0"/>
    <n v="0"/>
    <n v="0"/>
    <n v="0"/>
  </r>
  <r>
    <s v="2024-37"/>
    <x v="36"/>
    <s v="ST002"/>
    <s v="SKU009"/>
    <n v="260"/>
    <n v="183"/>
    <n v="47580"/>
    <n v="0"/>
    <n v="0"/>
    <n v="0"/>
    <n v="0"/>
    <n v="0"/>
  </r>
  <r>
    <s v="2024-37"/>
    <x v="36"/>
    <s v="ST002"/>
    <s v="SKU010"/>
    <n v="41"/>
    <n v="5356"/>
    <n v="219596"/>
    <n v="0"/>
    <n v="0"/>
    <n v="0"/>
    <n v="0"/>
    <n v="0"/>
  </r>
  <r>
    <s v="2024-37"/>
    <x v="36"/>
    <s v="ST002"/>
    <s v="SKU011"/>
    <n v="45"/>
    <n v="5241"/>
    <n v="235845"/>
    <n v="0"/>
    <n v="0"/>
    <n v="0"/>
    <n v="0"/>
    <n v="0"/>
  </r>
  <r>
    <s v="2024-37"/>
    <x v="36"/>
    <s v="ST002"/>
    <s v="SKU012"/>
    <n v="43"/>
    <n v="5096"/>
    <n v="219128"/>
    <n v="0"/>
    <n v="0"/>
    <n v="0"/>
    <n v="0"/>
    <n v="0"/>
  </r>
  <r>
    <s v="2024-37"/>
    <x v="36"/>
    <s v="ST003"/>
    <s v="SKU001"/>
    <n v="87"/>
    <n v="315"/>
    <n v="27405"/>
    <n v="0"/>
    <n v="0"/>
    <n v="0"/>
    <n v="0"/>
    <n v="0"/>
  </r>
  <r>
    <s v="2024-37"/>
    <x v="36"/>
    <s v="ST003"/>
    <s v="SKU002"/>
    <n v="97"/>
    <n v="327"/>
    <n v="31719"/>
    <n v="1"/>
    <n v="1"/>
    <n v="0.17"/>
    <n v="0.01"/>
    <n v="0"/>
  </r>
  <r>
    <s v="2024-37"/>
    <x v="36"/>
    <s v="ST003"/>
    <s v="SKU003"/>
    <n v="99"/>
    <n v="334"/>
    <n v="33066"/>
    <n v="0"/>
    <n v="0"/>
    <n v="0"/>
    <n v="0"/>
    <n v="0"/>
  </r>
  <r>
    <s v="2024-37"/>
    <x v="36"/>
    <s v="ST003"/>
    <s v="SKU005"/>
    <n v="89"/>
    <n v="274"/>
    <n v="24386"/>
    <n v="0"/>
    <n v="0"/>
    <n v="0"/>
    <n v="0"/>
    <n v="0"/>
  </r>
  <r>
    <s v="2024-37"/>
    <x v="36"/>
    <s v="ST003"/>
    <s v="SKU007"/>
    <n v="133"/>
    <n v="196"/>
    <n v="26068"/>
    <n v="1"/>
    <n v="0"/>
    <n v="0.2"/>
    <n v="0.02"/>
    <n v="0"/>
  </r>
  <r>
    <s v="2024-37"/>
    <x v="36"/>
    <s v="ST003"/>
    <s v="SKU008"/>
    <n v="115"/>
    <n v="215"/>
    <n v="24725"/>
    <n v="0"/>
    <n v="0"/>
    <n v="0"/>
    <n v="0"/>
    <n v="0"/>
  </r>
  <r>
    <s v="2024-37"/>
    <x v="36"/>
    <s v="ST003"/>
    <s v="SKU009"/>
    <n v="145"/>
    <n v="186"/>
    <n v="26970"/>
    <n v="1"/>
    <n v="0"/>
    <n v="0.2"/>
    <n v="0.02"/>
    <n v="0"/>
  </r>
  <r>
    <s v="2024-37"/>
    <x v="36"/>
    <s v="ST004"/>
    <s v="SKU001"/>
    <n v="263"/>
    <n v="301"/>
    <n v="79163"/>
    <n v="0"/>
    <n v="0"/>
    <n v="0"/>
    <n v="0"/>
    <n v="0"/>
  </r>
  <r>
    <s v="2024-37"/>
    <x v="36"/>
    <s v="ST004"/>
    <s v="SKU002"/>
    <n v="290"/>
    <n v="311"/>
    <n v="90190"/>
    <n v="0"/>
    <n v="0"/>
    <n v="0"/>
    <n v="0"/>
    <n v="0"/>
  </r>
  <r>
    <s v="2024-37"/>
    <x v="36"/>
    <s v="ST004"/>
    <s v="SKU003"/>
    <n v="271"/>
    <n v="321"/>
    <n v="86991"/>
    <n v="0"/>
    <n v="0"/>
    <n v="0"/>
    <n v="0"/>
    <n v="0"/>
  </r>
  <r>
    <s v="2024-37"/>
    <x v="36"/>
    <s v="ST004"/>
    <s v="SKU004"/>
    <n v="310"/>
    <n v="358"/>
    <n v="110980"/>
    <n v="1"/>
    <n v="0"/>
    <n v="0.19"/>
    <n v="0.02"/>
    <n v="0"/>
  </r>
  <r>
    <s v="2024-37"/>
    <x v="36"/>
    <s v="ST004"/>
    <s v="SKU005"/>
    <n v="299"/>
    <n v="262"/>
    <n v="78338"/>
    <n v="0"/>
    <n v="0"/>
    <n v="0"/>
    <n v="0"/>
    <n v="0"/>
  </r>
  <r>
    <s v="2024-37"/>
    <x v="36"/>
    <s v="ST004"/>
    <s v="SKU006"/>
    <n v="322"/>
    <n v="168"/>
    <n v="54096"/>
    <n v="0"/>
    <n v="0"/>
    <n v="0"/>
    <n v="0"/>
    <n v="0"/>
  </r>
  <r>
    <s v="2024-37"/>
    <x v="36"/>
    <s v="ST004"/>
    <s v="SKU007"/>
    <n v="423"/>
    <n v="188"/>
    <n v="79524"/>
    <n v="0"/>
    <n v="0"/>
    <n v="0"/>
    <n v="0"/>
    <n v="0"/>
  </r>
  <r>
    <s v="2024-37"/>
    <x v="36"/>
    <s v="ST004"/>
    <s v="SKU008"/>
    <n v="415"/>
    <n v="205"/>
    <n v="85075"/>
    <n v="0"/>
    <n v="0"/>
    <n v="0"/>
    <n v="0"/>
    <n v="0"/>
  </r>
  <r>
    <s v="2024-37"/>
    <x v="36"/>
    <s v="ST004"/>
    <s v="SKU009"/>
    <n v="357"/>
    <n v="179"/>
    <n v="63903"/>
    <n v="0"/>
    <n v="0"/>
    <n v="0"/>
    <n v="0"/>
    <n v="0"/>
  </r>
  <r>
    <s v="2024-37"/>
    <x v="36"/>
    <s v="ST004"/>
    <s v="SKU010"/>
    <n v="53"/>
    <n v="5261"/>
    <n v="278833"/>
    <n v="1"/>
    <n v="0"/>
    <n v="0.08"/>
    <n v="0.01"/>
    <n v="0"/>
  </r>
  <r>
    <s v="2024-37"/>
    <x v="36"/>
    <s v="ST004"/>
    <s v="SKU011"/>
    <n v="53"/>
    <n v="5138"/>
    <n v="272314"/>
    <n v="0"/>
    <n v="0"/>
    <n v="0"/>
    <n v="0"/>
    <n v="1"/>
  </r>
  <r>
    <s v="2024-37"/>
    <x v="36"/>
    <s v="ST004"/>
    <s v="SKU012"/>
    <n v="57"/>
    <n v="4971"/>
    <n v="283347"/>
    <n v="0"/>
    <n v="0"/>
    <n v="0"/>
    <n v="0"/>
    <n v="0"/>
  </r>
  <r>
    <s v="2024-37"/>
    <x v="36"/>
    <s v="ST004"/>
    <s v="SKU013"/>
    <n v="51"/>
    <n v="1224"/>
    <n v="62424"/>
    <n v="0"/>
    <n v="0"/>
    <n v="0"/>
    <n v="0"/>
    <n v="1"/>
  </r>
  <r>
    <s v="2024-37"/>
    <x v="36"/>
    <s v="ST005"/>
    <s v="SKU001"/>
    <n v="133"/>
    <n v="314"/>
    <n v="41762"/>
    <n v="0"/>
    <n v="0"/>
    <n v="0"/>
    <n v="0"/>
    <n v="0"/>
  </r>
  <r>
    <s v="2024-37"/>
    <x v="36"/>
    <s v="ST005"/>
    <s v="SKU002"/>
    <n v="157"/>
    <n v="321"/>
    <n v="50397"/>
    <n v="1"/>
    <n v="0"/>
    <n v="0.19"/>
    <n v="0.02"/>
    <n v="0"/>
  </r>
  <r>
    <s v="2024-37"/>
    <x v="36"/>
    <s v="ST005"/>
    <s v="SKU003"/>
    <n v="122"/>
    <n v="331"/>
    <n v="40382"/>
    <n v="0"/>
    <n v="0"/>
    <n v="0"/>
    <n v="0"/>
    <n v="0"/>
  </r>
  <r>
    <s v="2024-37"/>
    <x v="36"/>
    <s v="ST005"/>
    <s v="SKU004"/>
    <n v="126"/>
    <n v="371"/>
    <n v="46746"/>
    <n v="0"/>
    <n v="0"/>
    <n v="0"/>
    <n v="0"/>
    <n v="0"/>
  </r>
  <r>
    <s v="2024-37"/>
    <x v="36"/>
    <s v="ST005"/>
    <s v="SKU005"/>
    <n v="136"/>
    <n v="272"/>
    <n v="36992"/>
    <n v="0"/>
    <n v="0"/>
    <n v="0"/>
    <n v="0"/>
    <n v="0"/>
  </r>
  <r>
    <s v="2024-37"/>
    <x v="36"/>
    <s v="ST005"/>
    <s v="SKU006"/>
    <n v="247"/>
    <n v="176"/>
    <n v="43472"/>
    <n v="1"/>
    <n v="1"/>
    <n v="0.3"/>
    <n v="0.03"/>
    <n v="0"/>
  </r>
  <r>
    <s v="2024-37"/>
    <x v="36"/>
    <s v="ST005"/>
    <s v="SKU007"/>
    <n v="206"/>
    <n v="194"/>
    <n v="39964"/>
    <n v="0"/>
    <n v="0"/>
    <n v="0"/>
    <n v="0"/>
    <n v="0"/>
  </r>
  <r>
    <s v="2024-37"/>
    <x v="36"/>
    <s v="ST005"/>
    <s v="SKU008"/>
    <n v="196"/>
    <n v="214"/>
    <n v="41944"/>
    <n v="0"/>
    <n v="0"/>
    <n v="0"/>
    <n v="0"/>
    <n v="0"/>
  </r>
  <r>
    <s v="2024-37"/>
    <x v="36"/>
    <s v="ST005"/>
    <s v="SKU009"/>
    <n v="244"/>
    <n v="185"/>
    <n v="45140"/>
    <n v="1"/>
    <n v="0"/>
    <n v="0.22"/>
    <n v="0.03"/>
    <n v="0"/>
  </r>
  <r>
    <s v="2024-37"/>
    <x v="36"/>
    <s v="ST005"/>
    <s v="SKU010"/>
    <n v="64"/>
    <n v="5462"/>
    <n v="349568"/>
    <n v="0"/>
    <n v="0"/>
    <n v="0"/>
    <n v="0"/>
    <n v="0"/>
  </r>
  <r>
    <s v="2024-37"/>
    <x v="36"/>
    <s v="ST005"/>
    <s v="SKU011"/>
    <n v="56"/>
    <n v="5315"/>
    <n v="297640"/>
    <n v="0"/>
    <n v="0"/>
    <n v="0"/>
    <n v="0"/>
    <n v="0"/>
  </r>
  <r>
    <s v="2024-37"/>
    <x v="36"/>
    <s v="ST005"/>
    <s v="SKU012"/>
    <n v="58"/>
    <n v="5248"/>
    <n v="304384"/>
    <n v="0"/>
    <n v="0"/>
    <n v="0"/>
    <n v="0"/>
    <n v="0"/>
  </r>
  <r>
    <s v="2024-37"/>
    <x v="36"/>
    <s v="ST005"/>
    <s v="SKU013"/>
    <n v="57"/>
    <n v="1286"/>
    <n v="73302"/>
    <n v="0"/>
    <n v="0"/>
    <n v="0"/>
    <n v="0"/>
    <n v="0"/>
  </r>
  <r>
    <s v="2024-38"/>
    <x v="37"/>
    <s v="ST001"/>
    <s v="SKU001"/>
    <n v="253"/>
    <n v="298"/>
    <n v="75394"/>
    <n v="0"/>
    <n v="0"/>
    <n v="0"/>
    <n v="0"/>
    <n v="0"/>
  </r>
  <r>
    <s v="2024-38"/>
    <x v="37"/>
    <s v="ST001"/>
    <s v="SKU002"/>
    <n v="372"/>
    <n v="308"/>
    <n v="114576"/>
    <n v="1"/>
    <n v="1"/>
    <n v="0.16"/>
    <n v="0.02"/>
    <n v="4"/>
  </r>
  <r>
    <s v="2024-38"/>
    <x v="37"/>
    <s v="ST001"/>
    <s v="SKU003"/>
    <n v="265"/>
    <n v="319"/>
    <n v="84535"/>
    <n v="0"/>
    <n v="0"/>
    <n v="0"/>
    <n v="0"/>
    <n v="0"/>
  </r>
  <r>
    <s v="2024-38"/>
    <x v="37"/>
    <s v="ST001"/>
    <s v="SKU004"/>
    <n v="257"/>
    <n v="354"/>
    <n v="90978"/>
    <n v="0"/>
    <n v="0"/>
    <n v="0"/>
    <n v="0"/>
    <n v="0"/>
  </r>
  <r>
    <s v="2024-38"/>
    <x v="37"/>
    <s v="ST001"/>
    <s v="SKU005"/>
    <n v="265"/>
    <n v="260"/>
    <n v="68900"/>
    <n v="0"/>
    <n v="0"/>
    <n v="0"/>
    <n v="0"/>
    <n v="0"/>
  </r>
  <r>
    <s v="2024-38"/>
    <x v="37"/>
    <s v="ST001"/>
    <s v="SKU006"/>
    <n v="365"/>
    <n v="167"/>
    <n v="60955"/>
    <n v="0"/>
    <n v="0"/>
    <n v="0"/>
    <n v="0"/>
    <n v="0"/>
  </r>
  <r>
    <s v="2024-38"/>
    <x v="37"/>
    <s v="ST001"/>
    <s v="SKU007"/>
    <n v="376"/>
    <n v="187"/>
    <n v="70312"/>
    <n v="0"/>
    <n v="0"/>
    <n v="0"/>
    <n v="0"/>
    <n v="0"/>
  </r>
  <r>
    <s v="2024-38"/>
    <x v="37"/>
    <s v="ST001"/>
    <s v="SKU008"/>
    <n v="379"/>
    <n v="206"/>
    <n v="78074"/>
    <n v="0"/>
    <n v="0"/>
    <n v="0"/>
    <n v="0"/>
    <n v="0"/>
  </r>
  <r>
    <s v="2024-38"/>
    <x v="37"/>
    <s v="ST001"/>
    <s v="SKU009"/>
    <n v="372"/>
    <n v="179"/>
    <n v="66588"/>
    <n v="0"/>
    <n v="0"/>
    <n v="0"/>
    <n v="0"/>
    <n v="0"/>
  </r>
  <r>
    <s v="2024-38"/>
    <x v="37"/>
    <s v="ST001"/>
    <s v="SKU010"/>
    <n v="54"/>
    <n v="5251"/>
    <n v="283554"/>
    <n v="0"/>
    <n v="0"/>
    <n v="0"/>
    <n v="0"/>
    <n v="0"/>
  </r>
  <r>
    <s v="2024-38"/>
    <x v="37"/>
    <s v="ST001"/>
    <s v="SKU011"/>
    <n v="64"/>
    <n v="5120"/>
    <n v="327680"/>
    <n v="1"/>
    <n v="0"/>
    <n v="7.0000000000000007E-2"/>
    <n v="0.01"/>
    <n v="0"/>
  </r>
  <r>
    <s v="2024-38"/>
    <x v="37"/>
    <s v="ST001"/>
    <s v="SKU012"/>
    <n v="64"/>
    <n v="4965"/>
    <n v="317760"/>
    <n v="1"/>
    <n v="1"/>
    <n v="0.08"/>
    <n v="0.01"/>
    <n v="0"/>
  </r>
  <r>
    <s v="2024-38"/>
    <x v="37"/>
    <s v="ST001"/>
    <s v="SKU013"/>
    <n v="47"/>
    <n v="1227"/>
    <n v="57669"/>
    <n v="0"/>
    <n v="0"/>
    <n v="0"/>
    <n v="0"/>
    <n v="0"/>
  </r>
  <r>
    <s v="2024-38"/>
    <x v="37"/>
    <s v="ST002"/>
    <s v="SKU001"/>
    <n v="205"/>
    <n v="305"/>
    <n v="62525"/>
    <n v="1"/>
    <n v="0"/>
    <n v="0.17"/>
    <n v="0.01"/>
    <n v="0"/>
  </r>
  <r>
    <s v="2024-38"/>
    <x v="37"/>
    <s v="ST002"/>
    <s v="SKU002"/>
    <n v="196"/>
    <n v="317"/>
    <n v="62132"/>
    <n v="0"/>
    <n v="0"/>
    <n v="0"/>
    <n v="0"/>
    <n v="0"/>
  </r>
  <r>
    <s v="2024-38"/>
    <x v="37"/>
    <s v="ST002"/>
    <s v="SKU003"/>
    <n v="191"/>
    <n v="324"/>
    <n v="61884"/>
    <n v="0"/>
    <n v="0"/>
    <n v="0"/>
    <n v="0"/>
    <n v="0"/>
  </r>
  <r>
    <s v="2024-38"/>
    <x v="37"/>
    <s v="ST002"/>
    <s v="SKU004"/>
    <n v="151"/>
    <n v="364"/>
    <n v="54964"/>
    <n v="0"/>
    <n v="0"/>
    <n v="0"/>
    <n v="0"/>
    <n v="2"/>
  </r>
  <r>
    <s v="2024-38"/>
    <x v="37"/>
    <s v="ST002"/>
    <s v="SKU005"/>
    <n v="196"/>
    <n v="269"/>
    <n v="52724"/>
    <n v="1"/>
    <n v="0"/>
    <n v="0.12"/>
    <n v="0.01"/>
    <n v="0"/>
  </r>
  <r>
    <s v="2024-38"/>
    <x v="37"/>
    <s v="ST002"/>
    <s v="SKU006"/>
    <n v="249"/>
    <n v="172"/>
    <n v="42828"/>
    <n v="0"/>
    <n v="0"/>
    <n v="0"/>
    <n v="0"/>
    <n v="0"/>
  </r>
  <r>
    <s v="2024-38"/>
    <x v="37"/>
    <s v="ST002"/>
    <s v="SKU007"/>
    <n v="328"/>
    <n v="191"/>
    <n v="62648"/>
    <n v="1"/>
    <n v="0"/>
    <n v="0.28999999999999998"/>
    <n v="0.02"/>
    <n v="0"/>
  </r>
  <r>
    <s v="2024-38"/>
    <x v="37"/>
    <s v="ST002"/>
    <s v="SKU008"/>
    <n v="216"/>
    <n v="212"/>
    <n v="45792"/>
    <n v="0"/>
    <n v="0"/>
    <n v="0"/>
    <n v="0"/>
    <n v="0"/>
  </r>
  <r>
    <s v="2024-38"/>
    <x v="37"/>
    <s v="ST002"/>
    <s v="SKU009"/>
    <n v="271"/>
    <n v="182"/>
    <n v="49322"/>
    <n v="0"/>
    <n v="0"/>
    <n v="0"/>
    <n v="0"/>
    <n v="0"/>
  </r>
  <r>
    <s v="2024-38"/>
    <x v="37"/>
    <s v="ST002"/>
    <s v="SKU010"/>
    <n v="43"/>
    <n v="5352"/>
    <n v="230136"/>
    <n v="0"/>
    <n v="0"/>
    <n v="0"/>
    <n v="0"/>
    <n v="0"/>
  </r>
  <r>
    <s v="2024-38"/>
    <x v="37"/>
    <s v="ST002"/>
    <s v="SKU011"/>
    <n v="46"/>
    <n v="5208"/>
    <n v="239568"/>
    <n v="1"/>
    <n v="0"/>
    <n v="0.06"/>
    <n v="0"/>
    <n v="0"/>
  </r>
  <r>
    <s v="2024-38"/>
    <x v="37"/>
    <s v="ST002"/>
    <s v="SKU012"/>
    <n v="42"/>
    <n v="5070"/>
    <n v="212940"/>
    <n v="0"/>
    <n v="0"/>
    <n v="0"/>
    <n v="0"/>
    <n v="0"/>
  </r>
  <r>
    <s v="2024-38"/>
    <x v="37"/>
    <s v="ST003"/>
    <s v="SKU001"/>
    <n v="98"/>
    <n v="313"/>
    <n v="30674"/>
    <n v="0"/>
    <n v="0"/>
    <n v="0"/>
    <n v="0"/>
    <n v="0"/>
  </r>
  <r>
    <s v="2024-38"/>
    <x v="37"/>
    <s v="ST003"/>
    <s v="SKU002"/>
    <n v="92"/>
    <n v="325"/>
    <n v="29900"/>
    <n v="1"/>
    <n v="0"/>
    <n v="0.11"/>
    <n v="0.01"/>
    <n v="1"/>
  </r>
  <r>
    <s v="2024-38"/>
    <x v="37"/>
    <s v="ST003"/>
    <s v="SKU003"/>
    <n v="82"/>
    <n v="333"/>
    <n v="27306"/>
    <n v="0"/>
    <n v="0"/>
    <n v="0"/>
    <n v="0"/>
    <n v="0"/>
  </r>
  <r>
    <s v="2024-38"/>
    <x v="37"/>
    <s v="ST003"/>
    <s v="SKU005"/>
    <n v="95"/>
    <n v="274"/>
    <n v="26030"/>
    <n v="0"/>
    <n v="0"/>
    <n v="0"/>
    <n v="0"/>
    <n v="1"/>
  </r>
  <r>
    <s v="2024-38"/>
    <x v="37"/>
    <s v="ST003"/>
    <s v="SKU007"/>
    <n v="164"/>
    <n v="196"/>
    <n v="32144"/>
    <n v="1"/>
    <n v="1"/>
    <n v="0.19"/>
    <n v="0.02"/>
    <n v="0"/>
  </r>
  <r>
    <s v="2024-38"/>
    <x v="37"/>
    <s v="ST003"/>
    <s v="SKU008"/>
    <n v="132"/>
    <n v="215"/>
    <n v="28380"/>
    <n v="0"/>
    <n v="0"/>
    <n v="0"/>
    <n v="0"/>
    <n v="0"/>
  </r>
  <r>
    <s v="2024-38"/>
    <x v="37"/>
    <s v="ST003"/>
    <s v="SKU009"/>
    <n v="118"/>
    <n v="187"/>
    <n v="22066"/>
    <n v="0"/>
    <n v="0"/>
    <n v="0"/>
    <n v="0"/>
    <n v="0"/>
  </r>
  <r>
    <s v="2024-38"/>
    <x v="37"/>
    <s v="ST004"/>
    <s v="SKU001"/>
    <n v="289"/>
    <n v="302"/>
    <n v="87278"/>
    <n v="1"/>
    <n v="0"/>
    <n v="0.15"/>
    <n v="0.02"/>
    <n v="0"/>
  </r>
  <r>
    <s v="2024-38"/>
    <x v="37"/>
    <s v="ST004"/>
    <s v="SKU002"/>
    <n v="305"/>
    <n v="310"/>
    <n v="94550"/>
    <n v="1"/>
    <n v="1"/>
    <n v="0.12"/>
    <n v="0.02"/>
    <n v="0"/>
  </r>
  <r>
    <s v="2024-38"/>
    <x v="37"/>
    <s v="ST004"/>
    <s v="SKU003"/>
    <n v="259"/>
    <n v="318"/>
    <n v="82362"/>
    <n v="0"/>
    <n v="0"/>
    <n v="0"/>
    <n v="0"/>
    <n v="0"/>
  </r>
  <r>
    <s v="2024-38"/>
    <x v="37"/>
    <s v="ST004"/>
    <s v="SKU004"/>
    <n v="278"/>
    <n v="356"/>
    <n v="98968"/>
    <n v="0"/>
    <n v="0"/>
    <n v="0"/>
    <n v="0"/>
    <n v="0"/>
  </r>
  <r>
    <s v="2024-38"/>
    <x v="37"/>
    <s v="ST004"/>
    <s v="SKU005"/>
    <n v="316"/>
    <n v="263"/>
    <n v="83108"/>
    <n v="1"/>
    <n v="0"/>
    <n v="0.2"/>
    <n v="0.02"/>
    <n v="0"/>
  </r>
  <r>
    <s v="2024-38"/>
    <x v="37"/>
    <s v="ST004"/>
    <s v="SKU006"/>
    <n v="406"/>
    <n v="167"/>
    <n v="67802"/>
    <n v="0"/>
    <n v="0"/>
    <n v="0"/>
    <n v="0"/>
    <n v="0"/>
  </r>
  <r>
    <s v="2024-38"/>
    <x v="37"/>
    <s v="ST004"/>
    <s v="SKU007"/>
    <n v="335"/>
    <n v="188"/>
    <n v="62980"/>
    <n v="0"/>
    <n v="0"/>
    <n v="0"/>
    <n v="0"/>
    <n v="0"/>
  </r>
  <r>
    <s v="2024-38"/>
    <x v="37"/>
    <s v="ST004"/>
    <s v="SKU008"/>
    <n v="366"/>
    <n v="207"/>
    <n v="75762"/>
    <n v="0"/>
    <n v="0"/>
    <n v="0"/>
    <n v="0"/>
    <n v="0"/>
  </r>
  <r>
    <s v="2024-38"/>
    <x v="37"/>
    <s v="ST004"/>
    <s v="SKU009"/>
    <n v="531"/>
    <n v="177"/>
    <n v="93987"/>
    <n v="1"/>
    <n v="1"/>
    <n v="0.18"/>
    <n v="0.03"/>
    <n v="0"/>
  </r>
  <r>
    <s v="2024-38"/>
    <x v="37"/>
    <s v="ST004"/>
    <s v="SKU010"/>
    <n v="48"/>
    <n v="5262"/>
    <n v="252576"/>
    <n v="0"/>
    <n v="0"/>
    <n v="0"/>
    <n v="0"/>
    <n v="0"/>
  </r>
  <r>
    <s v="2024-38"/>
    <x v="37"/>
    <s v="ST004"/>
    <s v="SKU011"/>
    <n v="56"/>
    <n v="5086"/>
    <n v="284816"/>
    <n v="0"/>
    <n v="0"/>
    <n v="0"/>
    <n v="0"/>
    <n v="0"/>
  </r>
  <r>
    <s v="2024-38"/>
    <x v="37"/>
    <s v="ST004"/>
    <s v="SKU012"/>
    <n v="57"/>
    <n v="5008"/>
    <n v="285456"/>
    <n v="0"/>
    <n v="0"/>
    <n v="0"/>
    <n v="0"/>
    <n v="0"/>
  </r>
  <r>
    <s v="2024-38"/>
    <x v="37"/>
    <s v="ST004"/>
    <s v="SKU013"/>
    <n v="50"/>
    <n v="1221"/>
    <n v="61050"/>
    <n v="0"/>
    <n v="0"/>
    <n v="0"/>
    <n v="0"/>
    <n v="0"/>
  </r>
  <r>
    <s v="2024-38"/>
    <x v="37"/>
    <s v="ST005"/>
    <s v="SKU001"/>
    <n v="122"/>
    <n v="311"/>
    <n v="37942"/>
    <n v="1"/>
    <n v="0"/>
    <n v="0.12"/>
    <n v="0.02"/>
    <n v="0"/>
  </r>
  <r>
    <s v="2024-38"/>
    <x v="37"/>
    <s v="ST005"/>
    <s v="SKU002"/>
    <n v="97"/>
    <n v="322"/>
    <n v="31234"/>
    <n v="0"/>
    <n v="0"/>
    <n v="0"/>
    <n v="0"/>
    <n v="0"/>
  </r>
  <r>
    <s v="2024-38"/>
    <x v="37"/>
    <s v="ST005"/>
    <s v="SKU003"/>
    <n v="109"/>
    <n v="333"/>
    <n v="36297"/>
    <n v="0"/>
    <n v="0"/>
    <n v="0"/>
    <n v="0"/>
    <n v="0"/>
  </r>
  <r>
    <s v="2024-38"/>
    <x v="37"/>
    <s v="ST005"/>
    <s v="SKU004"/>
    <n v="104"/>
    <n v="372"/>
    <n v="38688"/>
    <n v="0"/>
    <n v="0"/>
    <n v="0"/>
    <n v="0"/>
    <n v="0"/>
  </r>
  <r>
    <s v="2024-38"/>
    <x v="37"/>
    <s v="ST005"/>
    <s v="SKU005"/>
    <n v="115"/>
    <n v="272"/>
    <n v="31280"/>
    <n v="0"/>
    <n v="0"/>
    <n v="0"/>
    <n v="0"/>
    <n v="0"/>
  </r>
  <r>
    <s v="2024-38"/>
    <x v="37"/>
    <s v="ST005"/>
    <s v="SKU006"/>
    <n v="237"/>
    <n v="176"/>
    <n v="41712"/>
    <n v="1"/>
    <n v="1"/>
    <n v="0.19"/>
    <n v="0.03"/>
    <n v="0"/>
  </r>
  <r>
    <s v="2024-38"/>
    <x v="37"/>
    <s v="ST005"/>
    <s v="SKU007"/>
    <n v="200"/>
    <n v="195"/>
    <n v="39000"/>
    <n v="0"/>
    <n v="0"/>
    <n v="0"/>
    <n v="0"/>
    <n v="0"/>
  </r>
  <r>
    <s v="2024-38"/>
    <x v="37"/>
    <s v="ST005"/>
    <s v="SKU008"/>
    <n v="178"/>
    <n v="213"/>
    <n v="37914"/>
    <n v="0"/>
    <n v="0"/>
    <n v="0"/>
    <n v="0"/>
    <n v="0"/>
  </r>
  <r>
    <s v="2024-38"/>
    <x v="37"/>
    <s v="ST005"/>
    <s v="SKU009"/>
    <n v="191"/>
    <n v="187"/>
    <n v="35717"/>
    <n v="0"/>
    <n v="0"/>
    <n v="0"/>
    <n v="0"/>
    <n v="0"/>
  </r>
  <r>
    <s v="2024-38"/>
    <x v="37"/>
    <s v="ST005"/>
    <s v="SKU010"/>
    <n v="62"/>
    <n v="5490"/>
    <n v="340380"/>
    <n v="0"/>
    <n v="0"/>
    <n v="0"/>
    <n v="0"/>
    <n v="0"/>
  </r>
  <r>
    <s v="2024-38"/>
    <x v="37"/>
    <s v="ST005"/>
    <s v="SKU011"/>
    <n v="57"/>
    <n v="5318"/>
    <n v="303126"/>
    <n v="0"/>
    <n v="0"/>
    <n v="0"/>
    <n v="0"/>
    <n v="1"/>
  </r>
  <r>
    <s v="2024-38"/>
    <x v="37"/>
    <s v="ST005"/>
    <s v="SKU012"/>
    <n v="59"/>
    <n v="5184"/>
    <n v="305856"/>
    <n v="0"/>
    <n v="0"/>
    <n v="0"/>
    <n v="0"/>
    <n v="0"/>
  </r>
  <r>
    <s v="2024-38"/>
    <x v="37"/>
    <s v="ST005"/>
    <s v="SKU013"/>
    <n v="63"/>
    <n v="1277"/>
    <n v="80451"/>
    <n v="0"/>
    <n v="0"/>
    <n v="0"/>
    <n v="0"/>
    <n v="0"/>
  </r>
  <r>
    <s v="2024-39"/>
    <x v="38"/>
    <s v="ST001"/>
    <s v="SKU001"/>
    <n v="252"/>
    <n v="300"/>
    <n v="75600"/>
    <n v="0"/>
    <n v="0"/>
    <n v="0"/>
    <n v="0"/>
    <n v="0"/>
  </r>
  <r>
    <s v="2024-39"/>
    <x v="38"/>
    <s v="ST001"/>
    <s v="SKU002"/>
    <n v="270"/>
    <n v="309"/>
    <n v="83430"/>
    <n v="0"/>
    <n v="0"/>
    <n v="0"/>
    <n v="0"/>
    <n v="0"/>
  </r>
  <r>
    <s v="2024-39"/>
    <x v="38"/>
    <s v="ST001"/>
    <s v="SKU003"/>
    <n v="346"/>
    <n v="318"/>
    <n v="110028"/>
    <n v="1"/>
    <n v="0"/>
    <n v="0.24"/>
    <n v="0.02"/>
    <n v="0"/>
  </r>
  <r>
    <s v="2024-39"/>
    <x v="38"/>
    <s v="ST001"/>
    <s v="SKU004"/>
    <n v="249"/>
    <n v="356"/>
    <n v="88644"/>
    <n v="0"/>
    <n v="0"/>
    <n v="0"/>
    <n v="0"/>
    <n v="0"/>
  </r>
  <r>
    <s v="2024-39"/>
    <x v="38"/>
    <s v="ST001"/>
    <s v="SKU005"/>
    <n v="237"/>
    <n v="261"/>
    <n v="61857"/>
    <n v="0"/>
    <n v="0"/>
    <n v="0"/>
    <n v="0"/>
    <n v="0"/>
  </r>
  <r>
    <s v="2024-39"/>
    <x v="38"/>
    <s v="ST001"/>
    <s v="SKU006"/>
    <n v="382"/>
    <n v="167"/>
    <n v="63794"/>
    <n v="0"/>
    <n v="0"/>
    <n v="0"/>
    <n v="0"/>
    <n v="0"/>
  </r>
  <r>
    <s v="2024-39"/>
    <x v="38"/>
    <s v="ST001"/>
    <s v="SKU007"/>
    <n v="351"/>
    <n v="186"/>
    <n v="65286"/>
    <n v="0"/>
    <n v="0"/>
    <n v="0"/>
    <n v="0"/>
    <n v="0"/>
  </r>
  <r>
    <s v="2024-39"/>
    <x v="38"/>
    <s v="ST001"/>
    <s v="SKU008"/>
    <n v="390"/>
    <n v="206"/>
    <n v="80340"/>
    <n v="0"/>
    <n v="0"/>
    <n v="0"/>
    <n v="0"/>
    <n v="0"/>
  </r>
  <r>
    <s v="2024-39"/>
    <x v="38"/>
    <s v="ST001"/>
    <s v="SKU009"/>
    <n v="336"/>
    <n v="178"/>
    <n v="59808"/>
    <n v="0"/>
    <n v="0"/>
    <n v="0"/>
    <n v="0"/>
    <n v="0"/>
  </r>
  <r>
    <s v="2024-39"/>
    <x v="38"/>
    <s v="ST001"/>
    <s v="SKU010"/>
    <n v="62"/>
    <n v="5199"/>
    <n v="322338"/>
    <n v="0"/>
    <n v="0"/>
    <n v="0"/>
    <n v="0"/>
    <n v="0"/>
  </r>
  <r>
    <s v="2024-39"/>
    <x v="38"/>
    <s v="ST001"/>
    <s v="SKU011"/>
    <n v="58"/>
    <n v="5074"/>
    <n v="294292"/>
    <n v="0"/>
    <n v="0"/>
    <n v="0"/>
    <n v="0"/>
    <n v="0"/>
  </r>
  <r>
    <s v="2024-39"/>
    <x v="38"/>
    <s v="ST001"/>
    <s v="SKU012"/>
    <n v="52"/>
    <n v="4938"/>
    <n v="256776"/>
    <n v="1"/>
    <n v="0"/>
    <n v="7.0000000000000007E-2"/>
    <n v="0.01"/>
    <n v="0"/>
  </r>
  <r>
    <s v="2024-39"/>
    <x v="38"/>
    <s v="ST001"/>
    <s v="SKU013"/>
    <n v="54"/>
    <n v="1218"/>
    <n v="65772"/>
    <n v="0"/>
    <n v="0"/>
    <n v="0"/>
    <n v="0"/>
    <n v="0"/>
  </r>
  <r>
    <s v="2024-39"/>
    <x v="38"/>
    <s v="ST002"/>
    <s v="SKU001"/>
    <n v="170"/>
    <n v="309"/>
    <n v="52530"/>
    <n v="0"/>
    <n v="0"/>
    <n v="0"/>
    <n v="0"/>
    <n v="0"/>
  </r>
  <r>
    <s v="2024-39"/>
    <x v="38"/>
    <s v="ST002"/>
    <s v="SKU002"/>
    <n v="187"/>
    <n v="313"/>
    <n v="58531"/>
    <n v="0"/>
    <n v="0"/>
    <n v="0"/>
    <n v="0"/>
    <n v="0"/>
  </r>
  <r>
    <s v="2024-39"/>
    <x v="38"/>
    <s v="ST002"/>
    <s v="SKU003"/>
    <n v="184"/>
    <n v="323"/>
    <n v="59432"/>
    <n v="0"/>
    <n v="0"/>
    <n v="0"/>
    <n v="0"/>
    <n v="0"/>
  </r>
  <r>
    <s v="2024-39"/>
    <x v="38"/>
    <s v="ST002"/>
    <s v="SKU004"/>
    <n v="186"/>
    <n v="360"/>
    <n v="66960"/>
    <n v="1"/>
    <n v="0"/>
    <n v="0.14000000000000001"/>
    <n v="0.01"/>
    <n v="0"/>
  </r>
  <r>
    <s v="2024-39"/>
    <x v="38"/>
    <s v="ST002"/>
    <s v="SKU005"/>
    <n v="166"/>
    <n v="268"/>
    <n v="44488"/>
    <n v="0"/>
    <n v="0"/>
    <n v="0"/>
    <n v="0"/>
    <n v="0"/>
  </r>
  <r>
    <s v="2024-39"/>
    <x v="38"/>
    <s v="ST002"/>
    <s v="SKU006"/>
    <n v="264"/>
    <n v="171"/>
    <n v="45144"/>
    <n v="0"/>
    <n v="0"/>
    <n v="0"/>
    <n v="0"/>
    <n v="0"/>
  </r>
  <r>
    <s v="2024-39"/>
    <x v="38"/>
    <s v="ST002"/>
    <s v="SKU007"/>
    <n v="236"/>
    <n v="192"/>
    <n v="45312"/>
    <n v="0"/>
    <n v="0"/>
    <n v="0"/>
    <n v="0"/>
    <n v="0"/>
  </r>
  <r>
    <s v="2024-39"/>
    <x v="38"/>
    <s v="ST002"/>
    <s v="SKU008"/>
    <n v="272"/>
    <n v="209"/>
    <n v="56848"/>
    <n v="0"/>
    <n v="0"/>
    <n v="0"/>
    <n v="0"/>
    <n v="0"/>
  </r>
  <r>
    <s v="2024-39"/>
    <x v="38"/>
    <s v="ST002"/>
    <s v="SKU009"/>
    <n v="258"/>
    <n v="182"/>
    <n v="46956"/>
    <n v="0"/>
    <n v="0"/>
    <n v="0"/>
    <n v="0"/>
    <n v="0"/>
  </r>
  <r>
    <s v="2024-39"/>
    <x v="38"/>
    <s v="ST002"/>
    <s v="SKU010"/>
    <n v="47"/>
    <n v="5358"/>
    <n v="251826"/>
    <n v="0"/>
    <n v="0"/>
    <n v="0"/>
    <n v="0"/>
    <n v="0"/>
  </r>
  <r>
    <s v="2024-39"/>
    <x v="38"/>
    <s v="ST002"/>
    <s v="SKU011"/>
    <n v="51"/>
    <n v="5259"/>
    <n v="268209"/>
    <n v="0"/>
    <n v="0"/>
    <n v="0"/>
    <n v="0"/>
    <n v="0"/>
  </r>
  <r>
    <s v="2024-39"/>
    <x v="38"/>
    <s v="ST002"/>
    <s v="SKU012"/>
    <n v="44"/>
    <n v="5089"/>
    <n v="223916"/>
    <n v="0"/>
    <n v="0"/>
    <n v="0"/>
    <n v="0"/>
    <n v="0"/>
  </r>
  <r>
    <s v="2024-39"/>
    <x v="38"/>
    <s v="ST003"/>
    <s v="SKU001"/>
    <n v="86"/>
    <n v="312"/>
    <n v="26832"/>
    <n v="1"/>
    <n v="0"/>
    <n v="0.22"/>
    <n v="0.01"/>
    <n v="0"/>
  </r>
  <r>
    <s v="2024-39"/>
    <x v="38"/>
    <s v="ST003"/>
    <s v="SKU002"/>
    <n v="89"/>
    <n v="326"/>
    <n v="29014"/>
    <n v="0"/>
    <n v="0"/>
    <n v="0"/>
    <n v="0"/>
    <n v="0"/>
  </r>
  <r>
    <s v="2024-39"/>
    <x v="38"/>
    <s v="ST003"/>
    <s v="SKU003"/>
    <n v="89"/>
    <n v="334"/>
    <n v="29726"/>
    <n v="1"/>
    <n v="0"/>
    <n v="0.11"/>
    <n v="0.01"/>
    <n v="0"/>
  </r>
  <r>
    <s v="2024-39"/>
    <x v="38"/>
    <s v="ST003"/>
    <s v="SKU005"/>
    <n v="90"/>
    <n v="273"/>
    <n v="24570"/>
    <n v="0"/>
    <n v="0"/>
    <n v="0"/>
    <n v="0"/>
    <n v="0"/>
  </r>
  <r>
    <s v="2024-39"/>
    <x v="38"/>
    <s v="ST003"/>
    <s v="SKU007"/>
    <n v="113"/>
    <n v="196"/>
    <n v="22148"/>
    <n v="0"/>
    <n v="0"/>
    <n v="0"/>
    <n v="0"/>
    <n v="0"/>
  </r>
  <r>
    <s v="2024-39"/>
    <x v="38"/>
    <s v="ST003"/>
    <s v="SKU008"/>
    <n v="108"/>
    <n v="215"/>
    <n v="23220"/>
    <n v="0"/>
    <n v="0"/>
    <n v="0"/>
    <n v="0"/>
    <n v="0"/>
  </r>
  <r>
    <s v="2024-39"/>
    <x v="38"/>
    <s v="ST003"/>
    <s v="SKU009"/>
    <n v="118"/>
    <n v="186"/>
    <n v="21948"/>
    <n v="0"/>
    <n v="0"/>
    <n v="0"/>
    <n v="0"/>
    <n v="0"/>
  </r>
  <r>
    <s v="2024-39"/>
    <x v="38"/>
    <s v="ST004"/>
    <s v="SKU001"/>
    <n v="259"/>
    <n v="299"/>
    <n v="77441"/>
    <n v="0"/>
    <n v="0"/>
    <n v="0"/>
    <n v="0"/>
    <n v="0"/>
  </r>
  <r>
    <s v="2024-39"/>
    <x v="38"/>
    <s v="ST004"/>
    <s v="SKU002"/>
    <n v="273"/>
    <n v="309"/>
    <n v="84357"/>
    <n v="1"/>
    <n v="0"/>
    <n v="0.12"/>
    <n v="0.02"/>
    <n v="0"/>
  </r>
  <r>
    <s v="2024-39"/>
    <x v="38"/>
    <s v="ST004"/>
    <s v="SKU003"/>
    <n v="297"/>
    <n v="321"/>
    <n v="95337"/>
    <n v="1"/>
    <n v="0"/>
    <n v="0.2"/>
    <n v="0.02"/>
    <n v="0"/>
  </r>
  <r>
    <s v="2024-39"/>
    <x v="38"/>
    <s v="ST004"/>
    <s v="SKU004"/>
    <n v="279"/>
    <n v="356"/>
    <n v="99324"/>
    <n v="0"/>
    <n v="0"/>
    <n v="0"/>
    <n v="0"/>
    <n v="0"/>
  </r>
  <r>
    <s v="2024-39"/>
    <x v="38"/>
    <s v="ST004"/>
    <s v="SKU005"/>
    <n v="272"/>
    <n v="262"/>
    <n v="71264"/>
    <n v="0"/>
    <n v="0"/>
    <n v="0"/>
    <n v="0"/>
    <n v="0"/>
  </r>
  <r>
    <s v="2024-39"/>
    <x v="38"/>
    <s v="ST004"/>
    <s v="SKU006"/>
    <n v="357"/>
    <n v="169"/>
    <n v="60333"/>
    <n v="0"/>
    <n v="0"/>
    <n v="0"/>
    <n v="0"/>
    <n v="0"/>
  </r>
  <r>
    <s v="2024-39"/>
    <x v="38"/>
    <s v="ST004"/>
    <s v="SKU007"/>
    <n v="321"/>
    <n v="188"/>
    <n v="60348"/>
    <n v="0"/>
    <n v="0"/>
    <n v="0"/>
    <n v="0"/>
    <n v="0"/>
  </r>
  <r>
    <s v="2024-39"/>
    <x v="38"/>
    <s v="ST004"/>
    <s v="SKU008"/>
    <n v="372"/>
    <n v="206"/>
    <n v="76632"/>
    <n v="0"/>
    <n v="0"/>
    <n v="0"/>
    <n v="0"/>
    <n v="0"/>
  </r>
  <r>
    <s v="2024-39"/>
    <x v="38"/>
    <s v="ST004"/>
    <s v="SKU009"/>
    <n v="396"/>
    <n v="180"/>
    <n v="71280"/>
    <n v="0"/>
    <n v="0"/>
    <n v="0"/>
    <n v="0"/>
    <n v="0"/>
  </r>
  <r>
    <s v="2024-39"/>
    <x v="38"/>
    <s v="ST004"/>
    <s v="SKU010"/>
    <n v="57"/>
    <n v="5229"/>
    <n v="298053"/>
    <n v="0"/>
    <n v="0"/>
    <n v="0"/>
    <n v="0"/>
    <n v="0"/>
  </r>
  <r>
    <s v="2024-39"/>
    <x v="38"/>
    <s v="ST004"/>
    <s v="SKU011"/>
    <n v="54"/>
    <n v="5159"/>
    <n v="278586"/>
    <n v="0"/>
    <n v="0"/>
    <n v="0"/>
    <n v="0"/>
    <n v="0"/>
  </r>
  <r>
    <s v="2024-39"/>
    <x v="38"/>
    <s v="ST004"/>
    <s v="SKU012"/>
    <n v="48"/>
    <n v="5005"/>
    <n v="240240"/>
    <n v="0"/>
    <n v="0"/>
    <n v="0"/>
    <n v="0"/>
    <n v="0"/>
  </r>
  <r>
    <s v="2024-39"/>
    <x v="38"/>
    <s v="ST004"/>
    <s v="SKU013"/>
    <n v="57"/>
    <n v="1216"/>
    <n v="69312"/>
    <n v="0"/>
    <n v="0"/>
    <n v="0"/>
    <n v="0"/>
    <n v="0"/>
  </r>
  <r>
    <s v="2024-39"/>
    <x v="38"/>
    <s v="ST005"/>
    <s v="SKU001"/>
    <n v="120"/>
    <n v="315"/>
    <n v="37800"/>
    <n v="0"/>
    <n v="0"/>
    <n v="0"/>
    <n v="0"/>
    <n v="0"/>
  </r>
  <r>
    <s v="2024-39"/>
    <x v="38"/>
    <s v="ST005"/>
    <s v="SKU002"/>
    <n v="112"/>
    <n v="324"/>
    <n v="36288"/>
    <n v="0"/>
    <n v="0"/>
    <n v="0"/>
    <n v="0"/>
    <n v="0"/>
  </r>
  <r>
    <s v="2024-39"/>
    <x v="38"/>
    <s v="ST005"/>
    <s v="SKU003"/>
    <n v="101"/>
    <n v="332"/>
    <n v="33532"/>
    <n v="0"/>
    <n v="0"/>
    <n v="0"/>
    <n v="0"/>
    <n v="0"/>
  </r>
  <r>
    <s v="2024-39"/>
    <x v="38"/>
    <s v="ST005"/>
    <s v="SKU004"/>
    <n v="144"/>
    <n v="370"/>
    <n v="53280"/>
    <n v="1"/>
    <n v="1"/>
    <n v="0.19"/>
    <n v="0.02"/>
    <n v="0"/>
  </r>
  <r>
    <s v="2024-39"/>
    <x v="38"/>
    <s v="ST005"/>
    <s v="SKU005"/>
    <n v="122"/>
    <n v="273"/>
    <n v="33306"/>
    <n v="0"/>
    <n v="0"/>
    <n v="0"/>
    <n v="0"/>
    <n v="0"/>
  </r>
  <r>
    <s v="2024-39"/>
    <x v="38"/>
    <s v="ST005"/>
    <s v="SKU006"/>
    <n v="194"/>
    <n v="176"/>
    <n v="34144"/>
    <n v="0"/>
    <n v="0"/>
    <n v="0"/>
    <n v="0"/>
    <n v="0"/>
  </r>
  <r>
    <s v="2024-39"/>
    <x v="38"/>
    <s v="ST005"/>
    <s v="SKU007"/>
    <n v="196"/>
    <n v="195"/>
    <n v="38220"/>
    <n v="0"/>
    <n v="0"/>
    <n v="0"/>
    <n v="0"/>
    <n v="0"/>
  </r>
  <r>
    <s v="2024-39"/>
    <x v="38"/>
    <s v="ST005"/>
    <s v="SKU008"/>
    <n v="165"/>
    <n v="213"/>
    <n v="35145"/>
    <n v="0"/>
    <n v="0"/>
    <n v="0"/>
    <n v="0"/>
    <n v="0"/>
  </r>
  <r>
    <s v="2024-39"/>
    <x v="38"/>
    <s v="ST005"/>
    <s v="SKU009"/>
    <n v="192"/>
    <n v="187"/>
    <n v="35904"/>
    <n v="0"/>
    <n v="0"/>
    <n v="0"/>
    <n v="0"/>
    <n v="0"/>
  </r>
  <r>
    <s v="2024-39"/>
    <x v="38"/>
    <s v="ST005"/>
    <s v="SKU010"/>
    <n v="64"/>
    <n v="5513"/>
    <n v="352832"/>
    <n v="1"/>
    <n v="1"/>
    <n v="0.1"/>
    <n v="0.01"/>
    <n v="0"/>
  </r>
  <r>
    <s v="2024-39"/>
    <x v="38"/>
    <s v="ST005"/>
    <s v="SKU011"/>
    <n v="50"/>
    <n v="5308"/>
    <n v="265400"/>
    <n v="0"/>
    <n v="0"/>
    <n v="0"/>
    <n v="0"/>
    <n v="0"/>
  </r>
  <r>
    <s v="2024-39"/>
    <x v="38"/>
    <s v="ST005"/>
    <s v="SKU012"/>
    <n v="61"/>
    <n v="5201"/>
    <n v="317261"/>
    <n v="0"/>
    <n v="0"/>
    <n v="0"/>
    <n v="0"/>
    <n v="0"/>
  </r>
  <r>
    <s v="2024-39"/>
    <x v="38"/>
    <s v="ST005"/>
    <s v="SKU013"/>
    <n v="56"/>
    <n v="1275"/>
    <n v="71400"/>
    <n v="0"/>
    <n v="0"/>
    <n v="0"/>
    <n v="0"/>
    <n v="0"/>
  </r>
  <r>
    <s v="2024-40"/>
    <x v="39"/>
    <s v="ST001"/>
    <s v="SKU001"/>
    <n v="265"/>
    <n v="299"/>
    <n v="79235"/>
    <n v="1"/>
    <n v="0"/>
    <n v="0.23"/>
    <n v="0.02"/>
    <n v="0"/>
  </r>
  <r>
    <s v="2024-40"/>
    <x v="39"/>
    <s v="ST001"/>
    <s v="SKU002"/>
    <n v="277"/>
    <n v="309"/>
    <n v="85593"/>
    <n v="0"/>
    <n v="0"/>
    <n v="0"/>
    <n v="0"/>
    <n v="0"/>
  </r>
  <r>
    <s v="2024-40"/>
    <x v="39"/>
    <s v="ST001"/>
    <s v="SKU003"/>
    <n v="253"/>
    <n v="318"/>
    <n v="80454"/>
    <n v="0"/>
    <n v="0"/>
    <n v="0"/>
    <n v="0"/>
    <n v="0"/>
  </r>
  <r>
    <s v="2024-40"/>
    <x v="39"/>
    <s v="ST001"/>
    <s v="SKU004"/>
    <n v="221"/>
    <n v="356"/>
    <n v="78676"/>
    <n v="0"/>
    <n v="0"/>
    <n v="0"/>
    <n v="0"/>
    <n v="0"/>
  </r>
  <r>
    <s v="2024-40"/>
    <x v="39"/>
    <s v="ST001"/>
    <s v="SKU005"/>
    <n v="254"/>
    <n v="261"/>
    <n v="66294"/>
    <n v="0"/>
    <n v="0"/>
    <n v="0"/>
    <n v="0"/>
    <n v="0"/>
  </r>
  <r>
    <s v="2024-40"/>
    <x v="39"/>
    <s v="ST001"/>
    <s v="SKU006"/>
    <n v="419"/>
    <n v="167"/>
    <n v="69973"/>
    <n v="0"/>
    <n v="0"/>
    <n v="0"/>
    <n v="0"/>
    <n v="0"/>
  </r>
  <r>
    <s v="2024-40"/>
    <x v="39"/>
    <s v="ST001"/>
    <s v="SKU007"/>
    <n v="403"/>
    <n v="186"/>
    <n v="74958"/>
    <n v="0"/>
    <n v="0"/>
    <n v="0"/>
    <n v="0"/>
    <n v="0"/>
  </r>
  <r>
    <s v="2024-40"/>
    <x v="39"/>
    <s v="ST001"/>
    <s v="SKU008"/>
    <n v="375"/>
    <n v="202"/>
    <n v="75750"/>
    <n v="0"/>
    <n v="0"/>
    <n v="0"/>
    <n v="0"/>
    <n v="0"/>
  </r>
  <r>
    <s v="2024-40"/>
    <x v="39"/>
    <s v="ST001"/>
    <s v="SKU009"/>
    <n v="412"/>
    <n v="177"/>
    <n v="72924"/>
    <n v="0"/>
    <n v="0"/>
    <n v="0"/>
    <n v="0"/>
    <n v="0"/>
  </r>
  <r>
    <s v="2024-40"/>
    <x v="39"/>
    <s v="ST001"/>
    <s v="SKU010"/>
    <n v="52"/>
    <n v="5276"/>
    <n v="274352"/>
    <n v="0"/>
    <n v="0"/>
    <n v="0"/>
    <n v="0"/>
    <n v="0"/>
  </r>
  <r>
    <s v="2024-40"/>
    <x v="39"/>
    <s v="ST001"/>
    <s v="SKU011"/>
    <n v="54"/>
    <n v="5086"/>
    <n v="274644"/>
    <n v="0"/>
    <n v="0"/>
    <n v="0"/>
    <n v="0"/>
    <n v="0"/>
  </r>
  <r>
    <s v="2024-40"/>
    <x v="39"/>
    <s v="ST001"/>
    <s v="SKU012"/>
    <n v="48"/>
    <n v="4929"/>
    <n v="236592"/>
    <n v="0"/>
    <n v="0"/>
    <n v="0"/>
    <n v="0"/>
    <n v="0"/>
  </r>
  <r>
    <s v="2024-40"/>
    <x v="39"/>
    <s v="ST001"/>
    <s v="SKU013"/>
    <n v="55"/>
    <n v="1221"/>
    <n v="67155"/>
    <n v="0"/>
    <n v="0"/>
    <n v="0"/>
    <n v="0"/>
    <n v="0"/>
  </r>
  <r>
    <s v="2024-40"/>
    <x v="39"/>
    <s v="ST002"/>
    <s v="SKU001"/>
    <n v="202"/>
    <n v="310"/>
    <n v="62620"/>
    <n v="1"/>
    <n v="0"/>
    <n v="0.13"/>
    <n v="0.01"/>
    <n v="0"/>
  </r>
  <r>
    <s v="2024-40"/>
    <x v="39"/>
    <s v="ST002"/>
    <s v="SKU002"/>
    <n v="219"/>
    <n v="315"/>
    <n v="68985"/>
    <n v="1"/>
    <n v="1"/>
    <n v="0.13"/>
    <n v="0.01"/>
    <n v="0"/>
  </r>
  <r>
    <s v="2024-40"/>
    <x v="39"/>
    <s v="ST002"/>
    <s v="SKU003"/>
    <n v="197"/>
    <n v="326"/>
    <n v="64222"/>
    <n v="1"/>
    <n v="0"/>
    <n v="0.22"/>
    <n v="0.01"/>
    <n v="0"/>
  </r>
  <r>
    <s v="2024-40"/>
    <x v="39"/>
    <s v="ST002"/>
    <s v="SKU004"/>
    <n v="164"/>
    <n v="363"/>
    <n v="59532"/>
    <n v="0"/>
    <n v="0"/>
    <n v="0"/>
    <n v="0"/>
    <n v="0"/>
  </r>
  <r>
    <s v="2024-40"/>
    <x v="39"/>
    <s v="ST002"/>
    <s v="SKU005"/>
    <n v="168"/>
    <n v="266"/>
    <n v="44688"/>
    <n v="0"/>
    <n v="0"/>
    <n v="0"/>
    <n v="0"/>
    <n v="0"/>
  </r>
  <r>
    <s v="2024-40"/>
    <x v="39"/>
    <s v="ST002"/>
    <s v="SKU006"/>
    <n v="243"/>
    <n v="172"/>
    <n v="41796"/>
    <n v="0"/>
    <n v="0"/>
    <n v="0"/>
    <n v="0"/>
    <n v="0"/>
  </r>
  <r>
    <s v="2024-40"/>
    <x v="39"/>
    <s v="ST002"/>
    <s v="SKU007"/>
    <n v="279"/>
    <n v="191"/>
    <n v="53289"/>
    <n v="0"/>
    <n v="0"/>
    <n v="0"/>
    <n v="0"/>
    <n v="0"/>
  </r>
  <r>
    <s v="2024-40"/>
    <x v="39"/>
    <s v="ST002"/>
    <s v="SKU008"/>
    <n v="223"/>
    <n v="210"/>
    <n v="46830"/>
    <n v="0"/>
    <n v="0"/>
    <n v="0"/>
    <n v="0"/>
    <n v="0"/>
  </r>
  <r>
    <s v="2024-40"/>
    <x v="39"/>
    <s v="ST002"/>
    <s v="SKU009"/>
    <n v="262"/>
    <n v="181"/>
    <n v="47422"/>
    <n v="0"/>
    <n v="0"/>
    <n v="0"/>
    <n v="0"/>
    <n v="0"/>
  </r>
  <r>
    <s v="2024-40"/>
    <x v="39"/>
    <s v="ST002"/>
    <s v="SKU010"/>
    <n v="48"/>
    <n v="5340"/>
    <n v="256320"/>
    <n v="0"/>
    <n v="0"/>
    <n v="0"/>
    <n v="0"/>
    <n v="0"/>
  </r>
  <r>
    <s v="2024-40"/>
    <x v="39"/>
    <s v="ST002"/>
    <s v="SKU011"/>
    <n v="47"/>
    <n v="5194"/>
    <n v="244118"/>
    <n v="0"/>
    <n v="0"/>
    <n v="0"/>
    <n v="0"/>
    <n v="0"/>
  </r>
  <r>
    <s v="2024-40"/>
    <x v="39"/>
    <s v="ST002"/>
    <s v="SKU012"/>
    <n v="46"/>
    <n v="5086"/>
    <n v="233956"/>
    <n v="0"/>
    <n v="0"/>
    <n v="0"/>
    <n v="0"/>
    <n v="0"/>
  </r>
  <r>
    <s v="2024-40"/>
    <x v="39"/>
    <s v="ST003"/>
    <s v="SKU001"/>
    <n v="113"/>
    <n v="316"/>
    <n v="35708"/>
    <n v="1"/>
    <n v="1"/>
    <n v="0.17"/>
    <n v="0.01"/>
    <n v="0"/>
  </r>
  <r>
    <s v="2024-40"/>
    <x v="39"/>
    <s v="ST003"/>
    <s v="SKU002"/>
    <n v="95"/>
    <n v="325"/>
    <n v="30875"/>
    <n v="1"/>
    <n v="0"/>
    <n v="0.15"/>
    <n v="0.01"/>
    <n v="0"/>
  </r>
  <r>
    <s v="2024-40"/>
    <x v="39"/>
    <s v="ST003"/>
    <s v="SKU003"/>
    <n v="92"/>
    <n v="333"/>
    <n v="30636"/>
    <n v="1"/>
    <n v="0"/>
    <n v="0.16"/>
    <n v="0.01"/>
    <n v="0"/>
  </r>
  <r>
    <s v="2024-40"/>
    <x v="39"/>
    <s v="ST003"/>
    <s v="SKU005"/>
    <n v="104"/>
    <n v="274"/>
    <n v="28496"/>
    <n v="1"/>
    <n v="1"/>
    <n v="0.18"/>
    <n v="0.01"/>
    <n v="0"/>
  </r>
  <r>
    <s v="2024-40"/>
    <x v="39"/>
    <s v="ST003"/>
    <s v="SKU007"/>
    <n v="111"/>
    <n v="195"/>
    <n v="21645"/>
    <n v="0"/>
    <n v="0"/>
    <n v="0"/>
    <n v="0"/>
    <n v="0"/>
  </r>
  <r>
    <s v="2024-40"/>
    <x v="39"/>
    <s v="ST003"/>
    <s v="SKU008"/>
    <n v="135"/>
    <n v="214"/>
    <n v="28890"/>
    <n v="1"/>
    <n v="0"/>
    <n v="0.1"/>
    <n v="0.02"/>
    <n v="0"/>
  </r>
  <r>
    <s v="2024-40"/>
    <x v="39"/>
    <s v="ST003"/>
    <s v="SKU009"/>
    <n v="114"/>
    <n v="185"/>
    <n v="21090"/>
    <n v="0"/>
    <n v="0"/>
    <n v="0"/>
    <n v="0"/>
    <n v="0"/>
  </r>
  <r>
    <s v="2024-40"/>
    <x v="39"/>
    <s v="ST004"/>
    <s v="SKU001"/>
    <n v="355"/>
    <n v="301"/>
    <n v="106855"/>
    <n v="1"/>
    <n v="0"/>
    <n v="0.25"/>
    <n v="0.02"/>
    <n v="0"/>
  </r>
  <r>
    <s v="2024-40"/>
    <x v="39"/>
    <s v="ST004"/>
    <s v="SKU002"/>
    <n v="254"/>
    <n v="312"/>
    <n v="79248"/>
    <n v="0"/>
    <n v="0"/>
    <n v="0"/>
    <n v="0"/>
    <n v="3"/>
  </r>
  <r>
    <s v="2024-40"/>
    <x v="39"/>
    <s v="ST004"/>
    <s v="SKU003"/>
    <n v="281"/>
    <n v="319"/>
    <n v="89639"/>
    <n v="0"/>
    <n v="0"/>
    <n v="0"/>
    <n v="0"/>
    <n v="0"/>
  </r>
  <r>
    <s v="2024-40"/>
    <x v="39"/>
    <s v="ST004"/>
    <s v="SKU004"/>
    <n v="245"/>
    <n v="357"/>
    <n v="87465"/>
    <n v="1"/>
    <n v="0"/>
    <n v="0.11"/>
    <n v="0.02"/>
    <n v="0"/>
  </r>
  <r>
    <s v="2024-40"/>
    <x v="39"/>
    <s v="ST004"/>
    <s v="SKU005"/>
    <n v="287"/>
    <n v="261"/>
    <n v="74907"/>
    <n v="1"/>
    <n v="0"/>
    <n v="0.15"/>
    <n v="0.02"/>
    <n v="3"/>
  </r>
  <r>
    <s v="2024-40"/>
    <x v="39"/>
    <s v="ST004"/>
    <s v="SKU006"/>
    <n v="350"/>
    <n v="168"/>
    <n v="58800"/>
    <n v="0"/>
    <n v="0"/>
    <n v="0"/>
    <n v="0"/>
    <n v="0"/>
  </r>
  <r>
    <s v="2024-40"/>
    <x v="39"/>
    <s v="ST004"/>
    <s v="SKU007"/>
    <n v="493"/>
    <n v="188"/>
    <n v="92684"/>
    <n v="1"/>
    <n v="0"/>
    <n v="0.25"/>
    <n v="0.03"/>
    <n v="0"/>
  </r>
  <r>
    <s v="2024-40"/>
    <x v="39"/>
    <s v="ST004"/>
    <s v="SKU008"/>
    <n v="373"/>
    <n v="206"/>
    <n v="76838"/>
    <n v="0"/>
    <n v="0"/>
    <n v="0"/>
    <n v="0"/>
    <n v="4"/>
  </r>
  <r>
    <s v="2024-40"/>
    <x v="39"/>
    <s v="ST004"/>
    <s v="SKU009"/>
    <n v="341"/>
    <n v="177"/>
    <n v="60357"/>
    <n v="0"/>
    <n v="0"/>
    <n v="0"/>
    <n v="0"/>
    <n v="0"/>
  </r>
  <r>
    <s v="2024-40"/>
    <x v="39"/>
    <s v="ST004"/>
    <s v="SKU010"/>
    <n v="50"/>
    <n v="5269"/>
    <n v="263450"/>
    <n v="0"/>
    <n v="0"/>
    <n v="0"/>
    <n v="0"/>
    <n v="0"/>
  </r>
  <r>
    <s v="2024-40"/>
    <x v="39"/>
    <s v="ST004"/>
    <s v="SKU011"/>
    <n v="55"/>
    <n v="5143"/>
    <n v="282865"/>
    <n v="0"/>
    <n v="0"/>
    <n v="0"/>
    <n v="0"/>
    <n v="0"/>
  </r>
  <r>
    <s v="2024-40"/>
    <x v="39"/>
    <s v="ST004"/>
    <s v="SKU012"/>
    <n v="48"/>
    <n v="4982"/>
    <n v="239136"/>
    <n v="0"/>
    <n v="0"/>
    <n v="0"/>
    <n v="0"/>
    <n v="0"/>
  </r>
  <r>
    <s v="2024-40"/>
    <x v="39"/>
    <s v="ST004"/>
    <s v="SKU013"/>
    <n v="48"/>
    <n v="1223"/>
    <n v="58704"/>
    <n v="0"/>
    <n v="0"/>
    <n v="0"/>
    <n v="0"/>
    <n v="0"/>
  </r>
  <r>
    <s v="2024-40"/>
    <x v="39"/>
    <s v="ST005"/>
    <s v="SKU001"/>
    <n v="126"/>
    <n v="317"/>
    <n v="39942"/>
    <n v="1"/>
    <n v="0"/>
    <n v="0.22"/>
    <n v="0.02"/>
    <n v="0"/>
  </r>
  <r>
    <s v="2024-40"/>
    <x v="39"/>
    <s v="ST005"/>
    <s v="SKU002"/>
    <n v="119"/>
    <n v="321"/>
    <n v="38199"/>
    <n v="0"/>
    <n v="0"/>
    <n v="0"/>
    <n v="0"/>
    <n v="0"/>
  </r>
  <r>
    <s v="2024-40"/>
    <x v="39"/>
    <s v="ST005"/>
    <s v="SKU003"/>
    <n v="116"/>
    <n v="332"/>
    <n v="38512"/>
    <n v="0"/>
    <n v="0"/>
    <n v="0"/>
    <n v="0"/>
    <n v="0"/>
  </r>
  <r>
    <s v="2024-40"/>
    <x v="39"/>
    <s v="ST005"/>
    <s v="SKU004"/>
    <n v="99"/>
    <n v="374"/>
    <n v="37026"/>
    <n v="0"/>
    <n v="0"/>
    <n v="0"/>
    <n v="0"/>
    <n v="0"/>
  </r>
  <r>
    <s v="2024-40"/>
    <x v="39"/>
    <s v="ST005"/>
    <s v="SKU005"/>
    <n v="117"/>
    <n v="274"/>
    <n v="32058"/>
    <n v="0"/>
    <n v="0"/>
    <n v="0"/>
    <n v="0"/>
    <n v="0"/>
  </r>
  <r>
    <s v="2024-40"/>
    <x v="39"/>
    <s v="ST005"/>
    <s v="SKU006"/>
    <n v="158"/>
    <n v="175"/>
    <n v="27650"/>
    <n v="0"/>
    <n v="0"/>
    <n v="0"/>
    <n v="0"/>
    <n v="0"/>
  </r>
  <r>
    <s v="2024-40"/>
    <x v="39"/>
    <s v="ST005"/>
    <s v="SKU007"/>
    <n v="164"/>
    <n v="193"/>
    <n v="31652"/>
    <n v="0"/>
    <n v="0"/>
    <n v="0"/>
    <n v="0"/>
    <n v="0"/>
  </r>
  <r>
    <s v="2024-40"/>
    <x v="39"/>
    <s v="ST005"/>
    <s v="SKU008"/>
    <n v="207"/>
    <n v="215"/>
    <n v="44505"/>
    <n v="0"/>
    <n v="0"/>
    <n v="0"/>
    <n v="0"/>
    <n v="0"/>
  </r>
  <r>
    <s v="2024-40"/>
    <x v="39"/>
    <s v="ST005"/>
    <s v="SKU009"/>
    <n v="191"/>
    <n v="186"/>
    <n v="35526"/>
    <n v="0"/>
    <n v="0"/>
    <n v="0"/>
    <n v="0"/>
    <n v="0"/>
  </r>
  <r>
    <s v="2024-40"/>
    <x v="39"/>
    <s v="ST005"/>
    <s v="SKU010"/>
    <n v="65"/>
    <n v="5518"/>
    <n v="358670"/>
    <n v="1"/>
    <n v="0"/>
    <n v="7.0000000000000007E-2"/>
    <n v="0.01"/>
    <n v="0"/>
  </r>
  <r>
    <s v="2024-40"/>
    <x v="39"/>
    <s v="ST005"/>
    <s v="SKU011"/>
    <n v="64"/>
    <n v="5374"/>
    <n v="343936"/>
    <n v="0"/>
    <n v="0"/>
    <n v="0"/>
    <n v="0"/>
    <n v="0"/>
  </r>
  <r>
    <s v="2024-40"/>
    <x v="39"/>
    <s v="ST005"/>
    <s v="SKU012"/>
    <n v="56"/>
    <n v="5202"/>
    <n v="291312"/>
    <n v="0"/>
    <n v="0"/>
    <n v="0"/>
    <n v="0"/>
    <n v="0"/>
  </r>
  <r>
    <s v="2024-40"/>
    <x v="39"/>
    <s v="ST005"/>
    <s v="SKU013"/>
    <n v="65"/>
    <n v="1270"/>
    <n v="82550"/>
    <n v="0"/>
    <n v="0"/>
    <n v="0"/>
    <n v="0"/>
    <n v="0"/>
  </r>
  <r>
    <s v="2024-41"/>
    <x v="40"/>
    <s v="ST001"/>
    <s v="SKU001"/>
    <n v="262"/>
    <n v="297"/>
    <n v="77814"/>
    <n v="1"/>
    <n v="0"/>
    <n v="0.1"/>
    <n v="0.02"/>
    <n v="0"/>
  </r>
  <r>
    <s v="2024-41"/>
    <x v="40"/>
    <s v="ST001"/>
    <s v="SKU002"/>
    <n v="299"/>
    <n v="310"/>
    <n v="92690"/>
    <n v="1"/>
    <n v="1"/>
    <n v="0.14000000000000001"/>
    <n v="0.02"/>
    <n v="0"/>
  </r>
  <r>
    <s v="2024-41"/>
    <x v="40"/>
    <s v="ST001"/>
    <s v="SKU003"/>
    <n v="351"/>
    <n v="317"/>
    <n v="111267"/>
    <n v="1"/>
    <n v="1"/>
    <n v="0.12"/>
    <n v="0.02"/>
    <n v="0"/>
  </r>
  <r>
    <s v="2024-41"/>
    <x v="40"/>
    <s v="ST001"/>
    <s v="SKU004"/>
    <n v="244"/>
    <n v="357"/>
    <n v="87108"/>
    <n v="0"/>
    <n v="0"/>
    <n v="0"/>
    <n v="0"/>
    <n v="0"/>
  </r>
  <r>
    <s v="2024-41"/>
    <x v="40"/>
    <s v="ST001"/>
    <s v="SKU005"/>
    <n v="284"/>
    <n v="262"/>
    <n v="74408"/>
    <n v="0"/>
    <n v="0"/>
    <n v="0"/>
    <n v="0"/>
    <n v="0"/>
  </r>
  <r>
    <s v="2024-41"/>
    <x v="40"/>
    <s v="ST001"/>
    <s v="SKU006"/>
    <n v="428"/>
    <n v="167"/>
    <n v="71476"/>
    <n v="0"/>
    <n v="0"/>
    <n v="0"/>
    <n v="0"/>
    <n v="0"/>
  </r>
  <r>
    <s v="2024-41"/>
    <x v="40"/>
    <s v="ST001"/>
    <s v="SKU007"/>
    <n v="321"/>
    <n v="188"/>
    <n v="60348"/>
    <n v="0"/>
    <n v="0"/>
    <n v="0"/>
    <n v="0"/>
    <n v="3"/>
  </r>
  <r>
    <s v="2024-41"/>
    <x v="40"/>
    <s v="ST001"/>
    <s v="SKU008"/>
    <n v="467"/>
    <n v="205"/>
    <n v="95735"/>
    <n v="1"/>
    <n v="1"/>
    <n v="0.12"/>
    <n v="0.03"/>
    <n v="0"/>
  </r>
  <r>
    <s v="2024-41"/>
    <x v="40"/>
    <s v="ST001"/>
    <s v="SKU009"/>
    <n v="400"/>
    <n v="178"/>
    <n v="71200"/>
    <n v="0"/>
    <n v="0"/>
    <n v="0"/>
    <n v="0"/>
    <n v="0"/>
  </r>
  <r>
    <s v="2024-41"/>
    <x v="40"/>
    <s v="ST001"/>
    <s v="SKU010"/>
    <n v="58"/>
    <n v="5238"/>
    <n v="303804"/>
    <n v="0"/>
    <n v="0"/>
    <n v="0"/>
    <n v="0"/>
    <n v="0"/>
  </r>
  <r>
    <s v="2024-41"/>
    <x v="40"/>
    <s v="ST001"/>
    <s v="SKU011"/>
    <n v="55"/>
    <n v="5096"/>
    <n v="280280"/>
    <n v="0"/>
    <n v="0"/>
    <n v="0"/>
    <n v="0"/>
    <n v="0"/>
  </r>
  <r>
    <s v="2024-41"/>
    <x v="40"/>
    <s v="ST001"/>
    <s v="SKU012"/>
    <n v="56"/>
    <n v="4960"/>
    <n v="277760"/>
    <n v="0"/>
    <n v="0"/>
    <n v="0"/>
    <n v="0"/>
    <n v="0"/>
  </r>
  <r>
    <s v="2024-41"/>
    <x v="40"/>
    <s v="ST001"/>
    <s v="SKU013"/>
    <n v="57"/>
    <n v="1230"/>
    <n v="70110"/>
    <n v="0"/>
    <n v="0"/>
    <n v="0"/>
    <n v="0"/>
    <n v="0"/>
  </r>
  <r>
    <s v="2024-41"/>
    <x v="40"/>
    <s v="ST002"/>
    <s v="SKU001"/>
    <n v="201"/>
    <n v="307"/>
    <n v="61707"/>
    <n v="1"/>
    <n v="1"/>
    <n v="0.18"/>
    <n v="0.01"/>
    <n v="2"/>
  </r>
  <r>
    <s v="2024-41"/>
    <x v="40"/>
    <s v="ST002"/>
    <s v="SKU002"/>
    <n v="179"/>
    <n v="316"/>
    <n v="56564"/>
    <n v="0"/>
    <n v="0"/>
    <n v="0"/>
    <n v="0"/>
    <n v="0"/>
  </r>
  <r>
    <s v="2024-41"/>
    <x v="40"/>
    <s v="ST002"/>
    <s v="SKU003"/>
    <n v="181"/>
    <n v="323"/>
    <n v="58463"/>
    <n v="0"/>
    <n v="0"/>
    <n v="0"/>
    <n v="0"/>
    <n v="0"/>
  </r>
  <r>
    <s v="2024-41"/>
    <x v="40"/>
    <s v="ST002"/>
    <s v="SKU004"/>
    <n v="165"/>
    <n v="362"/>
    <n v="59730"/>
    <n v="0"/>
    <n v="0"/>
    <n v="0"/>
    <n v="0"/>
    <n v="0"/>
  </r>
  <r>
    <s v="2024-41"/>
    <x v="40"/>
    <s v="ST002"/>
    <s v="SKU005"/>
    <n v="173"/>
    <n v="266"/>
    <n v="46018"/>
    <n v="0"/>
    <n v="0"/>
    <n v="0"/>
    <n v="0"/>
    <n v="0"/>
  </r>
  <r>
    <s v="2024-41"/>
    <x v="40"/>
    <s v="ST002"/>
    <s v="SKU006"/>
    <n v="255"/>
    <n v="170"/>
    <n v="43350"/>
    <n v="0"/>
    <n v="0"/>
    <n v="0"/>
    <n v="0"/>
    <n v="0"/>
  </r>
  <r>
    <s v="2024-41"/>
    <x v="40"/>
    <s v="ST002"/>
    <s v="SKU007"/>
    <n v="260"/>
    <n v="191"/>
    <n v="49660"/>
    <n v="0"/>
    <n v="0"/>
    <n v="0"/>
    <n v="0"/>
    <n v="0"/>
  </r>
  <r>
    <s v="2024-41"/>
    <x v="40"/>
    <s v="ST002"/>
    <s v="SKU008"/>
    <n v="218"/>
    <n v="213"/>
    <n v="46434"/>
    <n v="0"/>
    <n v="0"/>
    <n v="0"/>
    <n v="0"/>
    <n v="0"/>
  </r>
  <r>
    <s v="2024-41"/>
    <x v="40"/>
    <s v="ST002"/>
    <s v="SKU009"/>
    <n v="217"/>
    <n v="183"/>
    <n v="39711"/>
    <n v="0"/>
    <n v="0"/>
    <n v="0"/>
    <n v="0"/>
    <n v="0"/>
  </r>
  <r>
    <s v="2024-41"/>
    <x v="40"/>
    <s v="ST002"/>
    <s v="SKU010"/>
    <n v="46"/>
    <n v="5402"/>
    <n v="248492"/>
    <n v="0"/>
    <n v="0"/>
    <n v="0"/>
    <n v="0"/>
    <n v="0"/>
  </r>
  <r>
    <s v="2024-41"/>
    <x v="40"/>
    <s v="ST002"/>
    <s v="SKU011"/>
    <n v="46"/>
    <n v="5220"/>
    <n v="240120"/>
    <n v="1"/>
    <n v="0"/>
    <n v="0.08"/>
    <n v="0"/>
    <n v="0"/>
  </r>
  <r>
    <s v="2024-41"/>
    <x v="40"/>
    <s v="ST002"/>
    <s v="SKU012"/>
    <n v="45"/>
    <n v="5073"/>
    <n v="228285"/>
    <n v="0"/>
    <n v="0"/>
    <n v="0"/>
    <n v="0"/>
    <n v="0"/>
  </r>
  <r>
    <s v="2024-41"/>
    <x v="40"/>
    <s v="ST003"/>
    <s v="SKU001"/>
    <n v="96"/>
    <n v="316"/>
    <n v="30336"/>
    <n v="1"/>
    <n v="1"/>
    <n v="0.13"/>
    <n v="0.01"/>
    <n v="0"/>
  </r>
  <r>
    <s v="2024-41"/>
    <x v="40"/>
    <s v="ST003"/>
    <s v="SKU002"/>
    <n v="86"/>
    <n v="323"/>
    <n v="27778"/>
    <n v="0"/>
    <n v="0"/>
    <n v="0"/>
    <n v="0"/>
    <n v="0"/>
  </r>
  <r>
    <s v="2024-41"/>
    <x v="40"/>
    <s v="ST003"/>
    <s v="SKU003"/>
    <n v="78"/>
    <n v="334"/>
    <n v="26052"/>
    <n v="0"/>
    <n v="0"/>
    <n v="0"/>
    <n v="0"/>
    <n v="0"/>
  </r>
  <r>
    <s v="2024-41"/>
    <x v="40"/>
    <s v="ST003"/>
    <s v="SKU005"/>
    <n v="82"/>
    <n v="273"/>
    <n v="22386"/>
    <n v="0"/>
    <n v="0"/>
    <n v="0"/>
    <n v="0"/>
    <n v="0"/>
  </r>
  <r>
    <s v="2024-41"/>
    <x v="40"/>
    <s v="ST003"/>
    <s v="SKU007"/>
    <n v="110"/>
    <n v="194"/>
    <n v="21340"/>
    <n v="0"/>
    <n v="0"/>
    <n v="0"/>
    <n v="0"/>
    <n v="0"/>
  </r>
  <r>
    <s v="2024-41"/>
    <x v="40"/>
    <s v="ST003"/>
    <s v="SKU008"/>
    <n v="119"/>
    <n v="214"/>
    <n v="25466"/>
    <n v="0"/>
    <n v="0"/>
    <n v="0"/>
    <n v="0"/>
    <n v="0"/>
  </r>
  <r>
    <s v="2024-41"/>
    <x v="40"/>
    <s v="ST003"/>
    <s v="SKU009"/>
    <n v="116"/>
    <n v="187"/>
    <n v="21692"/>
    <n v="0"/>
    <n v="0"/>
    <n v="0"/>
    <n v="0"/>
    <n v="0"/>
  </r>
  <r>
    <s v="2024-41"/>
    <x v="40"/>
    <s v="ST004"/>
    <s v="SKU001"/>
    <n v="276"/>
    <n v="303"/>
    <n v="83628"/>
    <n v="0"/>
    <n v="0"/>
    <n v="0"/>
    <n v="0"/>
    <n v="0"/>
  </r>
  <r>
    <s v="2024-41"/>
    <x v="40"/>
    <s v="ST004"/>
    <s v="SKU002"/>
    <n v="249"/>
    <n v="309"/>
    <n v="76941"/>
    <n v="0"/>
    <n v="0"/>
    <n v="0"/>
    <n v="0"/>
    <n v="0"/>
  </r>
  <r>
    <s v="2024-41"/>
    <x v="40"/>
    <s v="ST004"/>
    <s v="SKU003"/>
    <n v="326"/>
    <n v="319"/>
    <n v="103994"/>
    <n v="1"/>
    <n v="1"/>
    <n v="0.23"/>
    <n v="0.02"/>
    <n v="0"/>
  </r>
  <r>
    <s v="2024-41"/>
    <x v="40"/>
    <s v="ST004"/>
    <s v="SKU004"/>
    <n v="323"/>
    <n v="359"/>
    <n v="115957"/>
    <n v="1"/>
    <n v="0"/>
    <n v="0.12"/>
    <n v="0.02"/>
    <n v="0"/>
  </r>
  <r>
    <s v="2024-41"/>
    <x v="40"/>
    <s v="ST004"/>
    <s v="SKU005"/>
    <n v="328"/>
    <n v="261"/>
    <n v="85608"/>
    <n v="1"/>
    <n v="0"/>
    <n v="0.23"/>
    <n v="0.02"/>
    <n v="0"/>
  </r>
  <r>
    <s v="2024-41"/>
    <x v="40"/>
    <s v="ST004"/>
    <s v="SKU006"/>
    <n v="423"/>
    <n v="166"/>
    <n v="70218"/>
    <n v="0"/>
    <n v="0"/>
    <n v="0"/>
    <n v="0"/>
    <n v="0"/>
  </r>
  <r>
    <s v="2024-41"/>
    <x v="40"/>
    <s v="ST004"/>
    <s v="SKU007"/>
    <n v="404"/>
    <n v="188"/>
    <n v="75952"/>
    <n v="0"/>
    <n v="0"/>
    <n v="0"/>
    <n v="0"/>
    <n v="0"/>
  </r>
  <r>
    <s v="2024-41"/>
    <x v="40"/>
    <s v="ST004"/>
    <s v="SKU008"/>
    <n v="403"/>
    <n v="205"/>
    <n v="82615"/>
    <n v="1"/>
    <n v="0"/>
    <n v="0.11"/>
    <n v="0.03"/>
    <n v="4"/>
  </r>
  <r>
    <s v="2024-41"/>
    <x v="40"/>
    <s v="ST004"/>
    <s v="SKU009"/>
    <n v="340"/>
    <n v="179"/>
    <n v="60860"/>
    <n v="0"/>
    <n v="0"/>
    <n v="0"/>
    <n v="0"/>
    <n v="0"/>
  </r>
  <r>
    <s v="2024-41"/>
    <x v="40"/>
    <s v="ST004"/>
    <s v="SKU010"/>
    <n v="58"/>
    <n v="5251"/>
    <n v="304558"/>
    <n v="0"/>
    <n v="0"/>
    <n v="0"/>
    <n v="0"/>
    <n v="0"/>
  </r>
  <r>
    <s v="2024-41"/>
    <x v="40"/>
    <s v="ST004"/>
    <s v="SKU011"/>
    <n v="63"/>
    <n v="5121"/>
    <n v="322623"/>
    <n v="0"/>
    <n v="0"/>
    <n v="0"/>
    <n v="0"/>
    <n v="0"/>
  </r>
  <r>
    <s v="2024-41"/>
    <x v="40"/>
    <s v="ST004"/>
    <s v="SKU012"/>
    <n v="57"/>
    <n v="4977"/>
    <n v="283689"/>
    <n v="0"/>
    <n v="0"/>
    <n v="0"/>
    <n v="0"/>
    <n v="0"/>
  </r>
  <r>
    <s v="2024-41"/>
    <x v="40"/>
    <s v="ST004"/>
    <s v="SKU013"/>
    <n v="62"/>
    <n v="1220"/>
    <n v="75640"/>
    <n v="1"/>
    <n v="0"/>
    <n v="7.0000000000000007E-2"/>
    <n v="0.01"/>
    <n v="0"/>
  </r>
  <r>
    <s v="2024-41"/>
    <x v="40"/>
    <s v="ST005"/>
    <s v="SKU001"/>
    <n v="97"/>
    <n v="313"/>
    <n v="30361"/>
    <n v="0"/>
    <n v="0"/>
    <n v="0"/>
    <n v="0"/>
    <n v="0"/>
  </r>
  <r>
    <s v="2024-41"/>
    <x v="40"/>
    <s v="ST005"/>
    <s v="SKU002"/>
    <n v="103"/>
    <n v="325"/>
    <n v="33475"/>
    <n v="0"/>
    <n v="0"/>
    <n v="0"/>
    <n v="0"/>
    <n v="0"/>
  </r>
  <r>
    <s v="2024-41"/>
    <x v="40"/>
    <s v="ST005"/>
    <s v="SKU003"/>
    <n v="101"/>
    <n v="331"/>
    <n v="33431"/>
    <n v="0"/>
    <n v="0"/>
    <n v="0"/>
    <n v="0"/>
    <n v="0"/>
  </r>
  <r>
    <s v="2024-41"/>
    <x v="40"/>
    <s v="ST005"/>
    <s v="SKU004"/>
    <n v="115"/>
    <n v="372"/>
    <n v="42780"/>
    <n v="0"/>
    <n v="0"/>
    <n v="0"/>
    <n v="0"/>
    <n v="0"/>
  </r>
  <r>
    <s v="2024-41"/>
    <x v="40"/>
    <s v="ST005"/>
    <s v="SKU005"/>
    <n v="120"/>
    <n v="273"/>
    <n v="32760"/>
    <n v="0"/>
    <n v="0"/>
    <n v="0"/>
    <n v="0"/>
    <n v="0"/>
  </r>
  <r>
    <s v="2024-41"/>
    <x v="40"/>
    <s v="ST005"/>
    <s v="SKU006"/>
    <n v="191"/>
    <n v="175"/>
    <n v="33425"/>
    <n v="0"/>
    <n v="0"/>
    <n v="0"/>
    <n v="0"/>
    <n v="0"/>
  </r>
  <r>
    <s v="2024-41"/>
    <x v="40"/>
    <s v="ST005"/>
    <s v="SKU007"/>
    <n v="190"/>
    <n v="195"/>
    <n v="37050"/>
    <n v="0"/>
    <n v="0"/>
    <n v="0"/>
    <n v="0"/>
    <n v="0"/>
  </r>
  <r>
    <s v="2024-41"/>
    <x v="40"/>
    <s v="ST005"/>
    <s v="SKU008"/>
    <n v="182"/>
    <n v="214"/>
    <n v="38948"/>
    <n v="0"/>
    <n v="0"/>
    <n v="0"/>
    <n v="0"/>
    <n v="0"/>
  </r>
  <r>
    <s v="2024-41"/>
    <x v="40"/>
    <s v="ST005"/>
    <s v="SKU009"/>
    <n v="203"/>
    <n v="187"/>
    <n v="37961"/>
    <n v="0"/>
    <n v="0"/>
    <n v="0"/>
    <n v="0"/>
    <n v="0"/>
  </r>
  <r>
    <s v="2024-41"/>
    <x v="40"/>
    <s v="ST005"/>
    <s v="SKU010"/>
    <n v="64"/>
    <n v="5446"/>
    <n v="348544"/>
    <n v="0"/>
    <n v="0"/>
    <n v="0"/>
    <n v="0"/>
    <n v="0"/>
  </r>
  <r>
    <s v="2024-41"/>
    <x v="40"/>
    <s v="ST005"/>
    <s v="SKU011"/>
    <n v="55"/>
    <n v="5292"/>
    <n v="291060"/>
    <n v="0"/>
    <n v="0"/>
    <n v="0"/>
    <n v="0"/>
    <n v="0"/>
  </r>
  <r>
    <s v="2024-41"/>
    <x v="40"/>
    <s v="ST005"/>
    <s v="SKU012"/>
    <n v="50"/>
    <n v="5185"/>
    <n v="259250"/>
    <n v="0"/>
    <n v="0"/>
    <n v="0"/>
    <n v="0"/>
    <n v="0"/>
  </r>
  <r>
    <s v="2024-41"/>
    <x v="40"/>
    <s v="ST005"/>
    <s v="SKU013"/>
    <n v="59"/>
    <n v="1276"/>
    <n v="75284"/>
    <n v="0"/>
    <n v="0"/>
    <n v="0"/>
    <n v="0"/>
    <n v="0"/>
  </r>
  <r>
    <s v="2024-42"/>
    <x v="41"/>
    <s v="ST001"/>
    <s v="SKU001"/>
    <n v="279"/>
    <n v="300"/>
    <n v="83700"/>
    <n v="0"/>
    <n v="0"/>
    <n v="0"/>
    <n v="0"/>
    <n v="0"/>
  </r>
  <r>
    <s v="2024-42"/>
    <x v="41"/>
    <s v="ST001"/>
    <s v="SKU002"/>
    <n v="288"/>
    <n v="307"/>
    <n v="88416"/>
    <n v="0"/>
    <n v="0"/>
    <n v="0"/>
    <n v="0"/>
    <n v="0"/>
  </r>
  <r>
    <s v="2024-42"/>
    <x v="41"/>
    <s v="ST001"/>
    <s v="SKU003"/>
    <n v="282"/>
    <n v="318"/>
    <n v="89676"/>
    <n v="0"/>
    <n v="0"/>
    <n v="0"/>
    <n v="0"/>
    <n v="0"/>
  </r>
  <r>
    <s v="2024-42"/>
    <x v="41"/>
    <s v="ST001"/>
    <s v="SKU004"/>
    <n v="271"/>
    <n v="353"/>
    <n v="95663"/>
    <n v="0"/>
    <n v="0"/>
    <n v="0"/>
    <n v="0"/>
    <n v="0"/>
  </r>
  <r>
    <s v="2024-42"/>
    <x v="41"/>
    <s v="ST001"/>
    <s v="SKU005"/>
    <n v="265"/>
    <n v="262"/>
    <n v="69430"/>
    <n v="0"/>
    <n v="0"/>
    <n v="0"/>
    <n v="0"/>
    <n v="0"/>
  </r>
  <r>
    <s v="2024-42"/>
    <x v="41"/>
    <s v="ST001"/>
    <s v="SKU006"/>
    <n v="404"/>
    <n v="168"/>
    <n v="67872"/>
    <n v="0"/>
    <n v="0"/>
    <n v="0"/>
    <n v="0"/>
    <n v="0"/>
  </r>
  <r>
    <s v="2024-42"/>
    <x v="41"/>
    <s v="ST001"/>
    <s v="SKU007"/>
    <n v="345"/>
    <n v="187"/>
    <n v="64515"/>
    <n v="0"/>
    <n v="0"/>
    <n v="0"/>
    <n v="0"/>
    <n v="0"/>
  </r>
  <r>
    <s v="2024-42"/>
    <x v="41"/>
    <s v="ST001"/>
    <s v="SKU008"/>
    <n v="375"/>
    <n v="205"/>
    <n v="76875"/>
    <n v="0"/>
    <n v="0"/>
    <n v="0"/>
    <n v="0"/>
    <n v="0"/>
  </r>
  <r>
    <s v="2024-42"/>
    <x v="41"/>
    <s v="ST001"/>
    <s v="SKU009"/>
    <n v="329"/>
    <n v="177"/>
    <n v="58233"/>
    <n v="0"/>
    <n v="0"/>
    <n v="0"/>
    <n v="0"/>
    <n v="0"/>
  </r>
  <r>
    <s v="2024-42"/>
    <x v="41"/>
    <s v="ST001"/>
    <s v="SKU010"/>
    <n v="56"/>
    <n v="5216"/>
    <n v="292096"/>
    <n v="0"/>
    <n v="0"/>
    <n v="0"/>
    <n v="0"/>
    <n v="0"/>
  </r>
  <r>
    <s v="2024-42"/>
    <x v="41"/>
    <s v="ST001"/>
    <s v="SKU011"/>
    <n v="62"/>
    <n v="5062"/>
    <n v="313844"/>
    <n v="0"/>
    <n v="0"/>
    <n v="0"/>
    <n v="0"/>
    <n v="0"/>
  </r>
  <r>
    <s v="2024-42"/>
    <x v="41"/>
    <s v="ST001"/>
    <s v="SKU012"/>
    <n v="60"/>
    <n v="4982"/>
    <n v="298920"/>
    <n v="0"/>
    <n v="0"/>
    <n v="0"/>
    <n v="0"/>
    <n v="1"/>
  </r>
  <r>
    <s v="2024-42"/>
    <x v="41"/>
    <s v="ST001"/>
    <s v="SKU013"/>
    <n v="56"/>
    <n v="1220"/>
    <n v="68320"/>
    <n v="0"/>
    <n v="0"/>
    <n v="0"/>
    <n v="0"/>
    <n v="0"/>
  </r>
  <r>
    <s v="2024-42"/>
    <x v="41"/>
    <s v="ST002"/>
    <s v="SKU001"/>
    <n v="215"/>
    <n v="307"/>
    <n v="66005"/>
    <n v="1"/>
    <n v="1"/>
    <n v="0.1"/>
    <n v="0.01"/>
    <n v="0"/>
  </r>
  <r>
    <s v="2024-42"/>
    <x v="41"/>
    <s v="ST002"/>
    <s v="SKU002"/>
    <n v="169"/>
    <n v="314"/>
    <n v="53066"/>
    <n v="0"/>
    <n v="0"/>
    <n v="0"/>
    <n v="0"/>
    <n v="0"/>
  </r>
  <r>
    <s v="2024-42"/>
    <x v="41"/>
    <s v="ST002"/>
    <s v="SKU003"/>
    <n v="234"/>
    <n v="324"/>
    <n v="75816"/>
    <n v="1"/>
    <n v="1"/>
    <n v="0.13"/>
    <n v="0.01"/>
    <n v="0"/>
  </r>
  <r>
    <s v="2024-42"/>
    <x v="41"/>
    <s v="ST002"/>
    <s v="SKU004"/>
    <n v="176"/>
    <n v="365"/>
    <n v="64240"/>
    <n v="0"/>
    <n v="0"/>
    <n v="0"/>
    <n v="0"/>
    <n v="0"/>
  </r>
  <r>
    <s v="2024-42"/>
    <x v="41"/>
    <s v="ST002"/>
    <s v="SKU005"/>
    <n v="200"/>
    <n v="268"/>
    <n v="53600"/>
    <n v="1"/>
    <n v="0"/>
    <n v="0.25"/>
    <n v="0.01"/>
    <n v="0"/>
  </r>
  <r>
    <s v="2024-42"/>
    <x v="41"/>
    <s v="ST002"/>
    <s v="SKU006"/>
    <n v="373"/>
    <n v="172"/>
    <n v="64156"/>
    <n v="1"/>
    <n v="1"/>
    <n v="0.3"/>
    <n v="0.02"/>
    <n v="0"/>
  </r>
  <r>
    <s v="2024-42"/>
    <x v="41"/>
    <s v="ST002"/>
    <s v="SKU007"/>
    <n v="273"/>
    <n v="192"/>
    <n v="52416"/>
    <n v="1"/>
    <n v="0"/>
    <n v="0.11"/>
    <n v="0.02"/>
    <n v="0"/>
  </r>
  <r>
    <s v="2024-42"/>
    <x v="41"/>
    <s v="ST002"/>
    <s v="SKU008"/>
    <n v="283"/>
    <n v="212"/>
    <n v="59996"/>
    <n v="1"/>
    <n v="1"/>
    <n v="0.12"/>
    <n v="0.02"/>
    <n v="0"/>
  </r>
  <r>
    <s v="2024-42"/>
    <x v="41"/>
    <s v="ST002"/>
    <s v="SKU009"/>
    <n v="302"/>
    <n v="184"/>
    <n v="55568"/>
    <n v="1"/>
    <n v="0"/>
    <n v="0.15"/>
    <n v="0.02"/>
    <n v="0"/>
  </r>
  <r>
    <s v="2024-42"/>
    <x v="41"/>
    <s v="ST002"/>
    <s v="SKU010"/>
    <n v="44"/>
    <n v="5362"/>
    <n v="235928"/>
    <n v="0"/>
    <n v="0"/>
    <n v="0"/>
    <n v="0"/>
    <n v="0"/>
  </r>
  <r>
    <s v="2024-42"/>
    <x v="41"/>
    <s v="ST002"/>
    <s v="SKU011"/>
    <n v="51"/>
    <n v="5245"/>
    <n v="267495"/>
    <n v="0"/>
    <n v="0"/>
    <n v="0"/>
    <n v="0"/>
    <n v="1"/>
  </r>
  <r>
    <s v="2024-42"/>
    <x v="41"/>
    <s v="ST002"/>
    <s v="SKU012"/>
    <n v="41"/>
    <n v="5111"/>
    <n v="209551"/>
    <n v="0"/>
    <n v="0"/>
    <n v="0"/>
    <n v="0"/>
    <n v="0"/>
  </r>
  <r>
    <s v="2024-42"/>
    <x v="41"/>
    <s v="ST003"/>
    <s v="SKU001"/>
    <n v="91"/>
    <n v="318"/>
    <n v="28938"/>
    <n v="1"/>
    <n v="1"/>
    <n v="0.22"/>
    <n v="0.01"/>
    <n v="0"/>
  </r>
  <r>
    <s v="2024-42"/>
    <x v="41"/>
    <s v="ST003"/>
    <s v="SKU002"/>
    <n v="88"/>
    <n v="323"/>
    <n v="28424"/>
    <n v="0"/>
    <n v="0"/>
    <n v="0"/>
    <n v="0"/>
    <n v="0"/>
  </r>
  <r>
    <s v="2024-42"/>
    <x v="41"/>
    <s v="ST003"/>
    <s v="SKU003"/>
    <n v="86"/>
    <n v="336"/>
    <n v="28896"/>
    <n v="0"/>
    <n v="0"/>
    <n v="0"/>
    <n v="0"/>
    <n v="0"/>
  </r>
  <r>
    <s v="2024-42"/>
    <x v="41"/>
    <s v="ST003"/>
    <s v="SKU005"/>
    <n v="90"/>
    <n v="276"/>
    <n v="24840"/>
    <n v="0"/>
    <n v="0"/>
    <n v="0"/>
    <n v="0"/>
    <n v="0"/>
  </r>
  <r>
    <s v="2024-42"/>
    <x v="41"/>
    <s v="ST003"/>
    <s v="SKU007"/>
    <n v="156"/>
    <n v="195"/>
    <n v="30420"/>
    <n v="1"/>
    <n v="1"/>
    <n v="0.19"/>
    <n v="0.02"/>
    <n v="0"/>
  </r>
  <r>
    <s v="2024-42"/>
    <x v="41"/>
    <s v="ST003"/>
    <s v="SKU008"/>
    <n v="125"/>
    <n v="216"/>
    <n v="27000"/>
    <n v="1"/>
    <n v="0"/>
    <n v="0.1"/>
    <n v="0.02"/>
    <n v="0"/>
  </r>
  <r>
    <s v="2024-42"/>
    <x v="41"/>
    <s v="ST003"/>
    <s v="SKU009"/>
    <n v="105"/>
    <n v="186"/>
    <n v="19530"/>
    <n v="0"/>
    <n v="0"/>
    <n v="0"/>
    <n v="0"/>
    <n v="0"/>
  </r>
  <r>
    <s v="2024-42"/>
    <x v="41"/>
    <s v="ST004"/>
    <s v="SKU001"/>
    <n v="276"/>
    <n v="302"/>
    <n v="83352"/>
    <n v="0"/>
    <n v="0"/>
    <n v="0"/>
    <n v="0"/>
    <n v="0"/>
  </r>
  <r>
    <s v="2024-42"/>
    <x v="41"/>
    <s v="ST004"/>
    <s v="SKU002"/>
    <n v="258"/>
    <n v="309"/>
    <n v="79722"/>
    <n v="0"/>
    <n v="0"/>
    <n v="0"/>
    <n v="0"/>
    <n v="0"/>
  </r>
  <r>
    <s v="2024-42"/>
    <x v="41"/>
    <s v="ST004"/>
    <s v="SKU003"/>
    <n v="277"/>
    <n v="317"/>
    <n v="87809"/>
    <n v="0"/>
    <n v="0"/>
    <n v="0"/>
    <n v="0"/>
    <n v="0"/>
  </r>
  <r>
    <s v="2024-42"/>
    <x v="41"/>
    <s v="ST004"/>
    <s v="SKU004"/>
    <n v="312"/>
    <n v="356"/>
    <n v="111072"/>
    <n v="1"/>
    <n v="0"/>
    <n v="0.11"/>
    <n v="0.02"/>
    <n v="0"/>
  </r>
  <r>
    <s v="2024-42"/>
    <x v="41"/>
    <s v="ST004"/>
    <s v="SKU005"/>
    <n v="312"/>
    <n v="262"/>
    <n v="81744"/>
    <n v="1"/>
    <n v="0"/>
    <n v="0.2"/>
    <n v="0.02"/>
    <n v="0"/>
  </r>
  <r>
    <s v="2024-42"/>
    <x v="41"/>
    <s v="ST004"/>
    <s v="SKU006"/>
    <n v="410"/>
    <n v="168"/>
    <n v="68880"/>
    <n v="0"/>
    <n v="0"/>
    <n v="0"/>
    <n v="0"/>
    <n v="0"/>
  </r>
  <r>
    <s v="2024-42"/>
    <x v="41"/>
    <s v="ST004"/>
    <s v="SKU007"/>
    <n v="385"/>
    <n v="186"/>
    <n v="71610"/>
    <n v="0"/>
    <n v="0"/>
    <n v="0"/>
    <n v="0"/>
    <n v="0"/>
  </r>
  <r>
    <s v="2024-42"/>
    <x v="41"/>
    <s v="ST004"/>
    <s v="SKU008"/>
    <n v="389"/>
    <n v="209"/>
    <n v="81301"/>
    <n v="0"/>
    <n v="0"/>
    <n v="0"/>
    <n v="0"/>
    <n v="0"/>
  </r>
  <r>
    <s v="2024-42"/>
    <x v="41"/>
    <s v="ST004"/>
    <s v="SKU009"/>
    <n v="380"/>
    <n v="178"/>
    <n v="67640"/>
    <n v="0"/>
    <n v="0"/>
    <n v="0"/>
    <n v="0"/>
    <n v="4"/>
  </r>
  <r>
    <s v="2024-42"/>
    <x v="41"/>
    <s v="ST004"/>
    <s v="SKU010"/>
    <n v="51"/>
    <n v="5253"/>
    <n v="267903"/>
    <n v="0"/>
    <n v="0"/>
    <n v="0"/>
    <n v="0"/>
    <n v="0"/>
  </r>
  <r>
    <s v="2024-42"/>
    <x v="41"/>
    <s v="ST004"/>
    <s v="SKU011"/>
    <n v="52"/>
    <n v="5113"/>
    <n v="265876"/>
    <n v="0"/>
    <n v="0"/>
    <n v="0"/>
    <n v="0"/>
    <n v="0"/>
  </r>
  <r>
    <s v="2024-42"/>
    <x v="41"/>
    <s v="ST004"/>
    <s v="SKU012"/>
    <n v="59"/>
    <n v="5001"/>
    <n v="295059"/>
    <n v="0"/>
    <n v="0"/>
    <n v="0"/>
    <n v="0"/>
    <n v="0"/>
  </r>
  <r>
    <s v="2024-42"/>
    <x v="41"/>
    <s v="ST004"/>
    <s v="SKU013"/>
    <n v="56"/>
    <n v="1224"/>
    <n v="68544"/>
    <n v="0"/>
    <n v="0"/>
    <n v="0"/>
    <n v="0"/>
    <n v="0"/>
  </r>
  <r>
    <s v="2024-42"/>
    <x v="41"/>
    <s v="ST005"/>
    <s v="SKU001"/>
    <n v="114"/>
    <n v="311"/>
    <n v="35454"/>
    <n v="0"/>
    <n v="0"/>
    <n v="0"/>
    <n v="0"/>
    <n v="0"/>
  </r>
  <r>
    <s v="2024-42"/>
    <x v="41"/>
    <s v="ST005"/>
    <s v="SKU002"/>
    <n v="120"/>
    <n v="322"/>
    <n v="38640"/>
    <n v="0"/>
    <n v="0"/>
    <n v="0"/>
    <n v="0"/>
    <n v="0"/>
  </r>
  <r>
    <s v="2024-42"/>
    <x v="41"/>
    <s v="ST005"/>
    <s v="SKU003"/>
    <n v="110"/>
    <n v="333"/>
    <n v="36630"/>
    <n v="0"/>
    <n v="0"/>
    <n v="0"/>
    <n v="0"/>
    <n v="0"/>
  </r>
  <r>
    <s v="2024-42"/>
    <x v="41"/>
    <s v="ST005"/>
    <s v="SKU004"/>
    <n v="112"/>
    <n v="370"/>
    <n v="41440"/>
    <n v="0"/>
    <n v="0"/>
    <n v="0"/>
    <n v="0"/>
    <n v="0"/>
  </r>
  <r>
    <s v="2024-42"/>
    <x v="41"/>
    <s v="ST005"/>
    <s v="SKU005"/>
    <n v="119"/>
    <n v="275"/>
    <n v="32725"/>
    <n v="0"/>
    <n v="0"/>
    <n v="0"/>
    <n v="0"/>
    <n v="0"/>
  </r>
  <r>
    <s v="2024-42"/>
    <x v="41"/>
    <s v="ST005"/>
    <s v="SKU006"/>
    <n v="193"/>
    <n v="175"/>
    <n v="33775"/>
    <n v="0"/>
    <n v="0"/>
    <n v="0"/>
    <n v="0"/>
    <n v="0"/>
  </r>
  <r>
    <s v="2024-42"/>
    <x v="41"/>
    <s v="ST005"/>
    <s v="SKU007"/>
    <n v="173"/>
    <n v="196"/>
    <n v="33908"/>
    <n v="0"/>
    <n v="0"/>
    <n v="0"/>
    <n v="0"/>
    <n v="0"/>
  </r>
  <r>
    <s v="2024-42"/>
    <x v="41"/>
    <s v="ST005"/>
    <s v="SKU008"/>
    <n v="176"/>
    <n v="215"/>
    <n v="37840"/>
    <n v="0"/>
    <n v="0"/>
    <n v="0"/>
    <n v="0"/>
    <n v="0"/>
  </r>
  <r>
    <s v="2024-42"/>
    <x v="41"/>
    <s v="ST005"/>
    <s v="SKU009"/>
    <n v="190"/>
    <n v="186"/>
    <n v="35340"/>
    <n v="0"/>
    <n v="0"/>
    <n v="0"/>
    <n v="0"/>
    <n v="0"/>
  </r>
  <r>
    <s v="2024-42"/>
    <x v="41"/>
    <s v="ST005"/>
    <s v="SKU010"/>
    <n v="57"/>
    <n v="5530"/>
    <n v="315210"/>
    <n v="0"/>
    <n v="0"/>
    <n v="0"/>
    <n v="0"/>
    <n v="0"/>
  </r>
  <r>
    <s v="2024-42"/>
    <x v="41"/>
    <s v="ST005"/>
    <s v="SKU011"/>
    <n v="61"/>
    <n v="5302"/>
    <n v="323422"/>
    <n v="0"/>
    <n v="0"/>
    <n v="0"/>
    <n v="0"/>
    <n v="0"/>
  </r>
  <r>
    <s v="2024-42"/>
    <x v="41"/>
    <s v="ST005"/>
    <s v="SKU012"/>
    <n v="60"/>
    <n v="5152"/>
    <n v="309120"/>
    <n v="0"/>
    <n v="0"/>
    <n v="0"/>
    <n v="0"/>
    <n v="0"/>
  </r>
  <r>
    <s v="2024-42"/>
    <x v="41"/>
    <s v="ST005"/>
    <s v="SKU013"/>
    <n v="67"/>
    <n v="1269"/>
    <n v="85023"/>
    <n v="0"/>
    <n v="0"/>
    <n v="0"/>
    <n v="0"/>
    <n v="0"/>
  </r>
  <r>
    <s v="2024-43"/>
    <x v="42"/>
    <s v="ST001"/>
    <s v="SKU001"/>
    <n v="225"/>
    <n v="298"/>
    <n v="67050"/>
    <n v="0"/>
    <n v="0"/>
    <n v="0"/>
    <n v="0"/>
    <n v="0"/>
  </r>
  <r>
    <s v="2024-43"/>
    <x v="42"/>
    <s v="ST001"/>
    <s v="SKU002"/>
    <n v="308"/>
    <n v="307"/>
    <n v="94556"/>
    <n v="1"/>
    <n v="0"/>
    <n v="0.23"/>
    <n v="0.02"/>
    <n v="0"/>
  </r>
  <r>
    <s v="2024-43"/>
    <x v="42"/>
    <s v="ST001"/>
    <s v="SKU003"/>
    <n v="302"/>
    <n v="315"/>
    <n v="95130"/>
    <n v="1"/>
    <n v="0"/>
    <n v="0.1"/>
    <n v="0.02"/>
    <n v="0"/>
  </r>
  <r>
    <s v="2024-43"/>
    <x v="42"/>
    <s v="ST001"/>
    <s v="SKU004"/>
    <n v="232"/>
    <n v="357"/>
    <n v="82824"/>
    <n v="0"/>
    <n v="0"/>
    <n v="0"/>
    <n v="0"/>
    <n v="0"/>
  </r>
  <r>
    <s v="2024-43"/>
    <x v="42"/>
    <s v="ST001"/>
    <s v="SKU005"/>
    <n v="284"/>
    <n v="261"/>
    <n v="74124"/>
    <n v="0"/>
    <n v="0"/>
    <n v="0"/>
    <n v="0"/>
    <n v="0"/>
  </r>
  <r>
    <s v="2024-43"/>
    <x v="42"/>
    <s v="ST001"/>
    <s v="SKU006"/>
    <n v="451"/>
    <n v="168"/>
    <n v="75768"/>
    <n v="1"/>
    <n v="1"/>
    <n v="0.25"/>
    <n v="0.03"/>
    <n v="0"/>
  </r>
  <r>
    <s v="2024-43"/>
    <x v="42"/>
    <s v="ST001"/>
    <s v="SKU007"/>
    <n v="389"/>
    <n v="185"/>
    <n v="71965"/>
    <n v="0"/>
    <n v="0"/>
    <n v="0"/>
    <n v="0"/>
    <n v="0"/>
  </r>
  <r>
    <s v="2024-43"/>
    <x v="42"/>
    <s v="ST001"/>
    <s v="SKU008"/>
    <n v="357"/>
    <n v="205"/>
    <n v="73185"/>
    <n v="0"/>
    <n v="0"/>
    <n v="0"/>
    <n v="0"/>
    <n v="0"/>
  </r>
  <r>
    <s v="2024-43"/>
    <x v="42"/>
    <s v="ST001"/>
    <s v="SKU009"/>
    <n v="365"/>
    <n v="177"/>
    <n v="64605"/>
    <n v="0"/>
    <n v="0"/>
    <n v="0"/>
    <n v="0"/>
    <n v="0"/>
  </r>
  <r>
    <s v="2024-43"/>
    <x v="42"/>
    <s v="ST001"/>
    <s v="SKU010"/>
    <n v="47"/>
    <n v="5249"/>
    <n v="246703"/>
    <n v="0"/>
    <n v="0"/>
    <n v="0"/>
    <n v="0"/>
    <n v="0"/>
  </r>
  <r>
    <s v="2024-43"/>
    <x v="42"/>
    <s v="ST001"/>
    <s v="SKU011"/>
    <n v="51"/>
    <n v="5129"/>
    <n v="261579"/>
    <n v="0"/>
    <n v="0"/>
    <n v="0"/>
    <n v="0"/>
    <n v="0"/>
  </r>
  <r>
    <s v="2024-43"/>
    <x v="42"/>
    <s v="ST001"/>
    <s v="SKU012"/>
    <n v="54"/>
    <n v="4963"/>
    <n v="268002"/>
    <n v="0"/>
    <n v="0"/>
    <n v="0"/>
    <n v="0"/>
    <n v="0"/>
  </r>
  <r>
    <s v="2024-43"/>
    <x v="42"/>
    <s v="ST001"/>
    <s v="SKU013"/>
    <n v="60"/>
    <n v="1213"/>
    <n v="72780"/>
    <n v="1"/>
    <n v="0"/>
    <n v="0.05"/>
    <n v="0.01"/>
    <n v="0"/>
  </r>
  <r>
    <s v="2024-43"/>
    <x v="42"/>
    <s v="ST002"/>
    <s v="SKU001"/>
    <n v="195"/>
    <n v="307"/>
    <n v="59865"/>
    <n v="1"/>
    <n v="0"/>
    <n v="0.2"/>
    <n v="0.01"/>
    <n v="0"/>
  </r>
  <r>
    <s v="2024-43"/>
    <x v="42"/>
    <s v="ST002"/>
    <s v="SKU002"/>
    <n v="150"/>
    <n v="316"/>
    <n v="47400"/>
    <n v="0"/>
    <n v="0"/>
    <n v="0"/>
    <n v="0"/>
    <n v="0"/>
  </r>
  <r>
    <s v="2024-43"/>
    <x v="42"/>
    <s v="ST002"/>
    <s v="SKU003"/>
    <n v="200"/>
    <n v="324"/>
    <n v="64800"/>
    <n v="1"/>
    <n v="0"/>
    <n v="0.12"/>
    <n v="0.01"/>
    <n v="0"/>
  </r>
  <r>
    <s v="2024-43"/>
    <x v="42"/>
    <s v="ST002"/>
    <s v="SKU004"/>
    <n v="173"/>
    <n v="363"/>
    <n v="62799"/>
    <n v="1"/>
    <n v="0"/>
    <n v="0.1"/>
    <n v="0.01"/>
    <n v="0"/>
  </r>
  <r>
    <s v="2024-43"/>
    <x v="42"/>
    <s v="ST002"/>
    <s v="SKU005"/>
    <n v="205"/>
    <n v="265"/>
    <n v="54325"/>
    <n v="0"/>
    <n v="0"/>
    <n v="0"/>
    <n v="0"/>
    <n v="0"/>
  </r>
  <r>
    <s v="2024-43"/>
    <x v="42"/>
    <s v="ST002"/>
    <s v="SKU006"/>
    <n v="239"/>
    <n v="172"/>
    <n v="41108"/>
    <n v="0"/>
    <n v="0"/>
    <n v="0"/>
    <n v="0"/>
    <n v="0"/>
  </r>
  <r>
    <s v="2024-43"/>
    <x v="42"/>
    <s v="ST002"/>
    <s v="SKU007"/>
    <n v="267"/>
    <n v="189"/>
    <n v="50463"/>
    <n v="0"/>
    <n v="0"/>
    <n v="0"/>
    <n v="0"/>
    <n v="0"/>
  </r>
  <r>
    <s v="2024-43"/>
    <x v="42"/>
    <s v="ST002"/>
    <s v="SKU008"/>
    <n v="274"/>
    <n v="210"/>
    <n v="57540"/>
    <n v="0"/>
    <n v="0"/>
    <n v="0"/>
    <n v="0"/>
    <n v="0"/>
  </r>
  <r>
    <s v="2024-43"/>
    <x v="42"/>
    <s v="ST002"/>
    <s v="SKU009"/>
    <n v="259"/>
    <n v="183"/>
    <n v="47397"/>
    <n v="0"/>
    <n v="0"/>
    <n v="0"/>
    <n v="0"/>
    <n v="0"/>
  </r>
  <r>
    <s v="2024-43"/>
    <x v="42"/>
    <s v="ST002"/>
    <s v="SKU010"/>
    <n v="42"/>
    <n v="5359"/>
    <n v="225078"/>
    <n v="0"/>
    <n v="0"/>
    <n v="0"/>
    <n v="0"/>
    <n v="0"/>
  </r>
  <r>
    <s v="2024-43"/>
    <x v="42"/>
    <s v="ST002"/>
    <s v="SKU011"/>
    <n v="50"/>
    <n v="5235"/>
    <n v="261750"/>
    <n v="0"/>
    <n v="0"/>
    <n v="0"/>
    <n v="0"/>
    <n v="0"/>
  </r>
  <r>
    <s v="2024-43"/>
    <x v="42"/>
    <s v="ST002"/>
    <s v="SKU012"/>
    <n v="39"/>
    <n v="5093"/>
    <n v="198627"/>
    <n v="0"/>
    <n v="0"/>
    <n v="0"/>
    <n v="0"/>
    <n v="0"/>
  </r>
  <r>
    <s v="2024-43"/>
    <x v="42"/>
    <s v="ST003"/>
    <s v="SKU001"/>
    <n v="94"/>
    <n v="312"/>
    <n v="29328"/>
    <n v="0"/>
    <n v="0"/>
    <n v="0"/>
    <n v="0"/>
    <n v="0"/>
  </r>
  <r>
    <s v="2024-43"/>
    <x v="42"/>
    <s v="ST003"/>
    <s v="SKU002"/>
    <n v="81"/>
    <n v="322"/>
    <n v="26082"/>
    <n v="0"/>
    <n v="0"/>
    <n v="0"/>
    <n v="0"/>
    <n v="0"/>
  </r>
  <r>
    <s v="2024-43"/>
    <x v="42"/>
    <s v="ST003"/>
    <s v="SKU003"/>
    <n v="85"/>
    <n v="333"/>
    <n v="28305"/>
    <n v="0"/>
    <n v="0"/>
    <n v="0"/>
    <n v="0"/>
    <n v="0"/>
  </r>
  <r>
    <s v="2024-43"/>
    <x v="42"/>
    <s v="ST003"/>
    <s v="SKU005"/>
    <n v="81"/>
    <n v="276"/>
    <n v="22356"/>
    <n v="0"/>
    <n v="0"/>
    <n v="0"/>
    <n v="0"/>
    <n v="0"/>
  </r>
  <r>
    <s v="2024-43"/>
    <x v="42"/>
    <s v="ST003"/>
    <s v="SKU007"/>
    <n v="148"/>
    <n v="195"/>
    <n v="28860"/>
    <n v="1"/>
    <n v="1"/>
    <n v="0.14000000000000001"/>
    <n v="0.02"/>
    <n v="0"/>
  </r>
  <r>
    <s v="2024-43"/>
    <x v="42"/>
    <s v="ST003"/>
    <s v="SKU008"/>
    <n v="115"/>
    <n v="215"/>
    <n v="24725"/>
    <n v="0"/>
    <n v="0"/>
    <n v="0"/>
    <n v="0"/>
    <n v="0"/>
  </r>
  <r>
    <s v="2024-43"/>
    <x v="42"/>
    <s v="ST003"/>
    <s v="SKU009"/>
    <n v="142"/>
    <n v="187"/>
    <n v="26554"/>
    <n v="1"/>
    <n v="1"/>
    <n v="0.24"/>
    <n v="0.02"/>
    <n v="0"/>
  </r>
  <r>
    <s v="2024-43"/>
    <x v="42"/>
    <s v="ST004"/>
    <s v="SKU001"/>
    <n v="288"/>
    <n v="300"/>
    <n v="86400"/>
    <n v="0"/>
    <n v="0"/>
    <n v="0"/>
    <n v="0"/>
    <n v="0"/>
  </r>
  <r>
    <s v="2024-43"/>
    <x v="42"/>
    <s v="ST004"/>
    <s v="SKU002"/>
    <n v="284"/>
    <n v="309"/>
    <n v="87756"/>
    <n v="0"/>
    <n v="0"/>
    <n v="0"/>
    <n v="0"/>
    <n v="0"/>
  </r>
  <r>
    <s v="2024-43"/>
    <x v="42"/>
    <s v="ST004"/>
    <s v="SKU003"/>
    <n v="302"/>
    <n v="318"/>
    <n v="96036"/>
    <n v="0"/>
    <n v="0"/>
    <n v="0"/>
    <n v="0"/>
    <n v="0"/>
  </r>
  <r>
    <s v="2024-43"/>
    <x v="42"/>
    <s v="ST004"/>
    <s v="SKU004"/>
    <n v="299"/>
    <n v="356"/>
    <n v="106444"/>
    <n v="0"/>
    <n v="0"/>
    <n v="0"/>
    <n v="0"/>
    <n v="0"/>
  </r>
  <r>
    <s v="2024-43"/>
    <x v="42"/>
    <s v="ST004"/>
    <s v="SKU005"/>
    <n v="329"/>
    <n v="261"/>
    <n v="85869"/>
    <n v="1"/>
    <n v="1"/>
    <n v="0.19"/>
    <n v="0.02"/>
    <n v="0"/>
  </r>
  <r>
    <s v="2024-43"/>
    <x v="42"/>
    <s v="ST004"/>
    <s v="SKU006"/>
    <n v="384"/>
    <n v="168"/>
    <n v="64512"/>
    <n v="0"/>
    <n v="0"/>
    <n v="0"/>
    <n v="0"/>
    <n v="0"/>
  </r>
  <r>
    <s v="2024-43"/>
    <x v="42"/>
    <s v="ST004"/>
    <s v="SKU007"/>
    <n v="425"/>
    <n v="185"/>
    <n v="78625"/>
    <n v="0"/>
    <n v="0"/>
    <n v="0"/>
    <n v="0"/>
    <n v="0"/>
  </r>
  <r>
    <s v="2024-43"/>
    <x v="42"/>
    <s v="ST004"/>
    <s v="SKU008"/>
    <n v="447"/>
    <n v="205"/>
    <n v="91635"/>
    <n v="1"/>
    <n v="0"/>
    <n v="0.12"/>
    <n v="0.03"/>
    <n v="0"/>
  </r>
  <r>
    <s v="2024-43"/>
    <x v="42"/>
    <s v="ST004"/>
    <s v="SKU009"/>
    <n v="367"/>
    <n v="178"/>
    <n v="65326"/>
    <n v="0"/>
    <n v="0"/>
    <n v="0"/>
    <n v="0"/>
    <n v="0"/>
  </r>
  <r>
    <s v="2024-43"/>
    <x v="42"/>
    <s v="ST004"/>
    <s v="SKU010"/>
    <n v="53"/>
    <n v="5255"/>
    <n v="278515"/>
    <n v="0"/>
    <n v="0"/>
    <n v="0"/>
    <n v="0"/>
    <n v="0"/>
  </r>
  <r>
    <s v="2024-43"/>
    <x v="42"/>
    <s v="ST004"/>
    <s v="SKU011"/>
    <n v="61"/>
    <n v="5079"/>
    <n v="309819"/>
    <n v="0"/>
    <n v="0"/>
    <n v="0"/>
    <n v="0"/>
    <n v="0"/>
  </r>
  <r>
    <s v="2024-43"/>
    <x v="42"/>
    <s v="ST004"/>
    <s v="SKU012"/>
    <n v="50"/>
    <n v="4990"/>
    <n v="249500"/>
    <n v="0"/>
    <n v="0"/>
    <n v="0"/>
    <n v="0"/>
    <n v="0"/>
  </r>
  <r>
    <s v="2024-43"/>
    <x v="42"/>
    <s v="ST004"/>
    <s v="SKU013"/>
    <n v="50"/>
    <n v="1214"/>
    <n v="60700"/>
    <n v="0"/>
    <n v="0"/>
    <n v="0"/>
    <n v="0"/>
    <n v="0"/>
  </r>
  <r>
    <s v="2024-43"/>
    <x v="42"/>
    <s v="ST005"/>
    <s v="SKU001"/>
    <n v="107"/>
    <n v="316"/>
    <n v="33812"/>
    <n v="0"/>
    <n v="0"/>
    <n v="0"/>
    <n v="0"/>
    <n v="0"/>
  </r>
  <r>
    <s v="2024-43"/>
    <x v="42"/>
    <s v="ST005"/>
    <s v="SKU002"/>
    <n v="129"/>
    <n v="324"/>
    <n v="41796"/>
    <n v="0"/>
    <n v="0"/>
    <n v="0"/>
    <n v="0"/>
    <n v="0"/>
  </r>
  <r>
    <s v="2024-43"/>
    <x v="42"/>
    <s v="ST005"/>
    <s v="SKU003"/>
    <n v="151"/>
    <n v="336"/>
    <n v="50736"/>
    <n v="1"/>
    <n v="1"/>
    <n v="0.2"/>
    <n v="0.02"/>
    <n v="0"/>
  </r>
  <r>
    <s v="2024-43"/>
    <x v="42"/>
    <s v="ST005"/>
    <s v="SKU004"/>
    <n v="118"/>
    <n v="371"/>
    <n v="43778"/>
    <n v="0"/>
    <n v="0"/>
    <n v="0"/>
    <n v="0"/>
    <n v="0"/>
  </r>
  <r>
    <s v="2024-43"/>
    <x v="42"/>
    <s v="ST005"/>
    <s v="SKU005"/>
    <n v="158"/>
    <n v="271"/>
    <n v="42818"/>
    <n v="1"/>
    <n v="1"/>
    <n v="0.22"/>
    <n v="0.02"/>
    <n v="0"/>
  </r>
  <r>
    <s v="2024-43"/>
    <x v="42"/>
    <s v="ST005"/>
    <s v="SKU006"/>
    <n v="155"/>
    <n v="176"/>
    <n v="27280"/>
    <n v="0"/>
    <n v="0"/>
    <n v="0"/>
    <n v="0"/>
    <n v="0"/>
  </r>
  <r>
    <s v="2024-43"/>
    <x v="42"/>
    <s v="ST005"/>
    <s v="SKU007"/>
    <n v="208"/>
    <n v="195"/>
    <n v="40560"/>
    <n v="0"/>
    <n v="0"/>
    <n v="0"/>
    <n v="0"/>
    <n v="0"/>
  </r>
  <r>
    <s v="2024-43"/>
    <x v="42"/>
    <s v="ST005"/>
    <s v="SKU008"/>
    <n v="162"/>
    <n v="216"/>
    <n v="34992"/>
    <n v="0"/>
    <n v="0"/>
    <n v="0"/>
    <n v="0"/>
    <n v="0"/>
  </r>
  <r>
    <s v="2024-43"/>
    <x v="42"/>
    <s v="ST005"/>
    <s v="SKU009"/>
    <n v="186"/>
    <n v="186"/>
    <n v="34596"/>
    <n v="0"/>
    <n v="0"/>
    <n v="0"/>
    <n v="0"/>
    <n v="0"/>
  </r>
  <r>
    <s v="2024-43"/>
    <x v="42"/>
    <s v="ST005"/>
    <s v="SKU010"/>
    <n v="66"/>
    <n v="5497"/>
    <n v="362802"/>
    <n v="0"/>
    <n v="0"/>
    <n v="0"/>
    <n v="0"/>
    <n v="0"/>
  </r>
  <r>
    <s v="2024-43"/>
    <x v="42"/>
    <s v="ST005"/>
    <s v="SKU011"/>
    <n v="57"/>
    <n v="5312"/>
    <n v="302784"/>
    <n v="0"/>
    <n v="0"/>
    <n v="0"/>
    <n v="0"/>
    <n v="0"/>
  </r>
  <r>
    <s v="2024-43"/>
    <x v="42"/>
    <s v="ST005"/>
    <s v="SKU012"/>
    <n v="58"/>
    <n v="5170"/>
    <n v="299860"/>
    <n v="0"/>
    <n v="0"/>
    <n v="0"/>
    <n v="0"/>
    <n v="0"/>
  </r>
  <r>
    <s v="2024-43"/>
    <x v="42"/>
    <s v="ST005"/>
    <s v="SKU013"/>
    <n v="64"/>
    <n v="1273"/>
    <n v="81472"/>
    <n v="1"/>
    <n v="0"/>
    <n v="0.06"/>
    <n v="0.01"/>
    <n v="0"/>
  </r>
  <r>
    <s v="2024-44"/>
    <x v="43"/>
    <s v="ST001"/>
    <s v="SKU001"/>
    <n v="260"/>
    <n v="299"/>
    <n v="77740"/>
    <n v="0"/>
    <n v="0"/>
    <n v="0"/>
    <n v="0"/>
    <n v="0"/>
  </r>
  <r>
    <s v="2024-44"/>
    <x v="43"/>
    <s v="ST001"/>
    <s v="SKU002"/>
    <n v="321"/>
    <n v="308"/>
    <n v="98868"/>
    <n v="1"/>
    <n v="0"/>
    <n v="0.1"/>
    <n v="0.02"/>
    <n v="0"/>
  </r>
  <r>
    <s v="2024-44"/>
    <x v="43"/>
    <s v="ST001"/>
    <s v="SKU003"/>
    <n v="262"/>
    <n v="318"/>
    <n v="83316"/>
    <n v="0"/>
    <n v="0"/>
    <n v="0"/>
    <n v="0"/>
    <n v="0"/>
  </r>
  <r>
    <s v="2024-44"/>
    <x v="43"/>
    <s v="ST001"/>
    <s v="SKU004"/>
    <n v="274"/>
    <n v="357"/>
    <n v="97818"/>
    <n v="0"/>
    <n v="0"/>
    <n v="0"/>
    <n v="0"/>
    <n v="0"/>
  </r>
  <r>
    <s v="2024-44"/>
    <x v="43"/>
    <s v="ST001"/>
    <s v="SKU005"/>
    <n v="257"/>
    <n v="263"/>
    <n v="67591"/>
    <n v="0"/>
    <n v="0"/>
    <n v="0"/>
    <n v="0"/>
    <n v="0"/>
  </r>
  <r>
    <s v="2024-44"/>
    <x v="43"/>
    <s v="ST001"/>
    <s v="SKU006"/>
    <n v="399"/>
    <n v="166"/>
    <n v="66234"/>
    <n v="0"/>
    <n v="0"/>
    <n v="0"/>
    <n v="0"/>
    <n v="0"/>
  </r>
  <r>
    <s v="2024-44"/>
    <x v="43"/>
    <s v="ST001"/>
    <s v="SKU007"/>
    <n v="401"/>
    <n v="187"/>
    <n v="74987"/>
    <n v="0"/>
    <n v="0"/>
    <n v="0"/>
    <n v="0"/>
    <n v="0"/>
  </r>
  <r>
    <s v="2024-44"/>
    <x v="43"/>
    <s v="ST001"/>
    <s v="SKU008"/>
    <n v="391"/>
    <n v="206"/>
    <n v="80546"/>
    <n v="0"/>
    <n v="0"/>
    <n v="0"/>
    <n v="0"/>
    <n v="0"/>
  </r>
  <r>
    <s v="2024-44"/>
    <x v="43"/>
    <s v="ST001"/>
    <s v="SKU009"/>
    <n v="331"/>
    <n v="177"/>
    <n v="58587"/>
    <n v="0"/>
    <n v="0"/>
    <n v="0"/>
    <n v="0"/>
    <n v="0"/>
  </r>
  <r>
    <s v="2024-44"/>
    <x v="43"/>
    <s v="ST001"/>
    <s v="SKU010"/>
    <n v="52"/>
    <n v="5257"/>
    <n v="273364"/>
    <n v="0"/>
    <n v="0"/>
    <n v="0"/>
    <n v="0"/>
    <n v="0"/>
  </r>
  <r>
    <s v="2024-44"/>
    <x v="43"/>
    <s v="ST001"/>
    <s v="SKU011"/>
    <n v="49"/>
    <n v="5086"/>
    <n v="249214"/>
    <n v="0"/>
    <n v="0"/>
    <n v="0"/>
    <n v="0"/>
    <n v="0"/>
  </r>
  <r>
    <s v="2024-44"/>
    <x v="43"/>
    <s v="ST001"/>
    <s v="SKU012"/>
    <n v="60"/>
    <n v="4965"/>
    <n v="297900"/>
    <n v="0"/>
    <n v="0"/>
    <n v="0"/>
    <n v="0"/>
    <n v="0"/>
  </r>
  <r>
    <s v="2024-44"/>
    <x v="43"/>
    <s v="ST001"/>
    <s v="SKU013"/>
    <n v="55"/>
    <n v="1217"/>
    <n v="66935"/>
    <n v="0"/>
    <n v="0"/>
    <n v="0"/>
    <n v="0"/>
    <n v="0"/>
  </r>
  <r>
    <s v="2024-44"/>
    <x v="43"/>
    <s v="ST002"/>
    <s v="SKU001"/>
    <n v="177"/>
    <n v="305"/>
    <n v="53985"/>
    <n v="0"/>
    <n v="0"/>
    <n v="0"/>
    <n v="0"/>
    <n v="0"/>
  </r>
  <r>
    <s v="2024-44"/>
    <x v="43"/>
    <s v="ST002"/>
    <s v="SKU002"/>
    <n v="190"/>
    <n v="315"/>
    <n v="59850"/>
    <n v="0"/>
    <n v="0"/>
    <n v="0"/>
    <n v="0"/>
    <n v="0"/>
  </r>
  <r>
    <s v="2024-44"/>
    <x v="43"/>
    <s v="ST002"/>
    <s v="SKU003"/>
    <n v="238"/>
    <n v="326"/>
    <n v="77588"/>
    <n v="1"/>
    <n v="1"/>
    <n v="0.21"/>
    <n v="0.01"/>
    <n v="0"/>
  </r>
  <r>
    <s v="2024-44"/>
    <x v="43"/>
    <s v="ST002"/>
    <s v="SKU004"/>
    <n v="149"/>
    <n v="363"/>
    <n v="54087"/>
    <n v="0"/>
    <n v="0"/>
    <n v="0"/>
    <n v="0"/>
    <n v="0"/>
  </r>
  <r>
    <s v="2024-44"/>
    <x v="43"/>
    <s v="ST002"/>
    <s v="SKU005"/>
    <n v="220"/>
    <n v="268"/>
    <n v="58960"/>
    <n v="1"/>
    <n v="1"/>
    <n v="0.14000000000000001"/>
    <n v="0.01"/>
    <n v="0"/>
  </r>
  <r>
    <s v="2024-44"/>
    <x v="43"/>
    <s v="ST002"/>
    <s v="SKU006"/>
    <n v="242"/>
    <n v="172"/>
    <n v="41624"/>
    <n v="0"/>
    <n v="0"/>
    <n v="0"/>
    <n v="0"/>
    <n v="0"/>
  </r>
  <r>
    <s v="2024-44"/>
    <x v="43"/>
    <s v="ST002"/>
    <s v="SKU007"/>
    <n v="247"/>
    <n v="191"/>
    <n v="47177"/>
    <n v="0"/>
    <n v="0"/>
    <n v="0"/>
    <n v="0"/>
    <n v="0"/>
  </r>
  <r>
    <s v="2024-44"/>
    <x v="43"/>
    <s v="ST002"/>
    <s v="SKU008"/>
    <n v="273"/>
    <n v="210"/>
    <n v="57330"/>
    <n v="0"/>
    <n v="0"/>
    <n v="0"/>
    <n v="0"/>
    <n v="0"/>
  </r>
  <r>
    <s v="2024-44"/>
    <x v="43"/>
    <s v="ST002"/>
    <s v="SKU009"/>
    <n v="231"/>
    <n v="181"/>
    <n v="41811"/>
    <n v="0"/>
    <n v="0"/>
    <n v="0"/>
    <n v="0"/>
    <n v="0"/>
  </r>
  <r>
    <s v="2024-44"/>
    <x v="43"/>
    <s v="ST002"/>
    <s v="SKU010"/>
    <n v="38"/>
    <n v="5380"/>
    <n v="204440"/>
    <n v="0"/>
    <n v="0"/>
    <n v="0"/>
    <n v="0"/>
    <n v="0"/>
  </r>
  <r>
    <s v="2024-44"/>
    <x v="43"/>
    <s v="ST002"/>
    <s v="SKU011"/>
    <n v="42"/>
    <n v="5221"/>
    <n v="219282"/>
    <n v="0"/>
    <n v="0"/>
    <n v="0"/>
    <n v="0"/>
    <n v="0"/>
  </r>
  <r>
    <s v="2024-44"/>
    <x v="43"/>
    <s v="ST002"/>
    <s v="SKU012"/>
    <n v="44"/>
    <n v="5057"/>
    <n v="222508"/>
    <n v="0"/>
    <n v="0"/>
    <n v="0"/>
    <n v="0"/>
    <n v="0"/>
  </r>
  <r>
    <s v="2024-44"/>
    <x v="43"/>
    <s v="ST003"/>
    <s v="SKU001"/>
    <n v="85"/>
    <n v="315"/>
    <n v="26775"/>
    <n v="0"/>
    <n v="0"/>
    <n v="0"/>
    <n v="0"/>
    <n v="0"/>
  </r>
  <r>
    <s v="2024-44"/>
    <x v="43"/>
    <s v="ST003"/>
    <s v="SKU002"/>
    <n v="85"/>
    <n v="325"/>
    <n v="27625"/>
    <n v="0"/>
    <n v="0"/>
    <n v="0"/>
    <n v="0"/>
    <n v="0"/>
  </r>
  <r>
    <s v="2024-44"/>
    <x v="43"/>
    <s v="ST003"/>
    <s v="SKU003"/>
    <n v="93"/>
    <n v="332"/>
    <n v="30876"/>
    <n v="1"/>
    <n v="0"/>
    <n v="0.13"/>
    <n v="0.01"/>
    <n v="0"/>
  </r>
  <r>
    <s v="2024-44"/>
    <x v="43"/>
    <s v="ST003"/>
    <s v="SKU005"/>
    <n v="102"/>
    <n v="272"/>
    <n v="27744"/>
    <n v="1"/>
    <n v="0"/>
    <n v="0.1"/>
    <n v="0.01"/>
    <n v="0"/>
  </r>
  <r>
    <s v="2024-44"/>
    <x v="43"/>
    <s v="ST003"/>
    <s v="SKU007"/>
    <n v="100"/>
    <n v="197"/>
    <n v="19700"/>
    <n v="0"/>
    <n v="0"/>
    <n v="0"/>
    <n v="0"/>
    <n v="0"/>
  </r>
  <r>
    <s v="2024-44"/>
    <x v="43"/>
    <s v="ST003"/>
    <s v="SKU008"/>
    <n v="109"/>
    <n v="214"/>
    <n v="23326"/>
    <n v="0"/>
    <n v="0"/>
    <n v="0"/>
    <n v="0"/>
    <n v="0"/>
  </r>
  <r>
    <s v="2024-44"/>
    <x v="43"/>
    <s v="ST003"/>
    <s v="SKU009"/>
    <n v="114"/>
    <n v="187"/>
    <n v="21318"/>
    <n v="0"/>
    <n v="0"/>
    <n v="0"/>
    <n v="0"/>
    <n v="0"/>
  </r>
  <r>
    <s v="2024-44"/>
    <x v="43"/>
    <s v="ST004"/>
    <s v="SKU001"/>
    <n v="252"/>
    <n v="300"/>
    <n v="75600"/>
    <n v="0"/>
    <n v="0"/>
    <n v="0"/>
    <n v="0"/>
    <n v="0"/>
  </r>
  <r>
    <s v="2024-44"/>
    <x v="43"/>
    <s v="ST004"/>
    <s v="SKU002"/>
    <n v="298"/>
    <n v="312"/>
    <n v="92976"/>
    <n v="0"/>
    <n v="0"/>
    <n v="0"/>
    <n v="0"/>
    <n v="0"/>
  </r>
  <r>
    <s v="2024-44"/>
    <x v="43"/>
    <s v="ST004"/>
    <s v="SKU003"/>
    <n v="253"/>
    <n v="320"/>
    <n v="80960"/>
    <n v="1"/>
    <n v="0"/>
    <n v="0.16"/>
    <n v="0.02"/>
    <n v="0"/>
  </r>
  <r>
    <s v="2024-44"/>
    <x v="43"/>
    <s v="ST004"/>
    <s v="SKU004"/>
    <n v="219"/>
    <n v="358"/>
    <n v="78402"/>
    <n v="0"/>
    <n v="0"/>
    <n v="0"/>
    <n v="0"/>
    <n v="0"/>
  </r>
  <r>
    <s v="2024-44"/>
    <x v="43"/>
    <s v="ST004"/>
    <s v="SKU005"/>
    <n v="223"/>
    <n v="263"/>
    <n v="58649"/>
    <n v="0"/>
    <n v="0"/>
    <n v="0"/>
    <n v="0"/>
    <n v="0"/>
  </r>
  <r>
    <s v="2024-44"/>
    <x v="43"/>
    <s v="ST004"/>
    <s v="SKU006"/>
    <n v="358"/>
    <n v="169"/>
    <n v="60502"/>
    <n v="0"/>
    <n v="0"/>
    <n v="0"/>
    <n v="0"/>
    <n v="0"/>
  </r>
  <r>
    <s v="2024-44"/>
    <x v="43"/>
    <s v="ST004"/>
    <s v="SKU007"/>
    <n v="445"/>
    <n v="186"/>
    <n v="82770"/>
    <n v="0"/>
    <n v="0"/>
    <n v="0"/>
    <n v="0"/>
    <n v="0"/>
  </r>
  <r>
    <s v="2024-44"/>
    <x v="43"/>
    <s v="ST004"/>
    <s v="SKU008"/>
    <n v="364"/>
    <n v="207"/>
    <n v="75348"/>
    <n v="0"/>
    <n v="0"/>
    <n v="0"/>
    <n v="0"/>
    <n v="0"/>
  </r>
  <r>
    <s v="2024-44"/>
    <x v="43"/>
    <s v="ST004"/>
    <s v="SKU009"/>
    <n v="366"/>
    <n v="178"/>
    <n v="65148"/>
    <n v="0"/>
    <n v="0"/>
    <n v="0"/>
    <n v="0"/>
    <n v="0"/>
  </r>
  <r>
    <s v="2024-44"/>
    <x v="43"/>
    <s v="ST004"/>
    <s v="SKU010"/>
    <n v="60"/>
    <n v="5308"/>
    <n v="318480"/>
    <n v="0"/>
    <n v="0"/>
    <n v="0"/>
    <n v="0"/>
    <n v="0"/>
  </r>
  <r>
    <s v="2024-44"/>
    <x v="43"/>
    <s v="ST004"/>
    <s v="SKU011"/>
    <n v="49"/>
    <n v="5115"/>
    <n v="250635"/>
    <n v="0"/>
    <n v="0"/>
    <n v="0"/>
    <n v="0"/>
    <n v="0"/>
  </r>
  <r>
    <s v="2024-44"/>
    <x v="43"/>
    <s v="ST004"/>
    <s v="SKU012"/>
    <n v="48"/>
    <n v="4991"/>
    <n v="239568"/>
    <n v="0"/>
    <n v="0"/>
    <n v="0"/>
    <n v="0"/>
    <n v="0"/>
  </r>
  <r>
    <s v="2024-44"/>
    <x v="43"/>
    <s v="ST004"/>
    <s v="SKU013"/>
    <n v="57"/>
    <n v="1233"/>
    <n v="70281"/>
    <n v="0"/>
    <n v="0"/>
    <n v="0"/>
    <n v="0"/>
    <n v="0"/>
  </r>
  <r>
    <s v="2024-44"/>
    <x v="43"/>
    <s v="ST005"/>
    <s v="SKU001"/>
    <n v="113"/>
    <n v="314"/>
    <n v="35482"/>
    <n v="0"/>
    <n v="0"/>
    <n v="0"/>
    <n v="0"/>
    <n v="0"/>
  </r>
  <r>
    <s v="2024-44"/>
    <x v="43"/>
    <s v="ST005"/>
    <s v="SKU002"/>
    <n v="124"/>
    <n v="321"/>
    <n v="39804"/>
    <n v="1"/>
    <n v="0"/>
    <n v="0.13"/>
    <n v="0.02"/>
    <n v="0"/>
  </r>
  <r>
    <s v="2024-44"/>
    <x v="43"/>
    <s v="ST005"/>
    <s v="SKU003"/>
    <n v="112"/>
    <n v="334"/>
    <n v="37408"/>
    <n v="0"/>
    <n v="0"/>
    <n v="0"/>
    <n v="0"/>
    <n v="0"/>
  </r>
  <r>
    <s v="2024-44"/>
    <x v="43"/>
    <s v="ST005"/>
    <s v="SKU004"/>
    <n v="117"/>
    <n v="371"/>
    <n v="43407"/>
    <n v="0"/>
    <n v="0"/>
    <n v="0"/>
    <n v="0"/>
    <n v="0"/>
  </r>
  <r>
    <s v="2024-44"/>
    <x v="43"/>
    <s v="ST005"/>
    <s v="SKU005"/>
    <n v="126"/>
    <n v="275"/>
    <n v="34650"/>
    <n v="0"/>
    <n v="0"/>
    <n v="0"/>
    <n v="0"/>
    <n v="0"/>
  </r>
  <r>
    <s v="2024-44"/>
    <x v="43"/>
    <s v="ST005"/>
    <s v="SKU006"/>
    <n v="189"/>
    <n v="174"/>
    <n v="32886"/>
    <n v="0"/>
    <n v="0"/>
    <n v="0"/>
    <n v="0"/>
    <n v="0"/>
  </r>
  <r>
    <s v="2024-44"/>
    <x v="43"/>
    <s v="ST005"/>
    <s v="SKU007"/>
    <n v="187"/>
    <n v="195"/>
    <n v="36465"/>
    <n v="0"/>
    <n v="0"/>
    <n v="0"/>
    <n v="0"/>
    <n v="0"/>
  </r>
  <r>
    <s v="2024-44"/>
    <x v="43"/>
    <s v="ST005"/>
    <s v="SKU008"/>
    <n v="171"/>
    <n v="216"/>
    <n v="36936"/>
    <n v="0"/>
    <n v="0"/>
    <n v="0"/>
    <n v="0"/>
    <n v="0"/>
  </r>
  <r>
    <s v="2024-44"/>
    <x v="43"/>
    <s v="ST005"/>
    <s v="SKU009"/>
    <n v="191"/>
    <n v="185"/>
    <n v="35335"/>
    <n v="0"/>
    <n v="0"/>
    <n v="0"/>
    <n v="0"/>
    <n v="0"/>
  </r>
  <r>
    <s v="2024-44"/>
    <x v="43"/>
    <s v="ST005"/>
    <s v="SKU010"/>
    <n v="54"/>
    <n v="5550"/>
    <n v="299700"/>
    <n v="0"/>
    <n v="0"/>
    <n v="0"/>
    <n v="0"/>
    <n v="0"/>
  </r>
  <r>
    <s v="2024-44"/>
    <x v="43"/>
    <s v="ST005"/>
    <s v="SKU011"/>
    <n v="53"/>
    <n v="5375"/>
    <n v="284875"/>
    <n v="0"/>
    <n v="0"/>
    <n v="0"/>
    <n v="0"/>
    <n v="0"/>
  </r>
  <r>
    <s v="2024-44"/>
    <x v="43"/>
    <s v="ST005"/>
    <s v="SKU012"/>
    <n v="49"/>
    <n v="5210"/>
    <n v="255290"/>
    <n v="0"/>
    <n v="0"/>
    <n v="0"/>
    <n v="0"/>
    <n v="0"/>
  </r>
  <r>
    <s v="2024-44"/>
    <x v="43"/>
    <s v="ST005"/>
    <s v="SKU013"/>
    <n v="59"/>
    <n v="1275"/>
    <n v="75225"/>
    <n v="0"/>
    <n v="0"/>
    <n v="0"/>
    <n v="0"/>
    <n v="0"/>
  </r>
  <r>
    <s v="2024-45"/>
    <x v="44"/>
    <s v="ST001"/>
    <s v="SKU001"/>
    <n v="247"/>
    <n v="298"/>
    <n v="73606"/>
    <n v="0"/>
    <n v="0"/>
    <n v="0"/>
    <n v="0"/>
    <n v="0"/>
  </r>
  <r>
    <s v="2024-45"/>
    <x v="44"/>
    <s v="ST001"/>
    <s v="SKU002"/>
    <n v="268"/>
    <n v="309"/>
    <n v="82812"/>
    <n v="0"/>
    <n v="0"/>
    <n v="0"/>
    <n v="0"/>
    <n v="0"/>
  </r>
  <r>
    <s v="2024-45"/>
    <x v="44"/>
    <s v="ST001"/>
    <s v="SKU003"/>
    <n v="240"/>
    <n v="318"/>
    <n v="76320"/>
    <n v="0"/>
    <n v="0"/>
    <n v="0"/>
    <n v="0"/>
    <n v="0"/>
  </r>
  <r>
    <s v="2024-45"/>
    <x v="44"/>
    <s v="ST001"/>
    <s v="SKU004"/>
    <n v="232"/>
    <n v="355"/>
    <n v="82360"/>
    <n v="0"/>
    <n v="0"/>
    <n v="0"/>
    <n v="0"/>
    <n v="0"/>
  </r>
  <r>
    <s v="2024-45"/>
    <x v="44"/>
    <s v="ST001"/>
    <s v="SKU005"/>
    <n v="258"/>
    <n v="263"/>
    <n v="67854"/>
    <n v="1"/>
    <n v="0"/>
    <n v="0.12"/>
    <n v="0.02"/>
    <n v="0"/>
  </r>
  <r>
    <s v="2024-45"/>
    <x v="44"/>
    <s v="ST001"/>
    <s v="SKU006"/>
    <n v="389"/>
    <n v="167"/>
    <n v="64963"/>
    <n v="0"/>
    <n v="0"/>
    <n v="0"/>
    <n v="0"/>
    <n v="4"/>
  </r>
  <r>
    <s v="2024-45"/>
    <x v="44"/>
    <s v="ST001"/>
    <s v="SKU007"/>
    <n v="387"/>
    <n v="187"/>
    <n v="72369"/>
    <n v="0"/>
    <n v="0"/>
    <n v="0"/>
    <n v="0"/>
    <n v="0"/>
  </r>
  <r>
    <s v="2024-45"/>
    <x v="44"/>
    <s v="ST001"/>
    <s v="SKU008"/>
    <n v="421"/>
    <n v="203"/>
    <n v="85463"/>
    <n v="0"/>
    <n v="0"/>
    <n v="0"/>
    <n v="0"/>
    <n v="0"/>
  </r>
  <r>
    <s v="2024-45"/>
    <x v="44"/>
    <s v="ST001"/>
    <s v="SKU009"/>
    <n v="356"/>
    <n v="178"/>
    <n v="63368"/>
    <n v="0"/>
    <n v="0"/>
    <n v="0"/>
    <n v="0"/>
    <n v="0"/>
  </r>
  <r>
    <s v="2024-45"/>
    <x v="44"/>
    <s v="ST001"/>
    <s v="SKU010"/>
    <n v="56"/>
    <n v="5210"/>
    <n v="291760"/>
    <n v="0"/>
    <n v="0"/>
    <n v="0"/>
    <n v="0"/>
    <n v="0"/>
  </r>
  <r>
    <s v="2024-45"/>
    <x v="44"/>
    <s v="ST001"/>
    <s v="SKU011"/>
    <n v="51"/>
    <n v="5101"/>
    <n v="260151"/>
    <n v="0"/>
    <n v="0"/>
    <n v="0"/>
    <n v="0"/>
    <n v="0"/>
  </r>
  <r>
    <s v="2024-45"/>
    <x v="44"/>
    <s v="ST001"/>
    <s v="SKU012"/>
    <n v="55"/>
    <n v="4971"/>
    <n v="273405"/>
    <n v="0"/>
    <n v="0"/>
    <n v="0"/>
    <n v="0"/>
    <n v="0"/>
  </r>
  <r>
    <s v="2024-45"/>
    <x v="44"/>
    <s v="ST001"/>
    <s v="SKU013"/>
    <n v="47"/>
    <n v="1220"/>
    <n v="57340"/>
    <n v="0"/>
    <n v="0"/>
    <n v="0"/>
    <n v="0"/>
    <n v="0"/>
  </r>
  <r>
    <s v="2024-45"/>
    <x v="44"/>
    <s v="ST002"/>
    <s v="SKU001"/>
    <n v="178"/>
    <n v="307"/>
    <n v="54646"/>
    <n v="0"/>
    <n v="0"/>
    <n v="0"/>
    <n v="0"/>
    <n v="0"/>
  </r>
  <r>
    <s v="2024-45"/>
    <x v="44"/>
    <s v="ST002"/>
    <s v="SKU002"/>
    <n v="195"/>
    <n v="316"/>
    <n v="61620"/>
    <n v="0"/>
    <n v="0"/>
    <n v="0"/>
    <n v="0"/>
    <n v="0"/>
  </r>
  <r>
    <s v="2024-45"/>
    <x v="44"/>
    <s v="ST002"/>
    <s v="SKU003"/>
    <n v="172"/>
    <n v="329"/>
    <n v="56588"/>
    <n v="0"/>
    <n v="0"/>
    <n v="0"/>
    <n v="0"/>
    <n v="0"/>
  </r>
  <r>
    <s v="2024-45"/>
    <x v="44"/>
    <s v="ST002"/>
    <s v="SKU004"/>
    <n v="215"/>
    <n v="366"/>
    <n v="78690"/>
    <n v="1"/>
    <n v="1"/>
    <n v="0.12"/>
    <n v="0.01"/>
    <n v="0"/>
  </r>
  <r>
    <s v="2024-45"/>
    <x v="44"/>
    <s v="ST002"/>
    <s v="SKU005"/>
    <n v="225"/>
    <n v="269"/>
    <n v="60525"/>
    <n v="1"/>
    <n v="0"/>
    <n v="0.19"/>
    <n v="0.01"/>
    <n v="0"/>
  </r>
  <r>
    <s v="2024-45"/>
    <x v="44"/>
    <s v="ST002"/>
    <s v="SKU006"/>
    <n v="290"/>
    <n v="170"/>
    <n v="49300"/>
    <n v="0"/>
    <n v="0"/>
    <n v="0"/>
    <n v="0"/>
    <n v="0"/>
  </r>
  <r>
    <s v="2024-45"/>
    <x v="44"/>
    <s v="ST002"/>
    <s v="SKU007"/>
    <n v="289"/>
    <n v="191"/>
    <n v="55199"/>
    <n v="0"/>
    <n v="0"/>
    <n v="0"/>
    <n v="0"/>
    <n v="0"/>
  </r>
  <r>
    <s v="2024-45"/>
    <x v="44"/>
    <s v="ST002"/>
    <s v="SKU008"/>
    <n v="249"/>
    <n v="212"/>
    <n v="52788"/>
    <n v="0"/>
    <n v="0"/>
    <n v="0"/>
    <n v="0"/>
    <n v="0"/>
  </r>
  <r>
    <s v="2024-45"/>
    <x v="44"/>
    <s v="ST002"/>
    <s v="SKU009"/>
    <n v="286"/>
    <n v="180"/>
    <n v="51480"/>
    <n v="0"/>
    <n v="0"/>
    <n v="0"/>
    <n v="0"/>
    <n v="0"/>
  </r>
  <r>
    <s v="2024-45"/>
    <x v="44"/>
    <s v="ST002"/>
    <s v="SKU010"/>
    <n v="44"/>
    <n v="5362"/>
    <n v="235928"/>
    <n v="0"/>
    <n v="0"/>
    <n v="0"/>
    <n v="0"/>
    <n v="0"/>
  </r>
  <r>
    <s v="2024-45"/>
    <x v="44"/>
    <s v="ST002"/>
    <s v="SKU011"/>
    <n v="46"/>
    <n v="5214"/>
    <n v="239844"/>
    <n v="0"/>
    <n v="0"/>
    <n v="0"/>
    <n v="0"/>
    <n v="0"/>
  </r>
  <r>
    <s v="2024-45"/>
    <x v="44"/>
    <s v="ST002"/>
    <s v="SKU012"/>
    <n v="44"/>
    <n v="5142"/>
    <n v="226248"/>
    <n v="0"/>
    <n v="0"/>
    <n v="0"/>
    <n v="0"/>
    <n v="0"/>
  </r>
  <r>
    <s v="2024-45"/>
    <x v="44"/>
    <s v="ST003"/>
    <s v="SKU001"/>
    <n v="86"/>
    <n v="315"/>
    <n v="27090"/>
    <n v="0"/>
    <n v="0"/>
    <n v="0"/>
    <n v="0"/>
    <n v="0"/>
  </r>
  <r>
    <s v="2024-45"/>
    <x v="44"/>
    <s v="ST003"/>
    <s v="SKU002"/>
    <n v="83"/>
    <n v="323"/>
    <n v="26809"/>
    <n v="0"/>
    <n v="0"/>
    <n v="0"/>
    <n v="0"/>
    <n v="0"/>
  </r>
  <r>
    <s v="2024-45"/>
    <x v="44"/>
    <s v="ST003"/>
    <s v="SKU003"/>
    <n v="93"/>
    <n v="332"/>
    <n v="30876"/>
    <n v="1"/>
    <n v="0"/>
    <n v="0.12"/>
    <n v="0.01"/>
    <n v="0"/>
  </r>
  <r>
    <s v="2024-45"/>
    <x v="44"/>
    <s v="ST003"/>
    <s v="SKU005"/>
    <n v="88"/>
    <n v="273"/>
    <n v="24024"/>
    <n v="0"/>
    <n v="0"/>
    <n v="0"/>
    <n v="0"/>
    <n v="0"/>
  </r>
  <r>
    <s v="2024-45"/>
    <x v="44"/>
    <s v="ST003"/>
    <s v="SKU007"/>
    <n v="119"/>
    <n v="196"/>
    <n v="23324"/>
    <n v="0"/>
    <n v="0"/>
    <n v="0"/>
    <n v="0"/>
    <n v="1"/>
  </r>
  <r>
    <s v="2024-45"/>
    <x v="44"/>
    <s v="ST003"/>
    <s v="SKU008"/>
    <n v="168"/>
    <n v="215"/>
    <n v="36120"/>
    <n v="1"/>
    <n v="1"/>
    <n v="0.17"/>
    <n v="0.02"/>
    <n v="0"/>
  </r>
  <r>
    <s v="2024-45"/>
    <x v="44"/>
    <s v="ST003"/>
    <s v="SKU009"/>
    <n v="117"/>
    <n v="186"/>
    <n v="21762"/>
    <n v="0"/>
    <n v="0"/>
    <n v="0"/>
    <n v="0"/>
    <n v="0"/>
  </r>
  <r>
    <s v="2024-45"/>
    <x v="44"/>
    <s v="ST004"/>
    <s v="SKU001"/>
    <n v="243"/>
    <n v="302"/>
    <n v="73386"/>
    <n v="0"/>
    <n v="0"/>
    <n v="0"/>
    <n v="0"/>
    <n v="0"/>
  </r>
  <r>
    <s v="2024-45"/>
    <x v="44"/>
    <s v="ST004"/>
    <s v="SKU002"/>
    <n v="331"/>
    <n v="309"/>
    <n v="102279"/>
    <n v="1"/>
    <n v="0"/>
    <n v="0.23"/>
    <n v="0.02"/>
    <n v="0"/>
  </r>
  <r>
    <s v="2024-45"/>
    <x v="44"/>
    <s v="ST004"/>
    <s v="SKU003"/>
    <n v="347"/>
    <n v="321"/>
    <n v="111387"/>
    <n v="1"/>
    <n v="1"/>
    <n v="0.2"/>
    <n v="0.02"/>
    <n v="0"/>
  </r>
  <r>
    <s v="2024-45"/>
    <x v="44"/>
    <s v="ST004"/>
    <s v="SKU004"/>
    <n v="234"/>
    <n v="357"/>
    <n v="83538"/>
    <n v="0"/>
    <n v="0"/>
    <n v="0"/>
    <n v="0"/>
    <n v="0"/>
  </r>
  <r>
    <s v="2024-45"/>
    <x v="44"/>
    <s v="ST004"/>
    <s v="SKU005"/>
    <n v="249"/>
    <n v="261"/>
    <n v="64989"/>
    <n v="0"/>
    <n v="0"/>
    <n v="0"/>
    <n v="0"/>
    <n v="0"/>
  </r>
  <r>
    <s v="2024-45"/>
    <x v="44"/>
    <s v="ST004"/>
    <s v="SKU006"/>
    <n v="369"/>
    <n v="169"/>
    <n v="62361"/>
    <n v="0"/>
    <n v="0"/>
    <n v="0"/>
    <n v="0"/>
    <n v="0"/>
  </r>
  <r>
    <s v="2024-45"/>
    <x v="44"/>
    <s v="ST004"/>
    <s v="SKU007"/>
    <n v="433"/>
    <n v="187"/>
    <n v="80971"/>
    <n v="0"/>
    <n v="0"/>
    <n v="0"/>
    <n v="0"/>
    <n v="0"/>
  </r>
  <r>
    <s v="2024-45"/>
    <x v="44"/>
    <s v="ST004"/>
    <s v="SKU008"/>
    <n v="322"/>
    <n v="208"/>
    <n v="66976"/>
    <n v="0"/>
    <n v="0"/>
    <n v="0"/>
    <n v="0"/>
    <n v="0"/>
  </r>
  <r>
    <s v="2024-45"/>
    <x v="44"/>
    <s v="ST004"/>
    <s v="SKU009"/>
    <n v="353"/>
    <n v="180"/>
    <n v="63540"/>
    <n v="0"/>
    <n v="0"/>
    <n v="0"/>
    <n v="0"/>
    <n v="0"/>
  </r>
  <r>
    <s v="2024-45"/>
    <x v="44"/>
    <s v="ST004"/>
    <s v="SKU010"/>
    <n v="52"/>
    <n v="5255"/>
    <n v="273260"/>
    <n v="0"/>
    <n v="0"/>
    <n v="0"/>
    <n v="0"/>
    <n v="0"/>
  </r>
  <r>
    <s v="2024-45"/>
    <x v="44"/>
    <s v="ST004"/>
    <s v="SKU011"/>
    <n v="50"/>
    <n v="5145"/>
    <n v="257250"/>
    <n v="0"/>
    <n v="0"/>
    <n v="0"/>
    <n v="0"/>
    <n v="0"/>
  </r>
  <r>
    <s v="2024-45"/>
    <x v="44"/>
    <s v="ST004"/>
    <s v="SKU012"/>
    <n v="56"/>
    <n v="4971"/>
    <n v="278376"/>
    <n v="0"/>
    <n v="0"/>
    <n v="0"/>
    <n v="0"/>
    <n v="0"/>
  </r>
  <r>
    <s v="2024-45"/>
    <x v="44"/>
    <s v="ST004"/>
    <s v="SKU013"/>
    <n v="58"/>
    <n v="1221"/>
    <n v="70818"/>
    <n v="0"/>
    <n v="0"/>
    <n v="0"/>
    <n v="0"/>
    <n v="0"/>
  </r>
  <r>
    <s v="2024-45"/>
    <x v="44"/>
    <s v="ST005"/>
    <s v="SKU001"/>
    <n v="142"/>
    <n v="312"/>
    <n v="44304"/>
    <n v="1"/>
    <n v="0"/>
    <n v="0.17"/>
    <n v="0.02"/>
    <n v="0"/>
  </r>
  <r>
    <s v="2024-45"/>
    <x v="44"/>
    <s v="ST005"/>
    <s v="SKU002"/>
    <n v="121"/>
    <n v="325"/>
    <n v="39325"/>
    <n v="0"/>
    <n v="0"/>
    <n v="0"/>
    <n v="0"/>
    <n v="0"/>
  </r>
  <r>
    <s v="2024-45"/>
    <x v="44"/>
    <s v="ST005"/>
    <s v="SKU003"/>
    <n v="119"/>
    <n v="335"/>
    <n v="39865"/>
    <n v="1"/>
    <n v="0"/>
    <n v="0.12"/>
    <n v="0.02"/>
    <n v="0"/>
  </r>
  <r>
    <s v="2024-45"/>
    <x v="44"/>
    <s v="ST005"/>
    <s v="SKU004"/>
    <n v="107"/>
    <n v="374"/>
    <n v="40018"/>
    <n v="0"/>
    <n v="0"/>
    <n v="0"/>
    <n v="0"/>
    <n v="0"/>
  </r>
  <r>
    <s v="2024-45"/>
    <x v="44"/>
    <s v="ST005"/>
    <s v="SKU005"/>
    <n v="117"/>
    <n v="272"/>
    <n v="31824"/>
    <n v="1"/>
    <n v="0"/>
    <n v="0.1"/>
    <n v="0.02"/>
    <n v="0"/>
  </r>
  <r>
    <s v="2024-45"/>
    <x v="44"/>
    <s v="ST005"/>
    <s v="SKU006"/>
    <n v="198"/>
    <n v="175"/>
    <n v="34650"/>
    <n v="0"/>
    <n v="0"/>
    <n v="0"/>
    <n v="0"/>
    <n v="0"/>
  </r>
  <r>
    <s v="2024-45"/>
    <x v="44"/>
    <s v="ST005"/>
    <s v="SKU007"/>
    <n v="200"/>
    <n v="194"/>
    <n v="38800"/>
    <n v="0"/>
    <n v="0"/>
    <n v="0"/>
    <n v="0"/>
    <n v="0"/>
  </r>
  <r>
    <s v="2024-45"/>
    <x v="44"/>
    <s v="ST005"/>
    <s v="SKU008"/>
    <n v="176"/>
    <n v="214"/>
    <n v="37664"/>
    <n v="0"/>
    <n v="0"/>
    <n v="0"/>
    <n v="0"/>
    <n v="0"/>
  </r>
  <r>
    <s v="2024-45"/>
    <x v="44"/>
    <s v="ST005"/>
    <s v="SKU009"/>
    <n v="183"/>
    <n v="185"/>
    <n v="33855"/>
    <n v="0"/>
    <n v="0"/>
    <n v="0"/>
    <n v="0"/>
    <n v="0"/>
  </r>
  <r>
    <s v="2024-45"/>
    <x v="44"/>
    <s v="ST005"/>
    <s v="SKU010"/>
    <n v="50"/>
    <n v="5494"/>
    <n v="274700"/>
    <n v="0"/>
    <n v="0"/>
    <n v="0"/>
    <n v="0"/>
    <n v="0"/>
  </r>
  <r>
    <s v="2024-45"/>
    <x v="44"/>
    <s v="ST005"/>
    <s v="SKU011"/>
    <n v="60"/>
    <n v="5344"/>
    <n v="320640"/>
    <n v="0"/>
    <n v="0"/>
    <n v="0"/>
    <n v="0"/>
    <n v="0"/>
  </r>
  <r>
    <s v="2024-45"/>
    <x v="44"/>
    <s v="ST005"/>
    <s v="SKU012"/>
    <n v="67"/>
    <n v="5167"/>
    <n v="346189"/>
    <n v="0"/>
    <n v="0"/>
    <n v="0"/>
    <n v="0"/>
    <n v="1"/>
  </r>
  <r>
    <s v="2024-45"/>
    <x v="44"/>
    <s v="ST005"/>
    <s v="SKU013"/>
    <n v="65"/>
    <n v="1273"/>
    <n v="82745"/>
    <n v="1"/>
    <n v="0"/>
    <n v="0.09"/>
    <n v="0.01"/>
    <n v="0"/>
  </r>
  <r>
    <s v="2024-46"/>
    <x v="45"/>
    <s v="ST001"/>
    <s v="SKU001"/>
    <n v="312"/>
    <n v="300"/>
    <n v="93600"/>
    <n v="1"/>
    <n v="0"/>
    <n v="0.18"/>
    <n v="0.02"/>
    <n v="0"/>
  </r>
  <r>
    <s v="2024-46"/>
    <x v="45"/>
    <s v="ST001"/>
    <s v="SKU002"/>
    <n v="262"/>
    <n v="310"/>
    <n v="81220"/>
    <n v="0"/>
    <n v="0"/>
    <n v="0"/>
    <n v="0"/>
    <n v="0"/>
  </r>
  <r>
    <s v="2024-46"/>
    <x v="45"/>
    <s v="ST001"/>
    <s v="SKU003"/>
    <n v="280"/>
    <n v="319"/>
    <n v="89320"/>
    <n v="1"/>
    <n v="0"/>
    <n v="0.12"/>
    <n v="0.02"/>
    <n v="0"/>
  </r>
  <r>
    <s v="2024-46"/>
    <x v="45"/>
    <s v="ST001"/>
    <s v="SKU004"/>
    <n v="311"/>
    <n v="354"/>
    <n v="110094"/>
    <n v="1"/>
    <n v="0"/>
    <n v="0.22"/>
    <n v="0.02"/>
    <n v="0"/>
  </r>
  <r>
    <s v="2024-46"/>
    <x v="45"/>
    <s v="ST001"/>
    <s v="SKU005"/>
    <n v="252"/>
    <n v="263"/>
    <n v="66276"/>
    <n v="0"/>
    <n v="0"/>
    <n v="0"/>
    <n v="0"/>
    <n v="0"/>
  </r>
  <r>
    <s v="2024-46"/>
    <x v="45"/>
    <s v="ST001"/>
    <s v="SKU006"/>
    <n v="376"/>
    <n v="168"/>
    <n v="63168"/>
    <n v="0"/>
    <n v="0"/>
    <n v="0"/>
    <n v="0"/>
    <n v="0"/>
  </r>
  <r>
    <s v="2024-46"/>
    <x v="45"/>
    <s v="ST001"/>
    <s v="SKU007"/>
    <n v="365"/>
    <n v="186"/>
    <n v="67890"/>
    <n v="0"/>
    <n v="0"/>
    <n v="0"/>
    <n v="0"/>
    <n v="0"/>
  </r>
  <r>
    <s v="2024-46"/>
    <x v="45"/>
    <s v="ST001"/>
    <s v="SKU008"/>
    <n v="385"/>
    <n v="204"/>
    <n v="78540"/>
    <n v="0"/>
    <n v="0"/>
    <n v="0"/>
    <n v="0"/>
    <n v="0"/>
  </r>
  <r>
    <s v="2024-46"/>
    <x v="45"/>
    <s v="ST001"/>
    <s v="SKU009"/>
    <n v="451"/>
    <n v="176"/>
    <n v="79376"/>
    <n v="0"/>
    <n v="0"/>
    <n v="0"/>
    <n v="0"/>
    <n v="0"/>
  </r>
  <r>
    <s v="2024-46"/>
    <x v="45"/>
    <s v="ST001"/>
    <s v="SKU010"/>
    <n v="53"/>
    <n v="5287"/>
    <n v="280211"/>
    <n v="0"/>
    <n v="0"/>
    <n v="0"/>
    <n v="0"/>
    <n v="0"/>
  </r>
  <r>
    <s v="2024-46"/>
    <x v="45"/>
    <s v="ST001"/>
    <s v="SKU011"/>
    <n v="53"/>
    <n v="5128"/>
    <n v="271784"/>
    <n v="0"/>
    <n v="0"/>
    <n v="0"/>
    <n v="0"/>
    <n v="0"/>
  </r>
  <r>
    <s v="2024-46"/>
    <x v="45"/>
    <s v="ST001"/>
    <s v="SKU012"/>
    <n v="47"/>
    <n v="4956"/>
    <n v="232932"/>
    <n v="0"/>
    <n v="0"/>
    <n v="0"/>
    <n v="0"/>
    <n v="0"/>
  </r>
  <r>
    <s v="2024-46"/>
    <x v="45"/>
    <s v="ST001"/>
    <s v="SKU013"/>
    <n v="57"/>
    <n v="1220"/>
    <n v="69540"/>
    <n v="0"/>
    <n v="0"/>
    <n v="0"/>
    <n v="0"/>
    <n v="0"/>
  </r>
  <r>
    <s v="2024-46"/>
    <x v="45"/>
    <s v="ST002"/>
    <s v="SKU001"/>
    <n v="185"/>
    <n v="305"/>
    <n v="56425"/>
    <n v="0"/>
    <n v="0"/>
    <n v="0"/>
    <n v="0"/>
    <n v="0"/>
  </r>
  <r>
    <s v="2024-46"/>
    <x v="45"/>
    <s v="ST002"/>
    <s v="SKU002"/>
    <n v="198"/>
    <n v="317"/>
    <n v="62766"/>
    <n v="1"/>
    <n v="0"/>
    <n v="0.23"/>
    <n v="0.01"/>
    <n v="0"/>
  </r>
  <r>
    <s v="2024-46"/>
    <x v="45"/>
    <s v="ST002"/>
    <s v="SKU003"/>
    <n v="246"/>
    <n v="324"/>
    <n v="79704"/>
    <n v="1"/>
    <n v="1"/>
    <n v="0.23"/>
    <n v="0.01"/>
    <n v="0"/>
  </r>
  <r>
    <s v="2024-46"/>
    <x v="45"/>
    <s v="ST002"/>
    <s v="SKU004"/>
    <n v="173"/>
    <n v="362"/>
    <n v="62626"/>
    <n v="0"/>
    <n v="0"/>
    <n v="0"/>
    <n v="0"/>
    <n v="0"/>
  </r>
  <r>
    <s v="2024-46"/>
    <x v="45"/>
    <s v="ST002"/>
    <s v="SKU005"/>
    <n v="199"/>
    <n v="269"/>
    <n v="53531"/>
    <n v="0"/>
    <n v="0"/>
    <n v="0"/>
    <n v="0"/>
    <n v="0"/>
  </r>
  <r>
    <s v="2024-46"/>
    <x v="45"/>
    <s v="ST002"/>
    <s v="SKU006"/>
    <n v="237"/>
    <n v="171"/>
    <n v="40527"/>
    <n v="0"/>
    <n v="0"/>
    <n v="0"/>
    <n v="0"/>
    <n v="0"/>
  </r>
  <r>
    <s v="2024-46"/>
    <x v="45"/>
    <s v="ST002"/>
    <s v="SKU007"/>
    <n v="252"/>
    <n v="191"/>
    <n v="48132"/>
    <n v="0"/>
    <n v="0"/>
    <n v="0"/>
    <n v="0"/>
    <n v="0"/>
  </r>
  <r>
    <s v="2024-46"/>
    <x v="45"/>
    <s v="ST002"/>
    <s v="SKU008"/>
    <n v="244"/>
    <n v="212"/>
    <n v="51728"/>
    <n v="0"/>
    <n v="0"/>
    <n v="0"/>
    <n v="0"/>
    <n v="0"/>
  </r>
  <r>
    <s v="2024-46"/>
    <x v="45"/>
    <s v="ST002"/>
    <s v="SKU009"/>
    <n v="263"/>
    <n v="182"/>
    <n v="47866"/>
    <n v="0"/>
    <n v="0"/>
    <n v="0"/>
    <n v="0"/>
    <n v="0"/>
  </r>
  <r>
    <s v="2024-46"/>
    <x v="45"/>
    <s v="ST002"/>
    <s v="SKU010"/>
    <n v="46"/>
    <n v="5408"/>
    <n v="248768"/>
    <n v="0"/>
    <n v="0"/>
    <n v="0"/>
    <n v="0"/>
    <n v="0"/>
  </r>
  <r>
    <s v="2024-46"/>
    <x v="45"/>
    <s v="ST002"/>
    <s v="SKU011"/>
    <n v="44"/>
    <n v="5204"/>
    <n v="228976"/>
    <n v="0"/>
    <n v="0"/>
    <n v="0"/>
    <n v="0"/>
    <n v="0"/>
  </r>
  <r>
    <s v="2024-46"/>
    <x v="45"/>
    <s v="ST002"/>
    <s v="SKU012"/>
    <n v="50"/>
    <n v="5087"/>
    <n v="254350"/>
    <n v="0"/>
    <n v="0"/>
    <n v="0"/>
    <n v="0"/>
    <n v="0"/>
  </r>
  <r>
    <s v="2024-46"/>
    <x v="45"/>
    <s v="ST003"/>
    <s v="SKU001"/>
    <n v="84"/>
    <n v="315"/>
    <n v="26460"/>
    <n v="0"/>
    <n v="0"/>
    <n v="0"/>
    <n v="0"/>
    <n v="0"/>
  </r>
  <r>
    <s v="2024-46"/>
    <x v="45"/>
    <s v="ST003"/>
    <s v="SKU002"/>
    <n v="94"/>
    <n v="324"/>
    <n v="30456"/>
    <n v="0"/>
    <n v="0"/>
    <n v="0"/>
    <n v="0"/>
    <n v="0"/>
  </r>
  <r>
    <s v="2024-46"/>
    <x v="45"/>
    <s v="ST003"/>
    <s v="SKU003"/>
    <n v="81"/>
    <n v="334"/>
    <n v="27054"/>
    <n v="0"/>
    <n v="0"/>
    <n v="0"/>
    <n v="0"/>
    <n v="0"/>
  </r>
  <r>
    <s v="2024-46"/>
    <x v="45"/>
    <s v="ST003"/>
    <s v="SKU005"/>
    <n v="103"/>
    <n v="274"/>
    <n v="28222"/>
    <n v="1"/>
    <n v="0"/>
    <n v="0.2"/>
    <n v="0.01"/>
    <n v="0"/>
  </r>
  <r>
    <s v="2024-46"/>
    <x v="45"/>
    <s v="ST003"/>
    <s v="SKU007"/>
    <n v="129"/>
    <n v="195"/>
    <n v="25155"/>
    <n v="0"/>
    <n v="0"/>
    <n v="0"/>
    <n v="0"/>
    <n v="0"/>
  </r>
  <r>
    <s v="2024-46"/>
    <x v="45"/>
    <s v="ST003"/>
    <s v="SKU008"/>
    <n v="108"/>
    <n v="216"/>
    <n v="23328"/>
    <n v="0"/>
    <n v="0"/>
    <n v="0"/>
    <n v="0"/>
    <n v="0"/>
  </r>
  <r>
    <s v="2024-46"/>
    <x v="45"/>
    <s v="ST003"/>
    <s v="SKU009"/>
    <n v="128"/>
    <n v="187"/>
    <n v="23936"/>
    <n v="0"/>
    <n v="0"/>
    <n v="0"/>
    <n v="0"/>
    <n v="0"/>
  </r>
  <r>
    <s v="2024-46"/>
    <x v="45"/>
    <s v="ST004"/>
    <s v="SKU001"/>
    <n v="282"/>
    <n v="303"/>
    <n v="85446"/>
    <n v="0"/>
    <n v="0"/>
    <n v="0"/>
    <n v="0"/>
    <n v="0"/>
  </r>
  <r>
    <s v="2024-46"/>
    <x v="45"/>
    <s v="ST004"/>
    <s v="SKU002"/>
    <n v="223"/>
    <n v="309"/>
    <n v="68907"/>
    <n v="0"/>
    <n v="0"/>
    <n v="0"/>
    <n v="0"/>
    <n v="0"/>
  </r>
  <r>
    <s v="2024-46"/>
    <x v="45"/>
    <s v="ST004"/>
    <s v="SKU003"/>
    <n v="261"/>
    <n v="319"/>
    <n v="83259"/>
    <n v="0"/>
    <n v="0"/>
    <n v="0"/>
    <n v="0"/>
    <n v="0"/>
  </r>
  <r>
    <s v="2024-46"/>
    <x v="45"/>
    <s v="ST004"/>
    <s v="SKU004"/>
    <n v="273"/>
    <n v="354"/>
    <n v="96642"/>
    <n v="1"/>
    <n v="0"/>
    <n v="0.22"/>
    <n v="0.02"/>
    <n v="0"/>
  </r>
  <r>
    <s v="2024-46"/>
    <x v="45"/>
    <s v="ST004"/>
    <s v="SKU005"/>
    <n v="271"/>
    <n v="262"/>
    <n v="71002"/>
    <n v="0"/>
    <n v="0"/>
    <n v="0"/>
    <n v="0"/>
    <n v="0"/>
  </r>
  <r>
    <s v="2024-46"/>
    <x v="45"/>
    <s v="ST004"/>
    <s v="SKU006"/>
    <n v="509"/>
    <n v="170"/>
    <n v="86530"/>
    <n v="1"/>
    <n v="1"/>
    <n v="0.22"/>
    <n v="0.03"/>
    <n v="0"/>
  </r>
  <r>
    <s v="2024-46"/>
    <x v="45"/>
    <s v="ST004"/>
    <s v="SKU007"/>
    <n v="363"/>
    <n v="187"/>
    <n v="67881"/>
    <n v="0"/>
    <n v="0"/>
    <n v="0"/>
    <n v="0"/>
    <n v="0"/>
  </r>
  <r>
    <s v="2024-46"/>
    <x v="45"/>
    <s v="ST004"/>
    <s v="SKU008"/>
    <n v="349"/>
    <n v="206"/>
    <n v="71894"/>
    <n v="0"/>
    <n v="0"/>
    <n v="0"/>
    <n v="0"/>
    <n v="0"/>
  </r>
  <r>
    <s v="2024-46"/>
    <x v="45"/>
    <s v="ST004"/>
    <s v="SKU009"/>
    <n v="492"/>
    <n v="177"/>
    <n v="87084"/>
    <n v="1"/>
    <n v="0"/>
    <n v="0.28999999999999998"/>
    <n v="0.03"/>
    <n v="0"/>
  </r>
  <r>
    <s v="2024-46"/>
    <x v="45"/>
    <s v="ST004"/>
    <s v="SKU010"/>
    <n v="57"/>
    <n v="5251"/>
    <n v="299307"/>
    <n v="0"/>
    <n v="0"/>
    <n v="0"/>
    <n v="0"/>
    <n v="0"/>
  </r>
  <r>
    <s v="2024-46"/>
    <x v="45"/>
    <s v="ST004"/>
    <s v="SKU011"/>
    <n v="52"/>
    <n v="5151"/>
    <n v="267852"/>
    <n v="0"/>
    <n v="0"/>
    <n v="0"/>
    <n v="0"/>
    <n v="0"/>
  </r>
  <r>
    <s v="2024-46"/>
    <x v="45"/>
    <s v="ST004"/>
    <s v="SKU012"/>
    <n v="55"/>
    <n v="5015"/>
    <n v="275825"/>
    <n v="0"/>
    <n v="0"/>
    <n v="0"/>
    <n v="0"/>
    <n v="0"/>
  </r>
  <r>
    <s v="2024-46"/>
    <x v="45"/>
    <s v="ST004"/>
    <s v="SKU013"/>
    <n v="51"/>
    <n v="1230"/>
    <n v="62730"/>
    <n v="1"/>
    <n v="0"/>
    <n v="0.05"/>
    <n v="0.01"/>
    <n v="1"/>
  </r>
  <r>
    <s v="2024-46"/>
    <x v="45"/>
    <s v="ST005"/>
    <s v="SKU001"/>
    <n v="111"/>
    <n v="315"/>
    <n v="34965"/>
    <n v="0"/>
    <n v="0"/>
    <n v="0"/>
    <n v="0"/>
    <n v="0"/>
  </r>
  <r>
    <s v="2024-46"/>
    <x v="45"/>
    <s v="ST005"/>
    <s v="SKU002"/>
    <n v="127"/>
    <n v="322"/>
    <n v="40894"/>
    <n v="1"/>
    <n v="1"/>
    <n v="0.12"/>
    <n v="0.02"/>
    <n v="0"/>
  </r>
  <r>
    <s v="2024-46"/>
    <x v="45"/>
    <s v="ST005"/>
    <s v="SKU003"/>
    <n v="106"/>
    <n v="332"/>
    <n v="35192"/>
    <n v="0"/>
    <n v="0"/>
    <n v="0"/>
    <n v="0"/>
    <n v="0"/>
  </r>
  <r>
    <s v="2024-46"/>
    <x v="45"/>
    <s v="ST005"/>
    <s v="SKU004"/>
    <n v="115"/>
    <n v="375"/>
    <n v="43125"/>
    <n v="0"/>
    <n v="0"/>
    <n v="0"/>
    <n v="0"/>
    <n v="0"/>
  </r>
  <r>
    <s v="2024-46"/>
    <x v="45"/>
    <s v="ST005"/>
    <s v="SKU005"/>
    <n v="128"/>
    <n v="272"/>
    <n v="34816"/>
    <n v="0"/>
    <n v="0"/>
    <n v="0"/>
    <n v="0"/>
    <n v="0"/>
  </r>
  <r>
    <s v="2024-46"/>
    <x v="45"/>
    <s v="ST005"/>
    <s v="SKU006"/>
    <n v="162"/>
    <n v="175"/>
    <n v="28350"/>
    <n v="0"/>
    <n v="0"/>
    <n v="0"/>
    <n v="0"/>
    <n v="0"/>
  </r>
  <r>
    <s v="2024-46"/>
    <x v="45"/>
    <s v="ST005"/>
    <s v="SKU007"/>
    <n v="157"/>
    <n v="194"/>
    <n v="30458"/>
    <n v="0"/>
    <n v="0"/>
    <n v="0"/>
    <n v="0"/>
    <n v="0"/>
  </r>
  <r>
    <s v="2024-46"/>
    <x v="45"/>
    <s v="ST005"/>
    <s v="SKU008"/>
    <n v="168"/>
    <n v="214"/>
    <n v="35952"/>
    <n v="0"/>
    <n v="0"/>
    <n v="0"/>
    <n v="0"/>
    <n v="0"/>
  </r>
  <r>
    <s v="2024-46"/>
    <x v="45"/>
    <s v="ST005"/>
    <s v="SKU009"/>
    <n v="182"/>
    <n v="185"/>
    <n v="33670"/>
    <n v="0"/>
    <n v="0"/>
    <n v="0"/>
    <n v="0"/>
    <n v="0"/>
  </r>
  <r>
    <s v="2024-46"/>
    <x v="45"/>
    <s v="ST005"/>
    <s v="SKU010"/>
    <n v="60"/>
    <n v="5482"/>
    <n v="328920"/>
    <n v="0"/>
    <n v="0"/>
    <n v="0"/>
    <n v="0"/>
    <n v="0"/>
  </r>
  <r>
    <s v="2024-46"/>
    <x v="45"/>
    <s v="ST005"/>
    <s v="SKU011"/>
    <n v="62"/>
    <n v="5348"/>
    <n v="331576"/>
    <n v="0"/>
    <n v="0"/>
    <n v="0"/>
    <n v="0"/>
    <n v="0"/>
  </r>
  <r>
    <s v="2024-46"/>
    <x v="45"/>
    <s v="ST005"/>
    <s v="SKU012"/>
    <n v="58"/>
    <n v="5189"/>
    <n v="300962"/>
    <n v="0"/>
    <n v="0"/>
    <n v="0"/>
    <n v="0"/>
    <n v="0"/>
  </r>
  <r>
    <s v="2024-46"/>
    <x v="45"/>
    <s v="ST005"/>
    <s v="SKU013"/>
    <n v="52"/>
    <n v="1282"/>
    <n v="66664"/>
    <n v="0"/>
    <n v="0"/>
    <n v="0"/>
    <n v="0"/>
    <n v="1"/>
  </r>
  <r>
    <s v="2024-47"/>
    <x v="46"/>
    <s v="ST001"/>
    <s v="SKU001"/>
    <n v="288"/>
    <n v="298"/>
    <n v="85824"/>
    <n v="0"/>
    <n v="0"/>
    <n v="0"/>
    <n v="0"/>
    <n v="0"/>
  </r>
  <r>
    <s v="2024-47"/>
    <x v="46"/>
    <s v="ST001"/>
    <s v="SKU002"/>
    <n v="325"/>
    <n v="308"/>
    <n v="100100"/>
    <n v="1"/>
    <n v="0"/>
    <n v="0.23"/>
    <n v="0.02"/>
    <n v="0"/>
  </r>
  <r>
    <s v="2024-47"/>
    <x v="46"/>
    <s v="ST001"/>
    <s v="SKU003"/>
    <n v="308"/>
    <n v="318"/>
    <n v="97944"/>
    <n v="1"/>
    <n v="1"/>
    <n v="0.19"/>
    <n v="0.02"/>
    <n v="0"/>
  </r>
  <r>
    <s v="2024-47"/>
    <x v="46"/>
    <s v="ST001"/>
    <s v="SKU004"/>
    <n v="274"/>
    <n v="352"/>
    <n v="96448"/>
    <n v="0"/>
    <n v="0"/>
    <n v="0"/>
    <n v="0"/>
    <n v="0"/>
  </r>
  <r>
    <s v="2024-47"/>
    <x v="46"/>
    <s v="ST001"/>
    <s v="SKU005"/>
    <n v="291"/>
    <n v="260"/>
    <n v="75660"/>
    <n v="1"/>
    <n v="1"/>
    <n v="0.15"/>
    <n v="0.02"/>
    <n v="0"/>
  </r>
  <r>
    <s v="2024-47"/>
    <x v="46"/>
    <s v="ST001"/>
    <s v="SKU006"/>
    <n v="382"/>
    <n v="168"/>
    <n v="64176"/>
    <n v="0"/>
    <n v="0"/>
    <n v="0"/>
    <n v="0"/>
    <n v="0"/>
  </r>
  <r>
    <s v="2024-47"/>
    <x v="46"/>
    <s v="ST001"/>
    <s v="SKU007"/>
    <n v="335"/>
    <n v="187"/>
    <n v="62645"/>
    <n v="0"/>
    <n v="0"/>
    <n v="0"/>
    <n v="0"/>
    <n v="0"/>
  </r>
  <r>
    <s v="2024-47"/>
    <x v="46"/>
    <s v="ST001"/>
    <s v="SKU008"/>
    <n v="418"/>
    <n v="205"/>
    <n v="85690"/>
    <n v="0"/>
    <n v="0"/>
    <n v="0"/>
    <n v="0"/>
    <n v="0"/>
  </r>
  <r>
    <s v="2024-47"/>
    <x v="46"/>
    <s v="ST001"/>
    <s v="SKU009"/>
    <n v="324"/>
    <n v="178"/>
    <n v="57672"/>
    <n v="0"/>
    <n v="0"/>
    <n v="0"/>
    <n v="0"/>
    <n v="0"/>
  </r>
  <r>
    <s v="2024-47"/>
    <x v="46"/>
    <s v="ST001"/>
    <s v="SKU010"/>
    <n v="51"/>
    <n v="5214"/>
    <n v="265914"/>
    <n v="0"/>
    <n v="0"/>
    <n v="0"/>
    <n v="0"/>
    <n v="0"/>
  </r>
  <r>
    <s v="2024-47"/>
    <x v="46"/>
    <s v="ST001"/>
    <s v="SKU011"/>
    <n v="61"/>
    <n v="5108"/>
    <n v="311588"/>
    <n v="0"/>
    <n v="0"/>
    <n v="0"/>
    <n v="0"/>
    <n v="0"/>
  </r>
  <r>
    <s v="2024-47"/>
    <x v="46"/>
    <s v="ST001"/>
    <s v="SKU012"/>
    <n v="65"/>
    <n v="4947"/>
    <n v="321555"/>
    <n v="1"/>
    <n v="0"/>
    <n v="0.08"/>
    <n v="0.01"/>
    <n v="0"/>
  </r>
  <r>
    <s v="2024-47"/>
    <x v="46"/>
    <s v="ST001"/>
    <s v="SKU013"/>
    <n v="55"/>
    <n v="1220"/>
    <n v="67100"/>
    <n v="0"/>
    <n v="0"/>
    <n v="0"/>
    <n v="0"/>
    <n v="0"/>
  </r>
  <r>
    <s v="2024-47"/>
    <x v="46"/>
    <s v="ST002"/>
    <s v="SKU001"/>
    <n v="192"/>
    <n v="309"/>
    <n v="59328"/>
    <n v="1"/>
    <n v="0"/>
    <n v="0.23"/>
    <n v="0.01"/>
    <n v="0"/>
  </r>
  <r>
    <s v="2024-47"/>
    <x v="46"/>
    <s v="ST002"/>
    <s v="SKU002"/>
    <n v="159"/>
    <n v="314"/>
    <n v="49926"/>
    <n v="0"/>
    <n v="0"/>
    <n v="0"/>
    <n v="0"/>
    <n v="0"/>
  </r>
  <r>
    <s v="2024-47"/>
    <x v="46"/>
    <s v="ST002"/>
    <s v="SKU003"/>
    <n v="167"/>
    <n v="328"/>
    <n v="54776"/>
    <n v="0"/>
    <n v="0"/>
    <n v="0"/>
    <n v="0"/>
    <n v="0"/>
  </r>
  <r>
    <s v="2024-47"/>
    <x v="46"/>
    <s v="ST002"/>
    <s v="SKU004"/>
    <n v="166"/>
    <n v="362"/>
    <n v="60092"/>
    <n v="0"/>
    <n v="0"/>
    <n v="0"/>
    <n v="0"/>
    <n v="0"/>
  </r>
  <r>
    <s v="2024-47"/>
    <x v="46"/>
    <s v="ST002"/>
    <s v="SKU005"/>
    <n v="194"/>
    <n v="268"/>
    <n v="51992"/>
    <n v="0"/>
    <n v="0"/>
    <n v="0"/>
    <n v="0"/>
    <n v="0"/>
  </r>
  <r>
    <s v="2024-47"/>
    <x v="46"/>
    <s v="ST002"/>
    <s v="SKU006"/>
    <n v="278"/>
    <n v="171"/>
    <n v="47538"/>
    <n v="0"/>
    <n v="0"/>
    <n v="0"/>
    <n v="0"/>
    <n v="0"/>
  </r>
  <r>
    <s v="2024-47"/>
    <x v="46"/>
    <s v="ST002"/>
    <s v="SKU007"/>
    <n v="324"/>
    <n v="191"/>
    <n v="61884"/>
    <n v="1"/>
    <n v="0"/>
    <n v="0.3"/>
    <n v="0.02"/>
    <n v="0"/>
  </r>
  <r>
    <s v="2024-47"/>
    <x v="46"/>
    <s v="ST002"/>
    <s v="SKU008"/>
    <n v="243"/>
    <n v="209"/>
    <n v="50787"/>
    <n v="0"/>
    <n v="0"/>
    <n v="0"/>
    <n v="0"/>
    <n v="2"/>
  </r>
  <r>
    <s v="2024-47"/>
    <x v="46"/>
    <s v="ST002"/>
    <s v="SKU009"/>
    <n v="293"/>
    <n v="183"/>
    <n v="53619"/>
    <n v="0"/>
    <n v="0"/>
    <n v="0"/>
    <n v="0"/>
    <n v="0"/>
  </r>
  <r>
    <s v="2024-47"/>
    <x v="46"/>
    <s v="ST002"/>
    <s v="SKU010"/>
    <n v="43"/>
    <n v="5431"/>
    <n v="233533"/>
    <n v="0"/>
    <n v="0"/>
    <n v="0"/>
    <n v="0"/>
    <n v="0"/>
  </r>
  <r>
    <s v="2024-47"/>
    <x v="46"/>
    <s v="ST002"/>
    <s v="SKU011"/>
    <n v="45"/>
    <n v="5218"/>
    <n v="234810"/>
    <n v="0"/>
    <n v="0"/>
    <n v="0"/>
    <n v="0"/>
    <n v="0"/>
  </r>
  <r>
    <s v="2024-47"/>
    <x v="46"/>
    <s v="ST002"/>
    <s v="SKU012"/>
    <n v="46"/>
    <n v="5080"/>
    <n v="233680"/>
    <n v="0"/>
    <n v="0"/>
    <n v="0"/>
    <n v="0"/>
    <n v="0"/>
  </r>
  <r>
    <s v="2024-47"/>
    <x v="46"/>
    <s v="ST003"/>
    <s v="SKU001"/>
    <n v="78"/>
    <n v="313"/>
    <n v="24414"/>
    <n v="0"/>
    <n v="0"/>
    <n v="0"/>
    <n v="0"/>
    <n v="0"/>
  </r>
  <r>
    <s v="2024-47"/>
    <x v="46"/>
    <s v="ST003"/>
    <s v="SKU002"/>
    <n v="73"/>
    <n v="322"/>
    <n v="23506"/>
    <n v="0"/>
    <n v="0"/>
    <n v="0"/>
    <n v="0"/>
    <n v="0"/>
  </r>
  <r>
    <s v="2024-47"/>
    <x v="46"/>
    <s v="ST003"/>
    <s v="SKU003"/>
    <n v="84"/>
    <n v="336"/>
    <n v="28224"/>
    <n v="0"/>
    <n v="0"/>
    <n v="0"/>
    <n v="0"/>
    <n v="0"/>
  </r>
  <r>
    <s v="2024-47"/>
    <x v="46"/>
    <s v="ST003"/>
    <s v="SKU005"/>
    <n v="87"/>
    <n v="276"/>
    <n v="24012"/>
    <n v="0"/>
    <n v="0"/>
    <n v="0"/>
    <n v="0"/>
    <n v="0"/>
  </r>
  <r>
    <s v="2024-47"/>
    <x v="46"/>
    <s v="ST003"/>
    <s v="SKU007"/>
    <n v="118"/>
    <n v="194"/>
    <n v="22892"/>
    <n v="0"/>
    <n v="0"/>
    <n v="0"/>
    <n v="0"/>
    <n v="1"/>
  </r>
  <r>
    <s v="2024-47"/>
    <x v="46"/>
    <s v="ST003"/>
    <s v="SKU008"/>
    <n v="125"/>
    <n v="218"/>
    <n v="27250"/>
    <n v="0"/>
    <n v="0"/>
    <n v="0"/>
    <n v="0"/>
    <n v="0"/>
  </r>
  <r>
    <s v="2024-47"/>
    <x v="46"/>
    <s v="ST003"/>
    <s v="SKU009"/>
    <n v="105"/>
    <n v="186"/>
    <n v="19530"/>
    <n v="0"/>
    <n v="0"/>
    <n v="0"/>
    <n v="0"/>
    <n v="0"/>
  </r>
  <r>
    <s v="2024-47"/>
    <x v="46"/>
    <s v="ST004"/>
    <s v="SKU001"/>
    <n v="298"/>
    <n v="302"/>
    <n v="89996"/>
    <n v="0"/>
    <n v="0"/>
    <n v="0"/>
    <n v="0"/>
    <n v="0"/>
  </r>
  <r>
    <s v="2024-47"/>
    <x v="46"/>
    <s v="ST004"/>
    <s v="SKU002"/>
    <n v="279"/>
    <n v="311"/>
    <n v="86769"/>
    <n v="0"/>
    <n v="0"/>
    <n v="0"/>
    <n v="0"/>
    <n v="0"/>
  </r>
  <r>
    <s v="2024-47"/>
    <x v="46"/>
    <s v="ST004"/>
    <s v="SKU003"/>
    <n v="244"/>
    <n v="322"/>
    <n v="78568"/>
    <n v="0"/>
    <n v="0"/>
    <n v="0"/>
    <n v="0"/>
    <n v="0"/>
  </r>
  <r>
    <s v="2024-47"/>
    <x v="46"/>
    <s v="ST004"/>
    <s v="SKU004"/>
    <n v="295"/>
    <n v="357"/>
    <n v="105315"/>
    <n v="1"/>
    <n v="0"/>
    <n v="0.1"/>
    <n v="0.02"/>
    <n v="0"/>
  </r>
  <r>
    <s v="2024-47"/>
    <x v="46"/>
    <s v="ST004"/>
    <s v="SKU005"/>
    <n v="289"/>
    <n v="262"/>
    <n v="75718"/>
    <n v="0"/>
    <n v="0"/>
    <n v="0"/>
    <n v="0"/>
    <n v="0"/>
  </r>
  <r>
    <s v="2024-47"/>
    <x v="46"/>
    <s v="ST004"/>
    <s v="SKU006"/>
    <n v="383"/>
    <n v="168"/>
    <n v="64344"/>
    <n v="0"/>
    <n v="0"/>
    <n v="0"/>
    <n v="0"/>
    <n v="0"/>
  </r>
  <r>
    <s v="2024-47"/>
    <x v="46"/>
    <s v="ST004"/>
    <s v="SKU007"/>
    <n v="423"/>
    <n v="186"/>
    <n v="78678"/>
    <n v="0"/>
    <n v="0"/>
    <n v="0"/>
    <n v="0"/>
    <n v="0"/>
  </r>
  <r>
    <s v="2024-47"/>
    <x v="46"/>
    <s v="ST004"/>
    <s v="SKU008"/>
    <n v="345"/>
    <n v="207"/>
    <n v="71415"/>
    <n v="0"/>
    <n v="0"/>
    <n v="0"/>
    <n v="0"/>
    <n v="0"/>
  </r>
  <r>
    <s v="2024-47"/>
    <x v="46"/>
    <s v="ST004"/>
    <s v="SKU009"/>
    <n v="404"/>
    <n v="178"/>
    <n v="71912"/>
    <n v="0"/>
    <n v="0"/>
    <n v="0"/>
    <n v="0"/>
    <n v="0"/>
  </r>
  <r>
    <s v="2024-47"/>
    <x v="46"/>
    <s v="ST004"/>
    <s v="SKU010"/>
    <n v="52"/>
    <n v="5270"/>
    <n v="274040"/>
    <n v="0"/>
    <n v="0"/>
    <n v="0"/>
    <n v="0"/>
    <n v="1"/>
  </r>
  <r>
    <s v="2024-47"/>
    <x v="46"/>
    <s v="ST004"/>
    <s v="SKU011"/>
    <n v="61"/>
    <n v="5132"/>
    <n v="313052"/>
    <n v="0"/>
    <n v="0"/>
    <n v="0"/>
    <n v="0"/>
    <n v="0"/>
  </r>
  <r>
    <s v="2024-47"/>
    <x v="46"/>
    <s v="ST004"/>
    <s v="SKU012"/>
    <n v="62"/>
    <n v="5020"/>
    <n v="311240"/>
    <n v="0"/>
    <n v="0"/>
    <n v="0"/>
    <n v="0"/>
    <n v="0"/>
  </r>
  <r>
    <s v="2024-47"/>
    <x v="46"/>
    <s v="ST004"/>
    <s v="SKU013"/>
    <n v="52"/>
    <n v="1223"/>
    <n v="63596"/>
    <n v="0"/>
    <n v="0"/>
    <n v="0"/>
    <n v="0"/>
    <n v="1"/>
  </r>
  <r>
    <s v="2024-47"/>
    <x v="46"/>
    <s v="ST005"/>
    <s v="SKU001"/>
    <n v="163"/>
    <n v="312"/>
    <n v="50856"/>
    <n v="1"/>
    <n v="1"/>
    <n v="0.19"/>
    <n v="0.02"/>
    <n v="0"/>
  </r>
  <r>
    <s v="2024-47"/>
    <x v="46"/>
    <s v="ST005"/>
    <s v="SKU002"/>
    <n v="129"/>
    <n v="322"/>
    <n v="41538"/>
    <n v="1"/>
    <n v="0"/>
    <n v="0.13"/>
    <n v="0.02"/>
    <n v="0"/>
  </r>
  <r>
    <s v="2024-47"/>
    <x v="46"/>
    <s v="ST005"/>
    <s v="SKU003"/>
    <n v="119"/>
    <n v="336"/>
    <n v="39984"/>
    <n v="1"/>
    <n v="0"/>
    <n v="0.16"/>
    <n v="0.02"/>
    <n v="0"/>
  </r>
  <r>
    <s v="2024-47"/>
    <x v="46"/>
    <s v="ST005"/>
    <s v="SKU004"/>
    <n v="113"/>
    <n v="372"/>
    <n v="42036"/>
    <n v="0"/>
    <n v="0"/>
    <n v="0"/>
    <n v="0"/>
    <n v="0"/>
  </r>
  <r>
    <s v="2024-47"/>
    <x v="46"/>
    <s v="ST005"/>
    <s v="SKU005"/>
    <n v="105"/>
    <n v="274"/>
    <n v="28770"/>
    <n v="0"/>
    <n v="0"/>
    <n v="0"/>
    <n v="0"/>
    <n v="0"/>
  </r>
  <r>
    <s v="2024-47"/>
    <x v="46"/>
    <s v="ST005"/>
    <s v="SKU006"/>
    <n v="200"/>
    <n v="175"/>
    <n v="35000"/>
    <n v="0"/>
    <n v="0"/>
    <n v="0"/>
    <n v="0"/>
    <n v="0"/>
  </r>
  <r>
    <s v="2024-47"/>
    <x v="46"/>
    <s v="ST005"/>
    <s v="SKU007"/>
    <n v="165"/>
    <n v="194"/>
    <n v="32010"/>
    <n v="0"/>
    <n v="0"/>
    <n v="0"/>
    <n v="0"/>
    <n v="0"/>
  </r>
  <r>
    <s v="2024-47"/>
    <x v="46"/>
    <s v="ST005"/>
    <s v="SKU008"/>
    <n v="174"/>
    <n v="213"/>
    <n v="37062"/>
    <n v="0"/>
    <n v="0"/>
    <n v="0"/>
    <n v="0"/>
    <n v="0"/>
  </r>
  <r>
    <s v="2024-47"/>
    <x v="46"/>
    <s v="ST005"/>
    <s v="SKU009"/>
    <n v="190"/>
    <n v="185"/>
    <n v="35150"/>
    <n v="0"/>
    <n v="0"/>
    <n v="0"/>
    <n v="0"/>
    <n v="2"/>
  </r>
  <r>
    <s v="2024-47"/>
    <x v="46"/>
    <s v="ST005"/>
    <s v="SKU010"/>
    <n v="51"/>
    <n v="5492"/>
    <n v="280092"/>
    <n v="0"/>
    <n v="0"/>
    <n v="0"/>
    <n v="0"/>
    <n v="0"/>
  </r>
  <r>
    <s v="2024-47"/>
    <x v="46"/>
    <s v="ST005"/>
    <s v="SKU011"/>
    <n v="59"/>
    <n v="5307"/>
    <n v="313113"/>
    <n v="0"/>
    <n v="0"/>
    <n v="0"/>
    <n v="0"/>
    <n v="0"/>
  </r>
  <r>
    <s v="2024-47"/>
    <x v="46"/>
    <s v="ST005"/>
    <s v="SKU012"/>
    <n v="60"/>
    <n v="5189"/>
    <n v="311340"/>
    <n v="0"/>
    <n v="0"/>
    <n v="0"/>
    <n v="0"/>
    <n v="0"/>
  </r>
  <r>
    <s v="2024-47"/>
    <x v="46"/>
    <s v="ST005"/>
    <s v="SKU013"/>
    <n v="66"/>
    <n v="1267"/>
    <n v="83622"/>
    <n v="0"/>
    <n v="0"/>
    <n v="0"/>
    <n v="0"/>
    <n v="0"/>
  </r>
  <r>
    <s v="2024-48"/>
    <x v="47"/>
    <s v="ST001"/>
    <s v="SKU001"/>
    <n v="262"/>
    <n v="298"/>
    <n v="78076"/>
    <n v="0"/>
    <n v="0"/>
    <n v="0"/>
    <n v="0"/>
    <n v="0"/>
  </r>
  <r>
    <s v="2024-48"/>
    <x v="47"/>
    <s v="ST001"/>
    <s v="SKU002"/>
    <n v="278"/>
    <n v="307"/>
    <n v="85346"/>
    <n v="0"/>
    <n v="0"/>
    <n v="0"/>
    <n v="0"/>
    <n v="0"/>
  </r>
  <r>
    <s v="2024-48"/>
    <x v="47"/>
    <s v="ST001"/>
    <s v="SKU003"/>
    <n v="261"/>
    <n v="318"/>
    <n v="82998"/>
    <n v="0"/>
    <n v="0"/>
    <n v="0"/>
    <n v="0"/>
    <n v="0"/>
  </r>
  <r>
    <s v="2024-48"/>
    <x v="47"/>
    <s v="ST001"/>
    <s v="SKU004"/>
    <n v="272"/>
    <n v="354"/>
    <n v="96288"/>
    <n v="0"/>
    <n v="0"/>
    <n v="0"/>
    <n v="0"/>
    <n v="0"/>
  </r>
  <r>
    <s v="2024-48"/>
    <x v="47"/>
    <s v="ST001"/>
    <s v="SKU005"/>
    <n v="281"/>
    <n v="263"/>
    <n v="73903"/>
    <n v="0"/>
    <n v="0"/>
    <n v="0"/>
    <n v="0"/>
    <n v="0"/>
  </r>
  <r>
    <s v="2024-48"/>
    <x v="47"/>
    <s v="ST001"/>
    <s v="SKU006"/>
    <n v="374"/>
    <n v="168"/>
    <n v="62832"/>
    <n v="0"/>
    <n v="0"/>
    <n v="0"/>
    <n v="0"/>
    <n v="0"/>
  </r>
  <r>
    <s v="2024-48"/>
    <x v="47"/>
    <s v="ST001"/>
    <s v="SKU007"/>
    <n v="376"/>
    <n v="186"/>
    <n v="69936"/>
    <n v="0"/>
    <n v="0"/>
    <n v="0"/>
    <n v="0"/>
    <n v="0"/>
  </r>
  <r>
    <s v="2024-48"/>
    <x v="47"/>
    <s v="ST001"/>
    <s v="SKU008"/>
    <n v="435"/>
    <n v="205"/>
    <n v="89175"/>
    <n v="0"/>
    <n v="0"/>
    <n v="0"/>
    <n v="0"/>
    <n v="0"/>
  </r>
  <r>
    <s v="2024-48"/>
    <x v="47"/>
    <s v="ST001"/>
    <s v="SKU009"/>
    <n v="378"/>
    <n v="177"/>
    <n v="66906"/>
    <n v="0"/>
    <n v="0"/>
    <n v="0"/>
    <n v="0"/>
    <n v="0"/>
  </r>
  <r>
    <s v="2024-48"/>
    <x v="47"/>
    <s v="ST001"/>
    <s v="SKU010"/>
    <n v="51"/>
    <n v="5286"/>
    <n v="269586"/>
    <n v="0"/>
    <n v="0"/>
    <n v="0"/>
    <n v="0"/>
    <n v="0"/>
  </r>
  <r>
    <s v="2024-48"/>
    <x v="47"/>
    <s v="ST001"/>
    <s v="SKU011"/>
    <n v="56"/>
    <n v="5133"/>
    <n v="287448"/>
    <n v="1"/>
    <n v="0"/>
    <n v="0.1"/>
    <n v="0.01"/>
    <n v="0"/>
  </r>
  <r>
    <s v="2024-48"/>
    <x v="47"/>
    <s v="ST001"/>
    <s v="SKU012"/>
    <n v="49"/>
    <n v="4938"/>
    <n v="241962"/>
    <n v="0"/>
    <n v="0"/>
    <n v="0"/>
    <n v="0"/>
    <n v="0"/>
  </r>
  <r>
    <s v="2024-48"/>
    <x v="47"/>
    <s v="ST001"/>
    <s v="SKU013"/>
    <n v="59"/>
    <n v="1217"/>
    <n v="71803"/>
    <n v="0"/>
    <n v="0"/>
    <n v="0"/>
    <n v="0"/>
    <n v="0"/>
  </r>
  <r>
    <s v="2024-48"/>
    <x v="47"/>
    <s v="ST002"/>
    <s v="SKU001"/>
    <n v="161"/>
    <n v="308"/>
    <n v="49588"/>
    <n v="0"/>
    <n v="0"/>
    <n v="0"/>
    <n v="0"/>
    <n v="0"/>
  </r>
  <r>
    <s v="2024-48"/>
    <x v="47"/>
    <s v="ST002"/>
    <s v="SKU002"/>
    <n v="155"/>
    <n v="315"/>
    <n v="48825"/>
    <n v="0"/>
    <n v="0"/>
    <n v="0"/>
    <n v="0"/>
    <n v="0"/>
  </r>
  <r>
    <s v="2024-48"/>
    <x v="47"/>
    <s v="ST002"/>
    <s v="SKU003"/>
    <n v="156"/>
    <n v="325"/>
    <n v="50700"/>
    <n v="0"/>
    <n v="0"/>
    <n v="0"/>
    <n v="0"/>
    <n v="0"/>
  </r>
  <r>
    <s v="2024-48"/>
    <x v="47"/>
    <s v="ST002"/>
    <s v="SKU004"/>
    <n v="193"/>
    <n v="365"/>
    <n v="70445"/>
    <n v="1"/>
    <n v="0"/>
    <n v="0.12"/>
    <n v="0.01"/>
    <n v="0"/>
  </r>
  <r>
    <s v="2024-48"/>
    <x v="47"/>
    <s v="ST002"/>
    <s v="SKU005"/>
    <n v="182"/>
    <n v="267"/>
    <n v="48594"/>
    <n v="0"/>
    <n v="0"/>
    <n v="0"/>
    <n v="0"/>
    <n v="0"/>
  </r>
  <r>
    <s v="2024-48"/>
    <x v="47"/>
    <s v="ST002"/>
    <s v="SKU006"/>
    <n v="329"/>
    <n v="174"/>
    <n v="57246"/>
    <n v="1"/>
    <n v="0"/>
    <n v="0.21"/>
    <n v="0.02"/>
    <n v="0"/>
  </r>
  <r>
    <s v="2024-48"/>
    <x v="47"/>
    <s v="ST002"/>
    <s v="SKU007"/>
    <n v="250"/>
    <n v="192"/>
    <n v="48000"/>
    <n v="0"/>
    <n v="0"/>
    <n v="0"/>
    <n v="0"/>
    <n v="0"/>
  </r>
  <r>
    <s v="2024-48"/>
    <x v="47"/>
    <s v="ST002"/>
    <s v="SKU008"/>
    <n v="271"/>
    <n v="210"/>
    <n v="56910"/>
    <n v="0"/>
    <n v="0"/>
    <n v="0"/>
    <n v="0"/>
    <n v="3"/>
  </r>
  <r>
    <s v="2024-48"/>
    <x v="47"/>
    <s v="ST002"/>
    <s v="SKU009"/>
    <n v="272"/>
    <n v="180"/>
    <n v="48960"/>
    <n v="0"/>
    <n v="0"/>
    <n v="0"/>
    <n v="0"/>
    <n v="0"/>
  </r>
  <r>
    <s v="2024-48"/>
    <x v="47"/>
    <s v="ST002"/>
    <s v="SKU010"/>
    <n v="50"/>
    <n v="5398"/>
    <n v="269900"/>
    <n v="0"/>
    <n v="0"/>
    <n v="0"/>
    <n v="0"/>
    <n v="0"/>
  </r>
  <r>
    <s v="2024-48"/>
    <x v="47"/>
    <s v="ST002"/>
    <s v="SKU011"/>
    <n v="51"/>
    <n v="5197"/>
    <n v="265047"/>
    <n v="0"/>
    <n v="0"/>
    <n v="0"/>
    <n v="0"/>
    <n v="0"/>
  </r>
  <r>
    <s v="2024-48"/>
    <x v="47"/>
    <s v="ST002"/>
    <s v="SKU012"/>
    <n v="42"/>
    <n v="5098"/>
    <n v="214116"/>
    <n v="0"/>
    <n v="0"/>
    <n v="0"/>
    <n v="0"/>
    <n v="0"/>
  </r>
  <r>
    <s v="2024-48"/>
    <x v="47"/>
    <s v="ST003"/>
    <s v="SKU001"/>
    <n v="85"/>
    <n v="315"/>
    <n v="26775"/>
    <n v="0"/>
    <n v="0"/>
    <n v="0"/>
    <n v="0"/>
    <n v="0"/>
  </r>
  <r>
    <s v="2024-48"/>
    <x v="47"/>
    <s v="ST003"/>
    <s v="SKU002"/>
    <n v="79"/>
    <n v="321"/>
    <n v="25359"/>
    <n v="0"/>
    <n v="0"/>
    <n v="0"/>
    <n v="0"/>
    <n v="0"/>
  </r>
  <r>
    <s v="2024-48"/>
    <x v="47"/>
    <s v="ST003"/>
    <s v="SKU003"/>
    <n v="103"/>
    <n v="333"/>
    <n v="34299"/>
    <n v="1"/>
    <n v="0"/>
    <n v="0.1"/>
    <n v="0.01"/>
    <n v="0"/>
  </r>
  <r>
    <s v="2024-48"/>
    <x v="47"/>
    <s v="ST003"/>
    <s v="SKU005"/>
    <n v="80"/>
    <n v="275"/>
    <n v="22000"/>
    <n v="0"/>
    <n v="0"/>
    <n v="0"/>
    <n v="0"/>
    <n v="0"/>
  </r>
  <r>
    <s v="2024-48"/>
    <x v="47"/>
    <s v="ST003"/>
    <s v="SKU007"/>
    <n v="133"/>
    <n v="195"/>
    <n v="25935"/>
    <n v="0"/>
    <n v="0"/>
    <n v="0"/>
    <n v="0"/>
    <n v="0"/>
  </r>
  <r>
    <s v="2024-48"/>
    <x v="47"/>
    <s v="ST003"/>
    <s v="SKU008"/>
    <n v="115"/>
    <n v="214"/>
    <n v="24610"/>
    <n v="0"/>
    <n v="0"/>
    <n v="0"/>
    <n v="0"/>
    <n v="0"/>
  </r>
  <r>
    <s v="2024-48"/>
    <x v="47"/>
    <s v="ST003"/>
    <s v="SKU009"/>
    <n v="119"/>
    <n v="185"/>
    <n v="22015"/>
    <n v="0"/>
    <n v="0"/>
    <n v="0"/>
    <n v="0"/>
    <n v="0"/>
  </r>
  <r>
    <s v="2024-48"/>
    <x v="47"/>
    <s v="ST004"/>
    <s v="SKU001"/>
    <n v="272"/>
    <n v="302"/>
    <n v="82144"/>
    <n v="0"/>
    <n v="0"/>
    <n v="0"/>
    <n v="0"/>
    <n v="0"/>
  </r>
  <r>
    <s v="2024-48"/>
    <x v="47"/>
    <s v="ST004"/>
    <s v="SKU002"/>
    <n v="269"/>
    <n v="310"/>
    <n v="83390"/>
    <n v="0"/>
    <n v="0"/>
    <n v="0"/>
    <n v="0"/>
    <n v="0"/>
  </r>
  <r>
    <s v="2024-48"/>
    <x v="47"/>
    <s v="ST004"/>
    <s v="SKU003"/>
    <n v="271"/>
    <n v="319"/>
    <n v="86449"/>
    <n v="0"/>
    <n v="0"/>
    <n v="0"/>
    <n v="0"/>
    <n v="0"/>
  </r>
  <r>
    <s v="2024-48"/>
    <x v="47"/>
    <s v="ST004"/>
    <s v="SKU004"/>
    <n v="278"/>
    <n v="356"/>
    <n v="98968"/>
    <n v="0"/>
    <n v="0"/>
    <n v="0"/>
    <n v="0"/>
    <n v="0"/>
  </r>
  <r>
    <s v="2024-48"/>
    <x v="47"/>
    <s v="ST004"/>
    <s v="SKU005"/>
    <n v="339"/>
    <n v="262"/>
    <n v="88818"/>
    <n v="1"/>
    <n v="0"/>
    <n v="0.25"/>
    <n v="0.02"/>
    <n v="0"/>
  </r>
  <r>
    <s v="2024-48"/>
    <x v="47"/>
    <s v="ST004"/>
    <s v="SKU006"/>
    <n v="362"/>
    <n v="168"/>
    <n v="60816"/>
    <n v="0"/>
    <n v="0"/>
    <n v="0"/>
    <n v="0"/>
    <n v="0"/>
  </r>
  <r>
    <s v="2024-48"/>
    <x v="47"/>
    <s v="ST004"/>
    <s v="SKU007"/>
    <n v="377"/>
    <n v="188"/>
    <n v="70876"/>
    <n v="0"/>
    <n v="0"/>
    <n v="0"/>
    <n v="0"/>
    <n v="0"/>
  </r>
  <r>
    <s v="2024-48"/>
    <x v="47"/>
    <s v="ST004"/>
    <s v="SKU008"/>
    <n v="396"/>
    <n v="205"/>
    <n v="81180"/>
    <n v="0"/>
    <n v="0"/>
    <n v="0"/>
    <n v="0"/>
    <n v="0"/>
  </r>
  <r>
    <s v="2024-48"/>
    <x v="47"/>
    <s v="ST004"/>
    <s v="SKU009"/>
    <n v="482"/>
    <n v="178"/>
    <n v="85796"/>
    <n v="1"/>
    <n v="0"/>
    <n v="0.19"/>
    <n v="0.03"/>
    <n v="0"/>
  </r>
  <r>
    <s v="2024-48"/>
    <x v="47"/>
    <s v="ST004"/>
    <s v="SKU010"/>
    <n v="51"/>
    <n v="5249"/>
    <n v="267699"/>
    <n v="0"/>
    <n v="0"/>
    <n v="0"/>
    <n v="0"/>
    <n v="0"/>
  </r>
  <r>
    <s v="2024-48"/>
    <x v="47"/>
    <s v="ST004"/>
    <s v="SKU011"/>
    <n v="47"/>
    <n v="5096"/>
    <n v="239512"/>
    <n v="0"/>
    <n v="0"/>
    <n v="0"/>
    <n v="0"/>
    <n v="0"/>
  </r>
  <r>
    <s v="2024-48"/>
    <x v="47"/>
    <s v="ST004"/>
    <s v="SKU012"/>
    <n v="59"/>
    <n v="5007"/>
    <n v="295413"/>
    <n v="0"/>
    <n v="0"/>
    <n v="0"/>
    <n v="0"/>
    <n v="0"/>
  </r>
  <r>
    <s v="2024-48"/>
    <x v="47"/>
    <s v="ST004"/>
    <s v="SKU013"/>
    <n v="50"/>
    <n v="1223"/>
    <n v="61150"/>
    <n v="0"/>
    <n v="0"/>
    <n v="0"/>
    <n v="0"/>
    <n v="0"/>
  </r>
  <r>
    <s v="2024-48"/>
    <x v="47"/>
    <s v="ST005"/>
    <s v="SKU001"/>
    <n v="122"/>
    <n v="312"/>
    <n v="38064"/>
    <n v="1"/>
    <n v="0"/>
    <n v="0.18"/>
    <n v="0.02"/>
    <n v="0"/>
  </r>
  <r>
    <s v="2024-48"/>
    <x v="47"/>
    <s v="ST005"/>
    <s v="SKU002"/>
    <n v="119"/>
    <n v="321"/>
    <n v="38199"/>
    <n v="0"/>
    <n v="0"/>
    <n v="0"/>
    <n v="0"/>
    <n v="0"/>
  </r>
  <r>
    <s v="2024-48"/>
    <x v="47"/>
    <s v="ST005"/>
    <s v="SKU003"/>
    <n v="97"/>
    <n v="332"/>
    <n v="32204"/>
    <n v="0"/>
    <n v="0"/>
    <n v="0"/>
    <n v="0"/>
    <n v="0"/>
  </r>
  <r>
    <s v="2024-48"/>
    <x v="47"/>
    <s v="ST005"/>
    <s v="SKU004"/>
    <n v="121"/>
    <n v="374"/>
    <n v="45254"/>
    <n v="0"/>
    <n v="0"/>
    <n v="0"/>
    <n v="0"/>
    <n v="0"/>
  </r>
  <r>
    <s v="2024-48"/>
    <x v="47"/>
    <s v="ST005"/>
    <s v="SKU005"/>
    <n v="115"/>
    <n v="274"/>
    <n v="31510"/>
    <n v="0"/>
    <n v="0"/>
    <n v="0"/>
    <n v="0"/>
    <n v="0"/>
  </r>
  <r>
    <s v="2024-48"/>
    <x v="47"/>
    <s v="ST005"/>
    <s v="SKU006"/>
    <n v="168"/>
    <n v="176"/>
    <n v="29568"/>
    <n v="0"/>
    <n v="0"/>
    <n v="0"/>
    <n v="0"/>
    <n v="0"/>
  </r>
  <r>
    <s v="2024-48"/>
    <x v="47"/>
    <s v="ST005"/>
    <s v="SKU007"/>
    <n v="178"/>
    <n v="195"/>
    <n v="34710"/>
    <n v="0"/>
    <n v="0"/>
    <n v="0"/>
    <n v="0"/>
    <n v="0"/>
  </r>
  <r>
    <s v="2024-48"/>
    <x v="47"/>
    <s v="ST005"/>
    <s v="SKU008"/>
    <n v="166"/>
    <n v="216"/>
    <n v="35856"/>
    <n v="0"/>
    <n v="0"/>
    <n v="0"/>
    <n v="0"/>
    <n v="0"/>
  </r>
  <r>
    <s v="2024-48"/>
    <x v="47"/>
    <s v="ST005"/>
    <s v="SKU009"/>
    <n v="194"/>
    <n v="185"/>
    <n v="35890"/>
    <n v="0"/>
    <n v="0"/>
    <n v="0"/>
    <n v="0"/>
    <n v="0"/>
  </r>
  <r>
    <s v="2024-48"/>
    <x v="47"/>
    <s v="ST005"/>
    <s v="SKU010"/>
    <n v="51"/>
    <n v="5510"/>
    <n v="281010"/>
    <n v="0"/>
    <n v="0"/>
    <n v="0"/>
    <n v="0"/>
    <n v="0"/>
  </r>
  <r>
    <s v="2024-48"/>
    <x v="47"/>
    <s v="ST005"/>
    <s v="SKU011"/>
    <n v="59"/>
    <n v="5295"/>
    <n v="312405"/>
    <n v="0"/>
    <n v="0"/>
    <n v="0"/>
    <n v="0"/>
    <n v="0"/>
  </r>
  <r>
    <s v="2024-48"/>
    <x v="47"/>
    <s v="ST005"/>
    <s v="SKU012"/>
    <n v="56"/>
    <n v="5202"/>
    <n v="291312"/>
    <n v="0"/>
    <n v="0"/>
    <n v="0"/>
    <n v="0"/>
    <n v="1"/>
  </r>
  <r>
    <s v="2024-48"/>
    <x v="47"/>
    <s v="ST005"/>
    <s v="SKU013"/>
    <n v="55"/>
    <n v="1262"/>
    <n v="69410"/>
    <n v="0"/>
    <n v="0"/>
    <n v="0"/>
    <n v="0"/>
    <n v="0"/>
  </r>
  <r>
    <s v="2024-49"/>
    <x v="48"/>
    <s v="ST001"/>
    <s v="SKU001"/>
    <n v="269"/>
    <n v="300"/>
    <n v="80700"/>
    <n v="0"/>
    <n v="0"/>
    <n v="0"/>
    <n v="0"/>
    <n v="3"/>
  </r>
  <r>
    <s v="2024-49"/>
    <x v="48"/>
    <s v="ST001"/>
    <s v="SKU002"/>
    <n v="246"/>
    <n v="312"/>
    <n v="76752"/>
    <n v="1"/>
    <n v="0"/>
    <n v="0.11"/>
    <n v="0.02"/>
    <n v="0"/>
  </r>
  <r>
    <s v="2024-49"/>
    <x v="48"/>
    <s v="ST001"/>
    <s v="SKU003"/>
    <n v="276"/>
    <n v="317"/>
    <n v="87492"/>
    <n v="0"/>
    <n v="0"/>
    <n v="0"/>
    <n v="0"/>
    <n v="0"/>
  </r>
  <r>
    <s v="2024-49"/>
    <x v="48"/>
    <s v="ST001"/>
    <s v="SKU004"/>
    <n v="251"/>
    <n v="357"/>
    <n v="89607"/>
    <n v="0"/>
    <n v="0"/>
    <n v="0"/>
    <n v="0"/>
    <n v="0"/>
  </r>
  <r>
    <s v="2024-49"/>
    <x v="48"/>
    <s v="ST001"/>
    <s v="SKU005"/>
    <n v="355"/>
    <n v="262"/>
    <n v="93010"/>
    <n v="1"/>
    <n v="0"/>
    <n v="0.22"/>
    <n v="0.02"/>
    <n v="0"/>
  </r>
  <r>
    <s v="2024-49"/>
    <x v="48"/>
    <s v="ST001"/>
    <s v="SKU006"/>
    <n v="442"/>
    <n v="167"/>
    <n v="73814"/>
    <n v="0"/>
    <n v="0"/>
    <n v="0"/>
    <n v="0"/>
    <n v="4"/>
  </r>
  <r>
    <s v="2024-49"/>
    <x v="48"/>
    <s v="ST001"/>
    <s v="SKU007"/>
    <n v="393"/>
    <n v="186"/>
    <n v="73098"/>
    <n v="0"/>
    <n v="0"/>
    <n v="0"/>
    <n v="0"/>
    <n v="0"/>
  </r>
  <r>
    <s v="2024-49"/>
    <x v="48"/>
    <s v="ST001"/>
    <s v="SKU008"/>
    <n v="340"/>
    <n v="206"/>
    <n v="70040"/>
    <n v="0"/>
    <n v="0"/>
    <n v="0"/>
    <n v="0"/>
    <n v="0"/>
  </r>
  <r>
    <s v="2024-49"/>
    <x v="48"/>
    <s v="ST001"/>
    <s v="SKU009"/>
    <n v="427"/>
    <n v="177"/>
    <n v="75579"/>
    <n v="0"/>
    <n v="0"/>
    <n v="0"/>
    <n v="0"/>
    <n v="0"/>
  </r>
  <r>
    <s v="2024-49"/>
    <x v="48"/>
    <s v="ST001"/>
    <s v="SKU010"/>
    <n v="57"/>
    <n v="5248"/>
    <n v="299136"/>
    <n v="0"/>
    <n v="0"/>
    <n v="0"/>
    <n v="0"/>
    <n v="0"/>
  </r>
  <r>
    <s v="2024-49"/>
    <x v="48"/>
    <s v="ST001"/>
    <s v="SKU011"/>
    <n v="54"/>
    <n v="5100"/>
    <n v="275400"/>
    <n v="0"/>
    <n v="0"/>
    <n v="0"/>
    <n v="0"/>
    <n v="0"/>
  </r>
  <r>
    <s v="2024-49"/>
    <x v="48"/>
    <s v="ST001"/>
    <s v="SKU012"/>
    <n v="51"/>
    <n v="4954"/>
    <n v="252654"/>
    <n v="0"/>
    <n v="0"/>
    <n v="0"/>
    <n v="0"/>
    <n v="0"/>
  </r>
  <r>
    <s v="2024-49"/>
    <x v="48"/>
    <s v="ST001"/>
    <s v="SKU013"/>
    <n v="51"/>
    <n v="1212"/>
    <n v="61812"/>
    <n v="0"/>
    <n v="0"/>
    <n v="0"/>
    <n v="0"/>
    <n v="0"/>
  </r>
  <r>
    <s v="2024-49"/>
    <x v="48"/>
    <s v="ST002"/>
    <s v="SKU001"/>
    <n v="167"/>
    <n v="304"/>
    <n v="50768"/>
    <n v="0"/>
    <n v="0"/>
    <n v="0"/>
    <n v="0"/>
    <n v="0"/>
  </r>
  <r>
    <s v="2024-49"/>
    <x v="48"/>
    <s v="ST002"/>
    <s v="SKU002"/>
    <n v="150"/>
    <n v="315"/>
    <n v="47250"/>
    <n v="0"/>
    <n v="0"/>
    <n v="0"/>
    <n v="0"/>
    <n v="0"/>
  </r>
  <r>
    <s v="2024-49"/>
    <x v="48"/>
    <s v="ST002"/>
    <s v="SKU003"/>
    <n v="168"/>
    <n v="326"/>
    <n v="54768"/>
    <n v="0"/>
    <n v="0"/>
    <n v="0"/>
    <n v="0"/>
    <n v="0"/>
  </r>
  <r>
    <s v="2024-49"/>
    <x v="48"/>
    <s v="ST002"/>
    <s v="SKU004"/>
    <n v="194"/>
    <n v="361"/>
    <n v="70034"/>
    <n v="0"/>
    <n v="0"/>
    <n v="0"/>
    <n v="0"/>
    <n v="0"/>
  </r>
  <r>
    <s v="2024-49"/>
    <x v="48"/>
    <s v="ST002"/>
    <s v="SKU005"/>
    <n v="184"/>
    <n v="267"/>
    <n v="49128"/>
    <n v="0"/>
    <n v="0"/>
    <n v="0"/>
    <n v="0"/>
    <n v="0"/>
  </r>
  <r>
    <s v="2024-49"/>
    <x v="48"/>
    <s v="ST002"/>
    <s v="SKU006"/>
    <n v="220"/>
    <n v="171"/>
    <n v="37620"/>
    <n v="0"/>
    <n v="0"/>
    <n v="0"/>
    <n v="0"/>
    <n v="0"/>
  </r>
  <r>
    <s v="2024-49"/>
    <x v="48"/>
    <s v="ST002"/>
    <s v="SKU007"/>
    <n v="376"/>
    <n v="192"/>
    <n v="72192"/>
    <n v="1"/>
    <n v="0"/>
    <n v="0.28999999999999998"/>
    <n v="0.02"/>
    <n v="0"/>
  </r>
  <r>
    <s v="2024-49"/>
    <x v="48"/>
    <s v="ST002"/>
    <s v="SKU008"/>
    <n v="238"/>
    <n v="212"/>
    <n v="50456"/>
    <n v="0"/>
    <n v="0"/>
    <n v="0"/>
    <n v="0"/>
    <n v="0"/>
  </r>
  <r>
    <s v="2024-49"/>
    <x v="48"/>
    <s v="ST002"/>
    <s v="SKU009"/>
    <n v="293"/>
    <n v="182"/>
    <n v="53326"/>
    <n v="0"/>
    <n v="0"/>
    <n v="0"/>
    <n v="0"/>
    <n v="0"/>
  </r>
  <r>
    <s v="2024-49"/>
    <x v="48"/>
    <s v="ST002"/>
    <s v="SKU010"/>
    <n v="43"/>
    <n v="5373"/>
    <n v="231039"/>
    <n v="0"/>
    <n v="0"/>
    <n v="0"/>
    <n v="0"/>
    <n v="0"/>
  </r>
  <r>
    <s v="2024-49"/>
    <x v="48"/>
    <s v="ST002"/>
    <s v="SKU011"/>
    <n v="49"/>
    <n v="5240"/>
    <n v="256760"/>
    <n v="0"/>
    <n v="0"/>
    <n v="0"/>
    <n v="0"/>
    <n v="0"/>
  </r>
  <r>
    <s v="2024-49"/>
    <x v="48"/>
    <s v="ST002"/>
    <s v="SKU012"/>
    <n v="49"/>
    <n v="5082"/>
    <n v="249018"/>
    <n v="1"/>
    <n v="0"/>
    <n v="0.05"/>
    <n v="0"/>
    <n v="0"/>
  </r>
  <r>
    <s v="2024-49"/>
    <x v="48"/>
    <s v="ST003"/>
    <s v="SKU001"/>
    <n v="85"/>
    <n v="317"/>
    <n v="26945"/>
    <n v="0"/>
    <n v="0"/>
    <n v="0"/>
    <n v="0"/>
    <n v="0"/>
  </r>
  <r>
    <s v="2024-49"/>
    <x v="48"/>
    <s v="ST003"/>
    <s v="SKU002"/>
    <n v="88"/>
    <n v="326"/>
    <n v="28688"/>
    <n v="0"/>
    <n v="0"/>
    <n v="0"/>
    <n v="0"/>
    <n v="0"/>
  </r>
  <r>
    <s v="2024-49"/>
    <x v="48"/>
    <s v="ST003"/>
    <s v="SKU003"/>
    <n v="74"/>
    <n v="336"/>
    <n v="24864"/>
    <n v="0"/>
    <n v="0"/>
    <n v="0"/>
    <n v="0"/>
    <n v="0"/>
  </r>
  <r>
    <s v="2024-49"/>
    <x v="48"/>
    <s v="ST003"/>
    <s v="SKU005"/>
    <n v="94"/>
    <n v="273"/>
    <n v="25662"/>
    <n v="0"/>
    <n v="0"/>
    <n v="0"/>
    <n v="0"/>
    <n v="0"/>
  </r>
  <r>
    <s v="2024-49"/>
    <x v="48"/>
    <s v="ST003"/>
    <s v="SKU007"/>
    <n v="118"/>
    <n v="194"/>
    <n v="22892"/>
    <n v="0"/>
    <n v="0"/>
    <n v="0"/>
    <n v="0"/>
    <n v="0"/>
  </r>
  <r>
    <s v="2024-49"/>
    <x v="48"/>
    <s v="ST003"/>
    <s v="SKU008"/>
    <n v="109"/>
    <n v="218"/>
    <n v="23762"/>
    <n v="0"/>
    <n v="0"/>
    <n v="0"/>
    <n v="0"/>
    <n v="0"/>
  </r>
  <r>
    <s v="2024-49"/>
    <x v="48"/>
    <s v="ST003"/>
    <s v="SKU009"/>
    <n v="118"/>
    <n v="187"/>
    <n v="22066"/>
    <n v="0"/>
    <n v="0"/>
    <n v="0"/>
    <n v="0"/>
    <n v="0"/>
  </r>
  <r>
    <s v="2024-49"/>
    <x v="48"/>
    <s v="ST004"/>
    <s v="SKU001"/>
    <n v="258"/>
    <n v="298"/>
    <n v="76884"/>
    <n v="0"/>
    <n v="0"/>
    <n v="0"/>
    <n v="0"/>
    <n v="0"/>
  </r>
  <r>
    <s v="2024-49"/>
    <x v="48"/>
    <s v="ST004"/>
    <s v="SKU002"/>
    <n v="291"/>
    <n v="309"/>
    <n v="89919"/>
    <n v="0"/>
    <n v="0"/>
    <n v="0"/>
    <n v="0"/>
    <n v="0"/>
  </r>
  <r>
    <s v="2024-49"/>
    <x v="48"/>
    <s v="ST004"/>
    <s v="SKU003"/>
    <n v="279"/>
    <n v="319"/>
    <n v="89001"/>
    <n v="0"/>
    <n v="0"/>
    <n v="0"/>
    <n v="0"/>
    <n v="0"/>
  </r>
  <r>
    <s v="2024-49"/>
    <x v="48"/>
    <s v="ST004"/>
    <s v="SKU004"/>
    <n v="298"/>
    <n v="355"/>
    <n v="105790"/>
    <n v="1"/>
    <n v="0"/>
    <n v="0.11"/>
    <n v="0.02"/>
    <n v="0"/>
  </r>
  <r>
    <s v="2024-49"/>
    <x v="48"/>
    <s v="ST004"/>
    <s v="SKU005"/>
    <n v="266"/>
    <n v="261"/>
    <n v="69426"/>
    <n v="0"/>
    <n v="0"/>
    <n v="0"/>
    <n v="0"/>
    <n v="0"/>
  </r>
  <r>
    <s v="2024-49"/>
    <x v="48"/>
    <s v="ST004"/>
    <s v="SKU006"/>
    <n v="384"/>
    <n v="168"/>
    <n v="64512"/>
    <n v="0"/>
    <n v="0"/>
    <n v="0"/>
    <n v="0"/>
    <n v="0"/>
  </r>
  <r>
    <s v="2024-49"/>
    <x v="48"/>
    <s v="ST004"/>
    <s v="SKU007"/>
    <n v="539"/>
    <n v="187"/>
    <n v="100793"/>
    <n v="1"/>
    <n v="0"/>
    <n v="0.24"/>
    <n v="0.03"/>
    <n v="0"/>
  </r>
  <r>
    <s v="2024-49"/>
    <x v="48"/>
    <s v="ST004"/>
    <s v="SKU008"/>
    <n v="363"/>
    <n v="207"/>
    <n v="75141"/>
    <n v="0"/>
    <n v="0"/>
    <n v="0"/>
    <n v="0"/>
    <n v="0"/>
  </r>
  <r>
    <s v="2024-49"/>
    <x v="48"/>
    <s v="ST004"/>
    <s v="SKU009"/>
    <n v="400"/>
    <n v="178"/>
    <n v="71200"/>
    <n v="0"/>
    <n v="0"/>
    <n v="0"/>
    <n v="0"/>
    <n v="0"/>
  </r>
  <r>
    <s v="2024-49"/>
    <x v="48"/>
    <s v="ST004"/>
    <s v="SKU010"/>
    <n v="61"/>
    <n v="5217"/>
    <n v="318237"/>
    <n v="0"/>
    <n v="0"/>
    <n v="0"/>
    <n v="0"/>
    <n v="0"/>
  </r>
  <r>
    <s v="2024-49"/>
    <x v="48"/>
    <s v="ST004"/>
    <s v="SKU011"/>
    <n v="54"/>
    <n v="5123"/>
    <n v="276642"/>
    <n v="0"/>
    <n v="0"/>
    <n v="0"/>
    <n v="0"/>
    <n v="0"/>
  </r>
  <r>
    <s v="2024-49"/>
    <x v="48"/>
    <s v="ST004"/>
    <s v="SKU012"/>
    <n v="50"/>
    <n v="4968"/>
    <n v="248400"/>
    <n v="0"/>
    <n v="0"/>
    <n v="0"/>
    <n v="0"/>
    <n v="0"/>
  </r>
  <r>
    <s v="2024-49"/>
    <x v="48"/>
    <s v="ST004"/>
    <s v="SKU013"/>
    <n v="63"/>
    <n v="1224"/>
    <n v="77112"/>
    <n v="0"/>
    <n v="0"/>
    <n v="0"/>
    <n v="0"/>
    <n v="0"/>
  </r>
  <r>
    <s v="2024-49"/>
    <x v="48"/>
    <s v="ST005"/>
    <s v="SKU001"/>
    <n v="150"/>
    <n v="311"/>
    <n v="46650"/>
    <n v="1"/>
    <n v="1"/>
    <n v="0.24"/>
    <n v="0.02"/>
    <n v="0"/>
  </r>
  <r>
    <s v="2024-49"/>
    <x v="48"/>
    <s v="ST005"/>
    <s v="SKU002"/>
    <n v="142"/>
    <n v="321"/>
    <n v="45582"/>
    <n v="1"/>
    <n v="0"/>
    <n v="0.18"/>
    <n v="0.02"/>
    <n v="0"/>
  </r>
  <r>
    <s v="2024-49"/>
    <x v="48"/>
    <s v="ST005"/>
    <s v="SKU003"/>
    <n v="117"/>
    <n v="331"/>
    <n v="38727"/>
    <n v="0"/>
    <n v="0"/>
    <n v="0"/>
    <n v="0"/>
    <n v="0"/>
  </r>
  <r>
    <s v="2024-49"/>
    <x v="48"/>
    <s v="ST005"/>
    <s v="SKU004"/>
    <n v="146"/>
    <n v="372"/>
    <n v="54312"/>
    <n v="1"/>
    <n v="1"/>
    <n v="0.23"/>
    <n v="0.02"/>
    <n v="0"/>
  </r>
  <r>
    <s v="2024-49"/>
    <x v="48"/>
    <s v="ST005"/>
    <s v="SKU005"/>
    <n v="119"/>
    <n v="272"/>
    <n v="32368"/>
    <n v="0"/>
    <n v="0"/>
    <n v="0"/>
    <n v="0"/>
    <n v="0"/>
  </r>
  <r>
    <s v="2024-49"/>
    <x v="48"/>
    <s v="ST005"/>
    <s v="SKU006"/>
    <n v="185"/>
    <n v="174"/>
    <n v="32190"/>
    <n v="0"/>
    <n v="0"/>
    <n v="0"/>
    <n v="0"/>
    <n v="0"/>
  </r>
  <r>
    <s v="2024-49"/>
    <x v="48"/>
    <s v="ST005"/>
    <s v="SKU007"/>
    <n v="169"/>
    <n v="194"/>
    <n v="32786"/>
    <n v="0"/>
    <n v="0"/>
    <n v="0"/>
    <n v="0"/>
    <n v="0"/>
  </r>
  <r>
    <s v="2024-49"/>
    <x v="48"/>
    <s v="ST005"/>
    <s v="SKU008"/>
    <n v="229"/>
    <n v="215"/>
    <n v="49235"/>
    <n v="1"/>
    <n v="0"/>
    <n v="0.19"/>
    <n v="0.03"/>
    <n v="0"/>
  </r>
  <r>
    <s v="2024-49"/>
    <x v="48"/>
    <s v="ST005"/>
    <s v="SKU009"/>
    <n v="160"/>
    <n v="184"/>
    <n v="29440"/>
    <n v="0"/>
    <n v="0"/>
    <n v="0"/>
    <n v="0"/>
    <n v="0"/>
  </r>
  <r>
    <s v="2024-49"/>
    <x v="48"/>
    <s v="ST005"/>
    <s v="SKU010"/>
    <n v="60"/>
    <n v="5445"/>
    <n v="326700"/>
    <n v="0"/>
    <n v="0"/>
    <n v="0"/>
    <n v="0"/>
    <n v="0"/>
  </r>
  <r>
    <s v="2024-49"/>
    <x v="48"/>
    <s v="ST005"/>
    <s v="SKU011"/>
    <n v="62"/>
    <n v="5313"/>
    <n v="329406"/>
    <n v="0"/>
    <n v="0"/>
    <n v="0"/>
    <n v="0"/>
    <n v="0"/>
  </r>
  <r>
    <s v="2024-49"/>
    <x v="48"/>
    <s v="ST005"/>
    <s v="SKU012"/>
    <n v="54"/>
    <n v="5191"/>
    <n v="280314"/>
    <n v="0"/>
    <n v="0"/>
    <n v="0"/>
    <n v="0"/>
    <n v="0"/>
  </r>
  <r>
    <s v="2024-49"/>
    <x v="48"/>
    <s v="ST005"/>
    <s v="SKU013"/>
    <n v="49"/>
    <n v="1276"/>
    <n v="62524"/>
    <n v="0"/>
    <n v="0"/>
    <n v="0"/>
    <n v="0"/>
    <n v="0"/>
  </r>
  <r>
    <s v="2024-50"/>
    <x v="49"/>
    <s v="ST001"/>
    <s v="SKU001"/>
    <n v="279"/>
    <n v="301"/>
    <n v="83979"/>
    <n v="1"/>
    <n v="0"/>
    <n v="0.17"/>
    <n v="0.02"/>
    <n v="0"/>
  </r>
  <r>
    <s v="2024-50"/>
    <x v="49"/>
    <s v="ST001"/>
    <s v="SKU002"/>
    <n v="357"/>
    <n v="306"/>
    <n v="109242"/>
    <n v="1"/>
    <n v="0"/>
    <n v="0.25"/>
    <n v="0.02"/>
    <n v="0"/>
  </r>
  <r>
    <s v="2024-50"/>
    <x v="49"/>
    <s v="ST001"/>
    <s v="SKU003"/>
    <n v="302"/>
    <n v="316"/>
    <n v="95432"/>
    <n v="1"/>
    <n v="0"/>
    <n v="0.22"/>
    <n v="0.02"/>
    <n v="0"/>
  </r>
  <r>
    <s v="2024-50"/>
    <x v="49"/>
    <s v="ST001"/>
    <s v="SKU004"/>
    <n v="257"/>
    <n v="356"/>
    <n v="91492"/>
    <n v="0"/>
    <n v="0"/>
    <n v="0"/>
    <n v="0"/>
    <n v="0"/>
  </r>
  <r>
    <s v="2024-50"/>
    <x v="49"/>
    <s v="ST001"/>
    <s v="SKU005"/>
    <n v="299"/>
    <n v="260"/>
    <n v="77740"/>
    <n v="1"/>
    <n v="0"/>
    <n v="0.24"/>
    <n v="0.02"/>
    <n v="0"/>
  </r>
  <r>
    <s v="2024-50"/>
    <x v="49"/>
    <s v="ST001"/>
    <s v="SKU006"/>
    <n v="322"/>
    <n v="168"/>
    <n v="54096"/>
    <n v="0"/>
    <n v="0"/>
    <n v="0"/>
    <n v="0"/>
    <n v="0"/>
  </r>
  <r>
    <s v="2024-50"/>
    <x v="49"/>
    <s v="ST001"/>
    <s v="SKU007"/>
    <n v="416"/>
    <n v="187"/>
    <n v="77792"/>
    <n v="0"/>
    <n v="0"/>
    <n v="0"/>
    <n v="0"/>
    <n v="0"/>
  </r>
  <r>
    <s v="2024-50"/>
    <x v="49"/>
    <s v="ST001"/>
    <s v="SKU008"/>
    <n v="390"/>
    <n v="205"/>
    <n v="79950"/>
    <n v="0"/>
    <n v="0"/>
    <n v="0"/>
    <n v="0"/>
    <n v="0"/>
  </r>
  <r>
    <s v="2024-50"/>
    <x v="49"/>
    <s v="ST001"/>
    <s v="SKU009"/>
    <n v="340"/>
    <n v="178"/>
    <n v="60520"/>
    <n v="0"/>
    <n v="0"/>
    <n v="0"/>
    <n v="0"/>
    <n v="0"/>
  </r>
  <r>
    <s v="2024-50"/>
    <x v="49"/>
    <s v="ST001"/>
    <s v="SKU010"/>
    <n v="62"/>
    <n v="5286"/>
    <n v="327732"/>
    <n v="0"/>
    <n v="0"/>
    <n v="0"/>
    <n v="0"/>
    <n v="0"/>
  </r>
  <r>
    <s v="2024-50"/>
    <x v="49"/>
    <s v="ST001"/>
    <s v="SKU011"/>
    <n v="55"/>
    <n v="5120"/>
    <n v="281600"/>
    <n v="0"/>
    <n v="0"/>
    <n v="0"/>
    <n v="0"/>
    <n v="0"/>
  </r>
  <r>
    <s v="2024-50"/>
    <x v="49"/>
    <s v="ST001"/>
    <s v="SKU012"/>
    <n v="50"/>
    <n v="4978"/>
    <n v="248900"/>
    <n v="0"/>
    <n v="0"/>
    <n v="0"/>
    <n v="0"/>
    <n v="0"/>
  </r>
  <r>
    <s v="2024-50"/>
    <x v="49"/>
    <s v="ST001"/>
    <s v="SKU013"/>
    <n v="48"/>
    <n v="1226"/>
    <n v="58848"/>
    <n v="0"/>
    <n v="0"/>
    <n v="0"/>
    <n v="0"/>
    <n v="0"/>
  </r>
  <r>
    <s v="2024-50"/>
    <x v="49"/>
    <s v="ST002"/>
    <s v="SKU001"/>
    <n v="186"/>
    <n v="308"/>
    <n v="57288"/>
    <n v="1"/>
    <n v="0"/>
    <n v="0.15"/>
    <n v="0.01"/>
    <n v="0"/>
  </r>
  <r>
    <s v="2024-50"/>
    <x v="49"/>
    <s v="ST002"/>
    <s v="SKU002"/>
    <n v="209"/>
    <n v="318"/>
    <n v="66462"/>
    <n v="1"/>
    <n v="0"/>
    <n v="0.12"/>
    <n v="0.01"/>
    <n v="0"/>
  </r>
  <r>
    <s v="2024-50"/>
    <x v="49"/>
    <s v="ST002"/>
    <s v="SKU003"/>
    <n v="199"/>
    <n v="325"/>
    <n v="64675"/>
    <n v="1"/>
    <n v="0"/>
    <n v="0.23"/>
    <n v="0.01"/>
    <n v="0"/>
  </r>
  <r>
    <s v="2024-50"/>
    <x v="49"/>
    <s v="ST002"/>
    <s v="SKU004"/>
    <n v="164"/>
    <n v="363"/>
    <n v="59532"/>
    <n v="0"/>
    <n v="0"/>
    <n v="0"/>
    <n v="0"/>
    <n v="0"/>
  </r>
  <r>
    <s v="2024-50"/>
    <x v="49"/>
    <s v="ST002"/>
    <s v="SKU005"/>
    <n v="175"/>
    <n v="267"/>
    <n v="46725"/>
    <n v="0"/>
    <n v="0"/>
    <n v="0"/>
    <n v="0"/>
    <n v="0"/>
  </r>
  <r>
    <s v="2024-50"/>
    <x v="49"/>
    <s v="ST002"/>
    <s v="SKU006"/>
    <n v="235"/>
    <n v="172"/>
    <n v="40420"/>
    <n v="0"/>
    <n v="0"/>
    <n v="0"/>
    <n v="0"/>
    <n v="0"/>
  </r>
  <r>
    <s v="2024-50"/>
    <x v="49"/>
    <s v="ST002"/>
    <s v="SKU007"/>
    <n v="248"/>
    <n v="190"/>
    <n v="47120"/>
    <n v="0"/>
    <n v="0"/>
    <n v="0"/>
    <n v="0"/>
    <n v="0"/>
  </r>
  <r>
    <s v="2024-50"/>
    <x v="49"/>
    <s v="ST002"/>
    <s v="SKU008"/>
    <n v="322"/>
    <n v="210"/>
    <n v="67620"/>
    <n v="1"/>
    <n v="0"/>
    <n v="0.15"/>
    <n v="0.02"/>
    <n v="0"/>
  </r>
  <r>
    <s v="2024-50"/>
    <x v="49"/>
    <s v="ST002"/>
    <s v="SKU009"/>
    <n v="241"/>
    <n v="182"/>
    <n v="43862"/>
    <n v="0"/>
    <n v="0"/>
    <n v="0"/>
    <n v="0"/>
    <n v="0"/>
  </r>
  <r>
    <s v="2024-50"/>
    <x v="49"/>
    <s v="ST002"/>
    <s v="SKU010"/>
    <n v="45"/>
    <n v="5331"/>
    <n v="239895"/>
    <n v="0"/>
    <n v="0"/>
    <n v="0"/>
    <n v="0"/>
    <n v="0"/>
  </r>
  <r>
    <s v="2024-50"/>
    <x v="49"/>
    <s v="ST002"/>
    <s v="SKU011"/>
    <n v="41"/>
    <n v="5214"/>
    <n v="213774"/>
    <n v="0"/>
    <n v="0"/>
    <n v="0"/>
    <n v="0"/>
    <n v="0"/>
  </r>
  <r>
    <s v="2024-50"/>
    <x v="49"/>
    <s v="ST002"/>
    <s v="SKU012"/>
    <n v="44"/>
    <n v="5058"/>
    <n v="222552"/>
    <n v="0"/>
    <n v="0"/>
    <n v="0"/>
    <n v="0"/>
    <n v="0"/>
  </r>
  <r>
    <s v="2024-50"/>
    <x v="49"/>
    <s v="ST003"/>
    <s v="SKU001"/>
    <n v="87"/>
    <n v="316"/>
    <n v="27492"/>
    <n v="0"/>
    <n v="0"/>
    <n v="0"/>
    <n v="0"/>
    <n v="0"/>
  </r>
  <r>
    <s v="2024-50"/>
    <x v="49"/>
    <s v="ST003"/>
    <s v="SKU002"/>
    <n v="84"/>
    <n v="325"/>
    <n v="27300"/>
    <n v="0"/>
    <n v="0"/>
    <n v="0"/>
    <n v="0"/>
    <n v="0"/>
  </r>
  <r>
    <s v="2024-50"/>
    <x v="49"/>
    <s v="ST003"/>
    <s v="SKU003"/>
    <n v="84"/>
    <n v="336"/>
    <n v="28224"/>
    <n v="0"/>
    <n v="0"/>
    <n v="0"/>
    <n v="0"/>
    <n v="0"/>
  </r>
  <r>
    <s v="2024-50"/>
    <x v="49"/>
    <s v="ST003"/>
    <s v="SKU005"/>
    <n v="97"/>
    <n v="276"/>
    <n v="26772"/>
    <n v="1"/>
    <n v="0"/>
    <n v="0.11"/>
    <n v="0.01"/>
    <n v="0"/>
  </r>
  <r>
    <s v="2024-50"/>
    <x v="49"/>
    <s v="ST003"/>
    <s v="SKU007"/>
    <n v="146"/>
    <n v="194"/>
    <n v="28324"/>
    <n v="1"/>
    <n v="0"/>
    <n v="0.22"/>
    <n v="0.02"/>
    <n v="0"/>
  </r>
  <r>
    <s v="2024-50"/>
    <x v="49"/>
    <s v="ST003"/>
    <s v="SKU008"/>
    <n v="114"/>
    <n v="214"/>
    <n v="24396"/>
    <n v="0"/>
    <n v="0"/>
    <n v="0"/>
    <n v="0"/>
    <n v="0"/>
  </r>
  <r>
    <s v="2024-50"/>
    <x v="49"/>
    <s v="ST003"/>
    <s v="SKU009"/>
    <n v="107"/>
    <n v="186"/>
    <n v="19902"/>
    <n v="0"/>
    <n v="0"/>
    <n v="0"/>
    <n v="0"/>
    <n v="0"/>
  </r>
  <r>
    <s v="2024-50"/>
    <x v="49"/>
    <s v="ST004"/>
    <s v="SKU001"/>
    <n v="291"/>
    <n v="300"/>
    <n v="87300"/>
    <n v="1"/>
    <n v="1"/>
    <n v="0.16"/>
    <n v="0.02"/>
    <n v="0"/>
  </r>
  <r>
    <s v="2024-50"/>
    <x v="49"/>
    <s v="ST004"/>
    <s v="SKU002"/>
    <n v="256"/>
    <n v="312"/>
    <n v="79872"/>
    <n v="0"/>
    <n v="0"/>
    <n v="0"/>
    <n v="0"/>
    <n v="0"/>
  </r>
  <r>
    <s v="2024-50"/>
    <x v="49"/>
    <s v="ST004"/>
    <s v="SKU003"/>
    <n v="279"/>
    <n v="319"/>
    <n v="89001"/>
    <n v="0"/>
    <n v="0"/>
    <n v="0"/>
    <n v="0"/>
    <n v="3"/>
  </r>
  <r>
    <s v="2024-50"/>
    <x v="49"/>
    <s v="ST004"/>
    <s v="SKU004"/>
    <n v="259"/>
    <n v="356"/>
    <n v="92204"/>
    <n v="0"/>
    <n v="0"/>
    <n v="0"/>
    <n v="0"/>
    <n v="0"/>
  </r>
  <r>
    <s v="2024-50"/>
    <x v="49"/>
    <s v="ST004"/>
    <s v="SKU005"/>
    <n v="284"/>
    <n v="261"/>
    <n v="74124"/>
    <n v="0"/>
    <n v="0"/>
    <n v="0"/>
    <n v="0"/>
    <n v="0"/>
  </r>
  <r>
    <s v="2024-50"/>
    <x v="49"/>
    <s v="ST004"/>
    <s v="SKU006"/>
    <n v="386"/>
    <n v="170"/>
    <n v="65620"/>
    <n v="0"/>
    <n v="0"/>
    <n v="0"/>
    <n v="0"/>
    <n v="0"/>
  </r>
  <r>
    <s v="2024-50"/>
    <x v="49"/>
    <s v="ST004"/>
    <s v="SKU007"/>
    <n v="392"/>
    <n v="186"/>
    <n v="72912"/>
    <n v="0"/>
    <n v="0"/>
    <n v="0"/>
    <n v="0"/>
    <n v="0"/>
  </r>
  <r>
    <s v="2024-50"/>
    <x v="49"/>
    <s v="ST004"/>
    <s v="SKU008"/>
    <n v="343"/>
    <n v="207"/>
    <n v="71001"/>
    <n v="0"/>
    <n v="0"/>
    <n v="0"/>
    <n v="0"/>
    <n v="0"/>
  </r>
  <r>
    <s v="2024-50"/>
    <x v="49"/>
    <s v="ST004"/>
    <s v="SKU009"/>
    <n v="405"/>
    <n v="177"/>
    <n v="71685"/>
    <n v="0"/>
    <n v="0"/>
    <n v="0"/>
    <n v="0"/>
    <n v="0"/>
  </r>
  <r>
    <s v="2024-50"/>
    <x v="49"/>
    <s v="ST004"/>
    <s v="SKU010"/>
    <n v="54"/>
    <n v="5218"/>
    <n v="281772"/>
    <n v="0"/>
    <n v="0"/>
    <n v="0"/>
    <n v="0"/>
    <n v="0"/>
  </r>
  <r>
    <s v="2024-50"/>
    <x v="49"/>
    <s v="ST004"/>
    <s v="SKU011"/>
    <n v="52"/>
    <n v="5132"/>
    <n v="266864"/>
    <n v="0"/>
    <n v="0"/>
    <n v="0"/>
    <n v="0"/>
    <n v="0"/>
  </r>
  <r>
    <s v="2024-50"/>
    <x v="49"/>
    <s v="ST004"/>
    <s v="SKU012"/>
    <n v="62"/>
    <n v="4976"/>
    <n v="308512"/>
    <n v="0"/>
    <n v="0"/>
    <n v="0"/>
    <n v="0"/>
    <n v="1"/>
  </r>
  <r>
    <s v="2024-50"/>
    <x v="49"/>
    <s v="ST004"/>
    <s v="SKU013"/>
    <n v="59"/>
    <n v="1231"/>
    <n v="72629"/>
    <n v="0"/>
    <n v="0"/>
    <n v="0"/>
    <n v="0"/>
    <n v="0"/>
  </r>
  <r>
    <s v="2024-50"/>
    <x v="49"/>
    <s v="ST005"/>
    <s v="SKU001"/>
    <n v="115"/>
    <n v="314"/>
    <n v="36110"/>
    <n v="0"/>
    <n v="0"/>
    <n v="0"/>
    <n v="0"/>
    <n v="0"/>
  </r>
  <r>
    <s v="2024-50"/>
    <x v="49"/>
    <s v="ST005"/>
    <s v="SKU002"/>
    <n v="128"/>
    <n v="324"/>
    <n v="41472"/>
    <n v="0"/>
    <n v="0"/>
    <n v="0"/>
    <n v="0"/>
    <n v="0"/>
  </r>
  <r>
    <s v="2024-50"/>
    <x v="49"/>
    <s v="ST005"/>
    <s v="SKU003"/>
    <n v="112"/>
    <n v="333"/>
    <n v="37296"/>
    <n v="0"/>
    <n v="0"/>
    <n v="0"/>
    <n v="0"/>
    <n v="0"/>
  </r>
  <r>
    <s v="2024-50"/>
    <x v="49"/>
    <s v="ST005"/>
    <s v="SKU004"/>
    <n v="121"/>
    <n v="371"/>
    <n v="44891"/>
    <n v="0"/>
    <n v="0"/>
    <n v="0"/>
    <n v="0"/>
    <n v="0"/>
  </r>
  <r>
    <s v="2024-50"/>
    <x v="49"/>
    <s v="ST005"/>
    <s v="SKU005"/>
    <n v="112"/>
    <n v="273"/>
    <n v="30576"/>
    <n v="0"/>
    <n v="0"/>
    <n v="0"/>
    <n v="0"/>
    <n v="0"/>
  </r>
  <r>
    <s v="2024-50"/>
    <x v="49"/>
    <s v="ST005"/>
    <s v="SKU006"/>
    <n v="154"/>
    <n v="177"/>
    <n v="27258"/>
    <n v="0"/>
    <n v="0"/>
    <n v="0"/>
    <n v="0"/>
    <n v="0"/>
  </r>
  <r>
    <s v="2024-50"/>
    <x v="49"/>
    <s v="ST005"/>
    <s v="SKU007"/>
    <n v="201"/>
    <n v="194"/>
    <n v="38994"/>
    <n v="0"/>
    <n v="0"/>
    <n v="0"/>
    <n v="0"/>
    <n v="0"/>
  </r>
  <r>
    <s v="2024-50"/>
    <x v="49"/>
    <s v="ST005"/>
    <s v="SKU008"/>
    <n v="179"/>
    <n v="216"/>
    <n v="38664"/>
    <n v="0"/>
    <n v="0"/>
    <n v="0"/>
    <n v="0"/>
    <n v="0"/>
  </r>
  <r>
    <s v="2024-50"/>
    <x v="49"/>
    <s v="ST005"/>
    <s v="SKU009"/>
    <n v="157"/>
    <n v="184"/>
    <n v="28888"/>
    <n v="0"/>
    <n v="0"/>
    <n v="0"/>
    <n v="0"/>
    <n v="0"/>
  </r>
  <r>
    <s v="2024-50"/>
    <x v="49"/>
    <s v="ST005"/>
    <s v="SKU010"/>
    <n v="59"/>
    <n v="5429"/>
    <n v="320311"/>
    <n v="0"/>
    <n v="0"/>
    <n v="0"/>
    <n v="0"/>
    <n v="0"/>
  </r>
  <r>
    <s v="2024-50"/>
    <x v="49"/>
    <s v="ST005"/>
    <s v="SKU011"/>
    <n v="49"/>
    <n v="5339"/>
    <n v="261611"/>
    <n v="0"/>
    <n v="0"/>
    <n v="0"/>
    <n v="0"/>
    <n v="0"/>
  </r>
  <r>
    <s v="2024-50"/>
    <x v="49"/>
    <s v="ST005"/>
    <s v="SKU012"/>
    <n v="62"/>
    <n v="5170"/>
    <n v="320540"/>
    <n v="0"/>
    <n v="0"/>
    <n v="0"/>
    <n v="0"/>
    <n v="0"/>
  </r>
  <r>
    <s v="2024-50"/>
    <x v="49"/>
    <s v="ST005"/>
    <s v="SKU013"/>
    <n v="60"/>
    <n v="1261"/>
    <n v="75660"/>
    <n v="0"/>
    <n v="0"/>
    <n v="0"/>
    <n v="0"/>
    <n v="0"/>
  </r>
  <r>
    <s v="2024-51"/>
    <x v="50"/>
    <s v="ST001"/>
    <s v="SKU001"/>
    <n v="278"/>
    <n v="302"/>
    <n v="83956"/>
    <n v="0"/>
    <n v="0"/>
    <n v="0"/>
    <n v="0"/>
    <n v="0"/>
  </r>
  <r>
    <s v="2024-51"/>
    <x v="50"/>
    <s v="ST001"/>
    <s v="SKU002"/>
    <n v="337"/>
    <n v="310"/>
    <n v="104470"/>
    <n v="1"/>
    <n v="1"/>
    <n v="0.19"/>
    <n v="0.02"/>
    <n v="0"/>
  </r>
  <r>
    <s v="2024-51"/>
    <x v="50"/>
    <s v="ST001"/>
    <s v="SKU003"/>
    <n v="243"/>
    <n v="319"/>
    <n v="77517"/>
    <n v="0"/>
    <n v="0"/>
    <n v="0"/>
    <n v="0"/>
    <n v="0"/>
  </r>
  <r>
    <s v="2024-51"/>
    <x v="50"/>
    <s v="ST001"/>
    <s v="SKU004"/>
    <n v="284"/>
    <n v="355"/>
    <n v="100820"/>
    <n v="0"/>
    <n v="0"/>
    <n v="0"/>
    <n v="0"/>
    <n v="0"/>
  </r>
  <r>
    <s v="2024-51"/>
    <x v="50"/>
    <s v="ST001"/>
    <s v="SKU005"/>
    <n v="285"/>
    <n v="262"/>
    <n v="74670"/>
    <n v="1"/>
    <n v="1"/>
    <n v="0.15"/>
    <n v="0.02"/>
    <n v="0"/>
  </r>
  <r>
    <s v="2024-51"/>
    <x v="50"/>
    <s v="ST001"/>
    <s v="SKU006"/>
    <n v="427"/>
    <n v="167"/>
    <n v="71309"/>
    <n v="0"/>
    <n v="0"/>
    <n v="0"/>
    <n v="0"/>
    <n v="4"/>
  </r>
  <r>
    <s v="2024-51"/>
    <x v="50"/>
    <s v="ST001"/>
    <s v="SKU007"/>
    <n v="483"/>
    <n v="187"/>
    <n v="90321"/>
    <n v="1"/>
    <n v="0"/>
    <n v="0.23"/>
    <n v="0.03"/>
    <n v="0"/>
  </r>
  <r>
    <s v="2024-51"/>
    <x v="50"/>
    <s v="ST001"/>
    <s v="SKU008"/>
    <n v="363"/>
    <n v="206"/>
    <n v="74778"/>
    <n v="0"/>
    <n v="0"/>
    <n v="0"/>
    <n v="0"/>
    <n v="0"/>
  </r>
  <r>
    <s v="2024-51"/>
    <x v="50"/>
    <s v="ST001"/>
    <s v="SKU009"/>
    <n v="450"/>
    <n v="179"/>
    <n v="80550"/>
    <n v="1"/>
    <n v="0"/>
    <n v="0.13"/>
    <n v="0.03"/>
    <n v="0"/>
  </r>
  <r>
    <s v="2024-51"/>
    <x v="50"/>
    <s v="ST001"/>
    <s v="SKU010"/>
    <n v="60"/>
    <n v="5262"/>
    <n v="315720"/>
    <n v="0"/>
    <n v="0"/>
    <n v="0"/>
    <n v="0"/>
    <n v="0"/>
  </r>
  <r>
    <s v="2024-51"/>
    <x v="50"/>
    <s v="ST001"/>
    <s v="SKU011"/>
    <n v="56"/>
    <n v="5084"/>
    <n v="284704"/>
    <n v="0"/>
    <n v="0"/>
    <n v="0"/>
    <n v="0"/>
    <n v="0"/>
  </r>
  <r>
    <s v="2024-51"/>
    <x v="50"/>
    <s v="ST001"/>
    <s v="SKU012"/>
    <n v="49"/>
    <n v="4943"/>
    <n v="242207"/>
    <n v="0"/>
    <n v="0"/>
    <n v="0"/>
    <n v="0"/>
    <n v="0"/>
  </r>
  <r>
    <s v="2024-51"/>
    <x v="50"/>
    <s v="ST001"/>
    <s v="SKU013"/>
    <n v="55"/>
    <n v="1228"/>
    <n v="67540"/>
    <n v="0"/>
    <n v="0"/>
    <n v="0"/>
    <n v="0"/>
    <n v="0"/>
  </r>
  <r>
    <s v="2024-51"/>
    <x v="50"/>
    <s v="ST002"/>
    <s v="SKU001"/>
    <n v="183"/>
    <n v="305"/>
    <n v="55815"/>
    <n v="0"/>
    <n v="0"/>
    <n v="0"/>
    <n v="0"/>
    <n v="0"/>
  </r>
  <r>
    <s v="2024-51"/>
    <x v="50"/>
    <s v="ST002"/>
    <s v="SKU002"/>
    <n v="186"/>
    <n v="314"/>
    <n v="58404"/>
    <n v="0"/>
    <n v="0"/>
    <n v="0"/>
    <n v="0"/>
    <n v="2"/>
  </r>
  <r>
    <s v="2024-51"/>
    <x v="50"/>
    <s v="ST002"/>
    <s v="SKU003"/>
    <n v="210"/>
    <n v="326"/>
    <n v="68460"/>
    <n v="1"/>
    <n v="0"/>
    <n v="0.16"/>
    <n v="0.01"/>
    <n v="0"/>
  </r>
  <r>
    <s v="2024-51"/>
    <x v="50"/>
    <s v="ST002"/>
    <s v="SKU004"/>
    <n v="204"/>
    <n v="360"/>
    <n v="73440"/>
    <n v="1"/>
    <n v="0"/>
    <n v="0.11"/>
    <n v="0.01"/>
    <n v="0"/>
  </r>
  <r>
    <s v="2024-51"/>
    <x v="50"/>
    <s v="ST002"/>
    <s v="SKU005"/>
    <n v="179"/>
    <n v="266"/>
    <n v="47614"/>
    <n v="0"/>
    <n v="0"/>
    <n v="0"/>
    <n v="0"/>
    <n v="0"/>
  </r>
  <r>
    <s v="2024-51"/>
    <x v="50"/>
    <s v="ST002"/>
    <s v="SKU006"/>
    <n v="259"/>
    <n v="173"/>
    <n v="44807"/>
    <n v="0"/>
    <n v="0"/>
    <n v="0"/>
    <n v="0"/>
    <n v="0"/>
  </r>
  <r>
    <s v="2024-51"/>
    <x v="50"/>
    <s v="ST002"/>
    <s v="SKU007"/>
    <n v="268"/>
    <n v="192"/>
    <n v="51456"/>
    <n v="0"/>
    <n v="0"/>
    <n v="0"/>
    <n v="0"/>
    <n v="0"/>
  </r>
  <r>
    <s v="2024-51"/>
    <x v="50"/>
    <s v="ST002"/>
    <s v="SKU008"/>
    <n v="259"/>
    <n v="211"/>
    <n v="54649"/>
    <n v="0"/>
    <n v="0"/>
    <n v="0"/>
    <n v="0"/>
    <n v="0"/>
  </r>
  <r>
    <s v="2024-51"/>
    <x v="50"/>
    <s v="ST002"/>
    <s v="SKU009"/>
    <n v="260"/>
    <n v="184"/>
    <n v="47840"/>
    <n v="0"/>
    <n v="0"/>
    <n v="0"/>
    <n v="0"/>
    <n v="0"/>
  </r>
  <r>
    <s v="2024-51"/>
    <x v="50"/>
    <s v="ST002"/>
    <s v="SKU010"/>
    <n v="44"/>
    <n v="5397"/>
    <n v="237468"/>
    <n v="0"/>
    <n v="0"/>
    <n v="0"/>
    <n v="0"/>
    <n v="0"/>
  </r>
  <r>
    <s v="2024-51"/>
    <x v="50"/>
    <s v="ST002"/>
    <s v="SKU011"/>
    <n v="49"/>
    <n v="5262"/>
    <n v="257838"/>
    <n v="0"/>
    <n v="0"/>
    <n v="0"/>
    <n v="0"/>
    <n v="0"/>
  </r>
  <r>
    <s v="2024-51"/>
    <x v="50"/>
    <s v="ST002"/>
    <s v="SKU012"/>
    <n v="44"/>
    <n v="5060"/>
    <n v="222640"/>
    <n v="0"/>
    <n v="0"/>
    <n v="0"/>
    <n v="0"/>
    <n v="0"/>
  </r>
  <r>
    <s v="2024-51"/>
    <x v="50"/>
    <s v="ST003"/>
    <s v="SKU001"/>
    <n v="98"/>
    <n v="313"/>
    <n v="30674"/>
    <n v="0"/>
    <n v="0"/>
    <n v="0"/>
    <n v="0"/>
    <n v="0"/>
  </r>
  <r>
    <s v="2024-51"/>
    <x v="50"/>
    <s v="ST003"/>
    <s v="SKU002"/>
    <n v="98"/>
    <n v="324"/>
    <n v="31752"/>
    <n v="0"/>
    <n v="0"/>
    <n v="0"/>
    <n v="0"/>
    <n v="0"/>
  </r>
  <r>
    <s v="2024-51"/>
    <x v="50"/>
    <s v="ST003"/>
    <s v="SKU003"/>
    <n v="108"/>
    <n v="335"/>
    <n v="36180"/>
    <n v="1"/>
    <n v="0"/>
    <n v="0.18"/>
    <n v="0.01"/>
    <n v="0"/>
  </r>
  <r>
    <s v="2024-51"/>
    <x v="50"/>
    <s v="ST003"/>
    <s v="SKU005"/>
    <n v="99"/>
    <n v="275"/>
    <n v="27225"/>
    <n v="1"/>
    <n v="1"/>
    <n v="0.13"/>
    <n v="0.01"/>
    <n v="1"/>
  </r>
  <r>
    <s v="2024-51"/>
    <x v="50"/>
    <s v="ST003"/>
    <s v="SKU007"/>
    <n v="117"/>
    <n v="196"/>
    <n v="22932"/>
    <n v="0"/>
    <n v="0"/>
    <n v="0"/>
    <n v="0"/>
    <n v="0"/>
  </r>
  <r>
    <s v="2024-51"/>
    <x v="50"/>
    <s v="ST003"/>
    <s v="SKU008"/>
    <n v="111"/>
    <n v="216"/>
    <n v="23976"/>
    <n v="0"/>
    <n v="0"/>
    <n v="0"/>
    <n v="0"/>
    <n v="0"/>
  </r>
  <r>
    <s v="2024-51"/>
    <x v="50"/>
    <s v="ST003"/>
    <s v="SKU009"/>
    <n v="114"/>
    <n v="186"/>
    <n v="21204"/>
    <n v="0"/>
    <n v="0"/>
    <n v="0"/>
    <n v="0"/>
    <n v="1"/>
  </r>
  <r>
    <s v="2024-51"/>
    <x v="50"/>
    <s v="ST004"/>
    <s v="SKU001"/>
    <n v="222"/>
    <n v="301"/>
    <n v="66822"/>
    <n v="0"/>
    <n v="0"/>
    <n v="0"/>
    <n v="0"/>
    <n v="0"/>
  </r>
  <r>
    <s v="2024-51"/>
    <x v="50"/>
    <s v="ST004"/>
    <s v="SKU002"/>
    <n v="248"/>
    <n v="309"/>
    <n v="76632"/>
    <n v="0"/>
    <n v="0"/>
    <n v="0"/>
    <n v="0"/>
    <n v="0"/>
  </r>
  <r>
    <s v="2024-51"/>
    <x v="50"/>
    <s v="ST004"/>
    <s v="SKU003"/>
    <n v="262"/>
    <n v="320"/>
    <n v="83840"/>
    <n v="0"/>
    <n v="0"/>
    <n v="0"/>
    <n v="0"/>
    <n v="0"/>
  </r>
  <r>
    <s v="2024-51"/>
    <x v="50"/>
    <s v="ST004"/>
    <s v="SKU004"/>
    <n v="298"/>
    <n v="354"/>
    <n v="105492"/>
    <n v="1"/>
    <n v="0"/>
    <n v="0.2"/>
    <n v="0.02"/>
    <n v="0"/>
  </r>
  <r>
    <s v="2024-51"/>
    <x v="50"/>
    <s v="ST004"/>
    <s v="SKU005"/>
    <n v="353"/>
    <n v="262"/>
    <n v="92486"/>
    <n v="1"/>
    <n v="1"/>
    <n v="0.16"/>
    <n v="0.02"/>
    <n v="0"/>
  </r>
  <r>
    <s v="2024-51"/>
    <x v="50"/>
    <s v="ST004"/>
    <s v="SKU006"/>
    <n v="327"/>
    <n v="169"/>
    <n v="55263"/>
    <n v="0"/>
    <n v="0"/>
    <n v="0"/>
    <n v="0"/>
    <n v="0"/>
  </r>
  <r>
    <s v="2024-51"/>
    <x v="50"/>
    <s v="ST004"/>
    <s v="SKU007"/>
    <n v="539"/>
    <n v="186"/>
    <n v="100254"/>
    <n v="1"/>
    <n v="1"/>
    <n v="0.23"/>
    <n v="0.03"/>
    <n v="0"/>
  </r>
  <r>
    <s v="2024-51"/>
    <x v="50"/>
    <s v="ST004"/>
    <s v="SKU008"/>
    <n v="337"/>
    <n v="207"/>
    <n v="69759"/>
    <n v="0"/>
    <n v="0"/>
    <n v="0"/>
    <n v="0"/>
    <n v="0"/>
  </r>
  <r>
    <s v="2024-51"/>
    <x v="50"/>
    <s v="ST004"/>
    <s v="SKU009"/>
    <n v="377"/>
    <n v="177"/>
    <n v="66729"/>
    <n v="0"/>
    <n v="0"/>
    <n v="0"/>
    <n v="0"/>
    <n v="0"/>
  </r>
  <r>
    <s v="2024-51"/>
    <x v="50"/>
    <s v="ST004"/>
    <s v="SKU010"/>
    <n v="54"/>
    <n v="5285"/>
    <n v="285390"/>
    <n v="0"/>
    <n v="0"/>
    <n v="0"/>
    <n v="0"/>
    <n v="0"/>
  </r>
  <r>
    <s v="2024-51"/>
    <x v="50"/>
    <s v="ST004"/>
    <s v="SKU011"/>
    <n v="57"/>
    <n v="5130"/>
    <n v="292410"/>
    <n v="0"/>
    <n v="0"/>
    <n v="0"/>
    <n v="0"/>
    <n v="0"/>
  </r>
  <r>
    <s v="2024-51"/>
    <x v="50"/>
    <s v="ST004"/>
    <s v="SKU012"/>
    <n v="52"/>
    <n v="5010"/>
    <n v="260520"/>
    <n v="0"/>
    <n v="0"/>
    <n v="0"/>
    <n v="0"/>
    <n v="0"/>
  </r>
  <r>
    <s v="2024-51"/>
    <x v="50"/>
    <s v="ST004"/>
    <s v="SKU013"/>
    <n v="53"/>
    <n v="1229"/>
    <n v="65137"/>
    <n v="0"/>
    <n v="0"/>
    <n v="0"/>
    <n v="0"/>
    <n v="0"/>
  </r>
  <r>
    <s v="2024-51"/>
    <x v="50"/>
    <s v="ST005"/>
    <s v="SKU001"/>
    <n v="121"/>
    <n v="315"/>
    <n v="38115"/>
    <n v="1"/>
    <n v="1"/>
    <n v="0.2"/>
    <n v="0.02"/>
    <n v="0"/>
  </r>
  <r>
    <s v="2024-51"/>
    <x v="50"/>
    <s v="ST005"/>
    <s v="SKU002"/>
    <n v="115"/>
    <n v="322"/>
    <n v="37030"/>
    <n v="0"/>
    <n v="0"/>
    <n v="0"/>
    <n v="0"/>
    <n v="0"/>
  </r>
  <r>
    <s v="2024-51"/>
    <x v="50"/>
    <s v="ST005"/>
    <s v="SKU003"/>
    <n v="121"/>
    <n v="334"/>
    <n v="40414"/>
    <n v="0"/>
    <n v="0"/>
    <n v="0"/>
    <n v="0"/>
    <n v="0"/>
  </r>
  <r>
    <s v="2024-51"/>
    <x v="50"/>
    <s v="ST005"/>
    <s v="SKU004"/>
    <n v="118"/>
    <n v="371"/>
    <n v="43778"/>
    <n v="0"/>
    <n v="0"/>
    <n v="0"/>
    <n v="0"/>
    <n v="0"/>
  </r>
  <r>
    <s v="2024-51"/>
    <x v="50"/>
    <s v="ST005"/>
    <s v="SKU005"/>
    <n v="113"/>
    <n v="274"/>
    <n v="30962"/>
    <n v="0"/>
    <n v="0"/>
    <n v="0"/>
    <n v="0"/>
    <n v="0"/>
  </r>
  <r>
    <s v="2024-51"/>
    <x v="50"/>
    <s v="ST005"/>
    <s v="SKU006"/>
    <n v="165"/>
    <n v="175"/>
    <n v="28875"/>
    <n v="0"/>
    <n v="0"/>
    <n v="0"/>
    <n v="0"/>
    <n v="0"/>
  </r>
  <r>
    <s v="2024-51"/>
    <x v="50"/>
    <s v="ST005"/>
    <s v="SKU007"/>
    <n v="183"/>
    <n v="194"/>
    <n v="35502"/>
    <n v="0"/>
    <n v="0"/>
    <n v="0"/>
    <n v="0"/>
    <n v="0"/>
  </r>
  <r>
    <s v="2024-51"/>
    <x v="50"/>
    <s v="ST005"/>
    <s v="SKU008"/>
    <n v="154"/>
    <n v="215"/>
    <n v="33110"/>
    <n v="0"/>
    <n v="0"/>
    <n v="0"/>
    <n v="0"/>
    <n v="0"/>
  </r>
  <r>
    <s v="2024-51"/>
    <x v="50"/>
    <s v="ST005"/>
    <s v="SKU009"/>
    <n v="200"/>
    <n v="186"/>
    <n v="37200"/>
    <n v="0"/>
    <n v="0"/>
    <n v="0"/>
    <n v="0"/>
    <n v="0"/>
  </r>
  <r>
    <s v="2024-51"/>
    <x v="50"/>
    <s v="ST005"/>
    <s v="SKU010"/>
    <n v="55"/>
    <n v="5480"/>
    <n v="301400"/>
    <n v="0"/>
    <n v="0"/>
    <n v="0"/>
    <n v="0"/>
    <n v="0"/>
  </r>
  <r>
    <s v="2024-51"/>
    <x v="50"/>
    <s v="ST005"/>
    <s v="SKU011"/>
    <n v="60"/>
    <n v="5370"/>
    <n v="322200"/>
    <n v="0"/>
    <n v="0"/>
    <n v="0"/>
    <n v="0"/>
    <n v="0"/>
  </r>
  <r>
    <s v="2024-51"/>
    <x v="50"/>
    <s v="ST005"/>
    <s v="SKU012"/>
    <n v="60"/>
    <n v="5126"/>
    <n v="307560"/>
    <n v="0"/>
    <n v="0"/>
    <n v="0"/>
    <n v="0"/>
    <n v="0"/>
  </r>
  <r>
    <s v="2024-51"/>
    <x v="50"/>
    <s v="ST005"/>
    <s v="SKU013"/>
    <n v="56"/>
    <n v="1285"/>
    <n v="71960"/>
    <n v="0"/>
    <n v="0"/>
    <n v="0"/>
    <n v="0"/>
    <n v="0"/>
  </r>
  <r>
    <s v="2024-52"/>
    <x v="51"/>
    <s v="ST001"/>
    <s v="SKU001"/>
    <n v="261"/>
    <n v="297"/>
    <n v="77517"/>
    <n v="0"/>
    <n v="0"/>
    <n v="0"/>
    <n v="0"/>
    <n v="0"/>
  </r>
  <r>
    <s v="2024-52"/>
    <x v="51"/>
    <s v="ST001"/>
    <s v="SKU002"/>
    <n v="334"/>
    <n v="309"/>
    <n v="103206"/>
    <n v="1"/>
    <n v="1"/>
    <n v="0.21"/>
    <n v="0.02"/>
    <n v="3"/>
  </r>
  <r>
    <s v="2024-52"/>
    <x v="51"/>
    <s v="ST001"/>
    <s v="SKU003"/>
    <n v="319"/>
    <n v="320"/>
    <n v="102080"/>
    <n v="1"/>
    <n v="0"/>
    <n v="0.22"/>
    <n v="0.02"/>
    <n v="0"/>
  </r>
  <r>
    <s v="2024-52"/>
    <x v="51"/>
    <s v="ST001"/>
    <s v="SKU004"/>
    <n v="234"/>
    <n v="352"/>
    <n v="82368"/>
    <n v="0"/>
    <n v="0"/>
    <n v="0"/>
    <n v="0"/>
    <n v="0"/>
  </r>
  <r>
    <s v="2024-52"/>
    <x v="51"/>
    <s v="ST001"/>
    <s v="SKU005"/>
    <n v="253"/>
    <n v="262"/>
    <n v="66286"/>
    <n v="1"/>
    <n v="0"/>
    <n v="0.14000000000000001"/>
    <n v="0.02"/>
    <n v="0"/>
  </r>
  <r>
    <s v="2024-52"/>
    <x v="51"/>
    <s v="ST001"/>
    <s v="SKU006"/>
    <n v="375"/>
    <n v="169"/>
    <n v="63375"/>
    <n v="0"/>
    <n v="0"/>
    <n v="0"/>
    <n v="0"/>
    <n v="0"/>
  </r>
  <r>
    <s v="2024-52"/>
    <x v="51"/>
    <s v="ST001"/>
    <s v="SKU007"/>
    <n v="384"/>
    <n v="186"/>
    <n v="71424"/>
    <n v="0"/>
    <n v="0"/>
    <n v="0"/>
    <n v="0"/>
    <n v="0"/>
  </r>
  <r>
    <s v="2024-52"/>
    <x v="51"/>
    <s v="ST001"/>
    <s v="SKU008"/>
    <n v="486"/>
    <n v="205"/>
    <n v="99630"/>
    <n v="1"/>
    <n v="1"/>
    <n v="0.14000000000000001"/>
    <n v="0.03"/>
    <n v="0"/>
  </r>
  <r>
    <s v="2024-52"/>
    <x v="51"/>
    <s v="ST001"/>
    <s v="SKU009"/>
    <n v="385"/>
    <n v="177"/>
    <n v="68145"/>
    <n v="0"/>
    <n v="0"/>
    <n v="0"/>
    <n v="0"/>
    <n v="0"/>
  </r>
  <r>
    <s v="2024-52"/>
    <x v="51"/>
    <s v="ST001"/>
    <s v="SKU010"/>
    <n v="52"/>
    <n v="5250"/>
    <n v="273000"/>
    <n v="1"/>
    <n v="1"/>
    <n v="7.0000000000000007E-2"/>
    <n v="0.01"/>
    <n v="0"/>
  </r>
  <r>
    <s v="2024-52"/>
    <x v="51"/>
    <s v="ST001"/>
    <s v="SKU011"/>
    <n v="48"/>
    <n v="5118"/>
    <n v="245664"/>
    <n v="0"/>
    <n v="0"/>
    <n v="0"/>
    <n v="0"/>
    <n v="0"/>
  </r>
  <r>
    <s v="2024-52"/>
    <x v="51"/>
    <s v="ST001"/>
    <s v="SKU012"/>
    <n v="53"/>
    <n v="4977"/>
    <n v="263781"/>
    <n v="0"/>
    <n v="0"/>
    <n v="0"/>
    <n v="0"/>
    <n v="0"/>
  </r>
  <r>
    <s v="2024-52"/>
    <x v="51"/>
    <s v="ST001"/>
    <s v="SKU013"/>
    <n v="55"/>
    <n v="1214"/>
    <n v="66770"/>
    <n v="0"/>
    <n v="0"/>
    <n v="0"/>
    <n v="0"/>
    <n v="0"/>
  </r>
  <r>
    <s v="2024-52"/>
    <x v="51"/>
    <s v="ST002"/>
    <s v="SKU001"/>
    <n v="178"/>
    <n v="306"/>
    <n v="54468"/>
    <n v="0"/>
    <n v="0"/>
    <n v="0"/>
    <n v="0"/>
    <n v="0"/>
  </r>
  <r>
    <s v="2024-52"/>
    <x v="51"/>
    <s v="ST002"/>
    <s v="SKU002"/>
    <n v="181"/>
    <n v="317"/>
    <n v="57377"/>
    <n v="1"/>
    <n v="0"/>
    <n v="0.24"/>
    <n v="0.01"/>
    <n v="0"/>
  </r>
  <r>
    <s v="2024-52"/>
    <x v="51"/>
    <s v="ST002"/>
    <s v="SKU003"/>
    <n v="173"/>
    <n v="328"/>
    <n v="56744"/>
    <n v="0"/>
    <n v="0"/>
    <n v="0"/>
    <n v="0"/>
    <n v="0"/>
  </r>
  <r>
    <s v="2024-52"/>
    <x v="51"/>
    <s v="ST002"/>
    <s v="SKU004"/>
    <n v="171"/>
    <n v="363"/>
    <n v="62073"/>
    <n v="0"/>
    <n v="0"/>
    <n v="0"/>
    <n v="0"/>
    <n v="0"/>
  </r>
  <r>
    <s v="2024-52"/>
    <x v="51"/>
    <s v="ST002"/>
    <s v="SKU005"/>
    <n v="183"/>
    <n v="267"/>
    <n v="48861"/>
    <n v="0"/>
    <n v="0"/>
    <n v="0"/>
    <n v="0"/>
    <n v="0"/>
  </r>
  <r>
    <s v="2024-52"/>
    <x v="51"/>
    <s v="ST002"/>
    <s v="SKU006"/>
    <n v="256"/>
    <n v="172"/>
    <n v="44032"/>
    <n v="0"/>
    <n v="0"/>
    <n v="0"/>
    <n v="0"/>
    <n v="0"/>
  </r>
  <r>
    <s v="2024-52"/>
    <x v="51"/>
    <s v="ST002"/>
    <s v="SKU007"/>
    <n v="263"/>
    <n v="192"/>
    <n v="50496"/>
    <n v="0"/>
    <n v="0"/>
    <n v="0"/>
    <n v="0"/>
    <n v="0"/>
  </r>
  <r>
    <s v="2024-52"/>
    <x v="51"/>
    <s v="ST002"/>
    <s v="SKU008"/>
    <n v="315"/>
    <n v="211"/>
    <n v="66465"/>
    <n v="1"/>
    <n v="0"/>
    <n v="0.19"/>
    <n v="0.02"/>
    <n v="0"/>
  </r>
  <r>
    <s v="2024-52"/>
    <x v="51"/>
    <s v="ST002"/>
    <s v="SKU009"/>
    <n v="332"/>
    <n v="182"/>
    <n v="60424"/>
    <n v="1"/>
    <n v="1"/>
    <n v="0.16"/>
    <n v="0.02"/>
    <n v="0"/>
  </r>
  <r>
    <s v="2024-52"/>
    <x v="51"/>
    <s v="ST002"/>
    <s v="SKU010"/>
    <n v="41"/>
    <n v="5401"/>
    <n v="221441"/>
    <n v="0"/>
    <n v="0"/>
    <n v="0"/>
    <n v="0"/>
    <n v="0"/>
  </r>
  <r>
    <s v="2024-52"/>
    <x v="51"/>
    <s v="ST002"/>
    <s v="SKU011"/>
    <n v="49"/>
    <n v="5246"/>
    <n v="257054"/>
    <n v="0"/>
    <n v="0"/>
    <n v="0"/>
    <n v="0"/>
    <n v="0"/>
  </r>
  <r>
    <s v="2024-52"/>
    <x v="51"/>
    <s v="ST002"/>
    <s v="SKU012"/>
    <n v="50"/>
    <n v="5117"/>
    <n v="255850"/>
    <n v="0"/>
    <n v="0"/>
    <n v="0"/>
    <n v="0"/>
    <n v="0"/>
  </r>
  <r>
    <s v="2024-52"/>
    <x v="51"/>
    <s v="ST003"/>
    <s v="SKU001"/>
    <n v="88"/>
    <n v="314"/>
    <n v="27632"/>
    <n v="1"/>
    <n v="0"/>
    <n v="0.18"/>
    <n v="0.01"/>
    <n v="0"/>
  </r>
  <r>
    <s v="2024-52"/>
    <x v="51"/>
    <s v="ST003"/>
    <s v="SKU002"/>
    <n v="81"/>
    <n v="324"/>
    <n v="26244"/>
    <n v="0"/>
    <n v="0"/>
    <n v="0"/>
    <n v="0"/>
    <n v="0"/>
  </r>
  <r>
    <s v="2024-52"/>
    <x v="51"/>
    <s v="ST003"/>
    <s v="SKU003"/>
    <n v="102"/>
    <n v="332"/>
    <n v="33864"/>
    <n v="1"/>
    <n v="1"/>
    <n v="0.14000000000000001"/>
    <n v="0.01"/>
    <n v="0"/>
  </r>
  <r>
    <s v="2024-52"/>
    <x v="51"/>
    <s v="ST003"/>
    <s v="SKU005"/>
    <n v="92"/>
    <n v="274"/>
    <n v="25208"/>
    <n v="0"/>
    <n v="0"/>
    <n v="0"/>
    <n v="0"/>
    <n v="1"/>
  </r>
  <r>
    <s v="2024-52"/>
    <x v="51"/>
    <s v="ST003"/>
    <s v="SKU007"/>
    <n v="114"/>
    <n v="195"/>
    <n v="22230"/>
    <n v="0"/>
    <n v="0"/>
    <n v="0"/>
    <n v="0"/>
    <n v="0"/>
  </r>
  <r>
    <s v="2024-52"/>
    <x v="51"/>
    <s v="ST003"/>
    <s v="SKU008"/>
    <n v="112"/>
    <n v="216"/>
    <n v="24192"/>
    <n v="0"/>
    <n v="0"/>
    <n v="0"/>
    <n v="0"/>
    <n v="0"/>
  </r>
  <r>
    <s v="2024-52"/>
    <x v="51"/>
    <s v="ST003"/>
    <s v="SKU009"/>
    <n v="115"/>
    <n v="185"/>
    <n v="21275"/>
    <n v="0"/>
    <n v="0"/>
    <n v="0"/>
    <n v="0"/>
    <n v="0"/>
  </r>
  <r>
    <s v="2024-52"/>
    <x v="51"/>
    <s v="ST004"/>
    <s v="SKU001"/>
    <n v="317"/>
    <n v="302"/>
    <n v="95734"/>
    <n v="1"/>
    <n v="0"/>
    <n v="0.2"/>
    <n v="0.02"/>
    <n v="0"/>
  </r>
  <r>
    <s v="2024-52"/>
    <x v="51"/>
    <s v="ST004"/>
    <s v="SKU002"/>
    <n v="281"/>
    <n v="312"/>
    <n v="87672"/>
    <n v="1"/>
    <n v="1"/>
    <n v="0.11"/>
    <n v="0.02"/>
    <n v="0"/>
  </r>
  <r>
    <s v="2024-52"/>
    <x v="51"/>
    <s v="ST004"/>
    <s v="SKU003"/>
    <n v="269"/>
    <n v="322"/>
    <n v="86618"/>
    <n v="0"/>
    <n v="0"/>
    <n v="0"/>
    <n v="0"/>
    <n v="0"/>
  </r>
  <r>
    <s v="2024-52"/>
    <x v="51"/>
    <s v="ST004"/>
    <s v="SKU004"/>
    <n v="223"/>
    <n v="354"/>
    <n v="78942"/>
    <n v="0"/>
    <n v="0"/>
    <n v="0"/>
    <n v="0"/>
    <n v="0"/>
  </r>
  <r>
    <s v="2024-52"/>
    <x v="51"/>
    <s v="ST004"/>
    <s v="SKU005"/>
    <n v="270"/>
    <n v="261"/>
    <n v="70470"/>
    <n v="0"/>
    <n v="0"/>
    <n v="0"/>
    <n v="0"/>
    <n v="0"/>
  </r>
  <r>
    <s v="2024-52"/>
    <x v="51"/>
    <s v="ST004"/>
    <s v="SKU006"/>
    <n v="357"/>
    <n v="170"/>
    <n v="60690"/>
    <n v="0"/>
    <n v="0"/>
    <n v="0"/>
    <n v="0"/>
    <n v="0"/>
  </r>
  <r>
    <s v="2024-52"/>
    <x v="51"/>
    <s v="ST004"/>
    <s v="SKU007"/>
    <n v="359"/>
    <n v="187"/>
    <n v="67133"/>
    <n v="0"/>
    <n v="0"/>
    <n v="0"/>
    <n v="0"/>
    <n v="4"/>
  </r>
  <r>
    <s v="2024-52"/>
    <x v="51"/>
    <s v="ST004"/>
    <s v="SKU008"/>
    <n v="353"/>
    <n v="206"/>
    <n v="72718"/>
    <n v="0"/>
    <n v="0"/>
    <n v="0"/>
    <n v="0"/>
    <n v="0"/>
  </r>
  <r>
    <s v="2024-52"/>
    <x v="51"/>
    <s v="ST004"/>
    <s v="SKU009"/>
    <n v="408"/>
    <n v="178"/>
    <n v="72624"/>
    <n v="0"/>
    <n v="0"/>
    <n v="0"/>
    <n v="0"/>
    <n v="0"/>
  </r>
  <r>
    <s v="2024-52"/>
    <x v="51"/>
    <s v="ST004"/>
    <s v="SKU010"/>
    <n v="47"/>
    <n v="5284"/>
    <n v="248348"/>
    <n v="0"/>
    <n v="0"/>
    <n v="0"/>
    <n v="0"/>
    <n v="0"/>
  </r>
  <r>
    <s v="2024-52"/>
    <x v="51"/>
    <s v="ST004"/>
    <s v="SKU011"/>
    <n v="58"/>
    <n v="5153"/>
    <n v="298874"/>
    <n v="0"/>
    <n v="0"/>
    <n v="0"/>
    <n v="0"/>
    <n v="0"/>
  </r>
  <r>
    <s v="2024-52"/>
    <x v="51"/>
    <s v="ST004"/>
    <s v="SKU012"/>
    <n v="52"/>
    <n v="4992"/>
    <n v="259584"/>
    <n v="0"/>
    <n v="0"/>
    <n v="0"/>
    <n v="0"/>
    <n v="0"/>
  </r>
  <r>
    <s v="2024-52"/>
    <x v="51"/>
    <s v="ST004"/>
    <s v="SKU013"/>
    <n v="57"/>
    <n v="1220"/>
    <n v="69540"/>
    <n v="0"/>
    <n v="0"/>
    <n v="0"/>
    <n v="0"/>
    <n v="0"/>
  </r>
  <r>
    <s v="2024-52"/>
    <x v="51"/>
    <s v="ST005"/>
    <s v="SKU001"/>
    <n v="110"/>
    <n v="314"/>
    <n v="34540"/>
    <n v="0"/>
    <n v="0"/>
    <n v="0"/>
    <n v="0"/>
    <n v="0"/>
  </r>
  <r>
    <s v="2024-52"/>
    <x v="51"/>
    <s v="ST005"/>
    <s v="SKU002"/>
    <n v="105"/>
    <n v="323"/>
    <n v="33915"/>
    <n v="0"/>
    <n v="0"/>
    <n v="0"/>
    <n v="0"/>
    <n v="0"/>
  </r>
  <r>
    <s v="2024-52"/>
    <x v="51"/>
    <s v="ST005"/>
    <s v="SKU003"/>
    <n v="108"/>
    <n v="331"/>
    <n v="35748"/>
    <n v="0"/>
    <n v="0"/>
    <n v="0"/>
    <n v="0"/>
    <n v="0"/>
  </r>
  <r>
    <s v="2024-52"/>
    <x v="51"/>
    <s v="ST005"/>
    <s v="SKU004"/>
    <n v="121"/>
    <n v="370"/>
    <n v="44770"/>
    <n v="0"/>
    <n v="0"/>
    <n v="0"/>
    <n v="0"/>
    <n v="0"/>
  </r>
  <r>
    <s v="2024-52"/>
    <x v="51"/>
    <s v="ST005"/>
    <s v="SKU005"/>
    <n v="120"/>
    <n v="275"/>
    <n v="33000"/>
    <n v="0"/>
    <n v="0"/>
    <n v="0"/>
    <n v="0"/>
    <n v="0"/>
  </r>
  <r>
    <s v="2024-52"/>
    <x v="51"/>
    <s v="ST005"/>
    <s v="SKU006"/>
    <n v="159"/>
    <n v="176"/>
    <n v="27984"/>
    <n v="0"/>
    <n v="0"/>
    <n v="0"/>
    <n v="0"/>
    <n v="0"/>
  </r>
  <r>
    <s v="2024-52"/>
    <x v="51"/>
    <s v="ST005"/>
    <s v="SKU007"/>
    <n v="204"/>
    <n v="195"/>
    <n v="39780"/>
    <n v="1"/>
    <n v="1"/>
    <n v="0.2"/>
    <n v="0.03"/>
    <n v="0"/>
  </r>
  <r>
    <s v="2024-52"/>
    <x v="51"/>
    <s v="ST005"/>
    <s v="SKU008"/>
    <n v="170"/>
    <n v="215"/>
    <n v="36550"/>
    <n v="0"/>
    <n v="0"/>
    <n v="0"/>
    <n v="0"/>
    <n v="0"/>
  </r>
  <r>
    <s v="2024-52"/>
    <x v="51"/>
    <s v="ST005"/>
    <s v="SKU009"/>
    <n v="181"/>
    <n v="186"/>
    <n v="33666"/>
    <n v="0"/>
    <n v="0"/>
    <n v="0"/>
    <n v="0"/>
    <n v="0"/>
  </r>
  <r>
    <s v="2024-52"/>
    <x v="51"/>
    <s v="ST005"/>
    <s v="SKU010"/>
    <n v="55"/>
    <n v="5479"/>
    <n v="301345"/>
    <n v="0"/>
    <n v="0"/>
    <n v="0"/>
    <n v="0"/>
    <n v="0"/>
  </r>
  <r>
    <s v="2024-52"/>
    <x v="51"/>
    <s v="ST005"/>
    <s v="SKU011"/>
    <n v="57"/>
    <n v="5333"/>
    <n v="303981"/>
    <n v="0"/>
    <n v="0"/>
    <n v="0"/>
    <n v="0"/>
    <n v="0"/>
  </r>
  <r>
    <s v="2024-52"/>
    <x v="51"/>
    <s v="ST005"/>
    <s v="SKU012"/>
    <n v="51"/>
    <n v="5206"/>
    <n v="265506"/>
    <n v="0"/>
    <n v="0"/>
    <n v="0"/>
    <n v="0"/>
    <n v="0"/>
  </r>
  <r>
    <s v="2024-52"/>
    <x v="51"/>
    <s v="ST005"/>
    <s v="SKU013"/>
    <n v="55"/>
    <n v="1279"/>
    <n v="70345"/>
    <n v="1"/>
    <n v="0"/>
    <n v="0.05"/>
    <n v="0.01"/>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s v="SKU001"/>
    <x v="0"/>
    <x v="0"/>
    <d v="2024-05-01T00:00:00"/>
    <x v="0"/>
    <x v="0"/>
    <n v="1"/>
    <n v="120000"/>
    <s v="Winter Start Deal"/>
    <n v="1"/>
  </r>
  <r>
    <x v="1"/>
    <s v="SKU002"/>
    <x v="1"/>
    <x v="1"/>
    <d v="2024-07-01T00:00:00"/>
    <x v="1"/>
    <x v="1"/>
    <n v="1"/>
    <n v="95000"/>
    <s v="Valentine Offer"/>
    <n v="1"/>
  </r>
  <r>
    <x v="2"/>
    <s v="SKU003"/>
    <x v="2"/>
    <x v="2"/>
    <d v="2024-12-01T00:00:00"/>
    <x v="0"/>
    <x v="2"/>
    <n v="0"/>
    <n v="80000"/>
    <s v="Easter Promo"/>
    <n v="1"/>
  </r>
  <r>
    <x v="3"/>
    <s v="SKU004"/>
    <x v="0"/>
    <x v="3"/>
    <d v="2024-05-12T00:00:00"/>
    <x v="2"/>
    <x v="3"/>
    <n v="1"/>
    <n v="110000"/>
    <s v="Family Pack Deal"/>
    <n v="1"/>
  </r>
  <r>
    <x v="4"/>
    <s v="SKU005"/>
    <x v="3"/>
    <x v="4"/>
    <d v="2024-07-07T00:00:00"/>
    <x v="0"/>
    <x v="1"/>
    <n v="0"/>
    <n v="70000"/>
    <s v="Summer Start"/>
    <n v="1"/>
  </r>
  <r>
    <x v="5"/>
    <s v="SKU001"/>
    <x v="1"/>
    <x v="5"/>
    <d v="2024-09-01T00:00:00"/>
    <x v="3"/>
    <x v="2"/>
    <n v="1"/>
    <n v="100000"/>
    <s v="Back to School"/>
    <n v="2"/>
  </r>
  <r>
    <x v="6"/>
    <s v="SKU002"/>
    <x v="2"/>
    <x v="6"/>
    <d v="2024-10-27T00:00:00"/>
    <x v="0"/>
    <x v="0"/>
    <n v="0"/>
    <n v="75000"/>
    <s v="Autumn Refresh"/>
    <n v="2"/>
  </r>
  <r>
    <x v="7"/>
    <s v="SKU003"/>
    <x v="4"/>
    <x v="2"/>
    <d v="2024-11-17T00:00:00"/>
    <x v="1"/>
    <x v="2"/>
    <n v="1"/>
    <n v="85000"/>
    <s v="Winter Boost"/>
    <n v="1"/>
  </r>
  <r>
    <x v="8"/>
    <s v="SKU004"/>
    <x v="0"/>
    <x v="7"/>
    <d v="2024-12-01T00:00:00"/>
    <x v="0"/>
    <x v="0"/>
    <n v="0"/>
    <n v="95000"/>
    <s v="Family Promotion"/>
    <n v="1"/>
  </r>
  <r>
    <x v="9"/>
    <s v="SKU005"/>
    <x v="1"/>
    <x v="8"/>
    <d v="2024-12-15T00:00:00"/>
    <x v="4"/>
    <x v="4"/>
    <n v="1"/>
    <n v="40000"/>
    <s v="Year-End Visibility"/>
    <n v="1"/>
  </r>
  <r>
    <x v="10"/>
    <s v="SKU006"/>
    <x v="0"/>
    <x v="9"/>
    <d v="2024-04-21T00:00:00"/>
    <x v="0"/>
    <x v="1"/>
    <n v="0"/>
    <n v="80000"/>
    <s v="Early Summer Sale"/>
    <n v="1"/>
  </r>
  <r>
    <x v="11"/>
    <s v="SKU007"/>
    <x v="1"/>
    <x v="3"/>
    <d v="2024-05-12T00:00:00"/>
    <x v="1"/>
    <x v="2"/>
    <n v="1"/>
    <n v="95000"/>
    <s v="Hydration Drive"/>
    <n v="1"/>
  </r>
  <r>
    <x v="12"/>
    <s v="SKU008"/>
    <x v="3"/>
    <x v="10"/>
    <d v="2024-05-26T00:00:00"/>
    <x v="0"/>
    <x v="5"/>
    <n v="0"/>
    <n v="90000"/>
    <s v="Summer Push"/>
    <n v="1"/>
  </r>
  <r>
    <x v="13"/>
    <s v="SKU009"/>
    <x v="2"/>
    <x v="11"/>
    <d v="2024-06-23T00:00:00"/>
    <x v="2"/>
    <x v="3"/>
    <n v="1"/>
    <n v="110000"/>
    <s v="2+1 Pack Offer"/>
    <n v="1"/>
  </r>
  <r>
    <x v="14"/>
    <s v="SKU006"/>
    <x v="1"/>
    <x v="12"/>
    <d v="2024-07-14T00:00:00"/>
    <x v="4"/>
    <x v="4"/>
    <n v="1"/>
    <n v="45000"/>
    <s v="Summer Shelf Visibility"/>
    <n v="1"/>
  </r>
  <r>
    <x v="15"/>
    <s v="SKU007"/>
    <x v="0"/>
    <x v="13"/>
    <d v="2024-07-28T00:00:00"/>
    <x v="0"/>
    <x v="1"/>
    <n v="0"/>
    <n v="85000"/>
    <s v="Heatwave Offer"/>
    <n v="1"/>
  </r>
  <r>
    <x v="16"/>
    <s v="SKU008"/>
    <x v="2"/>
    <x v="14"/>
    <d v="2024-08-11T00:00:00"/>
    <x v="1"/>
    <x v="2"/>
    <n v="1"/>
    <n v="92000"/>
    <s v="August Sales Drive"/>
    <n v="1"/>
  </r>
  <r>
    <x v="17"/>
    <s v="SKU009"/>
    <x v="1"/>
    <x v="15"/>
    <d v="2024-08-25T00:00:00"/>
    <x v="0"/>
    <x v="1"/>
    <n v="0"/>
    <n v="87000"/>
    <s v="Late Summer Promo"/>
    <n v="1"/>
  </r>
  <r>
    <x v="18"/>
    <s v="SKU006"/>
    <x v="3"/>
    <x v="16"/>
    <d v="2024-09-08T00:00:00"/>
    <x v="5"/>
    <x v="2"/>
    <n v="1"/>
    <n v="94000"/>
    <s v="End of Summer"/>
    <n v="1"/>
  </r>
  <r>
    <x v="19"/>
    <s v="SKU007"/>
    <x v="2"/>
    <x v="6"/>
    <d v="2024-10-27T00:00:00"/>
    <x v="1"/>
    <x v="1"/>
    <n v="0"/>
    <n v="86000"/>
    <s v="Autumn Drive"/>
    <n v="1"/>
  </r>
  <r>
    <x v="20"/>
    <s v="SKU008"/>
    <x v="4"/>
    <x v="17"/>
    <d v="2024-11-10T00:00:00"/>
    <x v="4"/>
    <x v="4"/>
    <n v="1"/>
    <n v="50000"/>
    <s v="Online Awareness"/>
    <n v="1"/>
  </r>
  <r>
    <x v="21"/>
    <s v="SKU009"/>
    <x v="0"/>
    <x v="18"/>
    <d v="2024-11-24T00:00:00"/>
    <x v="0"/>
    <x v="1"/>
    <n v="0"/>
    <n v="80000"/>
    <s v="Year-End Water Promo"/>
    <n v="1"/>
  </r>
  <r>
    <x v="22"/>
    <s v="SKU010"/>
    <x v="0"/>
    <x v="19"/>
    <d v="2024-10-01T00:00:00"/>
    <x v="6"/>
    <x v="0"/>
    <n v="0"/>
    <n v="65000"/>
    <s v="Infant Formula Launch"/>
    <n v="1"/>
  </r>
  <r>
    <x v="23"/>
    <s v="SKU011"/>
    <x v="1"/>
    <x v="20"/>
    <d v="2024-06-09T00:00:00"/>
    <x v="4"/>
    <x v="4"/>
    <n v="1"/>
    <n v="40000"/>
    <s v="Awareness Campaign"/>
    <n v="1"/>
  </r>
  <r>
    <x v="24"/>
    <s v="SKU012"/>
    <x v="2"/>
    <x v="19"/>
    <d v="2024-09-15T00:00:00"/>
    <x v="1"/>
    <x v="1"/>
    <n v="1"/>
    <n v="85000"/>
    <s v="Back to School"/>
    <n v="1"/>
  </r>
  <r>
    <x v="25"/>
    <s v="SKU013"/>
    <x v="4"/>
    <x v="18"/>
    <d v="2024-11-24T00:00:00"/>
    <x v="7"/>
    <x v="0"/>
    <n v="0"/>
    <n v="90000"/>
    <s v="Holiday Gift Pack"/>
    <n v="1"/>
  </r>
  <r>
    <x v="26"/>
    <s v="SKU001"/>
    <x v="2"/>
    <x v="12"/>
    <d v="2024-08-01T00:00:00"/>
    <x v="0"/>
    <x v="1"/>
    <n v="0"/>
    <n v="80000"/>
    <s v="Early Spring Push"/>
    <n v="1"/>
  </r>
  <r>
    <x v="27"/>
    <s v="SKU002"/>
    <x v="1"/>
    <x v="8"/>
    <d v="2024-12-31T00:00:00"/>
    <x v="1"/>
    <x v="2"/>
    <n v="1"/>
    <n v="93000"/>
    <s v="Easter Feature"/>
    <n v="1"/>
  </r>
  <r>
    <x v="28"/>
    <s v="SKU003"/>
    <x v="3"/>
    <x v="21"/>
    <d v="2024-05-05T00:00:00"/>
    <x v="2"/>
    <x v="3"/>
    <n v="1"/>
    <n v="110000"/>
    <s v="Family Offer"/>
    <n v="1"/>
  </r>
  <r>
    <x v="29"/>
    <s v="SKU004"/>
    <x v="2"/>
    <x v="22"/>
    <d v="2024-06-02T00:00:00"/>
    <x v="0"/>
    <x v="1"/>
    <n v="0"/>
    <n v="75000"/>
    <s v="May Campaign"/>
    <n v="1"/>
  </r>
  <r>
    <x v="30"/>
    <s v="SKU005"/>
    <x v="4"/>
    <x v="23"/>
    <d v="2024-06-30T00:00:00"/>
    <x v="4"/>
    <x v="4"/>
    <n v="1"/>
    <n v="50000"/>
    <s v="Kids Drink Drive"/>
    <n v="1"/>
  </r>
  <r>
    <x v="31"/>
    <s v="SKU001"/>
    <x v="1"/>
    <x v="24"/>
    <d v="2024-07-21T00:00:00"/>
    <x v="0"/>
    <x v="2"/>
    <n v="0"/>
    <n v="88000"/>
    <s v="Hot Season Discount"/>
    <n v="1"/>
  </r>
  <r>
    <x v="32"/>
    <s v="SKU002"/>
    <x v="2"/>
    <x v="25"/>
    <d v="2024-08-18T00:00:00"/>
    <x v="3"/>
    <x v="5"/>
    <n v="1"/>
    <n v="96000"/>
    <s v="Back to School"/>
    <n v="1"/>
  </r>
  <r>
    <x v="33"/>
    <s v="SKU003"/>
    <x v="0"/>
    <x v="26"/>
    <d v="2024-10-20T00:00:00"/>
    <x v="1"/>
    <x v="1"/>
    <n v="1"/>
    <n v="84000"/>
    <s v="Autumn Boost"/>
    <n v="1"/>
  </r>
  <r>
    <x v="34"/>
    <s v="SKU004"/>
    <x v="1"/>
    <x v="6"/>
    <d v="2024-10-27T00:00:00"/>
    <x v="0"/>
    <x v="0"/>
    <n v="0"/>
    <n v="70000"/>
    <s v="Fall Special"/>
    <n v="1"/>
  </r>
  <r>
    <x v="35"/>
    <s v="SKU005"/>
    <x v="2"/>
    <x v="27"/>
    <d v="2024-12-08T00:00:00"/>
    <x v="4"/>
    <x v="4"/>
    <n v="1"/>
    <n v="40000"/>
    <s v="End of Year"/>
    <n v="1"/>
  </r>
  <r>
    <x v="36"/>
    <s v="SKU006"/>
    <x v="0"/>
    <x v="28"/>
    <d v="2024-04-07T00:00:00"/>
    <x v="0"/>
    <x v="1"/>
    <n v="0"/>
    <n v="78000"/>
    <s v="Spring Hydration"/>
    <n v="1"/>
  </r>
  <r>
    <x v="37"/>
    <s v="SKU007"/>
    <x v="1"/>
    <x v="9"/>
    <d v="2024-04-21T00:00:00"/>
    <x v="1"/>
    <x v="2"/>
    <n v="1"/>
    <n v="90000"/>
    <s v="May Boost"/>
    <n v="1"/>
  </r>
  <r>
    <x v="38"/>
    <s v="SKU008"/>
    <x v="2"/>
    <x v="3"/>
    <d v="2024-05-12T00:00:00"/>
    <x v="0"/>
    <x v="5"/>
    <n v="0"/>
    <n v="88000"/>
    <s v="Summer Entry"/>
    <n v="1"/>
  </r>
  <r>
    <x v="39"/>
    <s v="SKU009"/>
    <x v="4"/>
    <x v="22"/>
    <d v="2024-06-02T00:00:00"/>
    <x v="2"/>
    <x v="3"/>
    <n v="1"/>
    <n v="112000"/>
    <s v="Water Family Pack"/>
    <n v="1"/>
  </r>
  <r>
    <x v="40"/>
    <s v="SKU006"/>
    <x v="1"/>
    <x v="11"/>
    <d v="2024-06-23T00:00:00"/>
    <x v="4"/>
    <x v="4"/>
    <n v="1"/>
    <n v="45000"/>
    <s v="Summer Shelf"/>
    <n v="1"/>
  </r>
  <r>
    <x v="41"/>
    <s v="SKU007"/>
    <x v="2"/>
    <x v="24"/>
    <d v="2024-07-21T00:00:00"/>
    <x v="0"/>
    <x v="1"/>
    <n v="0"/>
    <n v="82000"/>
    <s v="Heatwave Offer"/>
    <n v="1"/>
  </r>
  <r>
    <x v="42"/>
    <s v="SKU008"/>
    <x v="0"/>
    <x v="25"/>
    <d v="2024-08-18T00:00:00"/>
    <x v="1"/>
    <x v="2"/>
    <n v="1"/>
    <n v="91000"/>
    <s v="August Refresh"/>
    <n v="1"/>
  </r>
  <r>
    <x v="43"/>
    <s v="SKU009"/>
    <x v="3"/>
    <x v="16"/>
    <d v="2024-09-08T00:00:00"/>
    <x v="0"/>
    <x v="1"/>
    <n v="0"/>
    <n v="79000"/>
    <s v="End of Summer"/>
    <n v="1"/>
  </r>
  <r>
    <x v="44"/>
    <s v="SKU006"/>
    <x v="2"/>
    <x v="29"/>
    <d v="2024-10-13T00:00:00"/>
    <x v="1"/>
    <x v="1"/>
    <n v="1"/>
    <n v="89000"/>
    <s v="Autumn Refresh"/>
    <n v="1"/>
  </r>
  <r>
    <x v="45"/>
    <s v="SKU007"/>
    <x v="4"/>
    <x v="30"/>
    <d v="2024-11-03T00:00:00"/>
    <x v="4"/>
    <x v="4"/>
    <n v="1"/>
    <n v="48000"/>
    <s v="Online Hydration Drive"/>
    <n v="1"/>
  </r>
  <r>
    <x v="46"/>
    <s v="SKU008"/>
    <x v="1"/>
    <x v="18"/>
    <d v="2024-11-24T00:00:00"/>
    <x v="0"/>
    <x v="1"/>
    <n v="0"/>
    <n v="83000"/>
    <s v="Year-End Deal"/>
    <n v="1"/>
  </r>
  <r>
    <x v="47"/>
    <s v="SKU009"/>
    <x v="0"/>
    <x v="27"/>
    <d v="2024-12-08T00:00:00"/>
    <x v="1"/>
    <x v="2"/>
    <n v="1"/>
    <n v="96000"/>
    <s v="Holiday Sale"/>
    <n v="1"/>
  </r>
  <r>
    <x v="48"/>
    <s v="SKU010"/>
    <x v="1"/>
    <x v="2"/>
    <d v="2024-12-01T00:00:00"/>
    <x v="4"/>
    <x v="4"/>
    <n v="1"/>
    <n v="40000"/>
    <s v="Baby Awareness"/>
    <n v="1"/>
  </r>
  <r>
    <x v="49"/>
    <s v="SKU011"/>
    <x v="2"/>
    <x v="10"/>
    <d v="2024-05-26T00:00:00"/>
    <x v="0"/>
    <x v="6"/>
    <n v="0"/>
    <n v="60000"/>
    <s v="Summer Formula Deal"/>
    <n v="1"/>
  </r>
  <r>
    <x v="50"/>
    <s v="SKU012"/>
    <x v="4"/>
    <x v="31"/>
    <d v="2024-09-22T00:00:00"/>
    <x v="1"/>
    <x v="1"/>
    <n v="1"/>
    <n v="85000"/>
    <s v="Toddler Offer"/>
    <n v="1"/>
  </r>
  <r>
    <x v="51"/>
    <s v="SKU013"/>
    <x v="0"/>
    <x v="17"/>
    <d v="2024-11-10T00:00:00"/>
    <x v="7"/>
    <x v="0"/>
    <n v="0"/>
    <n v="88000"/>
    <s v="Holiday Offer"/>
    <n v="1"/>
  </r>
  <r>
    <x v="52"/>
    <s v="SKU001"/>
    <x v="1"/>
    <x v="25"/>
    <d v="2024-09-01T00:00:00"/>
    <x v="0"/>
    <x v="1"/>
    <n v="0"/>
    <n v="80000"/>
    <s v="Spring Campaign"/>
    <n v="2"/>
  </r>
  <r>
    <x v="53"/>
    <s v="SKU002"/>
    <x v="2"/>
    <x v="26"/>
    <d v="2024-11-01T00:00:00"/>
    <x v="3"/>
    <x v="2"/>
    <n v="1"/>
    <n v="90000"/>
    <s v="Spring Promo"/>
    <n v="2"/>
  </r>
  <r>
    <x v="54"/>
    <s v="SKU003"/>
    <x v="0"/>
    <x v="0"/>
    <d v="2024-04-14T00:00:00"/>
    <x v="2"/>
    <x v="3"/>
    <n v="1"/>
    <n v="115000"/>
    <s v="Family Pack Offer"/>
    <n v="1"/>
  </r>
  <r>
    <x v="55"/>
    <s v="SKU004"/>
    <x v="1"/>
    <x v="20"/>
    <d v="2024-06-09T00:00:00"/>
    <x v="0"/>
    <x v="1"/>
    <n v="0"/>
    <n v="75000"/>
    <s v="May Campaign"/>
    <n v="1"/>
  </r>
  <r>
    <x v="56"/>
    <s v="SKU005"/>
    <x v="2"/>
    <x v="32"/>
    <d v="2024-08-04T00:00:00"/>
    <x v="4"/>
    <x v="4"/>
    <n v="1"/>
    <n v="40000"/>
    <s v="Summer Shelf"/>
    <n v="1"/>
  </r>
  <r>
    <x v="57"/>
    <s v="SKU006"/>
    <x v="1"/>
    <x v="5"/>
    <d v="2024-09-01T00:00:00"/>
    <x v="0"/>
    <x v="2"/>
    <n v="0"/>
    <n v="85000"/>
    <s v="August Offer"/>
    <n v="1"/>
  </r>
  <r>
    <x v="58"/>
    <s v="SKU007"/>
    <x v="2"/>
    <x v="19"/>
    <d v="2024-09-15T00:00:00"/>
    <x v="1"/>
    <x v="2"/>
    <n v="1"/>
    <n v="90000"/>
    <s v="Back to School"/>
    <n v="1"/>
  </r>
  <r>
    <x v="59"/>
    <s v="SKU008"/>
    <x v="0"/>
    <x v="33"/>
    <d v="2024-09-29T00:00:00"/>
    <x v="0"/>
    <x v="1"/>
    <n v="0"/>
    <n v="80000"/>
    <s v="Autumn Kickoff"/>
    <n v="1"/>
  </r>
  <r>
    <x v="60"/>
    <s v="SKU009"/>
    <x v="1"/>
    <x v="6"/>
    <d v="2024-10-27T00:00:00"/>
    <x v="1"/>
    <x v="1"/>
    <n v="1"/>
    <n v="95000"/>
    <s v="Fall Sale"/>
    <n v="1"/>
  </r>
  <r>
    <x v="61"/>
    <s v="SKU010"/>
    <x v="2"/>
    <x v="2"/>
    <d v="2024-11-17T00:00:00"/>
    <x v="4"/>
    <x v="4"/>
    <n v="1"/>
    <n v="50000"/>
    <s v="Winter Offer"/>
    <n v="1"/>
  </r>
  <r>
    <x v="62"/>
    <s v="SKU011"/>
    <x v="4"/>
    <x v="7"/>
    <d v="2024-12-01T00:00:00"/>
    <x v="0"/>
    <x v="6"/>
    <n v="0"/>
    <n v="60000"/>
    <s v="Holiday Baby Drive"/>
    <n v="1"/>
  </r>
  <r>
    <x v="63"/>
    <s v="SKU012"/>
    <x v="0"/>
    <x v="7"/>
    <d v="2024-12-01T00:00:00"/>
    <x v="1"/>
    <x v="1"/>
    <n v="1"/>
    <n v="85000"/>
    <s v="Christmas Promo"/>
    <n v="1"/>
  </r>
  <r>
    <x v="64"/>
    <s v="SKU013"/>
    <x v="1"/>
    <x v="34"/>
    <d v="2024-12-22T00:00:00"/>
    <x v="7"/>
    <x v="0"/>
    <n v="0"/>
    <n v="90000"/>
    <s v="Year-End Bundle"/>
    <n v="1"/>
  </r>
  <r>
    <x v="65"/>
    <s v="SKU001"/>
    <x v="0"/>
    <x v="35"/>
    <d v="2024-03-01T00:00:00"/>
    <x v="0"/>
    <x v="0"/>
    <n v="0"/>
    <n v="85000"/>
    <s v="Early Year"/>
    <n v="1"/>
  </r>
  <r>
    <x v="66"/>
    <s v="SKU002"/>
    <x v="1"/>
    <x v="19"/>
    <d v="2024-10-01T00:00:00"/>
    <x v="1"/>
    <x v="1"/>
    <n v="1"/>
    <n v="87000"/>
    <s v="Spring Offer"/>
    <n v="1"/>
  </r>
  <r>
    <x v="67"/>
    <s v="SKU003"/>
    <x v="2"/>
    <x v="21"/>
    <d v="2024-05-05T00:00:00"/>
    <x v="0"/>
    <x v="1"/>
    <n v="0"/>
    <n v="78000"/>
    <s v="Easter"/>
    <n v="1"/>
  </r>
  <r>
    <x v="68"/>
    <s v="SKU004"/>
    <x v="0"/>
    <x v="23"/>
    <d v="2024-06-30T00:00:00"/>
    <x v="2"/>
    <x v="3"/>
    <n v="1"/>
    <n v="110000"/>
    <s v="Family Pack"/>
    <n v="1"/>
  </r>
  <r>
    <x v="69"/>
    <s v="SKU005"/>
    <x v="1"/>
    <x v="24"/>
    <d v="2024-07-21T00:00:00"/>
    <x v="0"/>
    <x v="1"/>
    <n v="0"/>
    <n v="82000"/>
    <s v="Summer Push"/>
    <n v="1"/>
  </r>
  <r>
    <x v="70"/>
    <s v="SKU006"/>
    <x v="2"/>
    <x v="15"/>
    <d v="2024-08-25T00:00:00"/>
    <x v="0"/>
    <x v="2"/>
    <n v="0"/>
    <n v="88000"/>
    <s v="Late Summer"/>
    <n v="1"/>
  </r>
  <r>
    <x v="71"/>
    <s v="SKU007"/>
    <x v="1"/>
    <x v="36"/>
    <d v="2024-10-06T00:00:00"/>
    <x v="4"/>
    <x v="4"/>
    <n v="1"/>
    <n v="42000"/>
    <s v="Fall Display"/>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143684-8D67-4E4F-9CC8-BE1FDBDADFBE}" name="PivotTable7" cacheId="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B3746" firstHeaderRow="1" firstDataRow="1" firstDataCol="1"/>
  <pivotFields count="4">
    <pivotField dataField="1" subtotalTop="0" showAll="0" defaultSubtotal="0"/>
    <pivotField axis="axisRow" allDrilled="1" showAll="0" dataSourceSort="1" defaultAttributeDrillState="1">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axis="axisRow" allDrilled="1" subtotalTop="0" showAll="0" dataSourceSort="1" defaultSubtotal="0" defaultAttributeDrillState="1">
      <items count="13">
        <item x="0"/>
        <item x="1"/>
        <item x="2"/>
        <item x="3"/>
        <item x="4"/>
        <item x="5"/>
        <item x="6"/>
        <item x="7"/>
        <item x="8"/>
        <item x="9"/>
        <item x="10"/>
        <item x="11"/>
        <item x="12"/>
      </items>
    </pivotField>
    <pivotField axis="axisRow" allDrilled="1" subtotalTop="0" showAll="0" dataSourceSort="1" defaultSubtotal="0" defaultAttributeDrillState="1">
      <items count="5">
        <item x="0"/>
        <item x="1"/>
        <item x="2"/>
        <item x="3"/>
        <item x="4"/>
      </items>
    </pivotField>
  </pivotFields>
  <rowFields count="3">
    <field x="1"/>
    <field x="2"/>
    <field x="3"/>
  </rowFields>
  <rowItems count="3745">
    <i>
      <x/>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5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5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t="grand">
      <x/>
    </i>
  </rowItems>
  <colItems count="1">
    <i/>
  </colItems>
  <dataFields count="1">
    <dataField name="Sum of NetRevenue_LCU" fld="0" baseField="0" baseItem="0"/>
  </dataField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32"/>
    <rowHierarchyUsage hierarchyUsage="14"/>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St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EFC1B0-11DD-40AD-9942-F39FC67ABD0E}"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B2:C15" firstHeaderRow="1" firstDataRow="1" firstDataCol="1"/>
  <pivotFields count="13">
    <pivotField showAll="0"/>
    <pivotField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numFmtId="1" showAll="0"/>
    <pivotField numFmtId="1" showAll="0"/>
    <pivotField dataField="1" numFmtId="1" showAll="0"/>
    <pivotField numFmtId="1" showAll="0"/>
    <pivotField numFmtId="1" showAll="0"/>
    <pivotField numFmtId="2" showAll="0"/>
    <pivotField numFmtId="2" showAll="0"/>
    <pivotField numFmtId="1" showAll="0"/>
    <pivotField axis="axisRow" showAll="0">
      <items count="15">
        <item h="1" sd="0" x="0"/>
        <item sd="0" x="1"/>
        <item sd="0" x="2"/>
        <item sd="0" x="3"/>
        <item sd="0" x="4"/>
        <item sd="0" x="5"/>
        <item sd="0" x="6"/>
        <item sd="0" x="7"/>
        <item sd="0" x="8"/>
        <item sd="0" x="9"/>
        <item sd="0" x="10"/>
        <item sd="0" x="11"/>
        <item sd="0" x="12"/>
        <item h="1" sd="0" x="13"/>
        <item t="default"/>
      </items>
    </pivotField>
  </pivotFields>
  <rowFields count="1">
    <field x="12"/>
  </rowFields>
  <rowItems count="13">
    <i>
      <x v="1"/>
    </i>
    <i>
      <x v="2"/>
    </i>
    <i>
      <x v="3"/>
    </i>
    <i>
      <x v="4"/>
    </i>
    <i>
      <x v="5"/>
    </i>
    <i>
      <x v="6"/>
    </i>
    <i>
      <x v="7"/>
    </i>
    <i>
      <x v="8"/>
    </i>
    <i>
      <x v="9"/>
    </i>
    <i>
      <x v="10"/>
    </i>
    <i>
      <x v="11"/>
    </i>
    <i>
      <x v="12"/>
    </i>
    <i t="grand">
      <x/>
    </i>
  </rowItems>
  <colItems count="1">
    <i/>
  </colItems>
  <dataFields count="1">
    <dataField name="Sum of NetRevenue_LCU" fld="6" baseField="0" baseItem="0"/>
  </dataFields>
  <chartFormats count="2">
    <chartFormat chart="0"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D6F45F-E667-4C33-A0F6-C58CE915C7C3}"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1:B13" firstHeaderRow="1" firstDataRow="1" firstDataCol="1"/>
  <pivotFields count="12">
    <pivotField dataField="1" showAll="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showAll="0"/>
    <pivotField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4" showAll="0"/>
    <pivotField showAll="0"/>
    <pivotField numFmtId="2" showAll="0"/>
    <pivotField numFmtId="1" showAll="0"/>
    <pivotField numFmtId="1" showAll="0"/>
    <pivotField showAll="0"/>
    <pivotField numFmtI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12">
    <i>
      <x v="2"/>
    </i>
    <i>
      <x v="3"/>
    </i>
    <i>
      <x v="4"/>
    </i>
    <i>
      <x v="5"/>
    </i>
    <i>
      <x v="6"/>
    </i>
    <i>
      <x v="7"/>
    </i>
    <i>
      <x v="8"/>
    </i>
    <i>
      <x v="9"/>
    </i>
    <i>
      <x v="10"/>
    </i>
    <i>
      <x v="11"/>
    </i>
    <i>
      <x v="12"/>
    </i>
    <i t="grand">
      <x/>
    </i>
  </rowItems>
  <colItems count="1">
    <i/>
  </colItems>
  <dataFields count="1">
    <dataField name="Count of PromoID" fld="0" subtotal="count" baseField="0" baseItem="0"/>
  </dataFields>
  <chartFormats count="2">
    <chartFormat chart="3" format="5"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31105B-D2E8-4229-B472-72C90C4F4200}" name="PivotTable1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1:B9" firstHeaderRow="1" firstDataRow="1" firstDataCol="1"/>
  <pivotFields count="12">
    <pivotField showAll="0"/>
    <pivotField showAll="0"/>
    <pivotField showAll="0"/>
    <pivotField numFmtId="164" showAll="0"/>
    <pivotField numFmtId="164" showAll="0"/>
    <pivotField axis="axisRow" showAll="0" sortType="ascending">
      <items count="9">
        <item x="7"/>
        <item x="5"/>
        <item h="1" x="4"/>
        <item x="3"/>
        <item x="6"/>
        <item x="1"/>
        <item x="2"/>
        <item x="0"/>
        <item t="default"/>
      </items>
      <autoSortScope>
        <pivotArea dataOnly="0" outline="0" fieldPosition="0">
          <references count="1">
            <reference field="4294967294" count="1" selected="0">
              <x v="0"/>
            </reference>
          </references>
        </pivotArea>
      </autoSortScope>
    </pivotField>
    <pivotField dataField="1" numFmtId="2" showAll="0"/>
    <pivotField numFmtId="1" showAll="0"/>
    <pivotField numFmtId="1" showAll="0"/>
    <pivotField showAll="0"/>
    <pivotField numFmtId="1" showAll="0"/>
    <pivotField showAll="0" defaultSubtotal="0"/>
  </pivotFields>
  <rowFields count="1">
    <field x="5"/>
  </rowFields>
  <rowItems count="8">
    <i>
      <x v="4"/>
    </i>
    <i>
      <x/>
    </i>
    <i>
      <x v="7"/>
    </i>
    <i>
      <x v="5"/>
    </i>
    <i>
      <x v="1"/>
    </i>
    <i>
      <x v="3"/>
    </i>
    <i>
      <x v="6"/>
    </i>
    <i t="grand">
      <x/>
    </i>
  </rowItems>
  <colItems count="1">
    <i/>
  </colItems>
  <dataFields count="1">
    <dataField name="Average of Depth_Pct" fld="6" subtotal="average" baseField="5" baseItem="0" numFmtId="10"/>
  </dataFields>
  <formats count="2">
    <format dxfId="1">
      <pivotArea outline="0" collapsedLevelsAreSubtotals="1" fieldPosition="0"/>
    </format>
    <format dxfId="0">
      <pivotArea dataOnly="0" labelOnly="1" outline="0" axis="axisValues" fieldPosition="0"/>
    </format>
  </formats>
  <chartFormats count="2">
    <chartFormat chart="7" format="5"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D533B2-F72B-4872-9D43-4272BE2864A1}" name="PivotTable12"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D10" firstHeaderRow="0" firstDataRow="1" firstDataCol="1"/>
  <pivotFields count="12">
    <pivotField dataField="1" showAll="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showAll="0"/>
    <pivotField numFmtId="164" showAll="0"/>
    <pivotField numFmtId="164" showAll="0"/>
    <pivotField axis="axisRow" showAll="0">
      <items count="9">
        <item x="7"/>
        <item x="5"/>
        <item x="4"/>
        <item x="3"/>
        <item x="6"/>
        <item x="1"/>
        <item x="2"/>
        <item x="0"/>
        <item t="default"/>
      </items>
    </pivotField>
    <pivotField dataField="1" numFmtId="2" showAll="0">
      <items count="8">
        <item x="4"/>
        <item x="6"/>
        <item x="0"/>
        <item x="1"/>
        <item x="2"/>
        <item x="5"/>
        <item x="3"/>
        <item t="default"/>
      </items>
    </pivotField>
    <pivotField numFmtId="1" showAll="0"/>
    <pivotField dataField="1" numFmtId="1" showAll="0"/>
    <pivotField showAll="0"/>
    <pivotField numFmtId="1" showAll="0"/>
    <pivotField showAll="0" defaultSubtotal="0"/>
  </pivotFields>
  <rowFields count="1">
    <field x="5"/>
  </rowFields>
  <rowItems count="9">
    <i>
      <x/>
    </i>
    <i>
      <x v="1"/>
    </i>
    <i>
      <x v="2"/>
    </i>
    <i>
      <x v="3"/>
    </i>
    <i>
      <x v="4"/>
    </i>
    <i>
      <x v="5"/>
    </i>
    <i>
      <x v="6"/>
    </i>
    <i>
      <x v="7"/>
    </i>
    <i t="grand">
      <x/>
    </i>
  </rowItems>
  <colFields count="1">
    <field x="-2"/>
  </colFields>
  <colItems count="3">
    <i>
      <x/>
    </i>
    <i i="1">
      <x v="1"/>
    </i>
    <i i="2">
      <x v="2"/>
    </i>
  </colItems>
  <dataFields count="3">
    <dataField name="Average of Depth_Pct" fld="6" subtotal="average" baseField="0" baseItem="9"/>
    <dataField name="Sum of CoopFunding_LCU" fld="8" baseField="5" baseItem="0"/>
    <dataField name="Count of Promo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2B814D-6E9D-4C36-A34C-324B526321E8}" name="PivotTable2"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A1:B7" firstHeaderRow="1" firstDataRow="1" firstDataCol="1"/>
  <pivotFields count="2">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1"/>
  </rowFields>
  <rowItems count="6">
    <i>
      <x/>
    </i>
    <i>
      <x v="1"/>
    </i>
    <i>
      <x v="2"/>
    </i>
    <i>
      <x v="3"/>
    </i>
    <i>
      <x v="4"/>
    </i>
    <i t="grand">
      <x/>
    </i>
  </rowItems>
  <colItems count="1">
    <i/>
  </colItems>
  <dataFields count="1">
    <dataField name="Count of PromoID" fld="0" subtotal="count" baseField="0" baseItem="0"/>
  </dataFields>
  <chartFormats count="12">
    <chartFormat chart="2" format="0"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1" count="1" selected="0">
            <x v="0"/>
          </reference>
        </references>
      </pivotArea>
    </chartFormat>
    <chartFormat chart="4" format="9">
      <pivotArea type="data" outline="0" fieldPosition="0">
        <references count="2">
          <reference field="4294967294" count="1" selected="0">
            <x v="0"/>
          </reference>
          <reference field="1" count="1" selected="0">
            <x v="1"/>
          </reference>
        </references>
      </pivotArea>
    </chartFormat>
    <chartFormat chart="4" format="10">
      <pivotArea type="data" outline="0" fieldPosition="0">
        <references count="2">
          <reference field="4294967294" count="1" selected="0">
            <x v="0"/>
          </reference>
          <reference field="1" count="1" selected="0">
            <x v="2"/>
          </reference>
        </references>
      </pivotArea>
    </chartFormat>
    <chartFormat chart="4" format="11">
      <pivotArea type="data" outline="0" fieldPosition="0">
        <references count="2">
          <reference field="4294967294" count="1" selected="0">
            <x v="0"/>
          </reference>
          <reference field="1" count="1" selected="0">
            <x v="3"/>
          </reference>
        </references>
      </pivotArea>
    </chartFormat>
    <chartFormat chart="4" format="12">
      <pivotArea type="data" outline="0" fieldPosition="0">
        <references count="2">
          <reference field="4294967294" count="1" selected="0">
            <x v="0"/>
          </reference>
          <reference field="1" count="1" selected="0">
            <x v="4"/>
          </reference>
        </references>
      </pivotArea>
    </chartFormat>
    <chartFormat chart="2" format="11">
      <pivotArea type="data" outline="0" fieldPosition="0">
        <references count="2">
          <reference field="4294967294" count="1" selected="0">
            <x v="0"/>
          </reference>
          <reference field="1" count="1" selected="0">
            <x v="0"/>
          </reference>
        </references>
      </pivotArea>
    </chartFormat>
    <chartFormat chart="2" format="12">
      <pivotArea type="data" outline="0" fieldPosition="0">
        <references count="2">
          <reference field="4294967294" count="1" selected="0">
            <x v="0"/>
          </reference>
          <reference field="1" count="1" selected="0">
            <x v="1"/>
          </reference>
        </references>
      </pivotArea>
    </chartFormat>
    <chartFormat chart="2" format="13">
      <pivotArea type="data" outline="0" fieldPosition="0">
        <references count="2">
          <reference field="4294967294" count="1" selected="0">
            <x v="0"/>
          </reference>
          <reference field="1" count="1" selected="0">
            <x v="2"/>
          </reference>
        </references>
      </pivotArea>
    </chartFormat>
    <chartFormat chart="2" format="14">
      <pivotArea type="data" outline="0" fieldPosition="0">
        <references count="2">
          <reference field="4294967294" count="1" selected="0">
            <x v="0"/>
          </reference>
          <reference field="1" count="1" selected="0">
            <x v="3"/>
          </reference>
        </references>
      </pivotArea>
    </chartFormat>
    <chartFormat chart="2" format="15">
      <pivotArea type="data" outline="0" fieldPosition="0">
        <references count="2">
          <reference field="4294967294" count="1" selected="0">
            <x v="0"/>
          </reference>
          <reference field="1" count="1" selected="0">
            <x v="4"/>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mos]"/>
        <x15:activeTabTopLevelEntity name="[Stor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8A27346-AABF-4F19-9B6E-6300F43B3881}" sourceName="[Calendar].[Month]">
  <data>
    <olap pivotCacheId="1952098262">
      <levels count="2">
        <level uniqueName="[Calendar].[Month].[(All)]" sourceCaption="(All)" count="0"/>
        <level uniqueName="[Calendar].[Month].[Month]" sourceCaption="Month" count="12">
          <ranges>
            <range startItem="0">
              <i n="[Calendar].[Month].&amp;[1]" c="1"/>
              <i n="[Calendar].[Month].&amp;[2]" c="2"/>
              <i n="[Calendar].[Month].&amp;[3]" c="3"/>
              <i n="[Calendar].[Month].&amp;[4]" c="4"/>
              <i n="[Calendar].[Month].&amp;[5]" c="5"/>
              <i n="[Calendar].[Month].&amp;[6]" c="6"/>
              <i n="[Calendar].[Month].&amp;[7]" c="7"/>
              <i n="[Calendar].[Month].&amp;[8]" c="8"/>
              <i n="[Calendar].[Month].&amp;[9]" c="9"/>
              <i n="[Calendar].[Month].&amp;[10]" c="10"/>
              <i n="[Calendar].[Month].&amp;[11]" c="11"/>
              <i n="[Calendar].[Month].&amp;[12]" c="12"/>
            </range>
          </ranges>
        </level>
      </levels>
      <selections count="1">
        <selection n="[Calendar].[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C9C0841C-C63E-49FC-869F-84A5EC478CF6}" sourceName="[Products].[Segment]">
  <data>
    <olap pivotCacheId="1952098262">
      <levels count="2">
        <level uniqueName="[Products].[Segment].[(All)]" sourceCaption="(All)" count="0"/>
        <level uniqueName="[Products].[Segment].[Segment]" sourceCaption="Segment" count="13">
          <ranges>
            <range startItem="0">
              <i n="[Products].[Segment].&amp;[Baby Cereal Oat]" c="Baby Cereal Oat"/>
              <i n="[Products].[Segment].&amp;[Classic Yogurt Drink]" c="Classic Yogurt Drink"/>
              <i n="[Products].[Segment].&amp;[Flavored Lemon Water]" c="Flavored Lemon Water"/>
              <i n="[Products].[Segment].&amp;[Infant Formula Stage 1]" c="Infant Formula Stage 1"/>
              <i n="[Products].[Segment].&amp;[Infant Formula Stage 2]" c="Infant Formula Stage 2"/>
              <i n="[Products].[Segment].&amp;[Kids Water]" c="Kids Water"/>
              <i n="[Products].[Segment].&amp;[Kids Yogurt Drink]" c="Kids Yogurt Drink"/>
              <i n="[Products].[Segment].&amp;[Mango Yogurt Drink]" c="Mango Yogurt Drink"/>
              <i n="[Products].[Segment].&amp;[Protein+]" c="Protein+"/>
              <i n="[Products].[Segment].&amp;[Sparkling Water]" c="Sparkling Water"/>
              <i n="[Products].[Segment].&amp;[Still Water]" c="Still Water"/>
              <i n="[Products].[Segment].&amp;[Strawberry Yogurt Drink]" c="Strawberry Yogurt Drink"/>
              <i n="[Products].[Segment].&amp;[Toddler Milk Stage 3]" c="Toddler Milk Stage 3"/>
            </range>
          </ranges>
        </level>
      </levels>
      <selections count="1">
        <selection n="[Products].[Seg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E2CB1DB1-8A6F-4834-BFAC-5708B0FB57BF}" sourceName="[Stores].[Retailer]">
  <data>
    <olap pivotCacheId="1952098262">
      <levels count="2">
        <level uniqueName="[Stores].[Retailer].[(All)]" sourceCaption="(All)" count="0"/>
        <level uniqueName="[Stores].[Retailer].[Retailer]" sourceCaption="Retailer" count="5">
          <ranges>
            <range startItem="0">
              <i n="[Stores].[Retailer].&amp;[FoodPoint]" c="FoodPoint"/>
              <i n="[Stores].[Retailer].&amp;[Maxima]" c="Maxima"/>
              <i n="[Stores].[Retailer].&amp;[MiniMarket]" c="MiniMarket"/>
              <i n="[Stores].[Retailer].&amp;[ShopOnline24]" c="ShopOnline24"/>
              <i n="[Stores].[Retailer].&amp;[SuperNova]" c="SuperNova"/>
            </range>
          </ranges>
        </level>
      </levels>
      <selections count="1">
        <selection n="[Stores].[Retail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C58F041D-843A-4702-9239-925E57CB4E88}" cache="Slicer_Month" caption="Month" level="1" rowHeight="234950"/>
  <slicer name="Segment" xr10:uid="{CCE2797E-288F-4AD9-9995-48A0E6231AE9}" cache="Slicer_Segment" caption="Segment" level="1" rowHeight="234950"/>
  <slicer name="Retailer" xr10:uid="{B6083556-B5A3-478C-A238-858616205ECE}" cache="Slicer_Retailer" caption="Retailer"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FAD950-97D2-48A2-8B7D-ECF8B05EE042}" name="Sales" displayName="Sales" ref="A1:L3017" totalsRowShown="0" headerRowDxfId="81" dataDxfId="80">
  <autoFilter ref="A1:L3017" xr:uid="{0DFAD950-97D2-48A2-8B7D-ECF8B05EE042}"/>
  <tableColumns count="12">
    <tableColumn id="1" xr3:uid="{9DA9710B-5206-4EED-80D7-D32E2B2D5FFB}" name="YearWeek" dataDxfId="79"/>
    <tableColumn id="2" xr3:uid="{75BA209A-A2ED-4D9B-993E-7604676AD605}" name="WeekStart" dataDxfId="78">
      <calculatedColumnFormula>DATE(LEFT(A2,4),1,1)
 + MOD(1 - WEEKDAY(DATE(LEFT(A2,4),1,1),2),7)
 + 7*(VALUE(RIGHT(A2,2)) - 1)</calculatedColumnFormula>
    </tableColumn>
    <tableColumn id="3" xr3:uid="{9FFECA8A-4968-474F-8CDB-515569B2AA23}" name="StoreID" dataDxfId="77"/>
    <tableColumn id="4" xr3:uid="{AEC26C9B-59AF-42A9-9294-3F997C10C3E4}" name="SKU" dataDxfId="76"/>
    <tableColumn id="5" xr3:uid="{134DBB8D-9D08-4236-9338-09E5EF82317C}" name="Units" dataDxfId="75"/>
    <tableColumn id="6" xr3:uid="{F00985C6-2250-46EF-9C0C-931BE518C374}" name="NetPrice_LCU" dataDxfId="74"/>
    <tableColumn id="7" xr3:uid="{FDD74D2C-50BD-4468-89FD-22B3A1482322}" name="NetRevenue_LCU" dataDxfId="73">
      <calculatedColumnFormula>E2*F2</calculatedColumnFormula>
    </tableColumn>
    <tableColumn id="8" xr3:uid="{9D664886-61E1-4351-9236-E0B66B5F0036}" name="PromoFlag" dataDxfId="72"/>
    <tableColumn id="9" xr3:uid="{FBC9C16C-AFAF-44D1-A4E7-BAEF7A428D91}" name="FeatureDisplayFlag" dataDxfId="71"/>
    <tableColumn id="10" xr3:uid="{D27A611A-ACAE-4937-9CB1-580CA9DCF21F}" name="OnInvoiceDiscount_Pct" dataDxfId="70"/>
    <tableColumn id="11" xr3:uid="{288305FD-BBCE-4DB5-BE30-A9AA1AE2A05D}" name="OffInvoiceRebate_Pct" dataDxfId="69"/>
    <tableColumn id="12" xr3:uid="{486FC8F6-4092-49E3-B857-1E6B7C67D005}" name="Returns_Units" dataDxfId="6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58ED87-6E04-44AC-A256-158B7E0ECF53}" name="Products" displayName="Products" ref="A1:I14" totalsRowShown="0" headerRowDxfId="67" dataDxfId="66">
  <autoFilter ref="A1:I14" xr:uid="{9658ED87-6E04-44AC-A256-158B7E0ECF53}"/>
  <tableColumns count="9">
    <tableColumn id="1" xr3:uid="{86F06639-2194-4451-ACA3-EF3606693546}" name="SKU" dataDxfId="65"/>
    <tableColumn id="2" xr3:uid="{B88A4389-674F-46B9-B22A-986CAF1C1C2C}" name="Brand" dataDxfId="64"/>
    <tableColumn id="3" xr3:uid="{35492BD8-4114-4926-AD69-D62E018F5853}" name="Category" dataDxfId="63"/>
    <tableColumn id="4" xr3:uid="{C96B36E0-846F-4B7D-BE73-D611C06B441B}" name="Segment" dataDxfId="62"/>
    <tableColumn id="5" xr3:uid="{324DBD0D-A6DC-4901-8777-57C3A24E4AD2}" name="PackSize_ml" dataDxfId="61"/>
    <tableColumn id="6" xr3:uid="{F263332F-FECB-43E6-BCF0-317DC56C7E01}" name="UnitsPerCase" dataDxfId="60"/>
    <tableColumn id="7" xr3:uid="{2780057E-39FD-4CFF-A745-94D2FCE49E72}" name="LaunchDate" dataDxfId="59"/>
    <tableColumn id="8" xr3:uid="{30E2C248-48F3-4F0D-A2F9-6D7B1AD4D479}" name="Status" dataDxfId="58"/>
    <tableColumn id="9" xr3:uid="{D3FFB7D8-CCF0-4CF9-92CA-1748A9727EEA}" name="StdUnitCost_LCU" dataDxfId="5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27D5C5-CEB0-45F9-9532-98C48AB6BA64}" name="Stores" displayName="Stores" ref="A1:E6" totalsRowShown="0" headerRowDxfId="56" dataDxfId="55">
  <autoFilter ref="A1:E6" xr:uid="{D027D5C5-CEB0-45F9-9532-98C48AB6BA64}"/>
  <tableColumns count="5">
    <tableColumn id="1" xr3:uid="{BA356794-43A9-4E6B-9F7C-A40F060B90D5}" name="StoreID" dataDxfId="54"/>
    <tableColumn id="2" xr3:uid="{4BEA748F-D879-4AC9-8FC6-2E4892A54FA3}" name="Retailer" dataDxfId="53"/>
    <tableColumn id="3" xr3:uid="{1F5C6B52-281D-4CC0-8EBF-6E2D490D7705}" name="Channel" dataDxfId="52"/>
    <tableColumn id="4" xr3:uid="{194C1CB7-85F4-48B5-9A26-DD91AD4B19E3}" name="Region" dataDxfId="51"/>
    <tableColumn id="5" xr3:uid="{F8496779-8DAC-4860-843C-F1E716AB6DA1}" name="Format" dataDxfId="5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E80003-D887-4F52-9DDC-AF16B8574407}" name="Calendar" displayName="Calendar" ref="A1:K53" totalsRowShown="0" headerRowDxfId="49" dataDxfId="48">
  <autoFilter ref="A1:K53" xr:uid="{9CE80003-D887-4F52-9DDC-AF16B8574407}"/>
  <tableColumns count="11">
    <tableColumn id="1" xr3:uid="{85DCA611-1044-43B5-A6ED-08D2469590F3}" name="YearWeek" dataDxfId="47">
      <calculatedColumnFormula>"2024-" &amp; TEXT(ROW(A1),"00")</calculatedColumnFormula>
    </tableColumn>
    <tableColumn id="11" xr3:uid="{6D18381E-2AA5-44E1-9D38-247CFA2A0956}" name="Date" dataDxfId="46">
      <calculatedColumnFormula>Calendar[[#This Row],[WeekStart]]</calculatedColumnFormula>
    </tableColumn>
    <tableColumn id="2" xr3:uid="{9F519213-7E85-4A32-8081-750842783FAB}" name="WeekStart" dataDxfId="45">
      <calculatedColumnFormula>DATE(LEFT(A2,4),1,1)
 + MOD(1 - WEEKDAY(DATE(LEFT(A2,4),1,1),2),7)
 + 7*(VALUE(RIGHT(A2,2)) - 1)</calculatedColumnFormula>
    </tableColumn>
    <tableColumn id="3" xr3:uid="{39B25F19-C7AB-4B47-8F76-B961CCB8238E}" name="WeekEnd" dataDxfId="44">
      <calculatedColumnFormula>C2+6</calculatedColumnFormula>
    </tableColumn>
    <tableColumn id="4" xr3:uid="{95D5DB4A-1D84-4437-A7A9-1979184E1E3D}" name="Month" dataDxfId="43">
      <calculatedColumnFormula>MONTH(C2)</calculatedColumnFormula>
    </tableColumn>
    <tableColumn id="5" xr3:uid="{F869D007-C725-4B2C-9477-0B640941EFF7}" name="Quarter" dataDxfId="42">
      <calculatedColumnFormula>"Q"&amp;ROUNDUP(MONTH(C2)/3,0)</calculatedColumnFormula>
    </tableColumn>
    <tableColumn id="6" xr3:uid="{9541578A-20C1-41E1-9843-88B49BD05444}" name="FiscalPeriod" dataDxfId="41">
      <calculatedColumnFormula>"P"&amp;TEXT(MONTH(C2),"00")</calculatedColumnFormula>
    </tableColumn>
    <tableColumn id="7" xr3:uid="{5F2A9577-766D-4613-BBD5-C6D6DC3BE793}" name="HolidayFlag" dataDxfId="40">
      <calculatedColumnFormula>IF(OR(A2="2024-01",A2="2024-11",A2="2024-13",A2="2024-14",
       A2="2024-18",A2="2024-21",A2="2024-33",A2="2024-43",
       A2="2024-44",A2="2024-52"),1,0)</calculatedColumnFormula>
    </tableColumn>
    <tableColumn id="8" xr3:uid="{9E619450-4B0F-4162-BE67-8CD89D91C74C}" name="Season" dataDxfId="39">
      <calculatedColumnFormula>IF(MONTH(C2)&lt;=2,"Winter",
IF(MONTH(C2)&lt;=5,"Spring",
IF(MONTH(C2)&lt;=8,"Summer",
IF(MONTH(C2)&lt;=11,"Autumn","Winter"))))</calculatedColumnFormula>
    </tableColumn>
    <tableColumn id="9" xr3:uid="{956235B7-1AEA-4A59-95F5-E34E7512522A}" name="ISOWeek" dataDxfId="38">
      <calculatedColumnFormula>_xlfn.ISOWEEKNUM(C2)</calculatedColumnFormula>
    </tableColumn>
    <tableColumn id="10" xr3:uid="{1A30665A-0CFC-484F-9313-5D7F37DA4AE6}" name="ISOYear" dataDxfId="37">
      <calculatedColumnFormula>YEAR(C2)</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3D9B4CF-8389-4ADF-9183-7F4C37E2A742}" name="Promos" displayName="Promos" ref="A1:K73" totalsRowShown="0" headerRowDxfId="36" dataDxfId="35">
  <autoFilter ref="A1:K73" xr:uid="{C3D9B4CF-8389-4ADF-9183-7F4C37E2A742}"/>
  <tableColumns count="11">
    <tableColumn id="1" xr3:uid="{968084ED-44B7-4F2F-9832-D2E848D246ED}" name="PromoID" dataDxfId="34"/>
    <tableColumn id="2" xr3:uid="{2C8E3B0A-9A64-4FE0-9A26-CA14B735DB48}" name="SKU" dataDxfId="33"/>
    <tableColumn id="3" xr3:uid="{C0A103F1-B3FA-41FA-8E47-AA6AD8918DA8}" name="StoreID" dataDxfId="32"/>
    <tableColumn id="4" xr3:uid="{C61A0072-2A09-4E86-B30D-2D533B5CCB97}" name="WeekStart" dataDxfId="31"/>
    <tableColumn id="5" xr3:uid="{58E5DAF0-88D9-4342-9738-703D1C2E34C1}" name="WeekEnd" dataDxfId="30"/>
    <tableColumn id="6" xr3:uid="{B7E8403E-FDD1-4533-BE3F-AB8BDB452915}" name="Mechanic" dataDxfId="29"/>
    <tableColumn id="7" xr3:uid="{AB81C968-7128-4CC0-8131-2FBB1A039031}" name="Depth_Pct" dataDxfId="28"/>
    <tableColumn id="8" xr3:uid="{34699179-4807-470C-9AD9-B3C9322EF0DE}" name="FeatureDisplayFlag" dataDxfId="27"/>
    <tableColumn id="9" xr3:uid="{4BB790F9-9379-40D4-BF38-39371BC0531C}" name="CoopFunding_LCU" dataDxfId="26"/>
    <tableColumn id="10" xr3:uid="{A5BA6D3E-703A-46B6-AF0A-3A7F41881749}" name="Comments" dataDxfId="25"/>
    <tableColumn id="11" xr3:uid="{9D79A736-E8C6-4B22-8565-F791CCECC290}" name="OverlapCount" dataDxfId="24">
      <calculatedColumnFormula>SUMPRODUCT(
 (Promos[SKU]=Promos[[#This Row],[SKU]])*
 (Promos[StoreID]=Promos[[#This Row],[StoreID]])*
 (Promos[WeekStart]&lt;=Promos[[#This Row],[WeekEnd]])*
 (Promos[WeekEnd]&gt;=Promos[[#This Row],[WeekStart]])
)</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1FAB083-A97F-426B-AC45-9132F36EB8E3}" name="Price" displayName="Price" ref="A1:F3381" totalsRowShown="0" headerRowDxfId="23" dataDxfId="22">
  <autoFilter ref="A1:F3381" xr:uid="{C1FAB083-A97F-426B-AC45-9132F36EB8E3}"/>
  <tableColumns count="6">
    <tableColumn id="1" xr3:uid="{BDC3B48E-2D9D-434C-9F7B-F2212CE03584}" name="YearWeek" dataDxfId="21"/>
    <tableColumn id="2" xr3:uid="{85A6E399-D93E-4E8B-8F5A-2BAD37FFB2E7}" name="SKU" dataDxfId="20"/>
    <tableColumn id="3" xr3:uid="{544FB7C3-0B63-4E91-8E2B-C74C81F76CE2}" name="StoreID" dataDxfId="19"/>
    <tableColumn id="4" xr3:uid="{2D75EF42-512F-4D3D-90DB-F7EDBEAFBFCF}" name="ListPrice_LCU" dataDxfId="18"/>
    <tableColumn id="5" xr3:uid="{EA2F1740-0CA7-431F-9DF7-B032F7C6D73B}" name="AvgNetPrice_LCU" dataDxfId="17"/>
    <tableColumn id="6" xr3:uid="{0BE82AFB-07D1-49E5-AE5D-3E9F20EB19A5}" name="AvgUnitCost_LCU" dataDxfId="16"/>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0A30093-E594-4BED-A214-D2AD1DCA4B72}" name="Competitor" displayName="Competitor" ref="A1:E885" totalsRowShown="0" headerRowDxfId="15" dataDxfId="14">
  <autoFilter ref="A1:E885" xr:uid="{C0A30093-E594-4BED-A214-D2AD1DCA4B72}"/>
  <tableColumns count="5">
    <tableColumn id="1" xr3:uid="{5DDDECF6-6852-4B97-A5F4-EFE92BAFED58}" name="YearWeek" dataDxfId="13"/>
    <tableColumn id="2" xr3:uid="{207EB72A-CB5F-448A-BAC0-7F28D5D36654}" name="CompetitorBrand" dataDxfId="12"/>
    <tableColumn id="3" xr3:uid="{88AF88CE-E7D7-454C-A825-D8AC4BD3B120}" name="SKU_Comp" dataDxfId="11"/>
    <tableColumn id="4" xr3:uid="{ADB827E7-70C6-4F10-862E-4E25DB1F5876}" name="AvgPrice_LCU" dataDxfId="10"/>
    <tableColumn id="5" xr3:uid="{D2D7F586-1412-4F2C-9230-0FD0CB8166CC}" name="PromoFlag" dataDxfId="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03B8070-5BDC-410E-BFBD-9E86AB15D179}" name="Media" displayName="Media" ref="A1:E164" totalsRowShown="0" headerRowDxfId="8" dataDxfId="7">
  <autoFilter ref="A1:E164" xr:uid="{F03B8070-5BDC-410E-BFBD-9E86AB15D179}"/>
  <tableColumns count="5">
    <tableColumn id="1" xr3:uid="{92450DAF-CE70-4A17-A83C-43361FA0626F}" name="YearWeek" dataDxfId="6"/>
    <tableColumn id="2" xr3:uid="{9599B982-3062-4ECE-A68B-3C33FD6DBB8E}" name="Channel" dataDxfId="5"/>
    <tableColumn id="3" xr3:uid="{573B9889-664C-49F6-ADB6-95D2068F2ACC}" name="Spend_LCU" dataDxfId="4"/>
    <tableColumn id="4" xr3:uid="{0C6E6EDF-2E00-4155-82B7-5CD4D10C6CEC}" name="Impressions" dataDxfId="3"/>
    <tableColumn id="5" xr3:uid="{4CDBD295-21E3-4D03-81ED-97CBDDF05CD0}" name="GRPs" dataDxfId="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8F19E-BC4E-4E1B-9C13-760D2503197E}">
  <sheetPr codeName="Sheet11"/>
  <dimension ref="B2:W46"/>
  <sheetViews>
    <sheetView tabSelected="1" zoomScale="90" zoomScaleNormal="90" workbookViewId="0">
      <selection activeCell="V3" sqref="V3"/>
    </sheetView>
  </sheetViews>
  <sheetFormatPr defaultRowHeight="14.4" x14ac:dyDescent="0.3"/>
  <cols>
    <col min="1" max="2" width="3.77734375" style="51" customWidth="1"/>
    <col min="3" max="3" width="20.44140625" style="51" bestFit="1" customWidth="1"/>
    <col min="4" max="5" width="3.77734375" style="51" customWidth="1"/>
    <col min="6" max="18" width="8.88671875" style="51"/>
    <col min="19" max="19" width="8.88671875" style="51" customWidth="1"/>
    <col min="20" max="20" width="6.6640625" style="51" customWidth="1"/>
    <col min="21" max="16384" width="8.88671875" style="51"/>
  </cols>
  <sheetData>
    <row r="2" spans="2:23" ht="14.4" customHeight="1" x14ac:dyDescent="0.3">
      <c r="B2" s="73" t="s">
        <v>402</v>
      </c>
      <c r="C2" s="73"/>
      <c r="D2" s="73"/>
      <c r="E2" s="73"/>
      <c r="F2" s="73"/>
      <c r="G2" s="73"/>
      <c r="H2" s="73"/>
      <c r="I2" s="73"/>
      <c r="J2" s="73"/>
      <c r="K2" s="73"/>
      <c r="L2" s="73"/>
      <c r="M2" s="73"/>
      <c r="N2" s="73"/>
      <c r="O2" s="73"/>
      <c r="P2" s="73"/>
      <c r="Q2" s="73"/>
      <c r="R2" s="73"/>
      <c r="S2" s="73"/>
      <c r="T2" s="74"/>
      <c r="U2" s="50"/>
    </row>
    <row r="3" spans="2:23" x14ac:dyDescent="0.3">
      <c r="B3" s="73"/>
      <c r="C3" s="73"/>
      <c r="D3" s="73"/>
      <c r="E3" s="73"/>
      <c r="F3" s="73"/>
      <c r="G3" s="73"/>
      <c r="H3" s="73"/>
      <c r="I3" s="73"/>
      <c r="J3" s="73"/>
      <c r="K3" s="73"/>
      <c r="L3" s="73"/>
      <c r="M3" s="73"/>
      <c r="N3" s="73"/>
      <c r="O3" s="73"/>
      <c r="P3" s="73"/>
      <c r="Q3" s="73"/>
      <c r="R3" s="73"/>
      <c r="S3" s="73"/>
      <c r="T3" s="74"/>
      <c r="U3" s="50"/>
    </row>
    <row r="4" spans="2:23" x14ac:dyDescent="0.3">
      <c r="B4" s="52"/>
      <c r="C4" s="64" t="s">
        <v>412</v>
      </c>
      <c r="D4" s="53"/>
      <c r="E4" s="53"/>
      <c r="F4" s="53"/>
      <c r="G4" s="53"/>
      <c r="H4" s="53"/>
      <c r="I4" s="53"/>
      <c r="J4" s="53"/>
      <c r="K4" s="53"/>
      <c r="L4" s="53"/>
      <c r="M4" s="64" t="s">
        <v>409</v>
      </c>
      <c r="N4" s="53"/>
      <c r="O4" s="53"/>
      <c r="P4" s="53"/>
      <c r="Q4" s="53"/>
      <c r="R4" s="53"/>
      <c r="S4" s="53"/>
      <c r="T4" s="53"/>
      <c r="U4" s="50"/>
    </row>
    <row r="5" spans="2:23" x14ac:dyDescent="0.3">
      <c r="C5" s="50"/>
      <c r="D5" s="50"/>
      <c r="E5" s="50"/>
      <c r="F5" s="50"/>
      <c r="G5" s="50"/>
      <c r="H5" s="50"/>
      <c r="I5" s="50"/>
      <c r="J5" s="50"/>
      <c r="K5" s="50"/>
      <c r="L5" s="50"/>
      <c r="M5" s="50"/>
      <c r="N5" s="50"/>
      <c r="O5" s="50"/>
      <c r="P5" s="50"/>
      <c r="Q5" s="50"/>
      <c r="R5" s="50"/>
      <c r="S5" s="50"/>
      <c r="T5" s="50"/>
      <c r="U5" s="50"/>
    </row>
    <row r="6" spans="2:23" x14ac:dyDescent="0.3">
      <c r="B6" s="52"/>
      <c r="C6" s="52"/>
      <c r="D6" s="54"/>
    </row>
    <row r="7" spans="2:23" x14ac:dyDescent="0.3">
      <c r="B7" s="52"/>
      <c r="C7" s="60"/>
      <c r="D7" s="52"/>
    </row>
    <row r="8" spans="2:23" x14ac:dyDescent="0.3">
      <c r="B8" s="52"/>
      <c r="C8" s="65" t="s">
        <v>386</v>
      </c>
      <c r="D8" s="52"/>
      <c r="V8" s="81"/>
      <c r="W8" s="81"/>
    </row>
    <row r="9" spans="2:23" x14ac:dyDescent="0.3">
      <c r="B9" s="52"/>
      <c r="C9" s="66">
        <f>SUM(Sales_NetRevenue)</f>
        <v>328424955</v>
      </c>
      <c r="D9" s="52"/>
      <c r="V9" s="81"/>
      <c r="W9" s="81"/>
    </row>
    <row r="10" spans="2:23" x14ac:dyDescent="0.3">
      <c r="B10" s="52"/>
      <c r="C10" s="61"/>
      <c r="D10" s="52"/>
      <c r="V10" s="81"/>
      <c r="W10" s="81"/>
    </row>
    <row r="11" spans="2:23" x14ac:dyDescent="0.3">
      <c r="B11" s="52"/>
      <c r="C11" s="52"/>
      <c r="D11" s="52"/>
      <c r="V11" s="81"/>
      <c r="W11" s="81"/>
    </row>
    <row r="12" spans="2:23" x14ac:dyDescent="0.3">
      <c r="B12" s="52"/>
      <c r="C12" s="63"/>
      <c r="D12" s="52"/>
    </row>
    <row r="13" spans="2:23" x14ac:dyDescent="0.3">
      <c r="B13" s="62"/>
      <c r="C13" s="65" t="s">
        <v>403</v>
      </c>
      <c r="D13" s="52"/>
    </row>
    <row r="14" spans="2:23" x14ac:dyDescent="0.3">
      <c r="B14" s="62"/>
      <c r="C14" s="67">
        <f>COUNTA(Promos[PromoID])</f>
        <v>72</v>
      </c>
      <c r="D14" s="52"/>
    </row>
    <row r="15" spans="2:23" x14ac:dyDescent="0.3">
      <c r="B15" s="52"/>
      <c r="C15" s="57"/>
      <c r="D15" s="52"/>
    </row>
    <row r="16" spans="2:23" x14ac:dyDescent="0.3">
      <c r="B16" s="52"/>
      <c r="C16" s="52"/>
      <c r="D16" s="52"/>
    </row>
    <row r="17" spans="2:4" x14ac:dyDescent="0.3">
      <c r="B17" s="52"/>
      <c r="C17" s="58"/>
      <c r="D17" s="52"/>
    </row>
    <row r="18" spans="2:4" x14ac:dyDescent="0.3">
      <c r="B18" s="52"/>
      <c r="C18" s="65" t="s">
        <v>404</v>
      </c>
      <c r="D18" s="52"/>
    </row>
    <row r="19" spans="2:4" x14ac:dyDescent="0.3">
      <c r="B19" s="52"/>
      <c r="C19" s="68">
        <f>AVERAGE(Promos[WeekEnd]-Promos[WeekStart])</f>
        <v>13</v>
      </c>
      <c r="D19" s="52"/>
    </row>
    <row r="20" spans="2:4" x14ac:dyDescent="0.3">
      <c r="B20" s="52"/>
      <c r="C20" s="59"/>
      <c r="D20" s="52"/>
    </row>
    <row r="21" spans="2:4" x14ac:dyDescent="0.3">
      <c r="B21" s="52"/>
      <c r="C21" s="55"/>
      <c r="D21" s="52"/>
    </row>
    <row r="22" spans="2:4" x14ac:dyDescent="0.3">
      <c r="B22" s="56"/>
      <c r="C22" s="58"/>
      <c r="D22" s="56"/>
    </row>
    <row r="23" spans="2:4" x14ac:dyDescent="0.3">
      <c r="B23" s="52"/>
      <c r="C23" s="65" t="s">
        <v>388</v>
      </c>
      <c r="D23" s="52"/>
    </row>
    <row r="24" spans="2:4" x14ac:dyDescent="0.3">
      <c r="B24" s="52"/>
      <c r="C24" s="69">
        <f>AVERAGE(Promos[Depth_Pct])</f>
        <v>0.18305555555555547</v>
      </c>
      <c r="D24" s="52"/>
    </row>
    <row r="25" spans="2:4" x14ac:dyDescent="0.3">
      <c r="B25" s="52"/>
      <c r="C25" s="57"/>
      <c r="D25" s="52"/>
    </row>
    <row r="26" spans="2:4" x14ac:dyDescent="0.3">
      <c r="B26" s="52"/>
      <c r="C26" s="56"/>
      <c r="D26" s="52"/>
    </row>
    <row r="27" spans="2:4" x14ac:dyDescent="0.3">
      <c r="B27" s="52"/>
      <c r="C27" s="58"/>
      <c r="D27" s="56"/>
    </row>
    <row r="28" spans="2:4" x14ac:dyDescent="0.3">
      <c r="B28" s="52"/>
      <c r="C28" s="65" t="s">
        <v>387</v>
      </c>
      <c r="D28" s="52"/>
    </row>
    <row r="29" spans="2:4" x14ac:dyDescent="0.3">
      <c r="B29" s="52"/>
      <c r="C29" s="70">
        <f>SUMIFS(Sales_NetRevenue, Sales_PromoFlag, 1) / SUM(Sales_NetRevenue)</f>
        <v>0.20409459445613687</v>
      </c>
      <c r="D29" s="52"/>
    </row>
    <row r="30" spans="2:4" x14ac:dyDescent="0.3">
      <c r="B30" s="52"/>
      <c r="C30" s="57"/>
      <c r="D30" s="52"/>
    </row>
    <row r="31" spans="2:4" x14ac:dyDescent="0.3">
      <c r="B31" s="52"/>
      <c r="C31" s="52"/>
      <c r="D31" s="52"/>
    </row>
    <row r="32" spans="2:4" x14ac:dyDescent="0.3">
      <c r="B32" s="52"/>
      <c r="C32" s="58"/>
      <c r="D32" s="52"/>
    </row>
    <row r="33" spans="2:20" x14ac:dyDescent="0.3">
      <c r="B33" s="52"/>
      <c r="C33" s="65" t="s">
        <v>405</v>
      </c>
      <c r="D33" s="52"/>
    </row>
    <row r="34" spans="2:20" x14ac:dyDescent="0.3">
      <c r="B34" s="52"/>
      <c r="C34" s="71">
        <f>COUNTIF(Promos[FeatureDisplayFlag],1)/COUNTA(Promos[PromoID])</f>
        <v>0.54166666666666663</v>
      </c>
      <c r="D34" s="52"/>
    </row>
    <row r="35" spans="2:20" x14ac:dyDescent="0.3">
      <c r="B35" s="52"/>
      <c r="C35" s="57"/>
      <c r="D35" s="52"/>
      <c r="F35" s="75" t="s">
        <v>411</v>
      </c>
      <c r="G35" s="75"/>
      <c r="H35" s="75"/>
      <c r="I35" s="75"/>
      <c r="J35" s="75"/>
      <c r="K35" s="75"/>
      <c r="L35" s="75"/>
      <c r="M35" s="75"/>
      <c r="N35" s="75"/>
      <c r="O35" s="75"/>
      <c r="P35" s="75"/>
      <c r="Q35" s="75"/>
      <c r="R35" s="75"/>
      <c r="S35" s="75"/>
      <c r="T35" s="75"/>
    </row>
    <row r="36" spans="2:20" x14ac:dyDescent="0.3">
      <c r="B36" s="52"/>
      <c r="C36" s="56"/>
      <c r="D36" s="52"/>
      <c r="F36" s="75"/>
      <c r="G36" s="75"/>
      <c r="H36" s="75"/>
      <c r="I36" s="75"/>
      <c r="J36" s="75"/>
      <c r="K36" s="75"/>
      <c r="L36" s="75"/>
      <c r="M36" s="75"/>
      <c r="N36" s="75"/>
      <c r="O36" s="75"/>
      <c r="P36" s="75"/>
      <c r="Q36" s="75"/>
      <c r="R36" s="75"/>
      <c r="S36" s="75"/>
      <c r="T36" s="75"/>
    </row>
    <row r="37" spans="2:20" x14ac:dyDescent="0.3">
      <c r="B37" s="52"/>
      <c r="C37" s="58"/>
      <c r="D37" s="52"/>
      <c r="F37" s="76"/>
      <c r="G37" s="77"/>
      <c r="H37" s="77"/>
      <c r="I37" s="77"/>
      <c r="J37" s="77"/>
      <c r="K37" s="77"/>
      <c r="L37" s="77"/>
      <c r="M37" s="77"/>
      <c r="N37" s="77"/>
      <c r="O37" s="77"/>
      <c r="P37" s="77"/>
      <c r="Q37" s="77"/>
      <c r="R37" s="77"/>
      <c r="S37" s="77"/>
      <c r="T37" s="77"/>
    </row>
    <row r="38" spans="2:20" x14ac:dyDescent="0.3">
      <c r="B38" s="52"/>
      <c r="C38" s="65" t="s">
        <v>406</v>
      </c>
      <c r="D38" s="52"/>
      <c r="F38" s="77"/>
      <c r="G38" s="77"/>
      <c r="H38" s="77"/>
      <c r="I38" s="77"/>
      <c r="J38" s="77"/>
      <c r="K38" s="77"/>
      <c r="L38" s="77"/>
      <c r="M38" s="77"/>
      <c r="N38" s="77"/>
      <c r="O38" s="77"/>
      <c r="P38" s="77"/>
      <c r="Q38" s="77"/>
      <c r="R38" s="77"/>
      <c r="S38" s="77"/>
      <c r="T38" s="77"/>
    </row>
    <row r="39" spans="2:20" x14ac:dyDescent="0.3">
      <c r="B39" s="52"/>
      <c r="C39" s="66">
        <f>SUM(Promos[CoopFunding_LCU])</f>
        <v>5791000</v>
      </c>
      <c r="D39" s="52"/>
      <c r="F39" s="77"/>
      <c r="G39" s="77"/>
      <c r="H39" s="77"/>
      <c r="I39" s="77"/>
      <c r="J39" s="77"/>
      <c r="K39" s="77"/>
      <c r="L39" s="77"/>
      <c r="M39" s="77"/>
      <c r="N39" s="77"/>
      <c r="O39" s="77"/>
      <c r="P39" s="77"/>
      <c r="Q39" s="77"/>
      <c r="R39" s="77"/>
      <c r="S39" s="77"/>
      <c r="T39" s="77"/>
    </row>
    <row r="40" spans="2:20" x14ac:dyDescent="0.3">
      <c r="B40" s="52"/>
      <c r="C40" s="57"/>
      <c r="D40" s="52"/>
      <c r="F40" s="77"/>
      <c r="G40" s="77"/>
      <c r="H40" s="77"/>
      <c r="I40" s="77"/>
      <c r="J40" s="77"/>
      <c r="K40" s="77"/>
      <c r="L40" s="77"/>
      <c r="M40" s="77"/>
      <c r="N40" s="77"/>
      <c r="O40" s="77"/>
      <c r="P40" s="77"/>
      <c r="Q40" s="77"/>
      <c r="R40" s="77"/>
      <c r="S40" s="77"/>
      <c r="T40" s="77"/>
    </row>
    <row r="41" spans="2:20" x14ac:dyDescent="0.3">
      <c r="B41" s="52"/>
      <c r="C41" s="52"/>
      <c r="D41" s="52"/>
      <c r="F41" s="77"/>
      <c r="G41" s="77"/>
      <c r="H41" s="77"/>
      <c r="I41" s="77"/>
      <c r="J41" s="77"/>
      <c r="K41" s="77"/>
      <c r="L41" s="77"/>
      <c r="M41" s="77"/>
      <c r="N41" s="77"/>
      <c r="O41" s="77"/>
      <c r="P41" s="77"/>
      <c r="Q41" s="77"/>
      <c r="R41" s="77"/>
      <c r="S41" s="77"/>
      <c r="T41" s="77"/>
    </row>
    <row r="42" spans="2:20" x14ac:dyDescent="0.3">
      <c r="B42" s="52"/>
      <c r="C42" s="58"/>
      <c r="D42" s="52"/>
      <c r="F42" s="77"/>
      <c r="G42" s="77"/>
      <c r="H42" s="77"/>
      <c r="I42" s="77"/>
      <c r="J42" s="77"/>
      <c r="K42" s="77"/>
      <c r="L42" s="77"/>
      <c r="M42" s="77"/>
      <c r="N42" s="77"/>
      <c r="O42" s="77"/>
      <c r="P42" s="77"/>
      <c r="Q42" s="77"/>
      <c r="R42" s="77"/>
      <c r="S42" s="77"/>
      <c r="T42" s="77"/>
    </row>
    <row r="43" spans="2:20" x14ac:dyDescent="0.3">
      <c r="B43" s="52"/>
      <c r="C43" s="65" t="s">
        <v>389</v>
      </c>
      <c r="D43" s="52"/>
      <c r="F43" s="77"/>
      <c r="G43" s="77"/>
      <c r="H43" s="77"/>
      <c r="I43" s="77"/>
      <c r="J43" s="77"/>
      <c r="K43" s="77"/>
      <c r="L43" s="77"/>
      <c r="M43" s="77"/>
      <c r="N43" s="77"/>
      <c r="O43" s="77"/>
      <c r="P43" s="77"/>
      <c r="Q43" s="77"/>
      <c r="R43" s="77"/>
      <c r="S43" s="77"/>
      <c r="T43" s="77"/>
    </row>
    <row r="44" spans="2:20" x14ac:dyDescent="0.3">
      <c r="B44" s="52"/>
      <c r="C44" s="72">
        <f>AVERAGE(Competitor[AvgPrice_LCU])/AVERAGE(Price[AvgNetPrice_LCU])</f>
        <v>1.0770711024034523</v>
      </c>
      <c r="D44" s="52"/>
      <c r="F44" s="77"/>
      <c r="G44" s="77"/>
      <c r="H44" s="77"/>
      <c r="I44" s="77"/>
      <c r="J44" s="77"/>
      <c r="K44" s="77"/>
      <c r="L44" s="77"/>
      <c r="M44" s="77"/>
      <c r="N44" s="77"/>
      <c r="O44" s="77"/>
      <c r="P44" s="77"/>
      <c r="Q44" s="77"/>
      <c r="R44" s="77"/>
      <c r="S44" s="77"/>
      <c r="T44" s="77"/>
    </row>
    <row r="45" spans="2:20" x14ac:dyDescent="0.3">
      <c r="B45" s="52"/>
      <c r="C45" s="57"/>
      <c r="D45" s="52"/>
      <c r="F45" s="77"/>
      <c r="G45" s="77"/>
      <c r="H45" s="77"/>
      <c r="I45" s="77"/>
      <c r="J45" s="77"/>
      <c r="K45" s="77"/>
      <c r="L45" s="77"/>
      <c r="M45" s="77"/>
      <c r="N45" s="77"/>
      <c r="O45" s="77"/>
      <c r="P45" s="77"/>
      <c r="Q45" s="77"/>
      <c r="R45" s="77"/>
      <c r="S45" s="77"/>
      <c r="T45" s="77"/>
    </row>
    <row r="46" spans="2:20" x14ac:dyDescent="0.3">
      <c r="B46" s="52"/>
      <c r="C46" s="52"/>
      <c r="D46" s="52"/>
      <c r="F46" s="77"/>
      <c r="G46" s="77"/>
      <c r="H46" s="77"/>
      <c r="I46" s="77"/>
      <c r="J46" s="77"/>
      <c r="K46" s="77"/>
      <c r="L46" s="77"/>
      <c r="M46" s="77"/>
      <c r="N46" s="77"/>
      <c r="O46" s="77"/>
      <c r="P46" s="77"/>
      <c r="Q46" s="77"/>
      <c r="R46" s="77"/>
      <c r="S46" s="77"/>
      <c r="T46" s="77"/>
    </row>
  </sheetData>
  <mergeCells count="3">
    <mergeCell ref="B2:T3"/>
    <mergeCell ref="F35:T36"/>
    <mergeCell ref="F37:T4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freshPromotionDashboardPivots">
                <anchor moveWithCells="1" sizeWithCells="1">
                  <from>
                    <xdr:col>17</xdr:col>
                    <xdr:colOff>45720</xdr:colOff>
                    <xdr:row>1</xdr:row>
                    <xdr:rowOff>45720</xdr:rowOff>
                  </from>
                  <to>
                    <xdr:col>19</xdr:col>
                    <xdr:colOff>426720</xdr:colOff>
                    <xdr:row>3</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A8879-3B19-45B3-8BB4-69E89E0BA346}">
  <sheetPr codeName="Sheet1"/>
  <dimension ref="A1:L3017"/>
  <sheetViews>
    <sheetView workbookViewId="0">
      <selection activeCell="F16" sqref="F16"/>
    </sheetView>
  </sheetViews>
  <sheetFormatPr defaultRowHeight="14.4" x14ac:dyDescent="0.3"/>
  <cols>
    <col min="1" max="1" width="13.88671875" style="3" bestFit="1" customWidth="1"/>
    <col min="2" max="2" width="14.21875" style="3" bestFit="1" customWidth="1"/>
    <col min="3" max="3" width="11.6640625" style="7" bestFit="1" customWidth="1"/>
    <col min="4" max="4" width="8.88671875" style="7" bestFit="1" customWidth="1"/>
    <col min="5" max="5" width="9.77734375" style="9" bestFit="1" customWidth="1"/>
    <col min="6" max="6" width="16.88671875" style="9" bestFit="1" customWidth="1"/>
    <col min="7" max="7" width="20.21875" style="9" bestFit="1" customWidth="1"/>
    <col min="8" max="8" width="14.44140625" style="9" bestFit="1" customWidth="1"/>
    <col min="9" max="9" width="21.21875" style="9" bestFit="1" customWidth="1"/>
    <col min="10" max="10" width="25.21875" style="34" bestFit="1" customWidth="1"/>
    <col min="11" max="11" width="24" style="34" bestFit="1" customWidth="1"/>
    <col min="12" max="12" width="17.21875" style="9" bestFit="1" customWidth="1"/>
    <col min="13" max="16384" width="8.88671875" style="2"/>
  </cols>
  <sheetData>
    <row r="1" spans="1:12" x14ac:dyDescent="0.3">
      <c r="A1" s="22" t="s">
        <v>0</v>
      </c>
      <c r="B1" s="22" t="s">
        <v>1</v>
      </c>
      <c r="C1" s="23" t="s">
        <v>2</v>
      </c>
      <c r="D1" s="23" t="s">
        <v>3</v>
      </c>
      <c r="E1" s="24" t="s">
        <v>4</v>
      </c>
      <c r="F1" s="24" t="s">
        <v>5</v>
      </c>
      <c r="G1" s="24" t="s">
        <v>6</v>
      </c>
      <c r="H1" s="24" t="s">
        <v>7</v>
      </c>
      <c r="I1" s="24" t="s">
        <v>8</v>
      </c>
      <c r="J1" s="35" t="s">
        <v>9</v>
      </c>
      <c r="K1" s="35" t="s">
        <v>10</v>
      </c>
      <c r="L1" s="24" t="s">
        <v>11</v>
      </c>
    </row>
    <row r="2" spans="1:12" x14ac:dyDescent="0.3">
      <c r="A2" s="3" t="s">
        <v>284</v>
      </c>
      <c r="B2" s="3">
        <f t="shared" ref="B2:B65" si="0">DATE(LEFT(A2,4),1,1)
 + MOD(1 - WEEKDAY(DATE(LEFT(A2,4),1,1),2),7)
 + 7*(VALUE(RIGHT(A2,2)) - 1)</f>
        <v>45292</v>
      </c>
      <c r="C2" s="7" t="s">
        <v>62</v>
      </c>
      <c r="D2" s="7" t="s">
        <v>46</v>
      </c>
      <c r="E2" s="9">
        <v>313</v>
      </c>
      <c r="F2" s="9">
        <v>286</v>
      </c>
      <c r="G2" s="9">
        <f t="shared" ref="G2:G65" si="1">E2*F2</f>
        <v>89518</v>
      </c>
      <c r="H2" s="9">
        <v>0</v>
      </c>
      <c r="I2" s="9">
        <v>0</v>
      </c>
      <c r="J2" s="34">
        <v>0</v>
      </c>
      <c r="K2" s="34">
        <v>0</v>
      </c>
      <c r="L2" s="9">
        <v>0</v>
      </c>
    </row>
    <row r="3" spans="1:12" x14ac:dyDescent="0.3">
      <c r="A3" s="3" t="s">
        <v>284</v>
      </c>
      <c r="B3" s="3">
        <f t="shared" si="0"/>
        <v>45292</v>
      </c>
      <c r="C3" s="7" t="s">
        <v>62</v>
      </c>
      <c r="D3" s="7" t="s">
        <v>49</v>
      </c>
      <c r="E3" s="9">
        <v>329</v>
      </c>
      <c r="F3" s="9">
        <v>296</v>
      </c>
      <c r="G3" s="9">
        <f t="shared" si="1"/>
        <v>97384</v>
      </c>
      <c r="H3" s="9">
        <v>1</v>
      </c>
      <c r="I3" s="9">
        <v>0</v>
      </c>
      <c r="J3" s="34">
        <v>0.22</v>
      </c>
      <c r="K3" s="34">
        <v>0.02</v>
      </c>
      <c r="L3" s="9">
        <v>0</v>
      </c>
    </row>
    <row r="4" spans="1:12" x14ac:dyDescent="0.3">
      <c r="A4" s="3" t="s">
        <v>284</v>
      </c>
      <c r="B4" s="3">
        <f t="shared" si="0"/>
        <v>45292</v>
      </c>
      <c r="C4" s="7" t="s">
        <v>62</v>
      </c>
      <c r="D4" s="7" t="s">
        <v>50</v>
      </c>
      <c r="E4" s="9">
        <v>286</v>
      </c>
      <c r="F4" s="9">
        <v>307</v>
      </c>
      <c r="G4" s="9">
        <f t="shared" si="1"/>
        <v>87802</v>
      </c>
      <c r="H4" s="9">
        <v>0</v>
      </c>
      <c r="I4" s="9">
        <v>0</v>
      </c>
      <c r="J4" s="34">
        <v>0</v>
      </c>
      <c r="K4" s="34">
        <v>0</v>
      </c>
      <c r="L4" s="9">
        <v>0</v>
      </c>
    </row>
    <row r="5" spans="1:12" x14ac:dyDescent="0.3">
      <c r="A5" s="3" t="s">
        <v>284</v>
      </c>
      <c r="B5" s="3">
        <f t="shared" si="0"/>
        <v>45292</v>
      </c>
      <c r="C5" s="7" t="s">
        <v>62</v>
      </c>
      <c r="D5" s="7" t="s">
        <v>51</v>
      </c>
      <c r="E5" s="9">
        <v>309</v>
      </c>
      <c r="F5" s="9">
        <v>341</v>
      </c>
      <c r="G5" s="9">
        <f t="shared" si="1"/>
        <v>105369</v>
      </c>
      <c r="H5" s="9">
        <v>0</v>
      </c>
      <c r="I5" s="9">
        <v>0</v>
      </c>
      <c r="J5" s="34">
        <v>0</v>
      </c>
      <c r="K5" s="34">
        <v>0</v>
      </c>
      <c r="L5" s="9">
        <v>3</v>
      </c>
    </row>
    <row r="6" spans="1:12" x14ac:dyDescent="0.3">
      <c r="A6" s="3" t="s">
        <v>284</v>
      </c>
      <c r="B6" s="3">
        <f t="shared" si="0"/>
        <v>45292</v>
      </c>
      <c r="C6" s="7" t="s">
        <v>62</v>
      </c>
      <c r="D6" s="7" t="s">
        <v>52</v>
      </c>
      <c r="E6" s="9">
        <v>342</v>
      </c>
      <c r="F6" s="9">
        <v>252</v>
      </c>
      <c r="G6" s="9">
        <f t="shared" si="1"/>
        <v>86184</v>
      </c>
      <c r="H6" s="9">
        <v>1</v>
      </c>
      <c r="I6" s="9">
        <v>0</v>
      </c>
      <c r="J6" s="34">
        <v>0.18</v>
      </c>
      <c r="K6" s="34">
        <v>0.02</v>
      </c>
      <c r="L6" s="9">
        <v>0</v>
      </c>
    </row>
    <row r="7" spans="1:12" x14ac:dyDescent="0.3">
      <c r="A7" s="3" t="s">
        <v>284</v>
      </c>
      <c r="B7" s="3">
        <f t="shared" si="0"/>
        <v>45292</v>
      </c>
      <c r="C7" s="7" t="s">
        <v>62</v>
      </c>
      <c r="D7" s="7" t="s">
        <v>54</v>
      </c>
      <c r="E7" s="9">
        <v>426</v>
      </c>
      <c r="F7" s="9">
        <v>162</v>
      </c>
      <c r="G7" s="9">
        <f t="shared" si="1"/>
        <v>69012</v>
      </c>
      <c r="H7" s="9">
        <v>0</v>
      </c>
      <c r="I7" s="9">
        <v>0</v>
      </c>
      <c r="J7" s="34">
        <v>0</v>
      </c>
      <c r="K7" s="34">
        <v>0</v>
      </c>
      <c r="L7" s="9">
        <v>0</v>
      </c>
    </row>
    <row r="8" spans="1:12" x14ac:dyDescent="0.3">
      <c r="A8" s="3" t="s">
        <v>284</v>
      </c>
      <c r="B8" s="3">
        <f t="shared" si="0"/>
        <v>45292</v>
      </c>
      <c r="C8" s="7" t="s">
        <v>62</v>
      </c>
      <c r="D8" s="7" t="s">
        <v>55</v>
      </c>
      <c r="E8" s="9">
        <v>434</v>
      </c>
      <c r="F8" s="9">
        <v>179</v>
      </c>
      <c r="G8" s="9">
        <f t="shared" si="1"/>
        <v>77686</v>
      </c>
      <c r="H8" s="9">
        <v>1</v>
      </c>
      <c r="I8" s="9">
        <v>0</v>
      </c>
      <c r="J8" s="34">
        <v>0.17</v>
      </c>
      <c r="K8" s="34">
        <v>0.03</v>
      </c>
      <c r="L8" s="9">
        <v>0</v>
      </c>
    </row>
    <row r="9" spans="1:12" x14ac:dyDescent="0.3">
      <c r="A9" s="3" t="s">
        <v>284</v>
      </c>
      <c r="B9" s="3">
        <f t="shared" si="0"/>
        <v>45292</v>
      </c>
      <c r="C9" s="7" t="s">
        <v>62</v>
      </c>
      <c r="D9" s="7" t="s">
        <v>56</v>
      </c>
      <c r="E9" s="9">
        <v>416</v>
      </c>
      <c r="F9" s="9">
        <v>198</v>
      </c>
      <c r="G9" s="9">
        <f t="shared" si="1"/>
        <v>82368</v>
      </c>
      <c r="H9" s="9">
        <v>0</v>
      </c>
      <c r="I9" s="9">
        <v>0</v>
      </c>
      <c r="J9" s="34">
        <v>0</v>
      </c>
      <c r="K9" s="34">
        <v>0</v>
      </c>
      <c r="L9" s="9">
        <v>0</v>
      </c>
    </row>
    <row r="10" spans="1:12" x14ac:dyDescent="0.3">
      <c r="A10" s="3" t="s">
        <v>284</v>
      </c>
      <c r="B10" s="3">
        <f t="shared" si="0"/>
        <v>45292</v>
      </c>
      <c r="C10" s="7" t="s">
        <v>62</v>
      </c>
      <c r="D10" s="7" t="s">
        <v>57</v>
      </c>
      <c r="E10" s="9">
        <v>617</v>
      </c>
      <c r="F10" s="9">
        <v>170</v>
      </c>
      <c r="G10" s="9">
        <f t="shared" si="1"/>
        <v>104890</v>
      </c>
      <c r="H10" s="9">
        <v>1</v>
      </c>
      <c r="I10" s="9">
        <v>0</v>
      </c>
      <c r="J10" s="34">
        <v>0.28999999999999998</v>
      </c>
      <c r="K10" s="34">
        <v>0.03</v>
      </c>
      <c r="L10" s="9">
        <v>0</v>
      </c>
    </row>
    <row r="11" spans="1:12" x14ac:dyDescent="0.3">
      <c r="A11" s="3" t="s">
        <v>284</v>
      </c>
      <c r="B11" s="3">
        <f t="shared" si="0"/>
        <v>45292</v>
      </c>
      <c r="C11" s="7" t="s">
        <v>62</v>
      </c>
      <c r="D11" s="7" t="s">
        <v>58</v>
      </c>
      <c r="E11" s="9">
        <v>60</v>
      </c>
      <c r="F11" s="9">
        <v>5032</v>
      </c>
      <c r="G11" s="9">
        <f t="shared" si="1"/>
        <v>301920</v>
      </c>
      <c r="H11" s="9">
        <v>0</v>
      </c>
      <c r="I11" s="9">
        <v>0</v>
      </c>
      <c r="J11" s="34">
        <v>0</v>
      </c>
      <c r="K11" s="34">
        <v>0</v>
      </c>
      <c r="L11" s="9">
        <v>0</v>
      </c>
    </row>
    <row r="12" spans="1:12" x14ac:dyDescent="0.3">
      <c r="A12" s="3" t="s">
        <v>284</v>
      </c>
      <c r="B12" s="3">
        <f t="shared" si="0"/>
        <v>45292</v>
      </c>
      <c r="C12" s="7" t="s">
        <v>62</v>
      </c>
      <c r="D12" s="7" t="s">
        <v>59</v>
      </c>
      <c r="E12" s="9">
        <v>57</v>
      </c>
      <c r="F12" s="9">
        <v>4907</v>
      </c>
      <c r="G12" s="9">
        <f t="shared" si="1"/>
        <v>279699</v>
      </c>
      <c r="H12" s="9">
        <v>0</v>
      </c>
      <c r="I12" s="9">
        <v>0</v>
      </c>
      <c r="J12" s="34">
        <v>0</v>
      </c>
      <c r="K12" s="34">
        <v>0</v>
      </c>
      <c r="L12" s="9">
        <v>0</v>
      </c>
    </row>
    <row r="13" spans="1:12" x14ac:dyDescent="0.3">
      <c r="A13" s="3" t="s">
        <v>284</v>
      </c>
      <c r="B13" s="3">
        <f t="shared" si="0"/>
        <v>45292</v>
      </c>
      <c r="C13" s="7" t="s">
        <v>62</v>
      </c>
      <c r="D13" s="7" t="s">
        <v>60</v>
      </c>
      <c r="E13" s="9">
        <v>61</v>
      </c>
      <c r="F13" s="9">
        <v>4734</v>
      </c>
      <c r="G13" s="9">
        <f t="shared" si="1"/>
        <v>288774</v>
      </c>
      <c r="H13" s="9">
        <v>0</v>
      </c>
      <c r="I13" s="9">
        <v>0</v>
      </c>
      <c r="J13" s="34">
        <v>0</v>
      </c>
      <c r="K13" s="34">
        <v>0</v>
      </c>
      <c r="L13" s="9">
        <v>1</v>
      </c>
    </row>
    <row r="14" spans="1:12" x14ac:dyDescent="0.3">
      <c r="A14" s="3" t="s">
        <v>284</v>
      </c>
      <c r="B14" s="3">
        <f t="shared" si="0"/>
        <v>45292</v>
      </c>
      <c r="C14" s="7" t="s">
        <v>62</v>
      </c>
      <c r="D14" s="7" t="s">
        <v>61</v>
      </c>
      <c r="E14" s="9">
        <v>60</v>
      </c>
      <c r="F14" s="9">
        <v>1177</v>
      </c>
      <c r="G14" s="9">
        <f t="shared" si="1"/>
        <v>70620</v>
      </c>
      <c r="H14" s="9">
        <v>0</v>
      </c>
      <c r="I14" s="9">
        <v>0</v>
      </c>
      <c r="J14" s="34">
        <v>0</v>
      </c>
      <c r="K14" s="34">
        <v>0</v>
      </c>
      <c r="L14" s="9">
        <v>0</v>
      </c>
    </row>
    <row r="15" spans="1:12" x14ac:dyDescent="0.3">
      <c r="A15" s="3" t="s">
        <v>284</v>
      </c>
      <c r="B15" s="3">
        <f t="shared" si="0"/>
        <v>45292</v>
      </c>
      <c r="C15" s="7" t="s">
        <v>66</v>
      </c>
      <c r="D15" s="7" t="s">
        <v>46</v>
      </c>
      <c r="E15" s="9">
        <v>181</v>
      </c>
      <c r="F15" s="9">
        <v>293</v>
      </c>
      <c r="G15" s="9">
        <f t="shared" si="1"/>
        <v>53033</v>
      </c>
      <c r="H15" s="9">
        <v>0</v>
      </c>
      <c r="I15" s="9">
        <v>0</v>
      </c>
      <c r="J15" s="34">
        <v>0</v>
      </c>
      <c r="K15" s="34">
        <v>0</v>
      </c>
      <c r="L15" s="9">
        <v>0</v>
      </c>
    </row>
    <row r="16" spans="1:12" x14ac:dyDescent="0.3">
      <c r="A16" s="3" t="s">
        <v>284</v>
      </c>
      <c r="B16" s="3">
        <f t="shared" si="0"/>
        <v>45292</v>
      </c>
      <c r="C16" s="7" t="s">
        <v>66</v>
      </c>
      <c r="D16" s="7" t="s">
        <v>49</v>
      </c>
      <c r="E16" s="9">
        <v>188</v>
      </c>
      <c r="F16" s="9">
        <v>305</v>
      </c>
      <c r="G16" s="9">
        <f t="shared" si="1"/>
        <v>57340</v>
      </c>
      <c r="H16" s="9">
        <v>0</v>
      </c>
      <c r="I16" s="9">
        <v>0</v>
      </c>
      <c r="J16" s="34">
        <v>0</v>
      </c>
      <c r="K16" s="34">
        <v>0</v>
      </c>
      <c r="L16" s="9">
        <v>0</v>
      </c>
    </row>
    <row r="17" spans="1:12" x14ac:dyDescent="0.3">
      <c r="A17" s="3" t="s">
        <v>284</v>
      </c>
      <c r="B17" s="3">
        <f t="shared" si="0"/>
        <v>45292</v>
      </c>
      <c r="C17" s="7" t="s">
        <v>66</v>
      </c>
      <c r="D17" s="7" t="s">
        <v>50</v>
      </c>
      <c r="E17" s="9">
        <v>185</v>
      </c>
      <c r="F17" s="9">
        <v>313</v>
      </c>
      <c r="G17" s="9">
        <f t="shared" si="1"/>
        <v>57905</v>
      </c>
      <c r="H17" s="9">
        <v>0</v>
      </c>
      <c r="I17" s="9">
        <v>0</v>
      </c>
      <c r="J17" s="34">
        <v>0</v>
      </c>
      <c r="K17" s="34">
        <v>0</v>
      </c>
      <c r="L17" s="9">
        <v>0</v>
      </c>
    </row>
    <row r="18" spans="1:12" x14ac:dyDescent="0.3">
      <c r="A18" s="3" t="s">
        <v>284</v>
      </c>
      <c r="B18" s="3">
        <f t="shared" si="0"/>
        <v>45292</v>
      </c>
      <c r="C18" s="7" t="s">
        <v>66</v>
      </c>
      <c r="D18" s="7" t="s">
        <v>51</v>
      </c>
      <c r="E18" s="9">
        <v>166</v>
      </c>
      <c r="F18" s="9">
        <v>352</v>
      </c>
      <c r="G18" s="9">
        <f t="shared" si="1"/>
        <v>58432</v>
      </c>
      <c r="H18" s="9">
        <v>0</v>
      </c>
      <c r="I18" s="9">
        <v>0</v>
      </c>
      <c r="J18" s="34">
        <v>0</v>
      </c>
      <c r="K18" s="34">
        <v>0</v>
      </c>
      <c r="L18" s="9">
        <v>0</v>
      </c>
    </row>
    <row r="19" spans="1:12" x14ac:dyDescent="0.3">
      <c r="A19" s="3" t="s">
        <v>284</v>
      </c>
      <c r="B19" s="3">
        <f t="shared" si="0"/>
        <v>45292</v>
      </c>
      <c r="C19" s="7" t="s">
        <v>66</v>
      </c>
      <c r="D19" s="7" t="s">
        <v>52</v>
      </c>
      <c r="E19" s="9">
        <v>202</v>
      </c>
      <c r="F19" s="9">
        <v>257</v>
      </c>
      <c r="G19" s="9">
        <f t="shared" si="1"/>
        <v>51914</v>
      </c>
      <c r="H19" s="9">
        <v>0</v>
      </c>
      <c r="I19" s="9">
        <v>0</v>
      </c>
      <c r="J19" s="34">
        <v>0</v>
      </c>
      <c r="K19" s="34">
        <v>0</v>
      </c>
      <c r="L19" s="9">
        <v>0</v>
      </c>
    </row>
    <row r="20" spans="1:12" x14ac:dyDescent="0.3">
      <c r="A20" s="3" t="s">
        <v>284</v>
      </c>
      <c r="B20" s="3">
        <f t="shared" si="0"/>
        <v>45292</v>
      </c>
      <c r="C20" s="7" t="s">
        <v>66</v>
      </c>
      <c r="D20" s="7" t="s">
        <v>54</v>
      </c>
      <c r="E20" s="9">
        <v>262</v>
      </c>
      <c r="F20" s="9">
        <v>165</v>
      </c>
      <c r="G20" s="9">
        <f t="shared" si="1"/>
        <v>43230</v>
      </c>
      <c r="H20" s="9">
        <v>0</v>
      </c>
      <c r="I20" s="9">
        <v>0</v>
      </c>
      <c r="J20" s="34">
        <v>0</v>
      </c>
      <c r="K20" s="34">
        <v>0</v>
      </c>
      <c r="L20" s="9">
        <v>0</v>
      </c>
    </row>
    <row r="21" spans="1:12" x14ac:dyDescent="0.3">
      <c r="A21" s="3" t="s">
        <v>284</v>
      </c>
      <c r="B21" s="3">
        <f t="shared" si="0"/>
        <v>45292</v>
      </c>
      <c r="C21" s="7" t="s">
        <v>66</v>
      </c>
      <c r="D21" s="7" t="s">
        <v>55</v>
      </c>
      <c r="E21" s="9">
        <v>290</v>
      </c>
      <c r="F21" s="9">
        <v>184</v>
      </c>
      <c r="G21" s="9">
        <f t="shared" si="1"/>
        <v>53360</v>
      </c>
      <c r="H21" s="9">
        <v>0</v>
      </c>
      <c r="I21" s="9">
        <v>0</v>
      </c>
      <c r="J21" s="34">
        <v>0</v>
      </c>
      <c r="K21" s="34">
        <v>0</v>
      </c>
      <c r="L21" s="9">
        <v>0</v>
      </c>
    </row>
    <row r="22" spans="1:12" x14ac:dyDescent="0.3">
      <c r="A22" s="3" t="s">
        <v>284</v>
      </c>
      <c r="B22" s="3">
        <f t="shared" si="0"/>
        <v>45292</v>
      </c>
      <c r="C22" s="7" t="s">
        <v>66</v>
      </c>
      <c r="D22" s="7" t="s">
        <v>56</v>
      </c>
      <c r="E22" s="9">
        <v>292</v>
      </c>
      <c r="F22" s="9">
        <v>200</v>
      </c>
      <c r="G22" s="9">
        <f t="shared" si="1"/>
        <v>58400</v>
      </c>
      <c r="H22" s="9">
        <v>0</v>
      </c>
      <c r="I22" s="9">
        <v>0</v>
      </c>
      <c r="J22" s="34">
        <v>0</v>
      </c>
      <c r="K22" s="34">
        <v>0</v>
      </c>
      <c r="L22" s="9">
        <v>0</v>
      </c>
    </row>
    <row r="23" spans="1:12" x14ac:dyDescent="0.3">
      <c r="A23" s="3" t="s">
        <v>284</v>
      </c>
      <c r="B23" s="3">
        <f t="shared" si="0"/>
        <v>45292</v>
      </c>
      <c r="C23" s="7" t="s">
        <v>66</v>
      </c>
      <c r="D23" s="7" t="s">
        <v>57</v>
      </c>
      <c r="E23" s="9">
        <v>302</v>
      </c>
      <c r="F23" s="9">
        <v>176</v>
      </c>
      <c r="G23" s="9">
        <f t="shared" si="1"/>
        <v>53152</v>
      </c>
      <c r="H23" s="9">
        <v>0</v>
      </c>
      <c r="I23" s="9">
        <v>0</v>
      </c>
      <c r="J23" s="34">
        <v>0</v>
      </c>
      <c r="K23" s="34">
        <v>0</v>
      </c>
      <c r="L23" s="9">
        <v>0</v>
      </c>
    </row>
    <row r="24" spans="1:12" x14ac:dyDescent="0.3">
      <c r="A24" s="3" t="s">
        <v>284</v>
      </c>
      <c r="B24" s="3">
        <f t="shared" si="0"/>
        <v>45292</v>
      </c>
      <c r="C24" s="7" t="s">
        <v>66</v>
      </c>
      <c r="D24" s="7" t="s">
        <v>58</v>
      </c>
      <c r="E24" s="9">
        <v>48</v>
      </c>
      <c r="F24" s="9">
        <v>5207</v>
      </c>
      <c r="G24" s="9">
        <f t="shared" si="1"/>
        <v>249936</v>
      </c>
      <c r="H24" s="9">
        <v>0</v>
      </c>
      <c r="I24" s="9">
        <v>0</v>
      </c>
      <c r="J24" s="34">
        <v>0</v>
      </c>
      <c r="K24" s="34">
        <v>0</v>
      </c>
      <c r="L24" s="9">
        <v>0</v>
      </c>
    </row>
    <row r="25" spans="1:12" x14ac:dyDescent="0.3">
      <c r="A25" s="3" t="s">
        <v>284</v>
      </c>
      <c r="B25" s="3">
        <f t="shared" si="0"/>
        <v>45292</v>
      </c>
      <c r="C25" s="7" t="s">
        <v>66</v>
      </c>
      <c r="D25" s="7" t="s">
        <v>59</v>
      </c>
      <c r="E25" s="9">
        <v>51</v>
      </c>
      <c r="F25" s="9">
        <v>5057</v>
      </c>
      <c r="G25" s="9">
        <f t="shared" si="1"/>
        <v>257907</v>
      </c>
      <c r="H25" s="9">
        <v>0</v>
      </c>
      <c r="I25" s="9">
        <v>0</v>
      </c>
      <c r="J25" s="34">
        <v>0</v>
      </c>
      <c r="K25" s="34">
        <v>0</v>
      </c>
      <c r="L25" s="9">
        <v>1</v>
      </c>
    </row>
    <row r="26" spans="1:12" x14ac:dyDescent="0.3">
      <c r="A26" s="3" t="s">
        <v>284</v>
      </c>
      <c r="B26" s="3">
        <f t="shared" si="0"/>
        <v>45292</v>
      </c>
      <c r="C26" s="7" t="s">
        <v>66</v>
      </c>
      <c r="D26" s="7" t="s">
        <v>60</v>
      </c>
      <c r="E26" s="9">
        <v>48</v>
      </c>
      <c r="F26" s="9">
        <v>4909</v>
      </c>
      <c r="G26" s="9">
        <f t="shared" si="1"/>
        <v>235632</v>
      </c>
      <c r="H26" s="9">
        <v>0</v>
      </c>
      <c r="I26" s="9">
        <v>0</v>
      </c>
      <c r="J26" s="34">
        <v>0</v>
      </c>
      <c r="K26" s="34">
        <v>0</v>
      </c>
      <c r="L26" s="9">
        <v>0</v>
      </c>
    </row>
    <row r="27" spans="1:12" x14ac:dyDescent="0.3">
      <c r="A27" s="3" t="s">
        <v>284</v>
      </c>
      <c r="B27" s="3">
        <f t="shared" si="0"/>
        <v>45292</v>
      </c>
      <c r="C27" s="7" t="s">
        <v>70</v>
      </c>
      <c r="D27" s="7" t="s">
        <v>46</v>
      </c>
      <c r="E27" s="9">
        <v>85</v>
      </c>
      <c r="F27" s="9">
        <v>304</v>
      </c>
      <c r="G27" s="9">
        <f t="shared" si="1"/>
        <v>25840</v>
      </c>
      <c r="H27" s="9">
        <v>0</v>
      </c>
      <c r="I27" s="9">
        <v>0</v>
      </c>
      <c r="J27" s="34">
        <v>0</v>
      </c>
      <c r="K27" s="34">
        <v>0</v>
      </c>
      <c r="L27" s="9">
        <v>0</v>
      </c>
    </row>
    <row r="28" spans="1:12" x14ac:dyDescent="0.3">
      <c r="A28" s="3" t="s">
        <v>284</v>
      </c>
      <c r="B28" s="3">
        <f t="shared" si="0"/>
        <v>45292</v>
      </c>
      <c r="C28" s="7" t="s">
        <v>70</v>
      </c>
      <c r="D28" s="7" t="s">
        <v>49</v>
      </c>
      <c r="E28" s="9">
        <v>82</v>
      </c>
      <c r="F28" s="9">
        <v>313</v>
      </c>
      <c r="G28" s="9">
        <f t="shared" si="1"/>
        <v>25666</v>
      </c>
      <c r="H28" s="9">
        <v>0</v>
      </c>
      <c r="I28" s="9">
        <v>0</v>
      </c>
      <c r="J28" s="34">
        <v>0</v>
      </c>
      <c r="K28" s="34">
        <v>0</v>
      </c>
      <c r="L28" s="9">
        <v>0</v>
      </c>
    </row>
    <row r="29" spans="1:12" x14ac:dyDescent="0.3">
      <c r="A29" s="3" t="s">
        <v>284</v>
      </c>
      <c r="B29" s="3">
        <f t="shared" si="0"/>
        <v>45292</v>
      </c>
      <c r="C29" s="7" t="s">
        <v>70</v>
      </c>
      <c r="D29" s="7" t="s">
        <v>50</v>
      </c>
      <c r="E29" s="9">
        <v>100</v>
      </c>
      <c r="F29" s="9">
        <v>322</v>
      </c>
      <c r="G29" s="9">
        <f t="shared" si="1"/>
        <v>32200</v>
      </c>
      <c r="H29" s="9">
        <v>0</v>
      </c>
      <c r="I29" s="9">
        <v>0</v>
      </c>
      <c r="J29" s="34">
        <v>0</v>
      </c>
      <c r="K29" s="34">
        <v>0</v>
      </c>
      <c r="L29" s="9">
        <v>0</v>
      </c>
    </row>
    <row r="30" spans="1:12" x14ac:dyDescent="0.3">
      <c r="A30" s="3" t="s">
        <v>284</v>
      </c>
      <c r="B30" s="3">
        <f t="shared" si="0"/>
        <v>45292</v>
      </c>
      <c r="C30" s="7" t="s">
        <v>70</v>
      </c>
      <c r="D30" s="7" t="s">
        <v>52</v>
      </c>
      <c r="E30" s="9">
        <v>89</v>
      </c>
      <c r="F30" s="9">
        <v>264</v>
      </c>
      <c r="G30" s="9">
        <f t="shared" si="1"/>
        <v>23496</v>
      </c>
      <c r="H30" s="9">
        <v>0</v>
      </c>
      <c r="I30" s="9">
        <v>0</v>
      </c>
      <c r="J30" s="34">
        <v>0</v>
      </c>
      <c r="K30" s="34">
        <v>0</v>
      </c>
      <c r="L30" s="9">
        <v>0</v>
      </c>
    </row>
    <row r="31" spans="1:12" x14ac:dyDescent="0.3">
      <c r="A31" s="3" t="s">
        <v>284</v>
      </c>
      <c r="B31" s="3">
        <f t="shared" si="0"/>
        <v>45292</v>
      </c>
      <c r="C31" s="7" t="s">
        <v>70</v>
      </c>
      <c r="D31" s="7" t="s">
        <v>55</v>
      </c>
      <c r="E31" s="9">
        <v>137</v>
      </c>
      <c r="F31" s="9">
        <v>189</v>
      </c>
      <c r="G31" s="9">
        <f t="shared" si="1"/>
        <v>25893</v>
      </c>
      <c r="H31" s="9">
        <v>0</v>
      </c>
      <c r="I31" s="9">
        <v>0</v>
      </c>
      <c r="J31" s="34">
        <v>0</v>
      </c>
      <c r="K31" s="34">
        <v>0</v>
      </c>
      <c r="L31" s="9">
        <v>0</v>
      </c>
    </row>
    <row r="32" spans="1:12" x14ac:dyDescent="0.3">
      <c r="A32" s="3" t="s">
        <v>284</v>
      </c>
      <c r="B32" s="3">
        <f t="shared" si="0"/>
        <v>45292</v>
      </c>
      <c r="C32" s="7" t="s">
        <v>70</v>
      </c>
      <c r="D32" s="7" t="s">
        <v>56</v>
      </c>
      <c r="E32" s="9">
        <v>121</v>
      </c>
      <c r="F32" s="9">
        <v>205</v>
      </c>
      <c r="G32" s="9">
        <f t="shared" si="1"/>
        <v>24805</v>
      </c>
      <c r="H32" s="9">
        <v>0</v>
      </c>
      <c r="I32" s="9">
        <v>0</v>
      </c>
      <c r="J32" s="34">
        <v>0</v>
      </c>
      <c r="K32" s="34">
        <v>0</v>
      </c>
      <c r="L32" s="9">
        <v>0</v>
      </c>
    </row>
    <row r="33" spans="1:12" x14ac:dyDescent="0.3">
      <c r="A33" s="3" t="s">
        <v>284</v>
      </c>
      <c r="B33" s="3">
        <f t="shared" si="0"/>
        <v>45292</v>
      </c>
      <c r="C33" s="7" t="s">
        <v>70</v>
      </c>
      <c r="D33" s="7" t="s">
        <v>57</v>
      </c>
      <c r="E33" s="9">
        <v>144</v>
      </c>
      <c r="F33" s="9">
        <v>178</v>
      </c>
      <c r="G33" s="9">
        <f t="shared" si="1"/>
        <v>25632</v>
      </c>
      <c r="H33" s="9">
        <v>0</v>
      </c>
      <c r="I33" s="9">
        <v>0</v>
      </c>
      <c r="J33" s="34">
        <v>0</v>
      </c>
      <c r="K33" s="34">
        <v>0</v>
      </c>
      <c r="L33" s="9">
        <v>1</v>
      </c>
    </row>
    <row r="34" spans="1:12" x14ac:dyDescent="0.3">
      <c r="A34" s="3" t="s">
        <v>284</v>
      </c>
      <c r="B34" s="3">
        <f t="shared" si="0"/>
        <v>45292</v>
      </c>
      <c r="C34" s="7" t="s">
        <v>74</v>
      </c>
      <c r="D34" s="7" t="s">
        <v>46</v>
      </c>
      <c r="E34" s="9">
        <v>286</v>
      </c>
      <c r="F34" s="9">
        <v>288</v>
      </c>
      <c r="G34" s="9">
        <f t="shared" si="1"/>
        <v>82368</v>
      </c>
      <c r="H34" s="9">
        <v>1</v>
      </c>
      <c r="I34" s="9">
        <v>0</v>
      </c>
      <c r="J34" s="34">
        <v>0.12</v>
      </c>
      <c r="K34" s="34">
        <v>0.02</v>
      </c>
      <c r="L34" s="9">
        <v>0</v>
      </c>
    </row>
    <row r="35" spans="1:12" x14ac:dyDescent="0.3">
      <c r="A35" s="3" t="s">
        <v>284</v>
      </c>
      <c r="B35" s="3">
        <f t="shared" si="0"/>
        <v>45292</v>
      </c>
      <c r="C35" s="7" t="s">
        <v>74</v>
      </c>
      <c r="D35" s="7" t="s">
        <v>49</v>
      </c>
      <c r="E35" s="9">
        <v>272</v>
      </c>
      <c r="F35" s="9">
        <v>299</v>
      </c>
      <c r="G35" s="9">
        <f t="shared" si="1"/>
        <v>81328</v>
      </c>
      <c r="H35" s="9">
        <v>0</v>
      </c>
      <c r="I35" s="9">
        <v>0</v>
      </c>
      <c r="J35" s="34">
        <v>0</v>
      </c>
      <c r="K35" s="34">
        <v>0</v>
      </c>
      <c r="L35" s="9">
        <v>0</v>
      </c>
    </row>
    <row r="36" spans="1:12" x14ac:dyDescent="0.3">
      <c r="A36" s="3" t="s">
        <v>284</v>
      </c>
      <c r="B36" s="3">
        <f t="shared" si="0"/>
        <v>45292</v>
      </c>
      <c r="C36" s="7" t="s">
        <v>74</v>
      </c>
      <c r="D36" s="7" t="s">
        <v>50</v>
      </c>
      <c r="E36" s="9">
        <v>348</v>
      </c>
      <c r="F36" s="9">
        <v>305</v>
      </c>
      <c r="G36" s="9">
        <f t="shared" si="1"/>
        <v>106140</v>
      </c>
      <c r="H36" s="9">
        <v>1</v>
      </c>
      <c r="I36" s="9">
        <v>1</v>
      </c>
      <c r="J36" s="34">
        <v>0.1</v>
      </c>
      <c r="K36" s="34">
        <v>0.02</v>
      </c>
      <c r="L36" s="9">
        <v>0</v>
      </c>
    </row>
    <row r="37" spans="1:12" x14ac:dyDescent="0.3">
      <c r="A37" s="3" t="s">
        <v>284</v>
      </c>
      <c r="B37" s="3">
        <f t="shared" si="0"/>
        <v>45292</v>
      </c>
      <c r="C37" s="7" t="s">
        <v>74</v>
      </c>
      <c r="D37" s="7" t="s">
        <v>51</v>
      </c>
      <c r="E37" s="9">
        <v>286</v>
      </c>
      <c r="F37" s="9">
        <v>345</v>
      </c>
      <c r="G37" s="9">
        <f t="shared" si="1"/>
        <v>98670</v>
      </c>
      <c r="H37" s="9">
        <v>1</v>
      </c>
      <c r="I37" s="9">
        <v>0</v>
      </c>
      <c r="J37" s="34">
        <v>0.12</v>
      </c>
      <c r="K37" s="34">
        <v>0.02</v>
      </c>
      <c r="L37" s="9">
        <v>0</v>
      </c>
    </row>
    <row r="38" spans="1:12" x14ac:dyDescent="0.3">
      <c r="A38" s="3" t="s">
        <v>284</v>
      </c>
      <c r="B38" s="3">
        <f t="shared" si="0"/>
        <v>45292</v>
      </c>
      <c r="C38" s="7" t="s">
        <v>74</v>
      </c>
      <c r="D38" s="7" t="s">
        <v>52</v>
      </c>
      <c r="E38" s="9">
        <v>263</v>
      </c>
      <c r="F38" s="9">
        <v>252</v>
      </c>
      <c r="G38" s="9">
        <f t="shared" si="1"/>
        <v>66276</v>
      </c>
      <c r="H38" s="9">
        <v>0</v>
      </c>
      <c r="I38" s="9">
        <v>0</v>
      </c>
      <c r="J38" s="34">
        <v>0</v>
      </c>
      <c r="K38" s="34">
        <v>0</v>
      </c>
      <c r="L38" s="9">
        <v>0</v>
      </c>
    </row>
    <row r="39" spans="1:12" x14ac:dyDescent="0.3">
      <c r="A39" s="3" t="s">
        <v>284</v>
      </c>
      <c r="B39" s="3">
        <f t="shared" si="0"/>
        <v>45292</v>
      </c>
      <c r="C39" s="7" t="s">
        <v>74</v>
      </c>
      <c r="D39" s="7" t="s">
        <v>54</v>
      </c>
      <c r="E39" s="9">
        <v>359</v>
      </c>
      <c r="F39" s="9">
        <v>161</v>
      </c>
      <c r="G39" s="9">
        <f t="shared" si="1"/>
        <v>57799</v>
      </c>
      <c r="H39" s="9">
        <v>0</v>
      </c>
      <c r="I39" s="9">
        <v>0</v>
      </c>
      <c r="J39" s="34">
        <v>0</v>
      </c>
      <c r="K39" s="34">
        <v>0</v>
      </c>
      <c r="L39" s="9">
        <v>0</v>
      </c>
    </row>
    <row r="40" spans="1:12" x14ac:dyDescent="0.3">
      <c r="A40" s="3" t="s">
        <v>284</v>
      </c>
      <c r="B40" s="3">
        <f t="shared" si="0"/>
        <v>45292</v>
      </c>
      <c r="C40" s="7" t="s">
        <v>74</v>
      </c>
      <c r="D40" s="7" t="s">
        <v>55</v>
      </c>
      <c r="E40" s="9">
        <v>602</v>
      </c>
      <c r="F40" s="9">
        <v>179</v>
      </c>
      <c r="G40" s="9">
        <f t="shared" si="1"/>
        <v>107758</v>
      </c>
      <c r="H40" s="9">
        <v>1</v>
      </c>
      <c r="I40" s="9">
        <v>0</v>
      </c>
      <c r="J40" s="34">
        <v>0.2</v>
      </c>
      <c r="K40" s="34">
        <v>0.03</v>
      </c>
      <c r="L40" s="9">
        <v>0</v>
      </c>
    </row>
    <row r="41" spans="1:12" x14ac:dyDescent="0.3">
      <c r="A41" s="3" t="s">
        <v>284</v>
      </c>
      <c r="B41" s="3">
        <f t="shared" si="0"/>
        <v>45292</v>
      </c>
      <c r="C41" s="7" t="s">
        <v>74</v>
      </c>
      <c r="D41" s="7" t="s">
        <v>56</v>
      </c>
      <c r="E41" s="9">
        <v>401</v>
      </c>
      <c r="F41" s="9">
        <v>198</v>
      </c>
      <c r="G41" s="9">
        <f t="shared" si="1"/>
        <v>79398</v>
      </c>
      <c r="H41" s="9">
        <v>0</v>
      </c>
      <c r="I41" s="9">
        <v>0</v>
      </c>
      <c r="J41" s="34">
        <v>0</v>
      </c>
      <c r="K41" s="34">
        <v>0</v>
      </c>
      <c r="L41" s="9">
        <v>0</v>
      </c>
    </row>
    <row r="42" spans="1:12" x14ac:dyDescent="0.3">
      <c r="A42" s="3" t="s">
        <v>284</v>
      </c>
      <c r="B42" s="3">
        <f t="shared" si="0"/>
        <v>45292</v>
      </c>
      <c r="C42" s="7" t="s">
        <v>74</v>
      </c>
      <c r="D42" s="7" t="s">
        <v>57</v>
      </c>
      <c r="E42" s="9">
        <v>430</v>
      </c>
      <c r="F42" s="9">
        <v>171</v>
      </c>
      <c r="G42" s="9">
        <f t="shared" si="1"/>
        <v>73530</v>
      </c>
      <c r="H42" s="9">
        <v>0</v>
      </c>
      <c r="I42" s="9">
        <v>0</v>
      </c>
      <c r="J42" s="34">
        <v>0</v>
      </c>
      <c r="K42" s="34">
        <v>0</v>
      </c>
      <c r="L42" s="9">
        <v>4</v>
      </c>
    </row>
    <row r="43" spans="1:12" x14ac:dyDescent="0.3">
      <c r="A43" s="3" t="s">
        <v>284</v>
      </c>
      <c r="B43" s="3">
        <f t="shared" si="0"/>
        <v>45292</v>
      </c>
      <c r="C43" s="7" t="s">
        <v>74</v>
      </c>
      <c r="D43" s="7" t="s">
        <v>58</v>
      </c>
      <c r="E43" s="9">
        <v>53</v>
      </c>
      <c r="F43" s="9">
        <v>5123</v>
      </c>
      <c r="G43" s="9">
        <f t="shared" si="1"/>
        <v>271519</v>
      </c>
      <c r="H43" s="9">
        <v>0</v>
      </c>
      <c r="I43" s="9">
        <v>0</v>
      </c>
      <c r="J43" s="34">
        <v>0</v>
      </c>
      <c r="K43" s="34">
        <v>0</v>
      </c>
      <c r="L43" s="9">
        <v>0</v>
      </c>
    </row>
    <row r="44" spans="1:12" x14ac:dyDescent="0.3">
      <c r="A44" s="3" t="s">
        <v>284</v>
      </c>
      <c r="B44" s="3">
        <f t="shared" si="0"/>
        <v>45292</v>
      </c>
      <c r="C44" s="7" t="s">
        <v>74</v>
      </c>
      <c r="D44" s="7" t="s">
        <v>59</v>
      </c>
      <c r="E44" s="9">
        <v>52</v>
      </c>
      <c r="F44" s="9">
        <v>4912</v>
      </c>
      <c r="G44" s="9">
        <f t="shared" si="1"/>
        <v>255424</v>
      </c>
      <c r="H44" s="9">
        <v>0</v>
      </c>
      <c r="I44" s="9">
        <v>0</v>
      </c>
      <c r="J44" s="34">
        <v>0</v>
      </c>
      <c r="K44" s="34">
        <v>0</v>
      </c>
      <c r="L44" s="9">
        <v>0</v>
      </c>
    </row>
    <row r="45" spans="1:12" x14ac:dyDescent="0.3">
      <c r="A45" s="3" t="s">
        <v>284</v>
      </c>
      <c r="B45" s="3">
        <f t="shared" si="0"/>
        <v>45292</v>
      </c>
      <c r="C45" s="7" t="s">
        <v>74</v>
      </c>
      <c r="D45" s="7" t="s">
        <v>60</v>
      </c>
      <c r="E45" s="9">
        <v>58</v>
      </c>
      <c r="F45" s="9">
        <v>4794</v>
      </c>
      <c r="G45" s="9">
        <f t="shared" si="1"/>
        <v>278052</v>
      </c>
      <c r="H45" s="9">
        <v>0</v>
      </c>
      <c r="I45" s="9">
        <v>0</v>
      </c>
      <c r="J45" s="34">
        <v>0</v>
      </c>
      <c r="K45" s="34">
        <v>0</v>
      </c>
      <c r="L45" s="9">
        <v>0</v>
      </c>
    </row>
    <row r="46" spans="1:12" x14ac:dyDescent="0.3">
      <c r="A46" s="3" t="s">
        <v>284</v>
      </c>
      <c r="B46" s="3">
        <f t="shared" si="0"/>
        <v>45292</v>
      </c>
      <c r="C46" s="7" t="s">
        <v>74</v>
      </c>
      <c r="D46" s="7" t="s">
        <v>61</v>
      </c>
      <c r="E46" s="9">
        <v>48</v>
      </c>
      <c r="F46" s="9">
        <v>1176</v>
      </c>
      <c r="G46" s="9">
        <f t="shared" si="1"/>
        <v>56448</v>
      </c>
      <c r="H46" s="9">
        <v>0</v>
      </c>
      <c r="I46" s="9">
        <v>0</v>
      </c>
      <c r="J46" s="34">
        <v>0</v>
      </c>
      <c r="K46" s="34">
        <v>0</v>
      </c>
      <c r="L46" s="9">
        <v>0</v>
      </c>
    </row>
    <row r="47" spans="1:12" x14ac:dyDescent="0.3">
      <c r="A47" s="3" t="s">
        <v>284</v>
      </c>
      <c r="B47" s="3">
        <f t="shared" si="0"/>
        <v>45292</v>
      </c>
      <c r="C47" s="7" t="s">
        <v>76</v>
      </c>
      <c r="D47" s="7" t="s">
        <v>46</v>
      </c>
      <c r="E47" s="9">
        <v>114</v>
      </c>
      <c r="F47" s="9">
        <v>301</v>
      </c>
      <c r="G47" s="9">
        <f t="shared" si="1"/>
        <v>34314</v>
      </c>
      <c r="H47" s="9">
        <v>0</v>
      </c>
      <c r="I47" s="9">
        <v>0</v>
      </c>
      <c r="J47" s="34">
        <v>0</v>
      </c>
      <c r="K47" s="34">
        <v>0</v>
      </c>
      <c r="L47" s="9">
        <v>0</v>
      </c>
    </row>
    <row r="48" spans="1:12" x14ac:dyDescent="0.3">
      <c r="A48" s="3" t="s">
        <v>284</v>
      </c>
      <c r="B48" s="3">
        <f t="shared" si="0"/>
        <v>45292</v>
      </c>
      <c r="C48" s="7" t="s">
        <v>76</v>
      </c>
      <c r="D48" s="7" t="s">
        <v>49</v>
      </c>
      <c r="E48" s="9">
        <v>133</v>
      </c>
      <c r="F48" s="9">
        <v>310</v>
      </c>
      <c r="G48" s="9">
        <f t="shared" si="1"/>
        <v>41230</v>
      </c>
      <c r="H48" s="9">
        <v>1</v>
      </c>
      <c r="I48" s="9">
        <v>0</v>
      </c>
      <c r="J48" s="34">
        <v>0.11</v>
      </c>
      <c r="K48" s="34">
        <v>0.02</v>
      </c>
      <c r="L48" s="9">
        <v>1</v>
      </c>
    </row>
    <row r="49" spans="1:12" x14ac:dyDescent="0.3">
      <c r="A49" s="3" t="s">
        <v>284</v>
      </c>
      <c r="B49" s="3">
        <f t="shared" si="0"/>
        <v>45292</v>
      </c>
      <c r="C49" s="7" t="s">
        <v>76</v>
      </c>
      <c r="D49" s="7" t="s">
        <v>50</v>
      </c>
      <c r="E49" s="9">
        <v>138</v>
      </c>
      <c r="F49" s="9">
        <v>319</v>
      </c>
      <c r="G49" s="9">
        <f t="shared" si="1"/>
        <v>44022</v>
      </c>
      <c r="H49" s="9">
        <v>0</v>
      </c>
      <c r="I49" s="9">
        <v>0</v>
      </c>
      <c r="J49" s="34">
        <v>0</v>
      </c>
      <c r="K49" s="34">
        <v>0</v>
      </c>
      <c r="L49" s="9">
        <v>0</v>
      </c>
    </row>
    <row r="50" spans="1:12" x14ac:dyDescent="0.3">
      <c r="A50" s="3" t="s">
        <v>284</v>
      </c>
      <c r="B50" s="3">
        <f t="shared" si="0"/>
        <v>45292</v>
      </c>
      <c r="C50" s="7" t="s">
        <v>76</v>
      </c>
      <c r="D50" s="7" t="s">
        <v>51</v>
      </c>
      <c r="E50" s="9">
        <v>130</v>
      </c>
      <c r="F50" s="9">
        <v>356</v>
      </c>
      <c r="G50" s="9">
        <f t="shared" si="1"/>
        <v>46280</v>
      </c>
      <c r="H50" s="9">
        <v>0</v>
      </c>
      <c r="I50" s="9">
        <v>0</v>
      </c>
      <c r="J50" s="34">
        <v>0</v>
      </c>
      <c r="K50" s="34">
        <v>0</v>
      </c>
      <c r="L50" s="9">
        <v>0</v>
      </c>
    </row>
    <row r="51" spans="1:12" x14ac:dyDescent="0.3">
      <c r="A51" s="3" t="s">
        <v>284</v>
      </c>
      <c r="B51" s="3">
        <f t="shared" si="0"/>
        <v>45292</v>
      </c>
      <c r="C51" s="7" t="s">
        <v>76</v>
      </c>
      <c r="D51" s="7" t="s">
        <v>52</v>
      </c>
      <c r="E51" s="9">
        <v>129</v>
      </c>
      <c r="F51" s="9">
        <v>262</v>
      </c>
      <c r="G51" s="9">
        <f t="shared" si="1"/>
        <v>33798</v>
      </c>
      <c r="H51" s="9">
        <v>1</v>
      </c>
      <c r="I51" s="9">
        <v>0</v>
      </c>
      <c r="J51" s="34">
        <v>0.16</v>
      </c>
      <c r="K51" s="34">
        <v>0.02</v>
      </c>
      <c r="L51" s="9">
        <v>0</v>
      </c>
    </row>
    <row r="52" spans="1:12" x14ac:dyDescent="0.3">
      <c r="A52" s="3" t="s">
        <v>284</v>
      </c>
      <c r="B52" s="3">
        <f t="shared" si="0"/>
        <v>45292</v>
      </c>
      <c r="C52" s="7" t="s">
        <v>76</v>
      </c>
      <c r="D52" s="7" t="s">
        <v>54</v>
      </c>
      <c r="E52" s="9">
        <v>182</v>
      </c>
      <c r="F52" s="9">
        <v>167</v>
      </c>
      <c r="G52" s="9">
        <f t="shared" si="1"/>
        <v>30394</v>
      </c>
      <c r="H52" s="9">
        <v>0</v>
      </c>
      <c r="I52" s="9">
        <v>0</v>
      </c>
      <c r="J52" s="34">
        <v>0</v>
      </c>
      <c r="K52" s="34">
        <v>0</v>
      </c>
      <c r="L52" s="9">
        <v>0</v>
      </c>
    </row>
    <row r="53" spans="1:12" x14ac:dyDescent="0.3">
      <c r="A53" s="3" t="s">
        <v>284</v>
      </c>
      <c r="B53" s="3">
        <f t="shared" si="0"/>
        <v>45292</v>
      </c>
      <c r="C53" s="7" t="s">
        <v>76</v>
      </c>
      <c r="D53" s="7" t="s">
        <v>55</v>
      </c>
      <c r="E53" s="9">
        <v>199</v>
      </c>
      <c r="F53" s="9">
        <v>187</v>
      </c>
      <c r="G53" s="9">
        <f t="shared" si="1"/>
        <v>37213</v>
      </c>
      <c r="H53" s="9">
        <v>0</v>
      </c>
      <c r="I53" s="9">
        <v>0</v>
      </c>
      <c r="J53" s="34">
        <v>0</v>
      </c>
      <c r="K53" s="34">
        <v>0</v>
      </c>
      <c r="L53" s="9">
        <v>0</v>
      </c>
    </row>
    <row r="54" spans="1:12" x14ac:dyDescent="0.3">
      <c r="A54" s="3" t="s">
        <v>284</v>
      </c>
      <c r="B54" s="3">
        <f t="shared" si="0"/>
        <v>45292</v>
      </c>
      <c r="C54" s="7" t="s">
        <v>76</v>
      </c>
      <c r="D54" s="7" t="s">
        <v>56</v>
      </c>
      <c r="E54" s="9">
        <v>198</v>
      </c>
      <c r="F54" s="9">
        <v>207</v>
      </c>
      <c r="G54" s="9">
        <f t="shared" si="1"/>
        <v>40986</v>
      </c>
      <c r="H54" s="9">
        <v>0</v>
      </c>
      <c r="I54" s="9">
        <v>0</v>
      </c>
      <c r="J54" s="34">
        <v>0</v>
      </c>
      <c r="K54" s="34">
        <v>0</v>
      </c>
      <c r="L54" s="9">
        <v>0</v>
      </c>
    </row>
    <row r="55" spans="1:12" x14ac:dyDescent="0.3">
      <c r="A55" s="3" t="s">
        <v>284</v>
      </c>
      <c r="B55" s="3">
        <f t="shared" si="0"/>
        <v>45292</v>
      </c>
      <c r="C55" s="7" t="s">
        <v>76</v>
      </c>
      <c r="D55" s="7" t="s">
        <v>57</v>
      </c>
      <c r="E55" s="9">
        <v>257</v>
      </c>
      <c r="F55" s="9">
        <v>177</v>
      </c>
      <c r="G55" s="9">
        <f t="shared" si="1"/>
        <v>45489</v>
      </c>
      <c r="H55" s="9">
        <v>1</v>
      </c>
      <c r="I55" s="9">
        <v>0</v>
      </c>
      <c r="J55" s="34">
        <v>0.12</v>
      </c>
      <c r="K55" s="34">
        <v>0.03</v>
      </c>
      <c r="L55" s="9">
        <v>0</v>
      </c>
    </row>
    <row r="56" spans="1:12" x14ac:dyDescent="0.3">
      <c r="A56" s="3" t="s">
        <v>284</v>
      </c>
      <c r="B56" s="3">
        <f t="shared" si="0"/>
        <v>45292</v>
      </c>
      <c r="C56" s="7" t="s">
        <v>76</v>
      </c>
      <c r="D56" s="7" t="s">
        <v>58</v>
      </c>
      <c r="E56" s="9">
        <v>57</v>
      </c>
      <c r="F56" s="9">
        <v>5260</v>
      </c>
      <c r="G56" s="9">
        <f t="shared" si="1"/>
        <v>299820</v>
      </c>
      <c r="H56" s="9">
        <v>0</v>
      </c>
      <c r="I56" s="9">
        <v>0</v>
      </c>
      <c r="J56" s="34">
        <v>0</v>
      </c>
      <c r="K56" s="34">
        <v>0</v>
      </c>
      <c r="L56" s="9">
        <v>0</v>
      </c>
    </row>
    <row r="57" spans="1:12" x14ac:dyDescent="0.3">
      <c r="A57" s="3" t="s">
        <v>284</v>
      </c>
      <c r="B57" s="3">
        <f t="shared" si="0"/>
        <v>45292</v>
      </c>
      <c r="C57" s="7" t="s">
        <v>76</v>
      </c>
      <c r="D57" s="7" t="s">
        <v>59</v>
      </c>
      <c r="E57" s="9">
        <v>60</v>
      </c>
      <c r="F57" s="9">
        <v>5125</v>
      </c>
      <c r="G57" s="9">
        <f t="shared" si="1"/>
        <v>307500</v>
      </c>
      <c r="H57" s="9">
        <v>0</v>
      </c>
      <c r="I57" s="9">
        <v>0</v>
      </c>
      <c r="J57" s="34">
        <v>0</v>
      </c>
      <c r="K57" s="34">
        <v>0</v>
      </c>
      <c r="L57" s="9">
        <v>0</v>
      </c>
    </row>
    <row r="58" spans="1:12" x14ac:dyDescent="0.3">
      <c r="A58" s="3" t="s">
        <v>284</v>
      </c>
      <c r="B58" s="3">
        <f t="shared" si="0"/>
        <v>45292</v>
      </c>
      <c r="C58" s="7" t="s">
        <v>76</v>
      </c>
      <c r="D58" s="7" t="s">
        <v>60</v>
      </c>
      <c r="E58" s="9">
        <v>62</v>
      </c>
      <c r="F58" s="9">
        <v>4981</v>
      </c>
      <c r="G58" s="9">
        <f t="shared" si="1"/>
        <v>308822</v>
      </c>
      <c r="H58" s="9">
        <v>0</v>
      </c>
      <c r="I58" s="9">
        <v>0</v>
      </c>
      <c r="J58" s="34">
        <v>0</v>
      </c>
      <c r="K58" s="34">
        <v>0</v>
      </c>
      <c r="L58" s="9">
        <v>0</v>
      </c>
    </row>
    <row r="59" spans="1:12" x14ac:dyDescent="0.3">
      <c r="A59" s="3" t="s">
        <v>284</v>
      </c>
      <c r="B59" s="3">
        <f t="shared" si="0"/>
        <v>45292</v>
      </c>
      <c r="C59" s="7" t="s">
        <v>76</v>
      </c>
      <c r="D59" s="7" t="s">
        <v>61</v>
      </c>
      <c r="E59" s="9">
        <v>55</v>
      </c>
      <c r="F59" s="9">
        <v>1216</v>
      </c>
      <c r="G59" s="9">
        <f t="shared" si="1"/>
        <v>66880</v>
      </c>
      <c r="H59" s="9">
        <v>0</v>
      </c>
      <c r="I59" s="9">
        <v>0</v>
      </c>
      <c r="J59" s="34">
        <v>0</v>
      </c>
      <c r="K59" s="34">
        <v>0</v>
      </c>
      <c r="L59" s="9">
        <v>0</v>
      </c>
    </row>
    <row r="60" spans="1:12" x14ac:dyDescent="0.3">
      <c r="A60" s="3" t="s">
        <v>285</v>
      </c>
      <c r="B60" s="3">
        <f t="shared" si="0"/>
        <v>45299</v>
      </c>
      <c r="C60" s="7" t="s">
        <v>62</v>
      </c>
      <c r="D60" s="7" t="s">
        <v>46</v>
      </c>
      <c r="E60" s="9">
        <v>342</v>
      </c>
      <c r="F60" s="9">
        <v>289</v>
      </c>
      <c r="G60" s="9">
        <f t="shared" si="1"/>
        <v>98838</v>
      </c>
      <c r="H60" s="9">
        <v>1</v>
      </c>
      <c r="I60" s="9">
        <v>0</v>
      </c>
      <c r="J60" s="34">
        <v>0.2</v>
      </c>
      <c r="K60" s="34">
        <v>0.02</v>
      </c>
      <c r="L60" s="9">
        <v>0</v>
      </c>
    </row>
    <row r="61" spans="1:12" x14ac:dyDescent="0.3">
      <c r="A61" s="3" t="s">
        <v>285</v>
      </c>
      <c r="B61" s="3">
        <f t="shared" si="0"/>
        <v>45299</v>
      </c>
      <c r="C61" s="7" t="s">
        <v>62</v>
      </c>
      <c r="D61" s="7" t="s">
        <v>49</v>
      </c>
      <c r="E61" s="9">
        <v>236</v>
      </c>
      <c r="F61" s="9">
        <v>297</v>
      </c>
      <c r="G61" s="9">
        <f t="shared" si="1"/>
        <v>70092</v>
      </c>
      <c r="H61" s="9">
        <v>0</v>
      </c>
      <c r="I61" s="9">
        <v>0</v>
      </c>
      <c r="J61" s="34">
        <v>0</v>
      </c>
      <c r="K61" s="34">
        <v>0</v>
      </c>
      <c r="L61" s="9">
        <v>0</v>
      </c>
    </row>
    <row r="62" spans="1:12" x14ac:dyDescent="0.3">
      <c r="A62" s="3" t="s">
        <v>285</v>
      </c>
      <c r="B62" s="3">
        <f t="shared" si="0"/>
        <v>45299</v>
      </c>
      <c r="C62" s="7" t="s">
        <v>62</v>
      </c>
      <c r="D62" s="7" t="s">
        <v>50</v>
      </c>
      <c r="E62" s="9">
        <v>293</v>
      </c>
      <c r="F62" s="9">
        <v>304</v>
      </c>
      <c r="G62" s="9">
        <f t="shared" si="1"/>
        <v>89072</v>
      </c>
      <c r="H62" s="9">
        <v>0</v>
      </c>
      <c r="I62" s="9">
        <v>0</v>
      </c>
      <c r="J62" s="34">
        <v>0</v>
      </c>
      <c r="K62" s="34">
        <v>0</v>
      </c>
      <c r="L62" s="9">
        <v>0</v>
      </c>
    </row>
    <row r="63" spans="1:12" x14ac:dyDescent="0.3">
      <c r="A63" s="3" t="s">
        <v>285</v>
      </c>
      <c r="B63" s="3">
        <f t="shared" si="0"/>
        <v>45299</v>
      </c>
      <c r="C63" s="7" t="s">
        <v>62</v>
      </c>
      <c r="D63" s="7" t="s">
        <v>51</v>
      </c>
      <c r="E63" s="9">
        <v>293</v>
      </c>
      <c r="F63" s="9">
        <v>342</v>
      </c>
      <c r="G63" s="9">
        <f t="shared" si="1"/>
        <v>100206</v>
      </c>
      <c r="H63" s="9">
        <v>0</v>
      </c>
      <c r="I63" s="9">
        <v>0</v>
      </c>
      <c r="J63" s="34">
        <v>0</v>
      </c>
      <c r="K63" s="34">
        <v>0</v>
      </c>
      <c r="L63" s="9">
        <v>0</v>
      </c>
    </row>
    <row r="64" spans="1:12" x14ac:dyDescent="0.3">
      <c r="A64" s="3" t="s">
        <v>285</v>
      </c>
      <c r="B64" s="3">
        <f t="shared" si="0"/>
        <v>45299</v>
      </c>
      <c r="C64" s="7" t="s">
        <v>62</v>
      </c>
      <c r="D64" s="7" t="s">
        <v>52</v>
      </c>
      <c r="E64" s="9">
        <v>304</v>
      </c>
      <c r="F64" s="9">
        <v>251</v>
      </c>
      <c r="G64" s="9">
        <f t="shared" si="1"/>
        <v>76304</v>
      </c>
      <c r="H64" s="9">
        <v>0</v>
      </c>
      <c r="I64" s="9">
        <v>0</v>
      </c>
      <c r="J64" s="34">
        <v>0</v>
      </c>
      <c r="K64" s="34">
        <v>0</v>
      </c>
      <c r="L64" s="9">
        <v>0</v>
      </c>
    </row>
    <row r="65" spans="1:12" x14ac:dyDescent="0.3">
      <c r="A65" s="3" t="s">
        <v>285</v>
      </c>
      <c r="B65" s="3">
        <f t="shared" si="0"/>
        <v>45299</v>
      </c>
      <c r="C65" s="7" t="s">
        <v>62</v>
      </c>
      <c r="D65" s="7" t="s">
        <v>54</v>
      </c>
      <c r="E65" s="9">
        <v>430</v>
      </c>
      <c r="F65" s="9">
        <v>161</v>
      </c>
      <c r="G65" s="9">
        <f t="shared" si="1"/>
        <v>69230</v>
      </c>
      <c r="H65" s="9">
        <v>0</v>
      </c>
      <c r="I65" s="9">
        <v>0</v>
      </c>
      <c r="J65" s="34">
        <v>0</v>
      </c>
      <c r="K65" s="34">
        <v>0</v>
      </c>
      <c r="L65" s="9">
        <v>0</v>
      </c>
    </row>
    <row r="66" spans="1:12" x14ac:dyDescent="0.3">
      <c r="A66" s="3" t="s">
        <v>285</v>
      </c>
      <c r="B66" s="3">
        <f t="shared" ref="B66:B129" si="2">DATE(LEFT(A66,4),1,1)
 + MOD(1 - WEEKDAY(DATE(LEFT(A66,4),1,1),2),7)
 + 7*(VALUE(RIGHT(A66,2)) - 1)</f>
        <v>45299</v>
      </c>
      <c r="C66" s="7" t="s">
        <v>62</v>
      </c>
      <c r="D66" s="7" t="s">
        <v>55</v>
      </c>
      <c r="E66" s="9">
        <v>413</v>
      </c>
      <c r="F66" s="9">
        <v>179</v>
      </c>
      <c r="G66" s="9">
        <f t="shared" ref="G66:G129" si="3">E66*F66</f>
        <v>73927</v>
      </c>
      <c r="H66" s="9">
        <v>0</v>
      </c>
      <c r="I66" s="9">
        <v>0</v>
      </c>
      <c r="J66" s="34">
        <v>0</v>
      </c>
      <c r="K66" s="34">
        <v>0</v>
      </c>
      <c r="L66" s="9">
        <v>0</v>
      </c>
    </row>
    <row r="67" spans="1:12" x14ac:dyDescent="0.3">
      <c r="A67" s="3" t="s">
        <v>285</v>
      </c>
      <c r="B67" s="3">
        <f t="shared" si="2"/>
        <v>45299</v>
      </c>
      <c r="C67" s="7" t="s">
        <v>62</v>
      </c>
      <c r="D67" s="7" t="s">
        <v>56</v>
      </c>
      <c r="E67" s="9">
        <v>483</v>
      </c>
      <c r="F67" s="9">
        <v>198</v>
      </c>
      <c r="G67" s="9">
        <f t="shared" si="3"/>
        <v>95634</v>
      </c>
      <c r="H67" s="9">
        <v>1</v>
      </c>
      <c r="I67" s="9">
        <v>0</v>
      </c>
      <c r="J67" s="34">
        <v>0.12</v>
      </c>
      <c r="K67" s="34">
        <v>0.03</v>
      </c>
      <c r="L67" s="9">
        <v>0</v>
      </c>
    </row>
    <row r="68" spans="1:12" x14ac:dyDescent="0.3">
      <c r="A68" s="3" t="s">
        <v>285</v>
      </c>
      <c r="B68" s="3">
        <f t="shared" si="2"/>
        <v>45299</v>
      </c>
      <c r="C68" s="7" t="s">
        <v>62</v>
      </c>
      <c r="D68" s="7" t="s">
        <v>57</v>
      </c>
      <c r="E68" s="9">
        <v>480</v>
      </c>
      <c r="F68" s="9">
        <v>171</v>
      </c>
      <c r="G68" s="9">
        <f t="shared" si="3"/>
        <v>82080</v>
      </c>
      <c r="H68" s="9">
        <v>1</v>
      </c>
      <c r="I68" s="9">
        <v>0</v>
      </c>
      <c r="J68" s="34">
        <v>0.11</v>
      </c>
      <c r="K68" s="34">
        <v>0.03</v>
      </c>
      <c r="L68" s="9">
        <v>0</v>
      </c>
    </row>
    <row r="69" spans="1:12" x14ac:dyDescent="0.3">
      <c r="A69" s="3" t="s">
        <v>285</v>
      </c>
      <c r="B69" s="3">
        <f t="shared" si="2"/>
        <v>45299</v>
      </c>
      <c r="C69" s="7" t="s">
        <v>62</v>
      </c>
      <c r="D69" s="7" t="s">
        <v>58</v>
      </c>
      <c r="E69" s="9">
        <v>52</v>
      </c>
      <c r="F69" s="9">
        <v>5083</v>
      </c>
      <c r="G69" s="9">
        <f t="shared" si="3"/>
        <v>264316</v>
      </c>
      <c r="H69" s="9">
        <v>0</v>
      </c>
      <c r="I69" s="9">
        <v>0</v>
      </c>
      <c r="J69" s="34">
        <v>0</v>
      </c>
      <c r="K69" s="34">
        <v>0</v>
      </c>
      <c r="L69" s="9">
        <v>0</v>
      </c>
    </row>
    <row r="70" spans="1:12" x14ac:dyDescent="0.3">
      <c r="A70" s="3" t="s">
        <v>285</v>
      </c>
      <c r="B70" s="3">
        <f t="shared" si="2"/>
        <v>45299</v>
      </c>
      <c r="C70" s="7" t="s">
        <v>62</v>
      </c>
      <c r="D70" s="7" t="s">
        <v>59</v>
      </c>
      <c r="E70" s="9">
        <v>56</v>
      </c>
      <c r="F70" s="9">
        <v>4899</v>
      </c>
      <c r="G70" s="9">
        <f t="shared" si="3"/>
        <v>274344</v>
      </c>
      <c r="H70" s="9">
        <v>0</v>
      </c>
      <c r="I70" s="9">
        <v>0</v>
      </c>
      <c r="J70" s="34">
        <v>0</v>
      </c>
      <c r="K70" s="34">
        <v>0</v>
      </c>
      <c r="L70" s="9">
        <v>0</v>
      </c>
    </row>
    <row r="71" spans="1:12" x14ac:dyDescent="0.3">
      <c r="A71" s="3" t="s">
        <v>285</v>
      </c>
      <c r="B71" s="3">
        <f t="shared" si="2"/>
        <v>45299</v>
      </c>
      <c r="C71" s="7" t="s">
        <v>62</v>
      </c>
      <c r="D71" s="7" t="s">
        <v>60</v>
      </c>
      <c r="E71" s="9">
        <v>55</v>
      </c>
      <c r="F71" s="9">
        <v>4758</v>
      </c>
      <c r="G71" s="9">
        <f t="shared" si="3"/>
        <v>261690</v>
      </c>
      <c r="H71" s="9">
        <v>0</v>
      </c>
      <c r="I71" s="9">
        <v>0</v>
      </c>
      <c r="J71" s="34">
        <v>0</v>
      </c>
      <c r="K71" s="34">
        <v>0</v>
      </c>
      <c r="L71" s="9">
        <v>0</v>
      </c>
    </row>
    <row r="72" spans="1:12" x14ac:dyDescent="0.3">
      <c r="A72" s="3" t="s">
        <v>285</v>
      </c>
      <c r="B72" s="3">
        <f t="shared" si="2"/>
        <v>45299</v>
      </c>
      <c r="C72" s="7" t="s">
        <v>62</v>
      </c>
      <c r="D72" s="7" t="s">
        <v>61</v>
      </c>
      <c r="E72" s="9">
        <v>53</v>
      </c>
      <c r="F72" s="9">
        <v>1171</v>
      </c>
      <c r="G72" s="9">
        <f t="shared" si="3"/>
        <v>62063</v>
      </c>
      <c r="H72" s="9">
        <v>0</v>
      </c>
      <c r="I72" s="9">
        <v>0</v>
      </c>
      <c r="J72" s="34">
        <v>0</v>
      </c>
      <c r="K72" s="34">
        <v>0</v>
      </c>
      <c r="L72" s="9">
        <v>0</v>
      </c>
    </row>
    <row r="73" spans="1:12" x14ac:dyDescent="0.3">
      <c r="A73" s="3" t="s">
        <v>285</v>
      </c>
      <c r="B73" s="3">
        <f t="shared" si="2"/>
        <v>45299</v>
      </c>
      <c r="C73" s="7" t="s">
        <v>66</v>
      </c>
      <c r="D73" s="7" t="s">
        <v>46</v>
      </c>
      <c r="E73" s="9">
        <v>184</v>
      </c>
      <c r="F73" s="9">
        <v>295</v>
      </c>
      <c r="G73" s="9">
        <f t="shared" si="3"/>
        <v>54280</v>
      </c>
      <c r="H73" s="9">
        <v>0</v>
      </c>
      <c r="I73" s="9">
        <v>0</v>
      </c>
      <c r="J73" s="34">
        <v>0</v>
      </c>
      <c r="K73" s="34">
        <v>0</v>
      </c>
      <c r="L73" s="9">
        <v>0</v>
      </c>
    </row>
    <row r="74" spans="1:12" x14ac:dyDescent="0.3">
      <c r="A74" s="3" t="s">
        <v>285</v>
      </c>
      <c r="B74" s="3">
        <f t="shared" si="2"/>
        <v>45299</v>
      </c>
      <c r="C74" s="7" t="s">
        <v>66</v>
      </c>
      <c r="D74" s="7" t="s">
        <v>49</v>
      </c>
      <c r="E74" s="9">
        <v>195</v>
      </c>
      <c r="F74" s="9">
        <v>302</v>
      </c>
      <c r="G74" s="9">
        <f t="shared" si="3"/>
        <v>58890</v>
      </c>
      <c r="H74" s="9">
        <v>1</v>
      </c>
      <c r="I74" s="9">
        <v>0</v>
      </c>
      <c r="J74" s="34">
        <v>0.12</v>
      </c>
      <c r="K74" s="34">
        <v>0.01</v>
      </c>
      <c r="L74" s="9">
        <v>0</v>
      </c>
    </row>
    <row r="75" spans="1:12" x14ac:dyDescent="0.3">
      <c r="A75" s="3" t="s">
        <v>285</v>
      </c>
      <c r="B75" s="3">
        <f t="shared" si="2"/>
        <v>45299</v>
      </c>
      <c r="C75" s="7" t="s">
        <v>66</v>
      </c>
      <c r="D75" s="7" t="s">
        <v>50</v>
      </c>
      <c r="E75" s="9">
        <v>239</v>
      </c>
      <c r="F75" s="9">
        <v>312</v>
      </c>
      <c r="G75" s="9">
        <f t="shared" si="3"/>
        <v>74568</v>
      </c>
      <c r="H75" s="9">
        <v>1</v>
      </c>
      <c r="I75" s="9">
        <v>1</v>
      </c>
      <c r="J75" s="34">
        <v>0.14000000000000001</v>
      </c>
      <c r="K75" s="34">
        <v>0.01</v>
      </c>
      <c r="L75" s="9">
        <v>0</v>
      </c>
    </row>
    <row r="76" spans="1:12" x14ac:dyDescent="0.3">
      <c r="A76" s="3" t="s">
        <v>285</v>
      </c>
      <c r="B76" s="3">
        <f t="shared" si="2"/>
        <v>45299</v>
      </c>
      <c r="C76" s="7" t="s">
        <v>66</v>
      </c>
      <c r="D76" s="7" t="s">
        <v>51</v>
      </c>
      <c r="E76" s="9">
        <v>177</v>
      </c>
      <c r="F76" s="9">
        <v>351</v>
      </c>
      <c r="G76" s="9">
        <f t="shared" si="3"/>
        <v>62127</v>
      </c>
      <c r="H76" s="9">
        <v>0</v>
      </c>
      <c r="I76" s="9">
        <v>0</v>
      </c>
      <c r="J76" s="34">
        <v>0</v>
      </c>
      <c r="K76" s="34">
        <v>0</v>
      </c>
      <c r="L76" s="9">
        <v>0</v>
      </c>
    </row>
    <row r="77" spans="1:12" x14ac:dyDescent="0.3">
      <c r="A77" s="3" t="s">
        <v>285</v>
      </c>
      <c r="B77" s="3">
        <f t="shared" si="2"/>
        <v>45299</v>
      </c>
      <c r="C77" s="7" t="s">
        <v>66</v>
      </c>
      <c r="D77" s="7" t="s">
        <v>52</v>
      </c>
      <c r="E77" s="9">
        <v>177</v>
      </c>
      <c r="F77" s="9">
        <v>260</v>
      </c>
      <c r="G77" s="9">
        <f t="shared" si="3"/>
        <v>46020</v>
      </c>
      <c r="H77" s="9">
        <v>0</v>
      </c>
      <c r="I77" s="9">
        <v>0</v>
      </c>
      <c r="J77" s="34">
        <v>0</v>
      </c>
      <c r="K77" s="34">
        <v>0</v>
      </c>
      <c r="L77" s="9">
        <v>0</v>
      </c>
    </row>
    <row r="78" spans="1:12" x14ac:dyDescent="0.3">
      <c r="A78" s="3" t="s">
        <v>285</v>
      </c>
      <c r="B78" s="3">
        <f t="shared" si="2"/>
        <v>45299</v>
      </c>
      <c r="C78" s="7" t="s">
        <v>66</v>
      </c>
      <c r="D78" s="7" t="s">
        <v>54</v>
      </c>
      <c r="E78" s="9">
        <v>252</v>
      </c>
      <c r="F78" s="9">
        <v>165</v>
      </c>
      <c r="G78" s="9">
        <f t="shared" si="3"/>
        <v>41580</v>
      </c>
      <c r="H78" s="9">
        <v>0</v>
      </c>
      <c r="I78" s="9">
        <v>0</v>
      </c>
      <c r="J78" s="34">
        <v>0</v>
      </c>
      <c r="K78" s="34">
        <v>0</v>
      </c>
      <c r="L78" s="9">
        <v>3</v>
      </c>
    </row>
    <row r="79" spans="1:12" x14ac:dyDescent="0.3">
      <c r="A79" s="3" t="s">
        <v>285</v>
      </c>
      <c r="B79" s="3">
        <f t="shared" si="2"/>
        <v>45299</v>
      </c>
      <c r="C79" s="7" t="s">
        <v>66</v>
      </c>
      <c r="D79" s="7" t="s">
        <v>55</v>
      </c>
      <c r="E79" s="9">
        <v>251</v>
      </c>
      <c r="F79" s="9">
        <v>183</v>
      </c>
      <c r="G79" s="9">
        <f t="shared" si="3"/>
        <v>45933</v>
      </c>
      <c r="H79" s="9">
        <v>0</v>
      </c>
      <c r="I79" s="9">
        <v>0</v>
      </c>
      <c r="J79" s="34">
        <v>0</v>
      </c>
      <c r="K79" s="34">
        <v>0</v>
      </c>
      <c r="L79" s="9">
        <v>0</v>
      </c>
    </row>
    <row r="80" spans="1:12" x14ac:dyDescent="0.3">
      <c r="A80" s="3" t="s">
        <v>285</v>
      </c>
      <c r="B80" s="3">
        <f t="shared" si="2"/>
        <v>45299</v>
      </c>
      <c r="C80" s="7" t="s">
        <v>66</v>
      </c>
      <c r="D80" s="7" t="s">
        <v>56</v>
      </c>
      <c r="E80" s="9">
        <v>275</v>
      </c>
      <c r="F80" s="9">
        <v>202</v>
      </c>
      <c r="G80" s="9">
        <f t="shared" si="3"/>
        <v>55550</v>
      </c>
      <c r="H80" s="9">
        <v>0</v>
      </c>
      <c r="I80" s="9">
        <v>0</v>
      </c>
      <c r="J80" s="34">
        <v>0</v>
      </c>
      <c r="K80" s="34">
        <v>0</v>
      </c>
      <c r="L80" s="9">
        <v>0</v>
      </c>
    </row>
    <row r="81" spans="1:12" x14ac:dyDescent="0.3">
      <c r="A81" s="3" t="s">
        <v>285</v>
      </c>
      <c r="B81" s="3">
        <f t="shared" si="2"/>
        <v>45299</v>
      </c>
      <c r="C81" s="7" t="s">
        <v>66</v>
      </c>
      <c r="D81" s="7" t="s">
        <v>57</v>
      </c>
      <c r="E81" s="9">
        <v>287</v>
      </c>
      <c r="F81" s="9">
        <v>174</v>
      </c>
      <c r="G81" s="9">
        <f t="shared" si="3"/>
        <v>49938</v>
      </c>
      <c r="H81" s="9">
        <v>0</v>
      </c>
      <c r="I81" s="9">
        <v>0</v>
      </c>
      <c r="J81" s="34">
        <v>0</v>
      </c>
      <c r="K81" s="34">
        <v>0</v>
      </c>
      <c r="L81" s="9">
        <v>0</v>
      </c>
    </row>
    <row r="82" spans="1:12" x14ac:dyDescent="0.3">
      <c r="A82" s="3" t="s">
        <v>285</v>
      </c>
      <c r="B82" s="3">
        <f t="shared" si="2"/>
        <v>45299</v>
      </c>
      <c r="C82" s="7" t="s">
        <v>66</v>
      </c>
      <c r="D82" s="7" t="s">
        <v>58</v>
      </c>
      <c r="E82" s="9">
        <v>45</v>
      </c>
      <c r="F82" s="9">
        <v>5161</v>
      </c>
      <c r="G82" s="9">
        <f t="shared" si="3"/>
        <v>232245</v>
      </c>
      <c r="H82" s="9">
        <v>0</v>
      </c>
      <c r="I82" s="9">
        <v>0</v>
      </c>
      <c r="J82" s="34">
        <v>0</v>
      </c>
      <c r="K82" s="34">
        <v>0</v>
      </c>
      <c r="L82" s="9">
        <v>0</v>
      </c>
    </row>
    <row r="83" spans="1:12" x14ac:dyDescent="0.3">
      <c r="A83" s="3" t="s">
        <v>285</v>
      </c>
      <c r="B83" s="3">
        <f t="shared" si="2"/>
        <v>45299</v>
      </c>
      <c r="C83" s="7" t="s">
        <v>66</v>
      </c>
      <c r="D83" s="7" t="s">
        <v>59</v>
      </c>
      <c r="E83" s="9">
        <v>45</v>
      </c>
      <c r="F83" s="9">
        <v>5039</v>
      </c>
      <c r="G83" s="9">
        <f t="shared" si="3"/>
        <v>226755</v>
      </c>
      <c r="H83" s="9">
        <v>0</v>
      </c>
      <c r="I83" s="9">
        <v>0</v>
      </c>
      <c r="J83" s="34">
        <v>0</v>
      </c>
      <c r="K83" s="34">
        <v>0</v>
      </c>
      <c r="L83" s="9">
        <v>0</v>
      </c>
    </row>
    <row r="84" spans="1:12" x14ac:dyDescent="0.3">
      <c r="A84" s="3" t="s">
        <v>285</v>
      </c>
      <c r="B84" s="3">
        <f t="shared" si="2"/>
        <v>45299</v>
      </c>
      <c r="C84" s="7" t="s">
        <v>66</v>
      </c>
      <c r="D84" s="7" t="s">
        <v>60</v>
      </c>
      <c r="E84" s="9">
        <v>48</v>
      </c>
      <c r="F84" s="9">
        <v>4889</v>
      </c>
      <c r="G84" s="9">
        <f t="shared" si="3"/>
        <v>234672</v>
      </c>
      <c r="H84" s="9">
        <v>0</v>
      </c>
      <c r="I84" s="9">
        <v>0</v>
      </c>
      <c r="J84" s="34">
        <v>0</v>
      </c>
      <c r="K84" s="34">
        <v>0</v>
      </c>
      <c r="L84" s="9">
        <v>0</v>
      </c>
    </row>
    <row r="85" spans="1:12" x14ac:dyDescent="0.3">
      <c r="A85" s="3" t="s">
        <v>285</v>
      </c>
      <c r="B85" s="3">
        <f t="shared" si="2"/>
        <v>45299</v>
      </c>
      <c r="C85" s="7" t="s">
        <v>70</v>
      </c>
      <c r="D85" s="7" t="s">
        <v>46</v>
      </c>
      <c r="E85" s="9">
        <v>92</v>
      </c>
      <c r="F85" s="9">
        <v>302</v>
      </c>
      <c r="G85" s="9">
        <f t="shared" si="3"/>
        <v>27784</v>
      </c>
      <c r="H85" s="9">
        <v>0</v>
      </c>
      <c r="I85" s="9">
        <v>0</v>
      </c>
      <c r="J85" s="34">
        <v>0</v>
      </c>
      <c r="K85" s="34">
        <v>0</v>
      </c>
      <c r="L85" s="9">
        <v>0</v>
      </c>
    </row>
    <row r="86" spans="1:12" x14ac:dyDescent="0.3">
      <c r="A86" s="3" t="s">
        <v>285</v>
      </c>
      <c r="B86" s="3">
        <f t="shared" si="2"/>
        <v>45299</v>
      </c>
      <c r="C86" s="7" t="s">
        <v>70</v>
      </c>
      <c r="D86" s="7" t="s">
        <v>49</v>
      </c>
      <c r="E86" s="9">
        <v>96</v>
      </c>
      <c r="F86" s="9">
        <v>312</v>
      </c>
      <c r="G86" s="9">
        <f t="shared" si="3"/>
        <v>29952</v>
      </c>
      <c r="H86" s="9">
        <v>1</v>
      </c>
      <c r="I86" s="9">
        <v>0</v>
      </c>
      <c r="J86" s="34">
        <v>0.18</v>
      </c>
      <c r="K86" s="34">
        <v>0.01</v>
      </c>
      <c r="L86" s="9">
        <v>0</v>
      </c>
    </row>
    <row r="87" spans="1:12" x14ac:dyDescent="0.3">
      <c r="A87" s="3" t="s">
        <v>285</v>
      </c>
      <c r="B87" s="3">
        <f t="shared" si="2"/>
        <v>45299</v>
      </c>
      <c r="C87" s="7" t="s">
        <v>70</v>
      </c>
      <c r="D87" s="7" t="s">
        <v>50</v>
      </c>
      <c r="E87" s="9">
        <v>96</v>
      </c>
      <c r="F87" s="9">
        <v>321</v>
      </c>
      <c r="G87" s="9">
        <f t="shared" si="3"/>
        <v>30816</v>
      </c>
      <c r="H87" s="9">
        <v>1</v>
      </c>
      <c r="I87" s="9">
        <v>0</v>
      </c>
      <c r="J87" s="34">
        <v>0.24</v>
      </c>
      <c r="K87" s="34">
        <v>0.01</v>
      </c>
      <c r="L87" s="9">
        <v>0</v>
      </c>
    </row>
    <row r="88" spans="1:12" x14ac:dyDescent="0.3">
      <c r="A88" s="3" t="s">
        <v>285</v>
      </c>
      <c r="B88" s="3">
        <f t="shared" si="2"/>
        <v>45299</v>
      </c>
      <c r="C88" s="7" t="s">
        <v>70</v>
      </c>
      <c r="D88" s="7" t="s">
        <v>52</v>
      </c>
      <c r="E88" s="9">
        <v>104</v>
      </c>
      <c r="F88" s="9">
        <v>262</v>
      </c>
      <c r="G88" s="9">
        <f t="shared" si="3"/>
        <v>27248</v>
      </c>
      <c r="H88" s="9">
        <v>0</v>
      </c>
      <c r="I88" s="9">
        <v>0</v>
      </c>
      <c r="J88" s="34">
        <v>0</v>
      </c>
      <c r="K88" s="34">
        <v>0</v>
      </c>
      <c r="L88" s="9">
        <v>1</v>
      </c>
    </row>
    <row r="89" spans="1:12" x14ac:dyDescent="0.3">
      <c r="A89" s="3" t="s">
        <v>285</v>
      </c>
      <c r="B89" s="3">
        <f t="shared" si="2"/>
        <v>45299</v>
      </c>
      <c r="C89" s="7" t="s">
        <v>70</v>
      </c>
      <c r="D89" s="7" t="s">
        <v>55</v>
      </c>
      <c r="E89" s="9">
        <v>158</v>
      </c>
      <c r="F89" s="9">
        <v>187</v>
      </c>
      <c r="G89" s="9">
        <f t="shared" si="3"/>
        <v>29546</v>
      </c>
      <c r="H89" s="9">
        <v>1</v>
      </c>
      <c r="I89" s="9">
        <v>0</v>
      </c>
      <c r="J89" s="34">
        <v>0.21</v>
      </c>
      <c r="K89" s="34">
        <v>0.02</v>
      </c>
      <c r="L89" s="9">
        <v>0</v>
      </c>
    </row>
    <row r="90" spans="1:12" x14ac:dyDescent="0.3">
      <c r="A90" s="3" t="s">
        <v>285</v>
      </c>
      <c r="B90" s="3">
        <f t="shared" si="2"/>
        <v>45299</v>
      </c>
      <c r="C90" s="7" t="s">
        <v>70</v>
      </c>
      <c r="D90" s="7" t="s">
        <v>56</v>
      </c>
      <c r="E90" s="9">
        <v>162</v>
      </c>
      <c r="F90" s="9">
        <v>208</v>
      </c>
      <c r="G90" s="9">
        <f t="shared" si="3"/>
        <v>33696</v>
      </c>
      <c r="H90" s="9">
        <v>1</v>
      </c>
      <c r="I90" s="9">
        <v>0</v>
      </c>
      <c r="J90" s="34">
        <v>0.26</v>
      </c>
      <c r="K90" s="34">
        <v>0.02</v>
      </c>
      <c r="L90" s="9">
        <v>0</v>
      </c>
    </row>
    <row r="91" spans="1:12" x14ac:dyDescent="0.3">
      <c r="A91" s="3" t="s">
        <v>285</v>
      </c>
      <c r="B91" s="3">
        <f t="shared" si="2"/>
        <v>45299</v>
      </c>
      <c r="C91" s="7" t="s">
        <v>70</v>
      </c>
      <c r="D91" s="7" t="s">
        <v>57</v>
      </c>
      <c r="E91" s="9">
        <v>134</v>
      </c>
      <c r="F91" s="9">
        <v>179</v>
      </c>
      <c r="G91" s="9">
        <f t="shared" si="3"/>
        <v>23986</v>
      </c>
      <c r="H91" s="9">
        <v>0</v>
      </c>
      <c r="I91" s="9">
        <v>0</v>
      </c>
      <c r="J91" s="34">
        <v>0</v>
      </c>
      <c r="K91" s="34">
        <v>0</v>
      </c>
      <c r="L91" s="9">
        <v>0</v>
      </c>
    </row>
    <row r="92" spans="1:12" x14ac:dyDescent="0.3">
      <c r="A92" s="3" t="s">
        <v>285</v>
      </c>
      <c r="B92" s="3">
        <f t="shared" si="2"/>
        <v>45299</v>
      </c>
      <c r="C92" s="7" t="s">
        <v>74</v>
      </c>
      <c r="D92" s="7" t="s">
        <v>46</v>
      </c>
      <c r="E92" s="9">
        <v>299</v>
      </c>
      <c r="F92" s="9">
        <v>288</v>
      </c>
      <c r="G92" s="9">
        <f t="shared" si="3"/>
        <v>86112</v>
      </c>
      <c r="H92" s="9">
        <v>0</v>
      </c>
      <c r="I92" s="9">
        <v>0</v>
      </c>
      <c r="J92" s="34">
        <v>0</v>
      </c>
      <c r="K92" s="34">
        <v>0</v>
      </c>
      <c r="L92" s="9">
        <v>0</v>
      </c>
    </row>
    <row r="93" spans="1:12" x14ac:dyDescent="0.3">
      <c r="A93" s="3" t="s">
        <v>285</v>
      </c>
      <c r="B93" s="3">
        <f t="shared" si="2"/>
        <v>45299</v>
      </c>
      <c r="C93" s="7" t="s">
        <v>74</v>
      </c>
      <c r="D93" s="7" t="s">
        <v>49</v>
      </c>
      <c r="E93" s="9">
        <v>273</v>
      </c>
      <c r="F93" s="9">
        <v>298</v>
      </c>
      <c r="G93" s="9">
        <f t="shared" si="3"/>
        <v>81354</v>
      </c>
      <c r="H93" s="9">
        <v>0</v>
      </c>
      <c r="I93" s="9">
        <v>0</v>
      </c>
      <c r="J93" s="34">
        <v>0</v>
      </c>
      <c r="K93" s="34">
        <v>0</v>
      </c>
      <c r="L93" s="9">
        <v>0</v>
      </c>
    </row>
    <row r="94" spans="1:12" x14ac:dyDescent="0.3">
      <c r="A94" s="3" t="s">
        <v>285</v>
      </c>
      <c r="B94" s="3">
        <f t="shared" si="2"/>
        <v>45299</v>
      </c>
      <c r="C94" s="7" t="s">
        <v>74</v>
      </c>
      <c r="D94" s="7" t="s">
        <v>50</v>
      </c>
      <c r="E94" s="9">
        <v>297</v>
      </c>
      <c r="F94" s="9">
        <v>307</v>
      </c>
      <c r="G94" s="9">
        <f t="shared" si="3"/>
        <v>91179</v>
      </c>
      <c r="H94" s="9">
        <v>0</v>
      </c>
      <c r="I94" s="9">
        <v>0</v>
      </c>
      <c r="J94" s="34">
        <v>0</v>
      </c>
      <c r="K94" s="34">
        <v>0</v>
      </c>
      <c r="L94" s="9">
        <v>0</v>
      </c>
    </row>
    <row r="95" spans="1:12" x14ac:dyDescent="0.3">
      <c r="A95" s="3" t="s">
        <v>285</v>
      </c>
      <c r="B95" s="3">
        <f t="shared" si="2"/>
        <v>45299</v>
      </c>
      <c r="C95" s="7" t="s">
        <v>74</v>
      </c>
      <c r="D95" s="7" t="s">
        <v>51</v>
      </c>
      <c r="E95" s="9">
        <v>274</v>
      </c>
      <c r="F95" s="9">
        <v>347</v>
      </c>
      <c r="G95" s="9">
        <f t="shared" si="3"/>
        <v>95078</v>
      </c>
      <c r="H95" s="9">
        <v>1</v>
      </c>
      <c r="I95" s="9">
        <v>0</v>
      </c>
      <c r="J95" s="34">
        <v>0.1</v>
      </c>
      <c r="K95" s="34">
        <v>0.02</v>
      </c>
      <c r="L95" s="9">
        <v>0</v>
      </c>
    </row>
    <row r="96" spans="1:12" x14ac:dyDescent="0.3">
      <c r="A96" s="3" t="s">
        <v>285</v>
      </c>
      <c r="B96" s="3">
        <f t="shared" si="2"/>
        <v>45299</v>
      </c>
      <c r="C96" s="7" t="s">
        <v>74</v>
      </c>
      <c r="D96" s="7" t="s">
        <v>52</v>
      </c>
      <c r="E96" s="9">
        <v>359</v>
      </c>
      <c r="F96" s="9">
        <v>253</v>
      </c>
      <c r="G96" s="9">
        <f t="shared" si="3"/>
        <v>90827</v>
      </c>
      <c r="H96" s="9">
        <v>1</v>
      </c>
      <c r="I96" s="9">
        <v>1</v>
      </c>
      <c r="J96" s="34">
        <v>0.22</v>
      </c>
      <c r="K96" s="34">
        <v>0.02</v>
      </c>
      <c r="L96" s="9">
        <v>0</v>
      </c>
    </row>
    <row r="97" spans="1:12" x14ac:dyDescent="0.3">
      <c r="A97" s="3" t="s">
        <v>285</v>
      </c>
      <c r="B97" s="3">
        <f t="shared" si="2"/>
        <v>45299</v>
      </c>
      <c r="C97" s="7" t="s">
        <v>74</v>
      </c>
      <c r="D97" s="7" t="s">
        <v>54</v>
      </c>
      <c r="E97" s="9">
        <v>384</v>
      </c>
      <c r="F97" s="9">
        <v>163</v>
      </c>
      <c r="G97" s="9">
        <f t="shared" si="3"/>
        <v>62592</v>
      </c>
      <c r="H97" s="9">
        <v>0</v>
      </c>
      <c r="I97" s="9">
        <v>0</v>
      </c>
      <c r="J97" s="34">
        <v>0</v>
      </c>
      <c r="K97" s="34">
        <v>0</v>
      </c>
      <c r="L97" s="9">
        <v>0</v>
      </c>
    </row>
    <row r="98" spans="1:12" x14ac:dyDescent="0.3">
      <c r="A98" s="3" t="s">
        <v>285</v>
      </c>
      <c r="B98" s="3">
        <f t="shared" si="2"/>
        <v>45299</v>
      </c>
      <c r="C98" s="7" t="s">
        <v>74</v>
      </c>
      <c r="D98" s="7" t="s">
        <v>55</v>
      </c>
      <c r="E98" s="9">
        <v>351</v>
      </c>
      <c r="F98" s="9">
        <v>181</v>
      </c>
      <c r="G98" s="9">
        <f t="shared" si="3"/>
        <v>63531</v>
      </c>
      <c r="H98" s="9">
        <v>0</v>
      </c>
      <c r="I98" s="9">
        <v>0</v>
      </c>
      <c r="J98" s="34">
        <v>0</v>
      </c>
      <c r="K98" s="34">
        <v>0</v>
      </c>
      <c r="L98" s="9">
        <v>0</v>
      </c>
    </row>
    <row r="99" spans="1:12" x14ac:dyDescent="0.3">
      <c r="A99" s="3" t="s">
        <v>285</v>
      </c>
      <c r="B99" s="3">
        <f t="shared" si="2"/>
        <v>45299</v>
      </c>
      <c r="C99" s="7" t="s">
        <v>74</v>
      </c>
      <c r="D99" s="7" t="s">
        <v>56</v>
      </c>
      <c r="E99" s="9">
        <v>460</v>
      </c>
      <c r="F99" s="9">
        <v>196</v>
      </c>
      <c r="G99" s="9">
        <f t="shared" si="3"/>
        <v>90160</v>
      </c>
      <c r="H99" s="9">
        <v>0</v>
      </c>
      <c r="I99" s="9">
        <v>0</v>
      </c>
      <c r="J99" s="34">
        <v>0</v>
      </c>
      <c r="K99" s="34">
        <v>0</v>
      </c>
      <c r="L99" s="9">
        <v>0</v>
      </c>
    </row>
    <row r="100" spans="1:12" x14ac:dyDescent="0.3">
      <c r="A100" s="3" t="s">
        <v>285</v>
      </c>
      <c r="B100" s="3">
        <f t="shared" si="2"/>
        <v>45299</v>
      </c>
      <c r="C100" s="7" t="s">
        <v>74</v>
      </c>
      <c r="D100" s="7" t="s">
        <v>57</v>
      </c>
      <c r="E100" s="9">
        <v>378</v>
      </c>
      <c r="F100" s="9">
        <v>171</v>
      </c>
      <c r="G100" s="9">
        <f t="shared" si="3"/>
        <v>64638</v>
      </c>
      <c r="H100" s="9">
        <v>0</v>
      </c>
      <c r="I100" s="9">
        <v>0</v>
      </c>
      <c r="J100" s="34">
        <v>0</v>
      </c>
      <c r="K100" s="34">
        <v>0</v>
      </c>
      <c r="L100" s="9">
        <v>0</v>
      </c>
    </row>
    <row r="101" spans="1:12" x14ac:dyDescent="0.3">
      <c r="A101" s="3" t="s">
        <v>285</v>
      </c>
      <c r="B101" s="3">
        <f t="shared" si="2"/>
        <v>45299</v>
      </c>
      <c r="C101" s="7" t="s">
        <v>74</v>
      </c>
      <c r="D101" s="7" t="s">
        <v>58</v>
      </c>
      <c r="E101" s="9">
        <v>58</v>
      </c>
      <c r="F101" s="9">
        <v>4996</v>
      </c>
      <c r="G101" s="9">
        <f t="shared" si="3"/>
        <v>289768</v>
      </c>
      <c r="H101" s="9">
        <v>0</v>
      </c>
      <c r="I101" s="9">
        <v>0</v>
      </c>
      <c r="J101" s="34">
        <v>0</v>
      </c>
      <c r="K101" s="34">
        <v>0</v>
      </c>
      <c r="L101" s="9">
        <v>0</v>
      </c>
    </row>
    <row r="102" spans="1:12" x14ac:dyDescent="0.3">
      <c r="A102" s="3" t="s">
        <v>285</v>
      </c>
      <c r="B102" s="3">
        <f t="shared" si="2"/>
        <v>45299</v>
      </c>
      <c r="C102" s="7" t="s">
        <v>74</v>
      </c>
      <c r="D102" s="7" t="s">
        <v>59</v>
      </c>
      <c r="E102" s="9">
        <v>65</v>
      </c>
      <c r="F102" s="9">
        <v>4913</v>
      </c>
      <c r="G102" s="9">
        <f t="shared" si="3"/>
        <v>319345</v>
      </c>
      <c r="H102" s="9">
        <v>0</v>
      </c>
      <c r="I102" s="9">
        <v>0</v>
      </c>
      <c r="J102" s="34">
        <v>0</v>
      </c>
      <c r="K102" s="34">
        <v>0</v>
      </c>
      <c r="L102" s="9">
        <v>0</v>
      </c>
    </row>
    <row r="103" spans="1:12" x14ac:dyDescent="0.3">
      <c r="A103" s="3" t="s">
        <v>285</v>
      </c>
      <c r="B103" s="3">
        <f t="shared" si="2"/>
        <v>45299</v>
      </c>
      <c r="C103" s="7" t="s">
        <v>74</v>
      </c>
      <c r="D103" s="7" t="s">
        <v>60</v>
      </c>
      <c r="E103" s="9">
        <v>59</v>
      </c>
      <c r="F103" s="9">
        <v>4820</v>
      </c>
      <c r="G103" s="9">
        <f t="shared" si="3"/>
        <v>284380</v>
      </c>
      <c r="H103" s="9">
        <v>0</v>
      </c>
      <c r="I103" s="9">
        <v>0</v>
      </c>
      <c r="J103" s="34">
        <v>0</v>
      </c>
      <c r="K103" s="34">
        <v>0</v>
      </c>
      <c r="L103" s="9">
        <v>0</v>
      </c>
    </row>
    <row r="104" spans="1:12" x14ac:dyDescent="0.3">
      <c r="A104" s="3" t="s">
        <v>285</v>
      </c>
      <c r="B104" s="3">
        <f t="shared" si="2"/>
        <v>45299</v>
      </c>
      <c r="C104" s="7" t="s">
        <v>74</v>
      </c>
      <c r="D104" s="7" t="s">
        <v>61</v>
      </c>
      <c r="E104" s="9">
        <v>65</v>
      </c>
      <c r="F104" s="9">
        <v>1170</v>
      </c>
      <c r="G104" s="9">
        <f t="shared" si="3"/>
        <v>76050</v>
      </c>
      <c r="H104" s="9">
        <v>0</v>
      </c>
      <c r="I104" s="9">
        <v>0</v>
      </c>
      <c r="J104" s="34">
        <v>0</v>
      </c>
      <c r="K104" s="34">
        <v>0</v>
      </c>
      <c r="L104" s="9">
        <v>0</v>
      </c>
    </row>
    <row r="105" spans="1:12" x14ac:dyDescent="0.3">
      <c r="A105" s="3" t="s">
        <v>285</v>
      </c>
      <c r="B105" s="3">
        <f t="shared" si="2"/>
        <v>45299</v>
      </c>
      <c r="C105" s="7" t="s">
        <v>76</v>
      </c>
      <c r="D105" s="7" t="s">
        <v>46</v>
      </c>
      <c r="E105" s="9">
        <v>112</v>
      </c>
      <c r="F105" s="9">
        <v>300</v>
      </c>
      <c r="G105" s="9">
        <f t="shared" si="3"/>
        <v>33600</v>
      </c>
      <c r="H105" s="9">
        <v>0</v>
      </c>
      <c r="I105" s="9">
        <v>0</v>
      </c>
      <c r="J105" s="34">
        <v>0</v>
      </c>
      <c r="K105" s="34">
        <v>0</v>
      </c>
      <c r="L105" s="9">
        <v>0</v>
      </c>
    </row>
    <row r="106" spans="1:12" x14ac:dyDescent="0.3">
      <c r="A106" s="3" t="s">
        <v>285</v>
      </c>
      <c r="B106" s="3">
        <f t="shared" si="2"/>
        <v>45299</v>
      </c>
      <c r="C106" s="7" t="s">
        <v>76</v>
      </c>
      <c r="D106" s="7" t="s">
        <v>49</v>
      </c>
      <c r="E106" s="9">
        <v>131</v>
      </c>
      <c r="F106" s="9">
        <v>311</v>
      </c>
      <c r="G106" s="9">
        <f t="shared" si="3"/>
        <v>40741</v>
      </c>
      <c r="H106" s="9">
        <v>0</v>
      </c>
      <c r="I106" s="9">
        <v>0</v>
      </c>
      <c r="J106" s="34">
        <v>0</v>
      </c>
      <c r="K106" s="34">
        <v>0</v>
      </c>
      <c r="L106" s="9">
        <v>0</v>
      </c>
    </row>
    <row r="107" spans="1:12" x14ac:dyDescent="0.3">
      <c r="A107" s="3" t="s">
        <v>285</v>
      </c>
      <c r="B107" s="3">
        <f t="shared" si="2"/>
        <v>45299</v>
      </c>
      <c r="C107" s="7" t="s">
        <v>76</v>
      </c>
      <c r="D107" s="7" t="s">
        <v>50</v>
      </c>
      <c r="E107" s="9">
        <v>128</v>
      </c>
      <c r="F107" s="9">
        <v>321</v>
      </c>
      <c r="G107" s="9">
        <f t="shared" si="3"/>
        <v>41088</v>
      </c>
      <c r="H107" s="9">
        <v>0</v>
      </c>
      <c r="I107" s="9">
        <v>0</v>
      </c>
      <c r="J107" s="34">
        <v>0</v>
      </c>
      <c r="K107" s="34">
        <v>0</v>
      </c>
      <c r="L107" s="9">
        <v>0</v>
      </c>
    </row>
    <row r="108" spans="1:12" x14ac:dyDescent="0.3">
      <c r="A108" s="3" t="s">
        <v>285</v>
      </c>
      <c r="B108" s="3">
        <f t="shared" si="2"/>
        <v>45299</v>
      </c>
      <c r="C108" s="7" t="s">
        <v>76</v>
      </c>
      <c r="D108" s="7" t="s">
        <v>51</v>
      </c>
      <c r="E108" s="9">
        <v>125</v>
      </c>
      <c r="F108" s="9">
        <v>357</v>
      </c>
      <c r="G108" s="9">
        <f t="shared" si="3"/>
        <v>44625</v>
      </c>
      <c r="H108" s="9">
        <v>0</v>
      </c>
      <c r="I108" s="9">
        <v>0</v>
      </c>
      <c r="J108" s="34">
        <v>0</v>
      </c>
      <c r="K108" s="34">
        <v>0</v>
      </c>
      <c r="L108" s="9">
        <v>0</v>
      </c>
    </row>
    <row r="109" spans="1:12" x14ac:dyDescent="0.3">
      <c r="A109" s="3" t="s">
        <v>285</v>
      </c>
      <c r="B109" s="3">
        <f t="shared" si="2"/>
        <v>45299</v>
      </c>
      <c r="C109" s="7" t="s">
        <v>76</v>
      </c>
      <c r="D109" s="7" t="s">
        <v>52</v>
      </c>
      <c r="E109" s="9">
        <v>162</v>
      </c>
      <c r="F109" s="9">
        <v>263</v>
      </c>
      <c r="G109" s="9">
        <f t="shared" si="3"/>
        <v>42606</v>
      </c>
      <c r="H109" s="9">
        <v>1</v>
      </c>
      <c r="I109" s="9">
        <v>1</v>
      </c>
      <c r="J109" s="34">
        <v>0.25</v>
      </c>
      <c r="K109" s="34">
        <v>0.02</v>
      </c>
      <c r="L109" s="9">
        <v>2</v>
      </c>
    </row>
    <row r="110" spans="1:12" x14ac:dyDescent="0.3">
      <c r="A110" s="3" t="s">
        <v>285</v>
      </c>
      <c r="B110" s="3">
        <f t="shared" si="2"/>
        <v>45299</v>
      </c>
      <c r="C110" s="7" t="s">
        <v>76</v>
      </c>
      <c r="D110" s="7" t="s">
        <v>54</v>
      </c>
      <c r="E110" s="9">
        <v>170</v>
      </c>
      <c r="F110" s="9">
        <v>169</v>
      </c>
      <c r="G110" s="9">
        <f t="shared" si="3"/>
        <v>28730</v>
      </c>
      <c r="H110" s="9">
        <v>0</v>
      </c>
      <c r="I110" s="9">
        <v>0</v>
      </c>
      <c r="J110" s="34">
        <v>0</v>
      </c>
      <c r="K110" s="34">
        <v>0</v>
      </c>
      <c r="L110" s="9">
        <v>0</v>
      </c>
    </row>
    <row r="111" spans="1:12" x14ac:dyDescent="0.3">
      <c r="A111" s="3" t="s">
        <v>285</v>
      </c>
      <c r="B111" s="3">
        <f t="shared" si="2"/>
        <v>45299</v>
      </c>
      <c r="C111" s="7" t="s">
        <v>76</v>
      </c>
      <c r="D111" s="7" t="s">
        <v>55</v>
      </c>
      <c r="E111" s="9">
        <v>207</v>
      </c>
      <c r="F111" s="9">
        <v>187</v>
      </c>
      <c r="G111" s="9">
        <f t="shared" si="3"/>
        <v>38709</v>
      </c>
      <c r="H111" s="9">
        <v>0</v>
      </c>
      <c r="I111" s="9">
        <v>0</v>
      </c>
      <c r="J111" s="34">
        <v>0</v>
      </c>
      <c r="K111" s="34">
        <v>0</v>
      </c>
      <c r="L111" s="9">
        <v>0</v>
      </c>
    </row>
    <row r="112" spans="1:12" x14ac:dyDescent="0.3">
      <c r="A112" s="3" t="s">
        <v>285</v>
      </c>
      <c r="B112" s="3">
        <f t="shared" si="2"/>
        <v>45299</v>
      </c>
      <c r="C112" s="7" t="s">
        <v>76</v>
      </c>
      <c r="D112" s="7" t="s">
        <v>56</v>
      </c>
      <c r="E112" s="9">
        <v>201</v>
      </c>
      <c r="F112" s="9">
        <v>206</v>
      </c>
      <c r="G112" s="9">
        <f t="shared" si="3"/>
        <v>41406</v>
      </c>
      <c r="H112" s="9">
        <v>0</v>
      </c>
      <c r="I112" s="9">
        <v>0</v>
      </c>
      <c r="J112" s="34">
        <v>0</v>
      </c>
      <c r="K112" s="34">
        <v>0</v>
      </c>
      <c r="L112" s="9">
        <v>0</v>
      </c>
    </row>
    <row r="113" spans="1:12" x14ac:dyDescent="0.3">
      <c r="A113" s="3" t="s">
        <v>285</v>
      </c>
      <c r="B113" s="3">
        <f t="shared" si="2"/>
        <v>45299</v>
      </c>
      <c r="C113" s="7" t="s">
        <v>76</v>
      </c>
      <c r="D113" s="7" t="s">
        <v>57</v>
      </c>
      <c r="E113" s="9">
        <v>265</v>
      </c>
      <c r="F113" s="9">
        <v>178</v>
      </c>
      <c r="G113" s="9">
        <f t="shared" si="3"/>
        <v>47170</v>
      </c>
      <c r="H113" s="9">
        <v>1</v>
      </c>
      <c r="I113" s="9">
        <v>0</v>
      </c>
      <c r="J113" s="34">
        <v>0.23</v>
      </c>
      <c r="K113" s="34">
        <v>0.03</v>
      </c>
      <c r="L113" s="9">
        <v>0</v>
      </c>
    </row>
    <row r="114" spans="1:12" x14ac:dyDescent="0.3">
      <c r="A114" s="3" t="s">
        <v>285</v>
      </c>
      <c r="B114" s="3">
        <f t="shared" si="2"/>
        <v>45299</v>
      </c>
      <c r="C114" s="7" t="s">
        <v>76</v>
      </c>
      <c r="D114" s="7" t="s">
        <v>58</v>
      </c>
      <c r="E114" s="9">
        <v>59</v>
      </c>
      <c r="F114" s="9">
        <v>5276</v>
      </c>
      <c r="G114" s="9">
        <f t="shared" si="3"/>
        <v>311284</v>
      </c>
      <c r="H114" s="9">
        <v>0</v>
      </c>
      <c r="I114" s="9">
        <v>0</v>
      </c>
      <c r="J114" s="34">
        <v>0</v>
      </c>
      <c r="K114" s="34">
        <v>0</v>
      </c>
      <c r="L114" s="9">
        <v>0</v>
      </c>
    </row>
    <row r="115" spans="1:12" x14ac:dyDescent="0.3">
      <c r="A115" s="3" t="s">
        <v>285</v>
      </c>
      <c r="B115" s="3">
        <f t="shared" si="2"/>
        <v>45299</v>
      </c>
      <c r="C115" s="7" t="s">
        <v>76</v>
      </c>
      <c r="D115" s="7" t="s">
        <v>59</v>
      </c>
      <c r="E115" s="9">
        <v>65</v>
      </c>
      <c r="F115" s="9">
        <v>5140</v>
      </c>
      <c r="G115" s="9">
        <f t="shared" si="3"/>
        <v>334100</v>
      </c>
      <c r="H115" s="9">
        <v>0</v>
      </c>
      <c r="I115" s="9">
        <v>0</v>
      </c>
      <c r="J115" s="34">
        <v>0</v>
      </c>
      <c r="K115" s="34">
        <v>0</v>
      </c>
      <c r="L115" s="9">
        <v>0</v>
      </c>
    </row>
    <row r="116" spans="1:12" x14ac:dyDescent="0.3">
      <c r="A116" s="3" t="s">
        <v>285</v>
      </c>
      <c r="B116" s="3">
        <f t="shared" si="2"/>
        <v>45299</v>
      </c>
      <c r="C116" s="7" t="s">
        <v>76</v>
      </c>
      <c r="D116" s="7" t="s">
        <v>60</v>
      </c>
      <c r="E116" s="9">
        <v>61</v>
      </c>
      <c r="F116" s="9">
        <v>5042</v>
      </c>
      <c r="G116" s="9">
        <f t="shared" si="3"/>
        <v>307562</v>
      </c>
      <c r="H116" s="9">
        <v>1</v>
      </c>
      <c r="I116" s="9">
        <v>0</v>
      </c>
      <c r="J116" s="34">
        <v>0.1</v>
      </c>
      <c r="K116" s="34">
        <v>0.01</v>
      </c>
      <c r="L116" s="9">
        <v>0</v>
      </c>
    </row>
    <row r="117" spans="1:12" x14ac:dyDescent="0.3">
      <c r="A117" s="3" t="s">
        <v>285</v>
      </c>
      <c r="B117" s="3">
        <f t="shared" si="2"/>
        <v>45299</v>
      </c>
      <c r="C117" s="7" t="s">
        <v>76</v>
      </c>
      <c r="D117" s="7" t="s">
        <v>61</v>
      </c>
      <c r="E117" s="9">
        <v>61</v>
      </c>
      <c r="F117" s="9">
        <v>1223</v>
      </c>
      <c r="G117" s="9">
        <f t="shared" si="3"/>
        <v>74603</v>
      </c>
      <c r="H117" s="9">
        <v>0</v>
      </c>
      <c r="I117" s="9">
        <v>0</v>
      </c>
      <c r="J117" s="34">
        <v>0</v>
      </c>
      <c r="K117" s="34">
        <v>0</v>
      </c>
      <c r="L117" s="9">
        <v>0</v>
      </c>
    </row>
    <row r="118" spans="1:12" x14ac:dyDescent="0.3">
      <c r="A118" s="3" t="s">
        <v>286</v>
      </c>
      <c r="B118" s="3">
        <f t="shared" si="2"/>
        <v>45306</v>
      </c>
      <c r="C118" s="7" t="s">
        <v>62</v>
      </c>
      <c r="D118" s="7" t="s">
        <v>46</v>
      </c>
      <c r="E118" s="9">
        <v>238</v>
      </c>
      <c r="F118" s="9">
        <v>286</v>
      </c>
      <c r="G118" s="9">
        <f t="shared" si="3"/>
        <v>68068</v>
      </c>
      <c r="H118" s="9">
        <v>0</v>
      </c>
      <c r="I118" s="9">
        <v>0</v>
      </c>
      <c r="J118" s="34">
        <v>0</v>
      </c>
      <c r="K118" s="34">
        <v>0</v>
      </c>
      <c r="L118" s="9">
        <v>0</v>
      </c>
    </row>
    <row r="119" spans="1:12" x14ac:dyDescent="0.3">
      <c r="A119" s="3" t="s">
        <v>286</v>
      </c>
      <c r="B119" s="3">
        <f t="shared" si="2"/>
        <v>45306</v>
      </c>
      <c r="C119" s="7" t="s">
        <v>62</v>
      </c>
      <c r="D119" s="7" t="s">
        <v>49</v>
      </c>
      <c r="E119" s="9">
        <v>299</v>
      </c>
      <c r="F119" s="9">
        <v>298</v>
      </c>
      <c r="G119" s="9">
        <f t="shared" si="3"/>
        <v>89102</v>
      </c>
      <c r="H119" s="9">
        <v>0</v>
      </c>
      <c r="I119" s="9">
        <v>0</v>
      </c>
      <c r="J119" s="34">
        <v>0</v>
      </c>
      <c r="K119" s="34">
        <v>0</v>
      </c>
      <c r="L119" s="9">
        <v>0</v>
      </c>
    </row>
    <row r="120" spans="1:12" x14ac:dyDescent="0.3">
      <c r="A120" s="3" t="s">
        <v>286</v>
      </c>
      <c r="B120" s="3">
        <f t="shared" si="2"/>
        <v>45306</v>
      </c>
      <c r="C120" s="7" t="s">
        <v>62</v>
      </c>
      <c r="D120" s="7" t="s">
        <v>50</v>
      </c>
      <c r="E120" s="9">
        <v>252</v>
      </c>
      <c r="F120" s="9">
        <v>304</v>
      </c>
      <c r="G120" s="9">
        <f t="shared" si="3"/>
        <v>76608</v>
      </c>
      <c r="H120" s="9">
        <v>0</v>
      </c>
      <c r="I120" s="9">
        <v>0</v>
      </c>
      <c r="J120" s="34">
        <v>0</v>
      </c>
      <c r="K120" s="34">
        <v>0</v>
      </c>
      <c r="L120" s="9">
        <v>0</v>
      </c>
    </row>
    <row r="121" spans="1:12" x14ac:dyDescent="0.3">
      <c r="A121" s="3" t="s">
        <v>286</v>
      </c>
      <c r="B121" s="3">
        <f t="shared" si="2"/>
        <v>45306</v>
      </c>
      <c r="C121" s="7" t="s">
        <v>62</v>
      </c>
      <c r="D121" s="7" t="s">
        <v>51</v>
      </c>
      <c r="E121" s="9">
        <v>313</v>
      </c>
      <c r="F121" s="9">
        <v>344</v>
      </c>
      <c r="G121" s="9">
        <f t="shared" si="3"/>
        <v>107672</v>
      </c>
      <c r="H121" s="9">
        <v>0</v>
      </c>
      <c r="I121" s="9">
        <v>0</v>
      </c>
      <c r="J121" s="34">
        <v>0</v>
      </c>
      <c r="K121" s="34">
        <v>0</v>
      </c>
      <c r="L121" s="9">
        <v>0</v>
      </c>
    </row>
    <row r="122" spans="1:12" x14ac:dyDescent="0.3">
      <c r="A122" s="3" t="s">
        <v>286</v>
      </c>
      <c r="B122" s="3">
        <f t="shared" si="2"/>
        <v>45306</v>
      </c>
      <c r="C122" s="7" t="s">
        <v>62</v>
      </c>
      <c r="D122" s="7" t="s">
        <v>52</v>
      </c>
      <c r="E122" s="9">
        <v>267</v>
      </c>
      <c r="F122" s="9">
        <v>251</v>
      </c>
      <c r="G122" s="9">
        <f t="shared" si="3"/>
        <v>67017</v>
      </c>
      <c r="H122" s="9">
        <v>0</v>
      </c>
      <c r="I122" s="9">
        <v>0</v>
      </c>
      <c r="J122" s="34">
        <v>0</v>
      </c>
      <c r="K122" s="34">
        <v>0</v>
      </c>
      <c r="L122" s="9">
        <v>0</v>
      </c>
    </row>
    <row r="123" spans="1:12" x14ac:dyDescent="0.3">
      <c r="A123" s="3" t="s">
        <v>286</v>
      </c>
      <c r="B123" s="3">
        <f t="shared" si="2"/>
        <v>45306</v>
      </c>
      <c r="C123" s="7" t="s">
        <v>62</v>
      </c>
      <c r="D123" s="7" t="s">
        <v>54</v>
      </c>
      <c r="E123" s="9">
        <v>555</v>
      </c>
      <c r="F123" s="9">
        <v>161</v>
      </c>
      <c r="G123" s="9">
        <f t="shared" si="3"/>
        <v>89355</v>
      </c>
      <c r="H123" s="9">
        <v>1</v>
      </c>
      <c r="I123" s="9">
        <v>1</v>
      </c>
      <c r="J123" s="34">
        <v>0.21</v>
      </c>
      <c r="K123" s="34">
        <v>0.03</v>
      </c>
      <c r="L123" s="9">
        <v>0</v>
      </c>
    </row>
    <row r="124" spans="1:12" x14ac:dyDescent="0.3">
      <c r="A124" s="3" t="s">
        <v>286</v>
      </c>
      <c r="B124" s="3">
        <f t="shared" si="2"/>
        <v>45306</v>
      </c>
      <c r="C124" s="7" t="s">
        <v>62</v>
      </c>
      <c r="D124" s="7" t="s">
        <v>55</v>
      </c>
      <c r="E124" s="9">
        <v>437</v>
      </c>
      <c r="F124" s="9">
        <v>180</v>
      </c>
      <c r="G124" s="9">
        <f t="shared" si="3"/>
        <v>78660</v>
      </c>
      <c r="H124" s="9">
        <v>0</v>
      </c>
      <c r="I124" s="9">
        <v>0</v>
      </c>
      <c r="J124" s="34">
        <v>0</v>
      </c>
      <c r="K124" s="34">
        <v>0</v>
      </c>
      <c r="L124" s="9">
        <v>4</v>
      </c>
    </row>
    <row r="125" spans="1:12" x14ac:dyDescent="0.3">
      <c r="A125" s="3" t="s">
        <v>286</v>
      </c>
      <c r="B125" s="3">
        <f t="shared" si="2"/>
        <v>45306</v>
      </c>
      <c r="C125" s="7" t="s">
        <v>62</v>
      </c>
      <c r="D125" s="7" t="s">
        <v>56</v>
      </c>
      <c r="E125" s="9">
        <v>444</v>
      </c>
      <c r="F125" s="9">
        <v>198</v>
      </c>
      <c r="G125" s="9">
        <f t="shared" si="3"/>
        <v>87912</v>
      </c>
      <c r="H125" s="9">
        <v>0</v>
      </c>
      <c r="I125" s="9">
        <v>0</v>
      </c>
      <c r="J125" s="34">
        <v>0</v>
      </c>
      <c r="K125" s="34">
        <v>0</v>
      </c>
      <c r="L125" s="9">
        <v>0</v>
      </c>
    </row>
    <row r="126" spans="1:12" x14ac:dyDescent="0.3">
      <c r="A126" s="3" t="s">
        <v>286</v>
      </c>
      <c r="B126" s="3">
        <f t="shared" si="2"/>
        <v>45306</v>
      </c>
      <c r="C126" s="7" t="s">
        <v>62</v>
      </c>
      <c r="D126" s="7" t="s">
        <v>57</v>
      </c>
      <c r="E126" s="9">
        <v>397</v>
      </c>
      <c r="F126" s="9">
        <v>171</v>
      </c>
      <c r="G126" s="9">
        <f t="shared" si="3"/>
        <v>67887</v>
      </c>
      <c r="H126" s="9">
        <v>0</v>
      </c>
      <c r="I126" s="9">
        <v>0</v>
      </c>
      <c r="J126" s="34">
        <v>0</v>
      </c>
      <c r="K126" s="34">
        <v>0</v>
      </c>
      <c r="L126" s="9">
        <v>0</v>
      </c>
    </row>
    <row r="127" spans="1:12" x14ac:dyDescent="0.3">
      <c r="A127" s="3" t="s">
        <v>286</v>
      </c>
      <c r="B127" s="3">
        <f t="shared" si="2"/>
        <v>45306</v>
      </c>
      <c r="C127" s="7" t="s">
        <v>62</v>
      </c>
      <c r="D127" s="7" t="s">
        <v>58</v>
      </c>
      <c r="E127" s="9">
        <v>59</v>
      </c>
      <c r="F127" s="9">
        <v>5035</v>
      </c>
      <c r="G127" s="9">
        <f t="shared" si="3"/>
        <v>297065</v>
      </c>
      <c r="H127" s="9">
        <v>0</v>
      </c>
      <c r="I127" s="9">
        <v>0</v>
      </c>
      <c r="J127" s="34">
        <v>0</v>
      </c>
      <c r="K127" s="34">
        <v>0</v>
      </c>
      <c r="L127" s="9">
        <v>0</v>
      </c>
    </row>
    <row r="128" spans="1:12" x14ac:dyDescent="0.3">
      <c r="A128" s="3" t="s">
        <v>286</v>
      </c>
      <c r="B128" s="3">
        <f t="shared" si="2"/>
        <v>45306</v>
      </c>
      <c r="C128" s="7" t="s">
        <v>62</v>
      </c>
      <c r="D128" s="7" t="s">
        <v>59</v>
      </c>
      <c r="E128" s="9">
        <v>50</v>
      </c>
      <c r="F128" s="9">
        <v>4896</v>
      </c>
      <c r="G128" s="9">
        <f t="shared" si="3"/>
        <v>244800</v>
      </c>
      <c r="H128" s="9">
        <v>0</v>
      </c>
      <c r="I128" s="9">
        <v>0</v>
      </c>
      <c r="J128" s="34">
        <v>0</v>
      </c>
      <c r="K128" s="34">
        <v>0</v>
      </c>
      <c r="L128" s="9">
        <v>0</v>
      </c>
    </row>
    <row r="129" spans="1:12" x14ac:dyDescent="0.3">
      <c r="A129" s="3" t="s">
        <v>286</v>
      </c>
      <c r="B129" s="3">
        <f t="shared" si="2"/>
        <v>45306</v>
      </c>
      <c r="C129" s="7" t="s">
        <v>62</v>
      </c>
      <c r="D129" s="7" t="s">
        <v>60</v>
      </c>
      <c r="E129" s="9">
        <v>56</v>
      </c>
      <c r="F129" s="9">
        <v>4778</v>
      </c>
      <c r="G129" s="9">
        <f t="shared" si="3"/>
        <v>267568</v>
      </c>
      <c r="H129" s="9">
        <v>0</v>
      </c>
      <c r="I129" s="9">
        <v>0</v>
      </c>
      <c r="J129" s="34">
        <v>0</v>
      </c>
      <c r="K129" s="34">
        <v>0</v>
      </c>
      <c r="L129" s="9">
        <v>0</v>
      </c>
    </row>
    <row r="130" spans="1:12" x14ac:dyDescent="0.3">
      <c r="A130" s="3" t="s">
        <v>286</v>
      </c>
      <c r="B130" s="3">
        <f t="shared" ref="B130:B193" si="4">DATE(LEFT(A130,4),1,1)
 + MOD(1 - WEEKDAY(DATE(LEFT(A130,4),1,1),2),7)
 + 7*(VALUE(RIGHT(A130,2)) - 1)</f>
        <v>45306</v>
      </c>
      <c r="C130" s="7" t="s">
        <v>62</v>
      </c>
      <c r="D130" s="7" t="s">
        <v>61</v>
      </c>
      <c r="E130" s="9">
        <v>57</v>
      </c>
      <c r="F130" s="9">
        <v>1171</v>
      </c>
      <c r="G130" s="9">
        <f t="shared" ref="G130:G193" si="5">E130*F130</f>
        <v>66747</v>
      </c>
      <c r="H130" s="9">
        <v>0</v>
      </c>
      <c r="I130" s="9">
        <v>0</v>
      </c>
      <c r="J130" s="34">
        <v>0</v>
      </c>
      <c r="K130" s="34">
        <v>0</v>
      </c>
      <c r="L130" s="9">
        <v>0</v>
      </c>
    </row>
    <row r="131" spans="1:12" x14ac:dyDescent="0.3">
      <c r="A131" s="3" t="s">
        <v>286</v>
      </c>
      <c r="B131" s="3">
        <f t="shared" si="4"/>
        <v>45306</v>
      </c>
      <c r="C131" s="7" t="s">
        <v>66</v>
      </c>
      <c r="D131" s="7" t="s">
        <v>46</v>
      </c>
      <c r="E131" s="9">
        <v>185</v>
      </c>
      <c r="F131" s="9">
        <v>293</v>
      </c>
      <c r="G131" s="9">
        <f t="shared" si="5"/>
        <v>54205</v>
      </c>
      <c r="H131" s="9">
        <v>0</v>
      </c>
      <c r="I131" s="9">
        <v>0</v>
      </c>
      <c r="J131" s="34">
        <v>0</v>
      </c>
      <c r="K131" s="34">
        <v>0</v>
      </c>
      <c r="L131" s="9">
        <v>0</v>
      </c>
    </row>
    <row r="132" spans="1:12" x14ac:dyDescent="0.3">
      <c r="A132" s="3" t="s">
        <v>286</v>
      </c>
      <c r="B132" s="3">
        <f t="shared" si="4"/>
        <v>45306</v>
      </c>
      <c r="C132" s="7" t="s">
        <v>66</v>
      </c>
      <c r="D132" s="7" t="s">
        <v>49</v>
      </c>
      <c r="E132" s="9">
        <v>188</v>
      </c>
      <c r="F132" s="9">
        <v>304</v>
      </c>
      <c r="G132" s="9">
        <f t="shared" si="5"/>
        <v>57152</v>
      </c>
      <c r="H132" s="9">
        <v>0</v>
      </c>
      <c r="I132" s="9">
        <v>0</v>
      </c>
      <c r="J132" s="34">
        <v>0</v>
      </c>
      <c r="K132" s="34">
        <v>0</v>
      </c>
      <c r="L132" s="9">
        <v>0</v>
      </c>
    </row>
    <row r="133" spans="1:12" x14ac:dyDescent="0.3">
      <c r="A133" s="3" t="s">
        <v>286</v>
      </c>
      <c r="B133" s="3">
        <f t="shared" si="4"/>
        <v>45306</v>
      </c>
      <c r="C133" s="7" t="s">
        <v>66</v>
      </c>
      <c r="D133" s="7" t="s">
        <v>50</v>
      </c>
      <c r="E133" s="9">
        <v>184</v>
      </c>
      <c r="F133" s="9">
        <v>314</v>
      </c>
      <c r="G133" s="9">
        <f t="shared" si="5"/>
        <v>57776</v>
      </c>
      <c r="H133" s="9">
        <v>0</v>
      </c>
      <c r="I133" s="9">
        <v>0</v>
      </c>
      <c r="J133" s="34">
        <v>0</v>
      </c>
      <c r="K133" s="34">
        <v>0</v>
      </c>
      <c r="L133" s="9">
        <v>0</v>
      </c>
    </row>
    <row r="134" spans="1:12" x14ac:dyDescent="0.3">
      <c r="A134" s="3" t="s">
        <v>286</v>
      </c>
      <c r="B134" s="3">
        <f t="shared" si="4"/>
        <v>45306</v>
      </c>
      <c r="C134" s="7" t="s">
        <v>66</v>
      </c>
      <c r="D134" s="7" t="s">
        <v>51</v>
      </c>
      <c r="E134" s="9">
        <v>183</v>
      </c>
      <c r="F134" s="9">
        <v>350</v>
      </c>
      <c r="G134" s="9">
        <f t="shared" si="5"/>
        <v>64050</v>
      </c>
      <c r="H134" s="9">
        <v>0</v>
      </c>
      <c r="I134" s="9">
        <v>0</v>
      </c>
      <c r="J134" s="34">
        <v>0</v>
      </c>
      <c r="K134" s="34">
        <v>0</v>
      </c>
      <c r="L134" s="9">
        <v>0</v>
      </c>
    </row>
    <row r="135" spans="1:12" x14ac:dyDescent="0.3">
      <c r="A135" s="3" t="s">
        <v>286</v>
      </c>
      <c r="B135" s="3">
        <f t="shared" si="4"/>
        <v>45306</v>
      </c>
      <c r="C135" s="7" t="s">
        <v>66</v>
      </c>
      <c r="D135" s="7" t="s">
        <v>52</v>
      </c>
      <c r="E135" s="9">
        <v>187</v>
      </c>
      <c r="F135" s="9">
        <v>260</v>
      </c>
      <c r="G135" s="9">
        <f t="shared" si="5"/>
        <v>48620</v>
      </c>
      <c r="H135" s="9">
        <v>0</v>
      </c>
      <c r="I135" s="9">
        <v>0</v>
      </c>
      <c r="J135" s="34">
        <v>0</v>
      </c>
      <c r="K135" s="34">
        <v>0</v>
      </c>
      <c r="L135" s="9">
        <v>0</v>
      </c>
    </row>
    <row r="136" spans="1:12" x14ac:dyDescent="0.3">
      <c r="A136" s="3" t="s">
        <v>286</v>
      </c>
      <c r="B136" s="3">
        <f t="shared" si="4"/>
        <v>45306</v>
      </c>
      <c r="C136" s="7" t="s">
        <v>66</v>
      </c>
      <c r="D136" s="7" t="s">
        <v>54</v>
      </c>
      <c r="E136" s="9">
        <v>311</v>
      </c>
      <c r="F136" s="9">
        <v>166</v>
      </c>
      <c r="G136" s="9">
        <f t="shared" si="5"/>
        <v>51626</v>
      </c>
      <c r="H136" s="9">
        <v>0</v>
      </c>
      <c r="I136" s="9">
        <v>0</v>
      </c>
      <c r="J136" s="34">
        <v>0</v>
      </c>
      <c r="K136" s="34">
        <v>0</v>
      </c>
      <c r="L136" s="9">
        <v>0</v>
      </c>
    </row>
    <row r="137" spans="1:12" x14ac:dyDescent="0.3">
      <c r="A137" s="3" t="s">
        <v>286</v>
      </c>
      <c r="B137" s="3">
        <f t="shared" si="4"/>
        <v>45306</v>
      </c>
      <c r="C137" s="7" t="s">
        <v>66</v>
      </c>
      <c r="D137" s="7" t="s">
        <v>55</v>
      </c>
      <c r="E137" s="9">
        <v>268</v>
      </c>
      <c r="F137" s="9">
        <v>184</v>
      </c>
      <c r="G137" s="9">
        <f t="shared" si="5"/>
        <v>49312</v>
      </c>
      <c r="H137" s="9">
        <v>0</v>
      </c>
      <c r="I137" s="9">
        <v>0</v>
      </c>
      <c r="J137" s="34">
        <v>0</v>
      </c>
      <c r="K137" s="34">
        <v>0</v>
      </c>
      <c r="L137" s="9">
        <v>0</v>
      </c>
    </row>
    <row r="138" spans="1:12" x14ac:dyDescent="0.3">
      <c r="A138" s="3" t="s">
        <v>286</v>
      </c>
      <c r="B138" s="3">
        <f t="shared" si="4"/>
        <v>45306</v>
      </c>
      <c r="C138" s="7" t="s">
        <v>66</v>
      </c>
      <c r="D138" s="7" t="s">
        <v>56</v>
      </c>
      <c r="E138" s="9">
        <v>439</v>
      </c>
      <c r="F138" s="9">
        <v>203</v>
      </c>
      <c r="G138" s="9">
        <f t="shared" si="5"/>
        <v>89117</v>
      </c>
      <c r="H138" s="9">
        <v>1</v>
      </c>
      <c r="I138" s="9">
        <v>1</v>
      </c>
      <c r="J138" s="34">
        <v>0.3</v>
      </c>
      <c r="K138" s="34">
        <v>0.02</v>
      </c>
      <c r="L138" s="9">
        <v>0</v>
      </c>
    </row>
    <row r="139" spans="1:12" x14ac:dyDescent="0.3">
      <c r="A139" s="3" t="s">
        <v>286</v>
      </c>
      <c r="B139" s="3">
        <f t="shared" si="4"/>
        <v>45306</v>
      </c>
      <c r="C139" s="7" t="s">
        <v>66</v>
      </c>
      <c r="D139" s="7" t="s">
        <v>57</v>
      </c>
      <c r="E139" s="9">
        <v>331</v>
      </c>
      <c r="F139" s="9">
        <v>174</v>
      </c>
      <c r="G139" s="9">
        <f t="shared" si="5"/>
        <v>57594</v>
      </c>
      <c r="H139" s="9">
        <v>0</v>
      </c>
      <c r="I139" s="9">
        <v>0</v>
      </c>
      <c r="J139" s="34">
        <v>0</v>
      </c>
      <c r="K139" s="34">
        <v>0</v>
      </c>
      <c r="L139" s="9">
        <v>0</v>
      </c>
    </row>
    <row r="140" spans="1:12" x14ac:dyDescent="0.3">
      <c r="A140" s="3" t="s">
        <v>286</v>
      </c>
      <c r="B140" s="3">
        <f t="shared" si="4"/>
        <v>45306</v>
      </c>
      <c r="C140" s="7" t="s">
        <v>66</v>
      </c>
      <c r="D140" s="7" t="s">
        <v>58</v>
      </c>
      <c r="E140" s="9">
        <v>45</v>
      </c>
      <c r="F140" s="9">
        <v>5141</v>
      </c>
      <c r="G140" s="9">
        <f t="shared" si="5"/>
        <v>231345</v>
      </c>
      <c r="H140" s="9">
        <v>0</v>
      </c>
      <c r="I140" s="9">
        <v>0</v>
      </c>
      <c r="J140" s="34">
        <v>0</v>
      </c>
      <c r="K140" s="34">
        <v>0</v>
      </c>
      <c r="L140" s="9">
        <v>0</v>
      </c>
    </row>
    <row r="141" spans="1:12" x14ac:dyDescent="0.3">
      <c r="A141" s="3" t="s">
        <v>286</v>
      </c>
      <c r="B141" s="3">
        <f t="shared" si="4"/>
        <v>45306</v>
      </c>
      <c r="C141" s="7" t="s">
        <v>66</v>
      </c>
      <c r="D141" s="7" t="s">
        <v>59</v>
      </c>
      <c r="E141" s="9">
        <v>44</v>
      </c>
      <c r="F141" s="9">
        <v>5041</v>
      </c>
      <c r="G141" s="9">
        <f t="shared" si="5"/>
        <v>221804</v>
      </c>
      <c r="H141" s="9">
        <v>0</v>
      </c>
      <c r="I141" s="9">
        <v>0</v>
      </c>
      <c r="J141" s="34">
        <v>0</v>
      </c>
      <c r="K141" s="34">
        <v>0</v>
      </c>
      <c r="L141" s="9">
        <v>0</v>
      </c>
    </row>
    <row r="142" spans="1:12" x14ac:dyDescent="0.3">
      <c r="A142" s="3" t="s">
        <v>286</v>
      </c>
      <c r="B142" s="3">
        <f t="shared" si="4"/>
        <v>45306</v>
      </c>
      <c r="C142" s="7" t="s">
        <v>66</v>
      </c>
      <c r="D142" s="7" t="s">
        <v>60</v>
      </c>
      <c r="E142" s="9">
        <v>45</v>
      </c>
      <c r="F142" s="9">
        <v>4870</v>
      </c>
      <c r="G142" s="9">
        <f t="shared" si="5"/>
        <v>219150</v>
      </c>
      <c r="H142" s="9">
        <v>0</v>
      </c>
      <c r="I142" s="9">
        <v>0</v>
      </c>
      <c r="J142" s="34">
        <v>0</v>
      </c>
      <c r="K142" s="34">
        <v>0</v>
      </c>
      <c r="L142" s="9">
        <v>0</v>
      </c>
    </row>
    <row r="143" spans="1:12" x14ac:dyDescent="0.3">
      <c r="A143" s="3" t="s">
        <v>286</v>
      </c>
      <c r="B143" s="3">
        <f t="shared" si="4"/>
        <v>45306</v>
      </c>
      <c r="C143" s="7" t="s">
        <v>70</v>
      </c>
      <c r="D143" s="7" t="s">
        <v>46</v>
      </c>
      <c r="E143" s="9">
        <v>99</v>
      </c>
      <c r="F143" s="9">
        <v>302</v>
      </c>
      <c r="G143" s="9">
        <f t="shared" si="5"/>
        <v>29898</v>
      </c>
      <c r="H143" s="9">
        <v>0</v>
      </c>
      <c r="I143" s="9">
        <v>0</v>
      </c>
      <c r="J143" s="34">
        <v>0</v>
      </c>
      <c r="K143" s="34">
        <v>0</v>
      </c>
      <c r="L143" s="9">
        <v>0</v>
      </c>
    </row>
    <row r="144" spans="1:12" x14ac:dyDescent="0.3">
      <c r="A144" s="3" t="s">
        <v>286</v>
      </c>
      <c r="B144" s="3">
        <f t="shared" si="4"/>
        <v>45306</v>
      </c>
      <c r="C144" s="7" t="s">
        <v>70</v>
      </c>
      <c r="D144" s="7" t="s">
        <v>49</v>
      </c>
      <c r="E144" s="9">
        <v>118</v>
      </c>
      <c r="F144" s="9">
        <v>312</v>
      </c>
      <c r="G144" s="9">
        <f t="shared" si="5"/>
        <v>36816</v>
      </c>
      <c r="H144" s="9">
        <v>1</v>
      </c>
      <c r="I144" s="9">
        <v>1</v>
      </c>
      <c r="J144" s="34">
        <v>0.21</v>
      </c>
      <c r="K144" s="34">
        <v>0.01</v>
      </c>
      <c r="L144" s="9">
        <v>0</v>
      </c>
    </row>
    <row r="145" spans="1:12" x14ac:dyDescent="0.3">
      <c r="A145" s="3" t="s">
        <v>286</v>
      </c>
      <c r="B145" s="3">
        <f t="shared" si="4"/>
        <v>45306</v>
      </c>
      <c r="C145" s="7" t="s">
        <v>70</v>
      </c>
      <c r="D145" s="7" t="s">
        <v>50</v>
      </c>
      <c r="E145" s="9">
        <v>83</v>
      </c>
      <c r="F145" s="9">
        <v>322</v>
      </c>
      <c r="G145" s="9">
        <f t="shared" si="5"/>
        <v>26726</v>
      </c>
      <c r="H145" s="9">
        <v>0</v>
      </c>
      <c r="I145" s="9">
        <v>0</v>
      </c>
      <c r="J145" s="34">
        <v>0</v>
      </c>
      <c r="K145" s="34">
        <v>0</v>
      </c>
      <c r="L145" s="9">
        <v>0</v>
      </c>
    </row>
    <row r="146" spans="1:12" x14ac:dyDescent="0.3">
      <c r="A146" s="3" t="s">
        <v>286</v>
      </c>
      <c r="B146" s="3">
        <f t="shared" si="4"/>
        <v>45306</v>
      </c>
      <c r="C146" s="7" t="s">
        <v>70</v>
      </c>
      <c r="D146" s="7" t="s">
        <v>52</v>
      </c>
      <c r="E146" s="9">
        <v>106</v>
      </c>
      <c r="F146" s="9">
        <v>262</v>
      </c>
      <c r="G146" s="9">
        <f t="shared" si="5"/>
        <v>27772</v>
      </c>
      <c r="H146" s="9">
        <v>1</v>
      </c>
      <c r="I146" s="9">
        <v>0</v>
      </c>
      <c r="J146" s="34">
        <v>0.18</v>
      </c>
      <c r="K146" s="34">
        <v>0.01</v>
      </c>
      <c r="L146" s="9">
        <v>0</v>
      </c>
    </row>
    <row r="147" spans="1:12" x14ac:dyDescent="0.3">
      <c r="A147" s="3" t="s">
        <v>286</v>
      </c>
      <c r="B147" s="3">
        <f t="shared" si="4"/>
        <v>45306</v>
      </c>
      <c r="C147" s="7" t="s">
        <v>70</v>
      </c>
      <c r="D147" s="7" t="s">
        <v>55</v>
      </c>
      <c r="E147" s="9">
        <v>116</v>
      </c>
      <c r="F147" s="9">
        <v>187</v>
      </c>
      <c r="G147" s="9">
        <f t="shared" si="5"/>
        <v>21692</v>
      </c>
      <c r="H147" s="9">
        <v>0</v>
      </c>
      <c r="I147" s="9">
        <v>0</v>
      </c>
      <c r="J147" s="34">
        <v>0</v>
      </c>
      <c r="K147" s="34">
        <v>0</v>
      </c>
      <c r="L147" s="9">
        <v>0</v>
      </c>
    </row>
    <row r="148" spans="1:12" x14ac:dyDescent="0.3">
      <c r="A148" s="3" t="s">
        <v>286</v>
      </c>
      <c r="B148" s="3">
        <f t="shared" si="4"/>
        <v>45306</v>
      </c>
      <c r="C148" s="7" t="s">
        <v>70</v>
      </c>
      <c r="D148" s="7" t="s">
        <v>56</v>
      </c>
      <c r="E148" s="9">
        <v>112</v>
      </c>
      <c r="F148" s="9">
        <v>207</v>
      </c>
      <c r="G148" s="9">
        <f t="shared" si="5"/>
        <v>23184</v>
      </c>
      <c r="H148" s="9">
        <v>0</v>
      </c>
      <c r="I148" s="9">
        <v>0</v>
      </c>
      <c r="J148" s="34">
        <v>0</v>
      </c>
      <c r="K148" s="34">
        <v>0</v>
      </c>
      <c r="L148" s="9">
        <v>0</v>
      </c>
    </row>
    <row r="149" spans="1:12" x14ac:dyDescent="0.3">
      <c r="A149" s="3" t="s">
        <v>286</v>
      </c>
      <c r="B149" s="3">
        <f t="shared" si="4"/>
        <v>45306</v>
      </c>
      <c r="C149" s="7" t="s">
        <v>70</v>
      </c>
      <c r="D149" s="7" t="s">
        <v>57</v>
      </c>
      <c r="E149" s="9">
        <v>127</v>
      </c>
      <c r="F149" s="9">
        <v>179</v>
      </c>
      <c r="G149" s="9">
        <f t="shared" si="5"/>
        <v>22733</v>
      </c>
      <c r="H149" s="9">
        <v>0</v>
      </c>
      <c r="I149" s="9">
        <v>0</v>
      </c>
      <c r="J149" s="34">
        <v>0</v>
      </c>
      <c r="K149" s="34">
        <v>0</v>
      </c>
      <c r="L149" s="9">
        <v>0</v>
      </c>
    </row>
    <row r="150" spans="1:12" x14ac:dyDescent="0.3">
      <c r="A150" s="3" t="s">
        <v>286</v>
      </c>
      <c r="B150" s="3">
        <f t="shared" si="4"/>
        <v>45306</v>
      </c>
      <c r="C150" s="7" t="s">
        <v>74</v>
      </c>
      <c r="D150" s="7" t="s">
        <v>46</v>
      </c>
      <c r="E150" s="9">
        <v>317</v>
      </c>
      <c r="F150" s="9">
        <v>289</v>
      </c>
      <c r="G150" s="9">
        <f t="shared" si="5"/>
        <v>91613</v>
      </c>
      <c r="H150" s="9">
        <v>1</v>
      </c>
      <c r="I150" s="9">
        <v>0</v>
      </c>
      <c r="J150" s="34">
        <v>0.12</v>
      </c>
      <c r="K150" s="34">
        <v>0.02</v>
      </c>
      <c r="L150" s="9">
        <v>0</v>
      </c>
    </row>
    <row r="151" spans="1:12" x14ac:dyDescent="0.3">
      <c r="A151" s="3" t="s">
        <v>286</v>
      </c>
      <c r="B151" s="3">
        <f t="shared" si="4"/>
        <v>45306</v>
      </c>
      <c r="C151" s="7" t="s">
        <v>74</v>
      </c>
      <c r="D151" s="7" t="s">
        <v>49</v>
      </c>
      <c r="E151" s="9">
        <v>255</v>
      </c>
      <c r="F151" s="9">
        <v>299</v>
      </c>
      <c r="G151" s="9">
        <f t="shared" si="5"/>
        <v>76245</v>
      </c>
      <c r="H151" s="9">
        <v>0</v>
      </c>
      <c r="I151" s="9">
        <v>0</v>
      </c>
      <c r="J151" s="34">
        <v>0</v>
      </c>
      <c r="K151" s="34">
        <v>0</v>
      </c>
      <c r="L151" s="9">
        <v>0</v>
      </c>
    </row>
    <row r="152" spans="1:12" x14ac:dyDescent="0.3">
      <c r="A152" s="3" t="s">
        <v>286</v>
      </c>
      <c r="B152" s="3">
        <f t="shared" si="4"/>
        <v>45306</v>
      </c>
      <c r="C152" s="7" t="s">
        <v>74</v>
      </c>
      <c r="D152" s="7" t="s">
        <v>50</v>
      </c>
      <c r="E152" s="9">
        <v>272</v>
      </c>
      <c r="F152" s="9">
        <v>306</v>
      </c>
      <c r="G152" s="9">
        <f t="shared" si="5"/>
        <v>83232</v>
      </c>
      <c r="H152" s="9">
        <v>0</v>
      </c>
      <c r="I152" s="9">
        <v>0</v>
      </c>
      <c r="J152" s="34">
        <v>0</v>
      </c>
      <c r="K152" s="34">
        <v>0</v>
      </c>
      <c r="L152" s="9">
        <v>0</v>
      </c>
    </row>
    <row r="153" spans="1:12" x14ac:dyDescent="0.3">
      <c r="A153" s="3" t="s">
        <v>286</v>
      </c>
      <c r="B153" s="3">
        <f t="shared" si="4"/>
        <v>45306</v>
      </c>
      <c r="C153" s="7" t="s">
        <v>74</v>
      </c>
      <c r="D153" s="7" t="s">
        <v>51</v>
      </c>
      <c r="E153" s="9">
        <v>325</v>
      </c>
      <c r="F153" s="9">
        <v>344</v>
      </c>
      <c r="G153" s="9">
        <f t="shared" si="5"/>
        <v>111800</v>
      </c>
      <c r="H153" s="9">
        <v>1</v>
      </c>
      <c r="I153" s="9">
        <v>0</v>
      </c>
      <c r="J153" s="34">
        <v>0.16</v>
      </c>
      <c r="K153" s="34">
        <v>0.02</v>
      </c>
      <c r="L153" s="9">
        <v>0</v>
      </c>
    </row>
    <row r="154" spans="1:12" x14ac:dyDescent="0.3">
      <c r="A154" s="3" t="s">
        <v>286</v>
      </c>
      <c r="B154" s="3">
        <f t="shared" si="4"/>
        <v>45306</v>
      </c>
      <c r="C154" s="7" t="s">
        <v>74</v>
      </c>
      <c r="D154" s="7" t="s">
        <v>52</v>
      </c>
      <c r="E154" s="9">
        <v>334</v>
      </c>
      <c r="F154" s="9">
        <v>252</v>
      </c>
      <c r="G154" s="9">
        <f t="shared" si="5"/>
        <v>84168</v>
      </c>
      <c r="H154" s="9">
        <v>1</v>
      </c>
      <c r="I154" s="9">
        <v>0</v>
      </c>
      <c r="J154" s="34">
        <f>24*$N$138</f>
        <v>0</v>
      </c>
      <c r="K154" s="34">
        <v>0.02</v>
      </c>
      <c r="L154" s="9">
        <v>0</v>
      </c>
    </row>
    <row r="155" spans="1:12" x14ac:dyDescent="0.3">
      <c r="A155" s="3" t="s">
        <v>286</v>
      </c>
      <c r="B155" s="3">
        <f t="shared" si="4"/>
        <v>45306</v>
      </c>
      <c r="C155" s="7" t="s">
        <v>74</v>
      </c>
      <c r="D155" s="7" t="s">
        <v>54</v>
      </c>
      <c r="E155" s="9">
        <v>458</v>
      </c>
      <c r="F155" s="9">
        <v>163</v>
      </c>
      <c r="G155" s="9">
        <f t="shared" si="5"/>
        <v>74654</v>
      </c>
      <c r="H155" s="9">
        <v>0</v>
      </c>
      <c r="I155" s="9">
        <v>0</v>
      </c>
      <c r="J155" s="34">
        <v>0</v>
      </c>
      <c r="K155" s="34">
        <v>0</v>
      </c>
      <c r="L155" s="9">
        <v>0</v>
      </c>
    </row>
    <row r="156" spans="1:12" x14ac:dyDescent="0.3">
      <c r="A156" s="3" t="s">
        <v>286</v>
      </c>
      <c r="B156" s="3">
        <f t="shared" si="4"/>
        <v>45306</v>
      </c>
      <c r="C156" s="7" t="s">
        <v>74</v>
      </c>
      <c r="D156" s="7" t="s">
        <v>55</v>
      </c>
      <c r="E156" s="9">
        <v>548</v>
      </c>
      <c r="F156" s="9">
        <v>181</v>
      </c>
      <c r="G156" s="9">
        <f t="shared" si="5"/>
        <v>99188</v>
      </c>
      <c r="H156" s="9">
        <v>1</v>
      </c>
      <c r="I156" s="9">
        <v>0</v>
      </c>
      <c r="J156" s="34">
        <v>0.22</v>
      </c>
      <c r="K156" s="34">
        <v>0.03</v>
      </c>
      <c r="L156" s="9">
        <v>0</v>
      </c>
    </row>
    <row r="157" spans="1:12" x14ac:dyDescent="0.3">
      <c r="A157" s="3" t="s">
        <v>286</v>
      </c>
      <c r="B157" s="3">
        <f t="shared" si="4"/>
        <v>45306</v>
      </c>
      <c r="C157" s="7" t="s">
        <v>74</v>
      </c>
      <c r="D157" s="7" t="s">
        <v>56</v>
      </c>
      <c r="E157" s="9">
        <v>423</v>
      </c>
      <c r="F157" s="9">
        <v>197</v>
      </c>
      <c r="G157" s="9">
        <f t="shared" si="5"/>
        <v>83331</v>
      </c>
      <c r="H157" s="9">
        <v>0</v>
      </c>
      <c r="I157" s="9">
        <v>0</v>
      </c>
      <c r="J157" s="34">
        <v>0</v>
      </c>
      <c r="K157" s="34">
        <v>0</v>
      </c>
      <c r="L157" s="9">
        <v>0</v>
      </c>
    </row>
    <row r="158" spans="1:12" x14ac:dyDescent="0.3">
      <c r="A158" s="3" t="s">
        <v>286</v>
      </c>
      <c r="B158" s="3">
        <f t="shared" si="4"/>
        <v>45306</v>
      </c>
      <c r="C158" s="7" t="s">
        <v>74</v>
      </c>
      <c r="D158" s="7" t="s">
        <v>57</v>
      </c>
      <c r="E158" s="9">
        <v>424</v>
      </c>
      <c r="F158" s="9">
        <v>172</v>
      </c>
      <c r="G158" s="9">
        <f t="shared" si="5"/>
        <v>72928</v>
      </c>
      <c r="H158" s="9">
        <v>0</v>
      </c>
      <c r="I158" s="9">
        <v>0</v>
      </c>
      <c r="J158" s="34">
        <v>0</v>
      </c>
      <c r="K158" s="34">
        <v>0</v>
      </c>
      <c r="L158" s="9">
        <v>0</v>
      </c>
    </row>
    <row r="159" spans="1:12" x14ac:dyDescent="0.3">
      <c r="A159" s="3" t="s">
        <v>286</v>
      </c>
      <c r="B159" s="3">
        <f t="shared" si="4"/>
        <v>45306</v>
      </c>
      <c r="C159" s="7" t="s">
        <v>74</v>
      </c>
      <c r="D159" s="7" t="s">
        <v>58</v>
      </c>
      <c r="E159" s="9">
        <v>61</v>
      </c>
      <c r="F159" s="9">
        <v>5060</v>
      </c>
      <c r="G159" s="9">
        <f t="shared" si="5"/>
        <v>308660</v>
      </c>
      <c r="H159" s="9">
        <v>0</v>
      </c>
      <c r="I159" s="9">
        <v>0</v>
      </c>
      <c r="J159" s="34">
        <v>0</v>
      </c>
      <c r="K159" s="34">
        <v>0</v>
      </c>
      <c r="L159" s="9">
        <v>0</v>
      </c>
    </row>
    <row r="160" spans="1:12" x14ac:dyDescent="0.3">
      <c r="A160" s="3" t="s">
        <v>286</v>
      </c>
      <c r="B160" s="3">
        <f t="shared" si="4"/>
        <v>45306</v>
      </c>
      <c r="C160" s="7" t="s">
        <v>74</v>
      </c>
      <c r="D160" s="7" t="s">
        <v>59</v>
      </c>
      <c r="E160" s="9">
        <v>55</v>
      </c>
      <c r="F160" s="9">
        <v>4980</v>
      </c>
      <c r="G160" s="9">
        <f t="shared" si="5"/>
        <v>273900</v>
      </c>
      <c r="H160" s="9">
        <v>1</v>
      </c>
      <c r="I160" s="9">
        <v>0</v>
      </c>
      <c r="J160" s="34">
        <v>0.08</v>
      </c>
      <c r="K160" s="34">
        <v>0.01</v>
      </c>
      <c r="L160" s="9">
        <v>0</v>
      </c>
    </row>
    <row r="161" spans="1:12" x14ac:dyDescent="0.3">
      <c r="A161" s="3" t="s">
        <v>286</v>
      </c>
      <c r="B161" s="3">
        <f t="shared" si="4"/>
        <v>45306</v>
      </c>
      <c r="C161" s="7" t="s">
        <v>74</v>
      </c>
      <c r="D161" s="7" t="s">
        <v>60</v>
      </c>
      <c r="E161" s="9">
        <v>55</v>
      </c>
      <c r="F161" s="9">
        <v>4782</v>
      </c>
      <c r="G161" s="9">
        <f t="shared" si="5"/>
        <v>263010</v>
      </c>
      <c r="H161" s="9">
        <v>0</v>
      </c>
      <c r="I161" s="9">
        <v>0</v>
      </c>
      <c r="J161" s="34">
        <v>0</v>
      </c>
      <c r="K161" s="34">
        <v>0</v>
      </c>
      <c r="L161" s="9">
        <v>0</v>
      </c>
    </row>
    <row r="162" spans="1:12" x14ac:dyDescent="0.3">
      <c r="A162" s="3" t="s">
        <v>286</v>
      </c>
      <c r="B162" s="3">
        <f t="shared" si="4"/>
        <v>45306</v>
      </c>
      <c r="C162" s="7" t="s">
        <v>74</v>
      </c>
      <c r="D162" s="7" t="s">
        <v>61</v>
      </c>
      <c r="E162" s="9">
        <v>51</v>
      </c>
      <c r="F162" s="9">
        <v>1176</v>
      </c>
      <c r="G162" s="9">
        <f t="shared" si="5"/>
        <v>59976</v>
      </c>
      <c r="H162" s="9">
        <v>0</v>
      </c>
      <c r="I162" s="9">
        <v>0</v>
      </c>
      <c r="J162" s="34">
        <v>0</v>
      </c>
      <c r="K162" s="34">
        <v>0</v>
      </c>
      <c r="L162" s="9">
        <v>0</v>
      </c>
    </row>
    <row r="163" spans="1:12" x14ac:dyDescent="0.3">
      <c r="A163" s="3" t="s">
        <v>286</v>
      </c>
      <c r="B163" s="3">
        <f t="shared" si="4"/>
        <v>45306</v>
      </c>
      <c r="C163" s="7" t="s">
        <v>76</v>
      </c>
      <c r="D163" s="7" t="s">
        <v>46</v>
      </c>
      <c r="E163" s="9">
        <v>102</v>
      </c>
      <c r="F163" s="9">
        <v>301</v>
      </c>
      <c r="G163" s="9">
        <f t="shared" si="5"/>
        <v>30702</v>
      </c>
      <c r="H163" s="9">
        <v>0</v>
      </c>
      <c r="I163" s="9">
        <v>0</v>
      </c>
      <c r="J163" s="34">
        <v>0</v>
      </c>
      <c r="K163" s="34">
        <v>0</v>
      </c>
      <c r="L163" s="9">
        <v>0</v>
      </c>
    </row>
    <row r="164" spans="1:12" x14ac:dyDescent="0.3">
      <c r="A164" s="3" t="s">
        <v>286</v>
      </c>
      <c r="B164" s="3">
        <f t="shared" si="4"/>
        <v>45306</v>
      </c>
      <c r="C164" s="7" t="s">
        <v>76</v>
      </c>
      <c r="D164" s="7" t="s">
        <v>49</v>
      </c>
      <c r="E164" s="9">
        <v>127</v>
      </c>
      <c r="F164" s="9">
        <v>309</v>
      </c>
      <c r="G164" s="9">
        <f t="shared" si="5"/>
        <v>39243</v>
      </c>
      <c r="H164" s="9">
        <v>1</v>
      </c>
      <c r="I164" s="9">
        <v>0</v>
      </c>
      <c r="J164" s="34">
        <v>0.18</v>
      </c>
      <c r="K164" s="34">
        <v>0.02</v>
      </c>
      <c r="L164" s="9">
        <v>0</v>
      </c>
    </row>
    <row r="165" spans="1:12" x14ac:dyDescent="0.3">
      <c r="A165" s="3" t="s">
        <v>286</v>
      </c>
      <c r="B165" s="3">
        <f t="shared" si="4"/>
        <v>45306</v>
      </c>
      <c r="C165" s="7" t="s">
        <v>76</v>
      </c>
      <c r="D165" s="7" t="s">
        <v>50</v>
      </c>
      <c r="E165" s="9">
        <v>110</v>
      </c>
      <c r="F165" s="9">
        <v>317</v>
      </c>
      <c r="G165" s="9">
        <f t="shared" si="5"/>
        <v>34870</v>
      </c>
      <c r="H165" s="9">
        <v>0</v>
      </c>
      <c r="I165" s="9">
        <v>0</v>
      </c>
      <c r="J165" s="34">
        <v>0</v>
      </c>
      <c r="K165" s="34">
        <v>0</v>
      </c>
      <c r="L165" s="9">
        <v>0</v>
      </c>
    </row>
    <row r="166" spans="1:12" x14ac:dyDescent="0.3">
      <c r="A166" s="3" t="s">
        <v>286</v>
      </c>
      <c r="B166" s="3">
        <f t="shared" si="4"/>
        <v>45306</v>
      </c>
      <c r="C166" s="7" t="s">
        <v>76</v>
      </c>
      <c r="D166" s="7" t="s">
        <v>51</v>
      </c>
      <c r="E166" s="9">
        <v>132</v>
      </c>
      <c r="F166" s="9">
        <v>356</v>
      </c>
      <c r="G166" s="9">
        <f t="shared" si="5"/>
        <v>46992</v>
      </c>
      <c r="H166" s="9">
        <v>0</v>
      </c>
      <c r="I166" s="9">
        <v>0</v>
      </c>
      <c r="J166" s="34">
        <v>0</v>
      </c>
      <c r="K166" s="34">
        <v>0</v>
      </c>
      <c r="L166" s="9">
        <v>0</v>
      </c>
    </row>
    <row r="167" spans="1:12" x14ac:dyDescent="0.3">
      <c r="A167" s="3" t="s">
        <v>286</v>
      </c>
      <c r="B167" s="3">
        <f t="shared" si="4"/>
        <v>45306</v>
      </c>
      <c r="C167" s="7" t="s">
        <v>76</v>
      </c>
      <c r="D167" s="7" t="s">
        <v>52</v>
      </c>
      <c r="E167" s="9">
        <v>155</v>
      </c>
      <c r="F167" s="9">
        <v>265</v>
      </c>
      <c r="G167" s="9">
        <f t="shared" si="5"/>
        <v>41075</v>
      </c>
      <c r="H167" s="9">
        <v>1</v>
      </c>
      <c r="I167" s="9">
        <v>1</v>
      </c>
      <c r="J167" s="34">
        <v>0.23</v>
      </c>
      <c r="K167" s="34">
        <v>0.02</v>
      </c>
      <c r="L167" s="9">
        <v>0</v>
      </c>
    </row>
    <row r="168" spans="1:12" x14ac:dyDescent="0.3">
      <c r="A168" s="3" t="s">
        <v>286</v>
      </c>
      <c r="B168" s="3">
        <f t="shared" si="4"/>
        <v>45306</v>
      </c>
      <c r="C168" s="7" t="s">
        <v>76</v>
      </c>
      <c r="D168" s="7" t="s">
        <v>54</v>
      </c>
      <c r="E168" s="9">
        <v>215</v>
      </c>
      <c r="F168" s="9">
        <v>168</v>
      </c>
      <c r="G168" s="9">
        <f t="shared" si="5"/>
        <v>36120</v>
      </c>
      <c r="H168" s="9">
        <v>0</v>
      </c>
      <c r="I168" s="9">
        <v>0</v>
      </c>
      <c r="J168" s="34">
        <v>0</v>
      </c>
      <c r="K168" s="34">
        <v>0</v>
      </c>
      <c r="L168" s="9">
        <v>0</v>
      </c>
    </row>
    <row r="169" spans="1:12" x14ac:dyDescent="0.3">
      <c r="A169" s="3" t="s">
        <v>286</v>
      </c>
      <c r="B169" s="3">
        <f t="shared" si="4"/>
        <v>45306</v>
      </c>
      <c r="C169" s="7" t="s">
        <v>76</v>
      </c>
      <c r="D169" s="7" t="s">
        <v>55</v>
      </c>
      <c r="E169" s="9">
        <v>207</v>
      </c>
      <c r="F169" s="9">
        <v>187</v>
      </c>
      <c r="G169" s="9">
        <f t="shared" si="5"/>
        <v>38709</v>
      </c>
      <c r="H169" s="9">
        <v>0</v>
      </c>
      <c r="I169" s="9">
        <v>0</v>
      </c>
      <c r="J169" s="34">
        <v>0</v>
      </c>
      <c r="K169" s="34">
        <v>0</v>
      </c>
      <c r="L169" s="9">
        <v>0</v>
      </c>
    </row>
    <row r="170" spans="1:12" x14ac:dyDescent="0.3">
      <c r="A170" s="3" t="s">
        <v>286</v>
      </c>
      <c r="B170" s="3">
        <f t="shared" si="4"/>
        <v>45306</v>
      </c>
      <c r="C170" s="7" t="s">
        <v>76</v>
      </c>
      <c r="D170" s="7" t="s">
        <v>56</v>
      </c>
      <c r="E170" s="9">
        <v>194</v>
      </c>
      <c r="F170" s="9">
        <v>207</v>
      </c>
      <c r="G170" s="9">
        <f t="shared" si="5"/>
        <v>40158</v>
      </c>
      <c r="H170" s="9">
        <v>0</v>
      </c>
      <c r="I170" s="9">
        <v>0</v>
      </c>
      <c r="J170" s="34">
        <v>0</v>
      </c>
      <c r="K170" s="34">
        <v>0</v>
      </c>
      <c r="L170" s="9">
        <v>0</v>
      </c>
    </row>
    <row r="171" spans="1:12" x14ac:dyDescent="0.3">
      <c r="A171" s="3" t="s">
        <v>286</v>
      </c>
      <c r="B171" s="3">
        <f t="shared" si="4"/>
        <v>45306</v>
      </c>
      <c r="C171" s="7" t="s">
        <v>76</v>
      </c>
      <c r="D171" s="7" t="s">
        <v>57</v>
      </c>
      <c r="E171" s="9">
        <v>216</v>
      </c>
      <c r="F171" s="9">
        <v>178</v>
      </c>
      <c r="G171" s="9">
        <f t="shared" si="5"/>
        <v>38448</v>
      </c>
      <c r="H171" s="9">
        <v>0</v>
      </c>
      <c r="I171" s="9">
        <v>0</v>
      </c>
      <c r="J171" s="34">
        <v>0</v>
      </c>
      <c r="K171" s="34">
        <v>0</v>
      </c>
      <c r="L171" s="9">
        <v>0</v>
      </c>
    </row>
    <row r="172" spans="1:12" x14ac:dyDescent="0.3">
      <c r="A172" s="3" t="s">
        <v>286</v>
      </c>
      <c r="B172" s="3">
        <f t="shared" si="4"/>
        <v>45306</v>
      </c>
      <c r="C172" s="7" t="s">
        <v>76</v>
      </c>
      <c r="D172" s="7" t="s">
        <v>58</v>
      </c>
      <c r="E172" s="9">
        <v>59</v>
      </c>
      <c r="F172" s="9">
        <v>5293</v>
      </c>
      <c r="G172" s="9">
        <f t="shared" si="5"/>
        <v>312287</v>
      </c>
      <c r="H172" s="9">
        <v>0</v>
      </c>
      <c r="I172" s="9">
        <v>0</v>
      </c>
      <c r="J172" s="34">
        <v>0</v>
      </c>
      <c r="K172" s="34">
        <v>0</v>
      </c>
      <c r="L172" s="9">
        <v>0</v>
      </c>
    </row>
    <row r="173" spans="1:12" x14ac:dyDescent="0.3">
      <c r="A173" s="3" t="s">
        <v>286</v>
      </c>
      <c r="B173" s="3">
        <f t="shared" si="4"/>
        <v>45306</v>
      </c>
      <c r="C173" s="7" t="s">
        <v>76</v>
      </c>
      <c r="D173" s="7" t="s">
        <v>59</v>
      </c>
      <c r="E173" s="9">
        <v>55</v>
      </c>
      <c r="F173" s="9">
        <v>5155</v>
      </c>
      <c r="G173" s="9">
        <f t="shared" si="5"/>
        <v>283525</v>
      </c>
      <c r="H173" s="9">
        <v>0</v>
      </c>
      <c r="I173" s="9">
        <v>0</v>
      </c>
      <c r="J173" s="34">
        <v>0</v>
      </c>
      <c r="K173" s="34">
        <v>0</v>
      </c>
      <c r="L173" s="9">
        <v>0</v>
      </c>
    </row>
    <row r="174" spans="1:12" x14ac:dyDescent="0.3">
      <c r="A174" s="3" t="s">
        <v>286</v>
      </c>
      <c r="B174" s="3">
        <f t="shared" si="4"/>
        <v>45306</v>
      </c>
      <c r="C174" s="7" t="s">
        <v>76</v>
      </c>
      <c r="D174" s="7" t="s">
        <v>60</v>
      </c>
      <c r="E174" s="9">
        <v>62</v>
      </c>
      <c r="F174" s="9">
        <v>4970</v>
      </c>
      <c r="G174" s="9">
        <f t="shared" si="5"/>
        <v>308140</v>
      </c>
      <c r="H174" s="9">
        <v>0</v>
      </c>
      <c r="I174" s="9">
        <v>0</v>
      </c>
      <c r="J174" s="34">
        <v>0</v>
      </c>
      <c r="K174" s="34">
        <v>0</v>
      </c>
      <c r="L174" s="9">
        <v>0</v>
      </c>
    </row>
    <row r="175" spans="1:12" x14ac:dyDescent="0.3">
      <c r="A175" s="3" t="s">
        <v>286</v>
      </c>
      <c r="B175" s="3">
        <f t="shared" si="4"/>
        <v>45306</v>
      </c>
      <c r="C175" s="7" t="s">
        <v>76</v>
      </c>
      <c r="D175" s="7" t="s">
        <v>61</v>
      </c>
      <c r="E175" s="9">
        <v>67</v>
      </c>
      <c r="F175" s="9">
        <v>1226</v>
      </c>
      <c r="G175" s="9">
        <f t="shared" si="5"/>
        <v>82142</v>
      </c>
      <c r="H175" s="9">
        <v>0</v>
      </c>
      <c r="I175" s="9">
        <v>0</v>
      </c>
      <c r="J175" s="34">
        <v>0</v>
      </c>
      <c r="K175" s="34">
        <v>0</v>
      </c>
      <c r="L175" s="9">
        <v>0</v>
      </c>
    </row>
    <row r="176" spans="1:12" x14ac:dyDescent="0.3">
      <c r="A176" s="3" t="s">
        <v>287</v>
      </c>
      <c r="B176" s="3">
        <f t="shared" si="4"/>
        <v>45313</v>
      </c>
      <c r="C176" s="7" t="s">
        <v>62</v>
      </c>
      <c r="D176" s="7" t="s">
        <v>46</v>
      </c>
      <c r="E176" s="9">
        <v>303</v>
      </c>
      <c r="F176" s="9">
        <v>287</v>
      </c>
      <c r="G176" s="9">
        <f t="shared" si="5"/>
        <v>86961</v>
      </c>
      <c r="H176" s="9">
        <v>1</v>
      </c>
      <c r="I176" s="9">
        <v>0</v>
      </c>
      <c r="J176" s="34">
        <v>0.14000000000000001</v>
      </c>
      <c r="K176" s="34">
        <v>0.02</v>
      </c>
      <c r="L176" s="9">
        <v>0</v>
      </c>
    </row>
    <row r="177" spans="1:12" x14ac:dyDescent="0.3">
      <c r="A177" s="3" t="s">
        <v>287</v>
      </c>
      <c r="B177" s="3">
        <f t="shared" si="4"/>
        <v>45313</v>
      </c>
      <c r="C177" s="7" t="s">
        <v>62</v>
      </c>
      <c r="D177" s="7" t="s">
        <v>49</v>
      </c>
      <c r="E177" s="9">
        <v>277</v>
      </c>
      <c r="F177" s="9">
        <v>296</v>
      </c>
      <c r="G177" s="9">
        <f t="shared" si="5"/>
        <v>81992</v>
      </c>
      <c r="H177" s="9">
        <v>0</v>
      </c>
      <c r="I177" s="9">
        <v>0</v>
      </c>
      <c r="J177" s="34">
        <v>0</v>
      </c>
      <c r="K177" s="34">
        <v>0</v>
      </c>
      <c r="L177" s="9">
        <v>0</v>
      </c>
    </row>
    <row r="178" spans="1:12" x14ac:dyDescent="0.3">
      <c r="A178" s="3" t="s">
        <v>287</v>
      </c>
      <c r="B178" s="3">
        <f t="shared" si="4"/>
        <v>45313</v>
      </c>
      <c r="C178" s="7" t="s">
        <v>62</v>
      </c>
      <c r="D178" s="7" t="s">
        <v>50</v>
      </c>
      <c r="E178" s="9">
        <v>266</v>
      </c>
      <c r="F178" s="9">
        <v>303</v>
      </c>
      <c r="G178" s="9">
        <f t="shared" si="5"/>
        <v>80598</v>
      </c>
      <c r="H178" s="9">
        <v>0</v>
      </c>
      <c r="I178" s="9">
        <v>0</v>
      </c>
      <c r="J178" s="34">
        <v>0</v>
      </c>
      <c r="K178" s="34">
        <v>0</v>
      </c>
      <c r="L178" s="9">
        <v>0</v>
      </c>
    </row>
    <row r="179" spans="1:12" x14ac:dyDescent="0.3">
      <c r="A179" s="3" t="s">
        <v>287</v>
      </c>
      <c r="B179" s="3">
        <f t="shared" si="4"/>
        <v>45313</v>
      </c>
      <c r="C179" s="7" t="s">
        <v>62</v>
      </c>
      <c r="D179" s="7" t="s">
        <v>51</v>
      </c>
      <c r="E179" s="9">
        <v>259</v>
      </c>
      <c r="F179" s="9">
        <v>342</v>
      </c>
      <c r="G179" s="9">
        <f t="shared" si="5"/>
        <v>88578</v>
      </c>
      <c r="H179" s="9">
        <v>0</v>
      </c>
      <c r="I179" s="9">
        <v>0</v>
      </c>
      <c r="J179" s="34">
        <v>0</v>
      </c>
      <c r="K179" s="34">
        <v>0</v>
      </c>
      <c r="L179" s="9">
        <v>0</v>
      </c>
    </row>
    <row r="180" spans="1:12" x14ac:dyDescent="0.3">
      <c r="A180" s="3" t="s">
        <v>287</v>
      </c>
      <c r="B180" s="3">
        <f t="shared" si="4"/>
        <v>45313</v>
      </c>
      <c r="C180" s="7" t="s">
        <v>62</v>
      </c>
      <c r="D180" s="7" t="s">
        <v>52</v>
      </c>
      <c r="E180" s="9">
        <v>273</v>
      </c>
      <c r="F180" s="9">
        <v>249</v>
      </c>
      <c r="G180" s="9">
        <f t="shared" si="5"/>
        <v>67977</v>
      </c>
      <c r="H180" s="9">
        <v>0</v>
      </c>
      <c r="I180" s="9">
        <v>0</v>
      </c>
      <c r="J180" s="34">
        <v>0</v>
      </c>
      <c r="K180" s="34">
        <v>0</v>
      </c>
      <c r="L180" s="9">
        <v>0</v>
      </c>
    </row>
    <row r="181" spans="1:12" x14ac:dyDescent="0.3">
      <c r="A181" s="3" t="s">
        <v>287</v>
      </c>
      <c r="B181" s="3">
        <f t="shared" si="4"/>
        <v>45313</v>
      </c>
      <c r="C181" s="7" t="s">
        <v>62</v>
      </c>
      <c r="D181" s="7" t="s">
        <v>54</v>
      </c>
      <c r="E181" s="9">
        <v>426</v>
      </c>
      <c r="F181" s="9">
        <v>160</v>
      </c>
      <c r="G181" s="9">
        <f t="shared" si="5"/>
        <v>68160</v>
      </c>
      <c r="H181" s="9">
        <v>0</v>
      </c>
      <c r="I181" s="9">
        <v>0</v>
      </c>
      <c r="J181" s="34">
        <v>0</v>
      </c>
      <c r="K181" s="34">
        <v>0</v>
      </c>
      <c r="L181" s="9">
        <v>0</v>
      </c>
    </row>
    <row r="182" spans="1:12" x14ac:dyDescent="0.3">
      <c r="A182" s="3" t="s">
        <v>287</v>
      </c>
      <c r="B182" s="3">
        <f t="shared" si="4"/>
        <v>45313</v>
      </c>
      <c r="C182" s="7" t="s">
        <v>62</v>
      </c>
      <c r="D182" s="7" t="s">
        <v>55</v>
      </c>
      <c r="E182" s="9">
        <v>420</v>
      </c>
      <c r="F182" s="9">
        <v>178</v>
      </c>
      <c r="G182" s="9">
        <f t="shared" si="5"/>
        <v>74760</v>
      </c>
      <c r="H182" s="9">
        <v>0</v>
      </c>
      <c r="I182" s="9">
        <v>0</v>
      </c>
      <c r="J182" s="34">
        <v>0</v>
      </c>
      <c r="K182" s="34">
        <v>0</v>
      </c>
      <c r="L182" s="9">
        <v>0</v>
      </c>
    </row>
    <row r="183" spans="1:12" x14ac:dyDescent="0.3">
      <c r="A183" s="3" t="s">
        <v>287</v>
      </c>
      <c r="B183" s="3">
        <f t="shared" si="4"/>
        <v>45313</v>
      </c>
      <c r="C183" s="7" t="s">
        <v>62</v>
      </c>
      <c r="D183" s="7" t="s">
        <v>56</v>
      </c>
      <c r="E183" s="9">
        <v>432</v>
      </c>
      <c r="F183" s="9">
        <v>197</v>
      </c>
      <c r="G183" s="9">
        <f t="shared" si="5"/>
        <v>85104</v>
      </c>
      <c r="H183" s="9">
        <v>0</v>
      </c>
      <c r="I183" s="9">
        <v>0</v>
      </c>
      <c r="J183" s="34">
        <v>0</v>
      </c>
      <c r="K183" s="34">
        <v>0</v>
      </c>
      <c r="L183" s="9">
        <v>0</v>
      </c>
    </row>
    <row r="184" spans="1:12" x14ac:dyDescent="0.3">
      <c r="A184" s="3" t="s">
        <v>287</v>
      </c>
      <c r="B184" s="3">
        <f t="shared" si="4"/>
        <v>45313</v>
      </c>
      <c r="C184" s="7" t="s">
        <v>62</v>
      </c>
      <c r="D184" s="7" t="s">
        <v>57</v>
      </c>
      <c r="E184" s="9">
        <v>390</v>
      </c>
      <c r="F184" s="9">
        <v>171</v>
      </c>
      <c r="G184" s="9">
        <f t="shared" si="5"/>
        <v>66690</v>
      </c>
      <c r="H184" s="9">
        <v>0</v>
      </c>
      <c r="I184" s="9">
        <v>0</v>
      </c>
      <c r="J184" s="34">
        <v>0</v>
      </c>
      <c r="K184" s="34">
        <v>0</v>
      </c>
      <c r="L184" s="9">
        <v>0</v>
      </c>
    </row>
    <row r="185" spans="1:12" x14ac:dyDescent="0.3">
      <c r="A185" s="3" t="s">
        <v>287</v>
      </c>
      <c r="B185" s="3">
        <f t="shared" si="4"/>
        <v>45313</v>
      </c>
      <c r="C185" s="7" t="s">
        <v>62</v>
      </c>
      <c r="D185" s="7" t="s">
        <v>58</v>
      </c>
      <c r="E185" s="9">
        <v>54</v>
      </c>
      <c r="F185" s="9">
        <v>5082</v>
      </c>
      <c r="G185" s="9">
        <f t="shared" si="5"/>
        <v>274428</v>
      </c>
      <c r="H185" s="9">
        <v>0</v>
      </c>
      <c r="I185" s="9">
        <v>0</v>
      </c>
      <c r="J185" s="34">
        <v>0</v>
      </c>
      <c r="K185" s="34">
        <v>0</v>
      </c>
      <c r="L185" s="9">
        <v>0</v>
      </c>
    </row>
    <row r="186" spans="1:12" x14ac:dyDescent="0.3">
      <c r="A186" s="3" t="s">
        <v>287</v>
      </c>
      <c r="B186" s="3">
        <f t="shared" si="4"/>
        <v>45313</v>
      </c>
      <c r="C186" s="7" t="s">
        <v>62</v>
      </c>
      <c r="D186" s="7" t="s">
        <v>59</v>
      </c>
      <c r="E186" s="9">
        <v>48</v>
      </c>
      <c r="F186" s="9">
        <v>4947</v>
      </c>
      <c r="G186" s="9">
        <f t="shared" si="5"/>
        <v>237456</v>
      </c>
      <c r="H186" s="9">
        <v>0</v>
      </c>
      <c r="I186" s="9">
        <v>0</v>
      </c>
      <c r="J186" s="34">
        <v>0</v>
      </c>
      <c r="K186" s="34">
        <v>0</v>
      </c>
      <c r="L186" s="9">
        <v>0</v>
      </c>
    </row>
    <row r="187" spans="1:12" x14ac:dyDescent="0.3">
      <c r="A187" s="3" t="s">
        <v>287</v>
      </c>
      <c r="B187" s="3">
        <f t="shared" si="4"/>
        <v>45313</v>
      </c>
      <c r="C187" s="7" t="s">
        <v>62</v>
      </c>
      <c r="D187" s="7" t="s">
        <v>60</v>
      </c>
      <c r="E187" s="9">
        <v>48</v>
      </c>
      <c r="F187" s="9">
        <v>4789</v>
      </c>
      <c r="G187" s="9">
        <f t="shared" si="5"/>
        <v>229872</v>
      </c>
      <c r="H187" s="9">
        <v>0</v>
      </c>
      <c r="I187" s="9">
        <v>0</v>
      </c>
      <c r="J187" s="34">
        <v>0</v>
      </c>
      <c r="K187" s="34">
        <v>0</v>
      </c>
      <c r="L187" s="9">
        <v>0</v>
      </c>
    </row>
    <row r="188" spans="1:12" x14ac:dyDescent="0.3">
      <c r="A188" s="3" t="s">
        <v>287</v>
      </c>
      <c r="B188" s="3">
        <f t="shared" si="4"/>
        <v>45313</v>
      </c>
      <c r="C188" s="7" t="s">
        <v>62</v>
      </c>
      <c r="D188" s="7" t="s">
        <v>61</v>
      </c>
      <c r="E188" s="9">
        <v>57</v>
      </c>
      <c r="F188" s="9">
        <v>1173</v>
      </c>
      <c r="G188" s="9">
        <f t="shared" si="5"/>
        <v>66861</v>
      </c>
      <c r="H188" s="9">
        <v>0</v>
      </c>
      <c r="I188" s="9">
        <v>0</v>
      </c>
      <c r="J188" s="34">
        <v>0</v>
      </c>
      <c r="K188" s="34">
        <v>0</v>
      </c>
      <c r="L188" s="9">
        <v>0</v>
      </c>
    </row>
    <row r="189" spans="1:12" x14ac:dyDescent="0.3">
      <c r="A189" s="3" t="s">
        <v>287</v>
      </c>
      <c r="B189" s="3">
        <f t="shared" si="4"/>
        <v>45313</v>
      </c>
      <c r="C189" s="7" t="s">
        <v>66</v>
      </c>
      <c r="D189" s="7" t="s">
        <v>46</v>
      </c>
      <c r="E189" s="9">
        <v>176</v>
      </c>
      <c r="F189" s="9">
        <v>291</v>
      </c>
      <c r="G189" s="9">
        <f t="shared" si="5"/>
        <v>51216</v>
      </c>
      <c r="H189" s="9">
        <v>0</v>
      </c>
      <c r="I189" s="9">
        <v>0</v>
      </c>
      <c r="J189" s="34">
        <v>0</v>
      </c>
      <c r="K189" s="34">
        <v>0</v>
      </c>
      <c r="L189" s="9">
        <v>0</v>
      </c>
    </row>
    <row r="190" spans="1:12" x14ac:dyDescent="0.3">
      <c r="A190" s="3" t="s">
        <v>287</v>
      </c>
      <c r="B190" s="3">
        <f t="shared" si="4"/>
        <v>45313</v>
      </c>
      <c r="C190" s="7" t="s">
        <v>66</v>
      </c>
      <c r="D190" s="7" t="s">
        <v>49</v>
      </c>
      <c r="E190" s="9">
        <v>178</v>
      </c>
      <c r="F190" s="9">
        <v>305</v>
      </c>
      <c r="G190" s="9">
        <f t="shared" si="5"/>
        <v>54290</v>
      </c>
      <c r="H190" s="9">
        <v>0</v>
      </c>
      <c r="I190" s="9">
        <v>0</v>
      </c>
      <c r="J190" s="34">
        <v>0</v>
      </c>
      <c r="K190" s="34">
        <v>0</v>
      </c>
      <c r="L190" s="9">
        <v>0</v>
      </c>
    </row>
    <row r="191" spans="1:12" x14ac:dyDescent="0.3">
      <c r="A191" s="3" t="s">
        <v>287</v>
      </c>
      <c r="B191" s="3">
        <f t="shared" si="4"/>
        <v>45313</v>
      </c>
      <c r="C191" s="7" t="s">
        <v>66</v>
      </c>
      <c r="D191" s="7" t="s">
        <v>50</v>
      </c>
      <c r="E191" s="9">
        <v>182</v>
      </c>
      <c r="F191" s="9">
        <v>317</v>
      </c>
      <c r="G191" s="9">
        <f t="shared" si="5"/>
        <v>57694</v>
      </c>
      <c r="H191" s="9">
        <v>0</v>
      </c>
      <c r="I191" s="9">
        <v>0</v>
      </c>
      <c r="J191" s="34">
        <v>0</v>
      </c>
      <c r="K191" s="34">
        <v>0</v>
      </c>
      <c r="L191" s="9">
        <v>0</v>
      </c>
    </row>
    <row r="192" spans="1:12" x14ac:dyDescent="0.3">
      <c r="A192" s="3" t="s">
        <v>287</v>
      </c>
      <c r="B192" s="3">
        <f t="shared" si="4"/>
        <v>45313</v>
      </c>
      <c r="C192" s="7" t="s">
        <v>66</v>
      </c>
      <c r="D192" s="7" t="s">
        <v>51</v>
      </c>
      <c r="E192" s="9">
        <v>211</v>
      </c>
      <c r="F192" s="9">
        <v>350</v>
      </c>
      <c r="G192" s="9">
        <f t="shared" si="5"/>
        <v>73850</v>
      </c>
      <c r="H192" s="9">
        <v>0</v>
      </c>
      <c r="I192" s="9">
        <v>0</v>
      </c>
      <c r="J192" s="34">
        <v>0</v>
      </c>
      <c r="K192" s="34">
        <v>0</v>
      </c>
      <c r="L192" s="9">
        <v>0</v>
      </c>
    </row>
    <row r="193" spans="1:12" x14ac:dyDescent="0.3">
      <c r="A193" s="3" t="s">
        <v>287</v>
      </c>
      <c r="B193" s="3">
        <f t="shared" si="4"/>
        <v>45313</v>
      </c>
      <c r="C193" s="7" t="s">
        <v>66</v>
      </c>
      <c r="D193" s="7" t="s">
        <v>52</v>
      </c>
      <c r="E193" s="9">
        <v>176</v>
      </c>
      <c r="F193" s="9">
        <v>258</v>
      </c>
      <c r="G193" s="9">
        <f t="shared" si="5"/>
        <v>45408</v>
      </c>
      <c r="H193" s="9">
        <v>0</v>
      </c>
      <c r="I193" s="9">
        <v>0</v>
      </c>
      <c r="J193" s="34">
        <v>0</v>
      </c>
      <c r="K193" s="34">
        <v>0</v>
      </c>
      <c r="L193" s="9">
        <v>0</v>
      </c>
    </row>
    <row r="194" spans="1:12" x14ac:dyDescent="0.3">
      <c r="A194" s="3" t="s">
        <v>287</v>
      </c>
      <c r="B194" s="3">
        <f t="shared" ref="B194:B257" si="6">DATE(LEFT(A194,4),1,1)
 + MOD(1 - WEEKDAY(DATE(LEFT(A194,4),1,1),2),7)
 + 7*(VALUE(RIGHT(A194,2)) - 1)</f>
        <v>45313</v>
      </c>
      <c r="C194" s="7" t="s">
        <v>66</v>
      </c>
      <c r="D194" s="7" t="s">
        <v>54</v>
      </c>
      <c r="E194" s="9">
        <v>270</v>
      </c>
      <c r="F194" s="9">
        <v>166</v>
      </c>
      <c r="G194" s="9">
        <f t="shared" ref="G194:G257" si="7">E194*F194</f>
        <v>44820</v>
      </c>
      <c r="H194" s="9">
        <v>0</v>
      </c>
      <c r="I194" s="9">
        <v>0</v>
      </c>
      <c r="J194" s="34">
        <v>0</v>
      </c>
      <c r="K194" s="34">
        <v>0</v>
      </c>
      <c r="L194" s="9">
        <v>0</v>
      </c>
    </row>
    <row r="195" spans="1:12" x14ac:dyDescent="0.3">
      <c r="A195" s="3" t="s">
        <v>287</v>
      </c>
      <c r="B195" s="3">
        <f t="shared" si="6"/>
        <v>45313</v>
      </c>
      <c r="C195" s="7" t="s">
        <v>66</v>
      </c>
      <c r="D195" s="7" t="s">
        <v>55</v>
      </c>
      <c r="E195" s="9">
        <v>277</v>
      </c>
      <c r="F195" s="9">
        <v>185</v>
      </c>
      <c r="G195" s="9">
        <f t="shared" si="7"/>
        <v>51245</v>
      </c>
      <c r="H195" s="9">
        <v>0</v>
      </c>
      <c r="I195" s="9">
        <v>0</v>
      </c>
      <c r="J195" s="34">
        <v>0</v>
      </c>
      <c r="K195" s="34">
        <v>0</v>
      </c>
      <c r="L195" s="9">
        <v>0</v>
      </c>
    </row>
    <row r="196" spans="1:12" x14ac:dyDescent="0.3">
      <c r="A196" s="3" t="s">
        <v>287</v>
      </c>
      <c r="B196" s="3">
        <f t="shared" si="6"/>
        <v>45313</v>
      </c>
      <c r="C196" s="7" t="s">
        <v>66</v>
      </c>
      <c r="D196" s="7" t="s">
        <v>56</v>
      </c>
      <c r="E196" s="9">
        <v>303</v>
      </c>
      <c r="F196" s="9">
        <v>203</v>
      </c>
      <c r="G196" s="9">
        <f t="shared" si="7"/>
        <v>61509</v>
      </c>
      <c r="H196" s="9">
        <v>0</v>
      </c>
      <c r="I196" s="9">
        <v>0</v>
      </c>
      <c r="J196" s="34">
        <v>0</v>
      </c>
      <c r="K196" s="34">
        <v>0</v>
      </c>
      <c r="L196" s="9">
        <v>0</v>
      </c>
    </row>
    <row r="197" spans="1:12" x14ac:dyDescent="0.3">
      <c r="A197" s="3" t="s">
        <v>287</v>
      </c>
      <c r="B197" s="3">
        <f t="shared" si="6"/>
        <v>45313</v>
      </c>
      <c r="C197" s="7" t="s">
        <v>66</v>
      </c>
      <c r="D197" s="7" t="s">
        <v>57</v>
      </c>
      <c r="E197" s="9">
        <v>291</v>
      </c>
      <c r="F197" s="9">
        <v>174</v>
      </c>
      <c r="G197" s="9">
        <f t="shared" si="7"/>
        <v>50634</v>
      </c>
      <c r="H197" s="9">
        <v>0</v>
      </c>
      <c r="I197" s="9">
        <v>0</v>
      </c>
      <c r="J197" s="34">
        <v>0</v>
      </c>
      <c r="K197" s="34">
        <v>0</v>
      </c>
      <c r="L197" s="9">
        <v>0</v>
      </c>
    </row>
    <row r="198" spans="1:12" x14ac:dyDescent="0.3">
      <c r="A198" s="3" t="s">
        <v>287</v>
      </c>
      <c r="B198" s="3">
        <f t="shared" si="6"/>
        <v>45313</v>
      </c>
      <c r="C198" s="7" t="s">
        <v>66</v>
      </c>
      <c r="D198" s="7" t="s">
        <v>58</v>
      </c>
      <c r="E198" s="9">
        <v>47</v>
      </c>
      <c r="F198" s="9">
        <v>5177</v>
      </c>
      <c r="G198" s="9">
        <f t="shared" si="7"/>
        <v>243319</v>
      </c>
      <c r="H198" s="9">
        <v>0</v>
      </c>
      <c r="I198" s="9">
        <v>0</v>
      </c>
      <c r="J198" s="34">
        <v>0</v>
      </c>
      <c r="K198" s="34">
        <v>0</v>
      </c>
      <c r="L198" s="9">
        <v>0</v>
      </c>
    </row>
    <row r="199" spans="1:12" x14ac:dyDescent="0.3">
      <c r="A199" s="3" t="s">
        <v>287</v>
      </c>
      <c r="B199" s="3">
        <f t="shared" si="6"/>
        <v>45313</v>
      </c>
      <c r="C199" s="7" t="s">
        <v>66</v>
      </c>
      <c r="D199" s="7" t="s">
        <v>59</v>
      </c>
      <c r="E199" s="9">
        <v>45</v>
      </c>
      <c r="F199" s="9">
        <v>4994</v>
      </c>
      <c r="G199" s="9">
        <f t="shared" si="7"/>
        <v>224730</v>
      </c>
      <c r="H199" s="9">
        <v>0</v>
      </c>
      <c r="I199" s="9">
        <v>0</v>
      </c>
      <c r="J199" s="34">
        <v>0</v>
      </c>
      <c r="K199" s="34">
        <v>0</v>
      </c>
      <c r="L199" s="9">
        <v>0</v>
      </c>
    </row>
    <row r="200" spans="1:12" x14ac:dyDescent="0.3">
      <c r="A200" s="3" t="s">
        <v>287</v>
      </c>
      <c r="B200" s="3">
        <f t="shared" si="6"/>
        <v>45313</v>
      </c>
      <c r="C200" s="7" t="s">
        <v>66</v>
      </c>
      <c r="D200" s="7" t="s">
        <v>60</v>
      </c>
      <c r="E200" s="9">
        <v>52</v>
      </c>
      <c r="F200" s="9">
        <v>4845</v>
      </c>
      <c r="G200" s="9">
        <f t="shared" si="7"/>
        <v>251940</v>
      </c>
      <c r="H200" s="9">
        <v>0</v>
      </c>
      <c r="I200" s="9">
        <v>0</v>
      </c>
      <c r="J200" s="34">
        <v>0</v>
      </c>
      <c r="K200" s="34">
        <v>0</v>
      </c>
      <c r="L200" s="9">
        <v>0</v>
      </c>
    </row>
    <row r="201" spans="1:12" x14ac:dyDescent="0.3">
      <c r="A201" s="3" t="s">
        <v>287</v>
      </c>
      <c r="B201" s="3">
        <f t="shared" si="6"/>
        <v>45313</v>
      </c>
      <c r="C201" s="7" t="s">
        <v>70</v>
      </c>
      <c r="D201" s="7" t="s">
        <v>46</v>
      </c>
      <c r="E201" s="9">
        <v>98</v>
      </c>
      <c r="F201" s="9">
        <v>301</v>
      </c>
      <c r="G201" s="9">
        <f t="shared" si="7"/>
        <v>29498</v>
      </c>
      <c r="H201" s="9">
        <v>1</v>
      </c>
      <c r="I201" s="9">
        <v>0</v>
      </c>
      <c r="J201" s="34">
        <v>0.11</v>
      </c>
      <c r="K201" s="34">
        <v>0.01</v>
      </c>
      <c r="L201" s="9">
        <v>0</v>
      </c>
    </row>
    <row r="202" spans="1:12" x14ac:dyDescent="0.3">
      <c r="A202" s="3" t="s">
        <v>287</v>
      </c>
      <c r="B202" s="3">
        <f t="shared" si="6"/>
        <v>45313</v>
      </c>
      <c r="C202" s="7" t="s">
        <v>70</v>
      </c>
      <c r="D202" s="7" t="s">
        <v>49</v>
      </c>
      <c r="E202" s="9">
        <v>94</v>
      </c>
      <c r="F202" s="9">
        <v>313</v>
      </c>
      <c r="G202" s="9">
        <f t="shared" si="7"/>
        <v>29422</v>
      </c>
      <c r="H202" s="9">
        <v>1</v>
      </c>
      <c r="I202" s="9">
        <v>0</v>
      </c>
      <c r="J202" s="34">
        <v>0.18</v>
      </c>
      <c r="K202" s="34">
        <v>0.01</v>
      </c>
      <c r="L202" s="9">
        <v>0</v>
      </c>
    </row>
    <row r="203" spans="1:12" x14ac:dyDescent="0.3">
      <c r="A203" s="3" t="s">
        <v>287</v>
      </c>
      <c r="B203" s="3">
        <f t="shared" si="6"/>
        <v>45313</v>
      </c>
      <c r="C203" s="7" t="s">
        <v>70</v>
      </c>
      <c r="D203" s="7" t="s">
        <v>50</v>
      </c>
      <c r="E203" s="9">
        <v>97</v>
      </c>
      <c r="F203" s="9">
        <v>324</v>
      </c>
      <c r="G203" s="9">
        <f t="shared" si="7"/>
        <v>31428</v>
      </c>
      <c r="H203" s="9">
        <v>1</v>
      </c>
      <c r="I203" s="9">
        <v>0</v>
      </c>
      <c r="J203" s="34">
        <v>0.22</v>
      </c>
      <c r="K203" s="34">
        <v>0.01</v>
      </c>
      <c r="L203" s="9">
        <v>0</v>
      </c>
    </row>
    <row r="204" spans="1:12" x14ac:dyDescent="0.3">
      <c r="A204" s="3" t="s">
        <v>287</v>
      </c>
      <c r="B204" s="3">
        <f t="shared" si="6"/>
        <v>45313</v>
      </c>
      <c r="C204" s="7" t="s">
        <v>70</v>
      </c>
      <c r="D204" s="7" t="s">
        <v>52</v>
      </c>
      <c r="E204" s="9">
        <v>91</v>
      </c>
      <c r="F204" s="9">
        <v>263</v>
      </c>
      <c r="G204" s="9">
        <f t="shared" si="7"/>
        <v>23933</v>
      </c>
      <c r="H204" s="9">
        <v>0</v>
      </c>
      <c r="I204" s="9">
        <v>0</v>
      </c>
      <c r="J204" s="34">
        <v>0</v>
      </c>
      <c r="K204" s="34">
        <v>0</v>
      </c>
      <c r="L204" s="9">
        <v>0</v>
      </c>
    </row>
    <row r="205" spans="1:12" x14ac:dyDescent="0.3">
      <c r="A205" s="3" t="s">
        <v>287</v>
      </c>
      <c r="B205" s="3">
        <f t="shared" si="6"/>
        <v>45313</v>
      </c>
      <c r="C205" s="7" t="s">
        <v>70</v>
      </c>
      <c r="D205" s="7" t="s">
        <v>55</v>
      </c>
      <c r="E205" s="9">
        <v>134</v>
      </c>
      <c r="F205" s="9">
        <v>187</v>
      </c>
      <c r="G205" s="9">
        <f t="shared" si="7"/>
        <v>25058</v>
      </c>
      <c r="H205" s="9">
        <v>1</v>
      </c>
      <c r="I205" s="9">
        <v>0</v>
      </c>
      <c r="J205" s="34">
        <v>0.14000000000000001</v>
      </c>
      <c r="K205" s="34">
        <v>0.02</v>
      </c>
      <c r="L205" s="9">
        <v>0</v>
      </c>
    </row>
    <row r="206" spans="1:12" x14ac:dyDescent="0.3">
      <c r="A206" s="3" t="s">
        <v>287</v>
      </c>
      <c r="B206" s="3">
        <f t="shared" si="6"/>
        <v>45313</v>
      </c>
      <c r="C206" s="7" t="s">
        <v>70</v>
      </c>
      <c r="D206" s="7" t="s">
        <v>56</v>
      </c>
      <c r="E206" s="9">
        <v>118</v>
      </c>
      <c r="F206" s="9">
        <v>207</v>
      </c>
      <c r="G206" s="9">
        <f t="shared" si="7"/>
        <v>24426</v>
      </c>
      <c r="H206" s="9">
        <v>0</v>
      </c>
      <c r="I206" s="9">
        <v>0</v>
      </c>
      <c r="J206" s="34">
        <v>0</v>
      </c>
      <c r="K206" s="34">
        <v>0</v>
      </c>
      <c r="L206" s="9">
        <v>0</v>
      </c>
    </row>
    <row r="207" spans="1:12" x14ac:dyDescent="0.3">
      <c r="A207" s="3" t="s">
        <v>287</v>
      </c>
      <c r="B207" s="3">
        <f t="shared" si="6"/>
        <v>45313</v>
      </c>
      <c r="C207" s="7" t="s">
        <v>70</v>
      </c>
      <c r="D207" s="7" t="s">
        <v>57</v>
      </c>
      <c r="E207" s="9">
        <v>133</v>
      </c>
      <c r="F207" s="9">
        <v>180</v>
      </c>
      <c r="G207" s="9">
        <f t="shared" si="7"/>
        <v>23940</v>
      </c>
      <c r="H207" s="9">
        <v>0</v>
      </c>
      <c r="I207" s="9">
        <v>0</v>
      </c>
      <c r="J207" s="34">
        <v>0</v>
      </c>
      <c r="K207" s="34">
        <v>0</v>
      </c>
      <c r="L207" s="9">
        <v>0</v>
      </c>
    </row>
    <row r="208" spans="1:12" x14ac:dyDescent="0.3">
      <c r="A208" s="3" t="s">
        <v>287</v>
      </c>
      <c r="B208" s="3">
        <f t="shared" si="6"/>
        <v>45313</v>
      </c>
      <c r="C208" s="7" t="s">
        <v>74</v>
      </c>
      <c r="D208" s="7" t="s">
        <v>46</v>
      </c>
      <c r="E208" s="9">
        <v>264</v>
      </c>
      <c r="F208" s="9">
        <v>291</v>
      </c>
      <c r="G208" s="9">
        <f t="shared" si="7"/>
        <v>76824</v>
      </c>
      <c r="H208" s="9">
        <v>0</v>
      </c>
      <c r="I208" s="9">
        <v>0</v>
      </c>
      <c r="J208" s="34">
        <v>0</v>
      </c>
      <c r="K208" s="34">
        <v>0</v>
      </c>
      <c r="L208" s="9">
        <v>0</v>
      </c>
    </row>
    <row r="209" spans="1:12" x14ac:dyDescent="0.3">
      <c r="A209" s="3" t="s">
        <v>287</v>
      </c>
      <c r="B209" s="3">
        <f t="shared" si="6"/>
        <v>45313</v>
      </c>
      <c r="C209" s="7" t="s">
        <v>74</v>
      </c>
      <c r="D209" s="7" t="s">
        <v>49</v>
      </c>
      <c r="E209" s="9">
        <v>288</v>
      </c>
      <c r="F209" s="9">
        <v>298</v>
      </c>
      <c r="G209" s="9">
        <f t="shared" si="7"/>
        <v>85824</v>
      </c>
      <c r="H209" s="9">
        <v>0</v>
      </c>
      <c r="I209" s="9">
        <v>0</v>
      </c>
      <c r="J209" s="34">
        <v>0</v>
      </c>
      <c r="K209" s="34">
        <v>0</v>
      </c>
      <c r="L209" s="9">
        <v>3</v>
      </c>
    </row>
    <row r="210" spans="1:12" x14ac:dyDescent="0.3">
      <c r="A210" s="3" t="s">
        <v>287</v>
      </c>
      <c r="B210" s="3">
        <f t="shared" si="6"/>
        <v>45313</v>
      </c>
      <c r="C210" s="7" t="s">
        <v>74</v>
      </c>
      <c r="D210" s="7" t="s">
        <v>50</v>
      </c>
      <c r="E210" s="9">
        <v>241</v>
      </c>
      <c r="F210" s="9">
        <v>307</v>
      </c>
      <c r="G210" s="9">
        <f t="shared" si="7"/>
        <v>73987</v>
      </c>
      <c r="H210" s="9">
        <v>0</v>
      </c>
      <c r="I210" s="9">
        <v>0</v>
      </c>
      <c r="J210" s="34">
        <v>0</v>
      </c>
      <c r="K210" s="34">
        <v>0</v>
      </c>
      <c r="L210" s="9">
        <v>2</v>
      </c>
    </row>
    <row r="211" spans="1:12" x14ac:dyDescent="0.3">
      <c r="A211" s="3" t="s">
        <v>287</v>
      </c>
      <c r="B211" s="3">
        <f t="shared" si="6"/>
        <v>45313</v>
      </c>
      <c r="C211" s="7" t="s">
        <v>74</v>
      </c>
      <c r="D211" s="7" t="s">
        <v>51</v>
      </c>
      <c r="E211" s="9">
        <v>325</v>
      </c>
      <c r="F211" s="9">
        <v>341</v>
      </c>
      <c r="G211" s="9">
        <f t="shared" si="7"/>
        <v>110825</v>
      </c>
      <c r="H211" s="9">
        <v>1</v>
      </c>
      <c r="I211" s="9">
        <v>0</v>
      </c>
      <c r="J211" s="34">
        <v>0.18</v>
      </c>
      <c r="K211" s="34">
        <v>0.02</v>
      </c>
      <c r="L211" s="9">
        <v>0</v>
      </c>
    </row>
    <row r="212" spans="1:12" x14ac:dyDescent="0.3">
      <c r="A212" s="3" t="s">
        <v>287</v>
      </c>
      <c r="B212" s="3">
        <f t="shared" si="6"/>
        <v>45313</v>
      </c>
      <c r="C212" s="7" t="s">
        <v>74</v>
      </c>
      <c r="D212" s="7" t="s">
        <v>52</v>
      </c>
      <c r="E212" s="9">
        <v>295</v>
      </c>
      <c r="F212" s="9">
        <v>252</v>
      </c>
      <c r="G212" s="9">
        <f t="shared" si="7"/>
        <v>74340</v>
      </c>
      <c r="H212" s="9">
        <v>0</v>
      </c>
      <c r="I212" s="9">
        <v>0</v>
      </c>
      <c r="J212" s="34">
        <v>0</v>
      </c>
      <c r="K212" s="34">
        <v>0</v>
      </c>
      <c r="L212" s="9">
        <v>0</v>
      </c>
    </row>
    <row r="213" spans="1:12" x14ac:dyDescent="0.3">
      <c r="A213" s="3" t="s">
        <v>287</v>
      </c>
      <c r="B213" s="3">
        <f t="shared" si="6"/>
        <v>45313</v>
      </c>
      <c r="C213" s="7" t="s">
        <v>74</v>
      </c>
      <c r="D213" s="7" t="s">
        <v>54</v>
      </c>
      <c r="E213" s="9">
        <v>445</v>
      </c>
      <c r="F213" s="9">
        <v>160</v>
      </c>
      <c r="G213" s="9">
        <f t="shared" si="7"/>
        <v>71200</v>
      </c>
      <c r="H213" s="9">
        <v>0</v>
      </c>
      <c r="I213" s="9">
        <v>0</v>
      </c>
      <c r="J213" s="34">
        <v>0</v>
      </c>
      <c r="K213" s="34">
        <v>0</v>
      </c>
      <c r="L213" s="9">
        <v>0</v>
      </c>
    </row>
    <row r="214" spans="1:12" x14ac:dyDescent="0.3">
      <c r="A214" s="3" t="s">
        <v>287</v>
      </c>
      <c r="B214" s="3">
        <f t="shared" si="6"/>
        <v>45313</v>
      </c>
      <c r="C214" s="7" t="s">
        <v>74</v>
      </c>
      <c r="D214" s="7" t="s">
        <v>55</v>
      </c>
      <c r="E214" s="9">
        <v>467</v>
      </c>
      <c r="F214" s="9">
        <v>180</v>
      </c>
      <c r="G214" s="9">
        <f t="shared" si="7"/>
        <v>84060</v>
      </c>
      <c r="H214" s="9">
        <v>0</v>
      </c>
      <c r="I214" s="9">
        <v>0</v>
      </c>
      <c r="J214" s="34">
        <v>0</v>
      </c>
      <c r="K214" s="34">
        <v>0</v>
      </c>
      <c r="L214" s="9">
        <v>0</v>
      </c>
    </row>
    <row r="215" spans="1:12" x14ac:dyDescent="0.3">
      <c r="A215" s="3" t="s">
        <v>287</v>
      </c>
      <c r="B215" s="3">
        <f t="shared" si="6"/>
        <v>45313</v>
      </c>
      <c r="C215" s="7" t="s">
        <v>74</v>
      </c>
      <c r="D215" s="7" t="s">
        <v>56</v>
      </c>
      <c r="E215" s="9">
        <v>469</v>
      </c>
      <c r="F215" s="9">
        <v>199</v>
      </c>
      <c r="G215" s="9">
        <f t="shared" si="7"/>
        <v>93331</v>
      </c>
      <c r="H215" s="9">
        <v>0</v>
      </c>
      <c r="I215" s="9">
        <v>0</v>
      </c>
      <c r="J215" s="34">
        <v>0</v>
      </c>
      <c r="K215" s="34">
        <v>0</v>
      </c>
      <c r="L215" s="9">
        <v>0</v>
      </c>
    </row>
    <row r="216" spans="1:12" x14ac:dyDescent="0.3">
      <c r="A216" s="3" t="s">
        <v>287</v>
      </c>
      <c r="B216" s="3">
        <f t="shared" si="6"/>
        <v>45313</v>
      </c>
      <c r="C216" s="7" t="s">
        <v>74</v>
      </c>
      <c r="D216" s="7" t="s">
        <v>57</v>
      </c>
      <c r="E216" s="9">
        <v>380</v>
      </c>
      <c r="F216" s="9">
        <v>170</v>
      </c>
      <c r="G216" s="9">
        <f t="shared" si="7"/>
        <v>64600</v>
      </c>
      <c r="H216" s="9">
        <v>0</v>
      </c>
      <c r="I216" s="9">
        <v>0</v>
      </c>
      <c r="J216" s="34">
        <v>0</v>
      </c>
      <c r="K216" s="34">
        <v>0</v>
      </c>
      <c r="L216" s="9">
        <v>0</v>
      </c>
    </row>
    <row r="217" spans="1:12" x14ac:dyDescent="0.3">
      <c r="A217" s="3" t="s">
        <v>287</v>
      </c>
      <c r="B217" s="3">
        <f t="shared" si="6"/>
        <v>45313</v>
      </c>
      <c r="C217" s="7" t="s">
        <v>74</v>
      </c>
      <c r="D217" s="7" t="s">
        <v>58</v>
      </c>
      <c r="E217" s="9">
        <v>55</v>
      </c>
      <c r="F217" s="9">
        <v>5093</v>
      </c>
      <c r="G217" s="9">
        <f t="shared" si="7"/>
        <v>280115</v>
      </c>
      <c r="H217" s="9">
        <v>0</v>
      </c>
      <c r="I217" s="9">
        <v>0</v>
      </c>
      <c r="J217" s="34">
        <v>0</v>
      </c>
      <c r="K217" s="34">
        <v>0</v>
      </c>
      <c r="L217" s="9">
        <v>0</v>
      </c>
    </row>
    <row r="218" spans="1:12" x14ac:dyDescent="0.3">
      <c r="A218" s="3" t="s">
        <v>287</v>
      </c>
      <c r="B218" s="3">
        <f t="shared" si="6"/>
        <v>45313</v>
      </c>
      <c r="C218" s="7" t="s">
        <v>74</v>
      </c>
      <c r="D218" s="7" t="s">
        <v>59</v>
      </c>
      <c r="E218" s="9">
        <v>49</v>
      </c>
      <c r="F218" s="9">
        <v>4912</v>
      </c>
      <c r="G218" s="9">
        <f t="shared" si="7"/>
        <v>240688</v>
      </c>
      <c r="H218" s="9">
        <v>0</v>
      </c>
      <c r="I218" s="9">
        <v>0</v>
      </c>
      <c r="J218" s="34">
        <v>0</v>
      </c>
      <c r="K218" s="34">
        <v>0</v>
      </c>
      <c r="L218" s="9">
        <v>0</v>
      </c>
    </row>
    <row r="219" spans="1:12" x14ac:dyDescent="0.3">
      <c r="A219" s="3" t="s">
        <v>287</v>
      </c>
      <c r="B219" s="3">
        <f t="shared" si="6"/>
        <v>45313</v>
      </c>
      <c r="C219" s="7" t="s">
        <v>74</v>
      </c>
      <c r="D219" s="7" t="s">
        <v>60</v>
      </c>
      <c r="E219" s="9">
        <v>51</v>
      </c>
      <c r="F219" s="9">
        <v>4797</v>
      </c>
      <c r="G219" s="9">
        <f t="shared" si="7"/>
        <v>244647</v>
      </c>
      <c r="H219" s="9">
        <v>0</v>
      </c>
      <c r="I219" s="9">
        <v>0</v>
      </c>
      <c r="J219" s="34">
        <v>0</v>
      </c>
      <c r="K219" s="34">
        <v>0</v>
      </c>
      <c r="L219" s="9">
        <v>0</v>
      </c>
    </row>
    <row r="220" spans="1:12" x14ac:dyDescent="0.3">
      <c r="A220" s="3" t="s">
        <v>287</v>
      </c>
      <c r="B220" s="3">
        <f t="shared" si="6"/>
        <v>45313</v>
      </c>
      <c r="C220" s="7" t="s">
        <v>74</v>
      </c>
      <c r="D220" s="7" t="s">
        <v>61</v>
      </c>
      <c r="E220" s="9">
        <v>56</v>
      </c>
      <c r="F220" s="9">
        <v>1175</v>
      </c>
      <c r="G220" s="9">
        <f t="shared" si="7"/>
        <v>65800</v>
      </c>
      <c r="H220" s="9">
        <v>0</v>
      </c>
      <c r="I220" s="9">
        <v>0</v>
      </c>
      <c r="J220" s="34">
        <v>0</v>
      </c>
      <c r="K220" s="34">
        <v>0</v>
      </c>
      <c r="L220" s="9">
        <v>0</v>
      </c>
    </row>
    <row r="221" spans="1:12" x14ac:dyDescent="0.3">
      <c r="A221" s="3" t="s">
        <v>287</v>
      </c>
      <c r="B221" s="3">
        <f t="shared" si="6"/>
        <v>45313</v>
      </c>
      <c r="C221" s="7" t="s">
        <v>76</v>
      </c>
      <c r="D221" s="7" t="s">
        <v>46</v>
      </c>
      <c r="E221" s="9">
        <v>131</v>
      </c>
      <c r="F221" s="9">
        <v>301</v>
      </c>
      <c r="G221" s="9">
        <f t="shared" si="7"/>
        <v>39431</v>
      </c>
      <c r="H221" s="9">
        <v>0</v>
      </c>
      <c r="I221" s="9">
        <v>0</v>
      </c>
      <c r="J221" s="34">
        <v>0</v>
      </c>
      <c r="K221" s="34">
        <v>0</v>
      </c>
      <c r="L221" s="9">
        <v>0</v>
      </c>
    </row>
    <row r="222" spans="1:12" x14ac:dyDescent="0.3">
      <c r="A222" s="3" t="s">
        <v>287</v>
      </c>
      <c r="B222" s="3">
        <f t="shared" si="6"/>
        <v>45313</v>
      </c>
      <c r="C222" s="7" t="s">
        <v>76</v>
      </c>
      <c r="D222" s="7" t="s">
        <v>49</v>
      </c>
      <c r="E222" s="9">
        <v>101</v>
      </c>
      <c r="F222" s="9">
        <v>313</v>
      </c>
      <c r="G222" s="9">
        <f t="shared" si="7"/>
        <v>31613</v>
      </c>
      <c r="H222" s="9">
        <v>0</v>
      </c>
      <c r="I222" s="9">
        <v>0</v>
      </c>
      <c r="J222" s="34">
        <v>0</v>
      </c>
      <c r="K222" s="34">
        <v>0</v>
      </c>
      <c r="L222" s="9">
        <v>0</v>
      </c>
    </row>
    <row r="223" spans="1:12" x14ac:dyDescent="0.3">
      <c r="A223" s="3" t="s">
        <v>287</v>
      </c>
      <c r="B223" s="3">
        <f t="shared" si="6"/>
        <v>45313</v>
      </c>
      <c r="C223" s="7" t="s">
        <v>76</v>
      </c>
      <c r="D223" s="7" t="s">
        <v>50</v>
      </c>
      <c r="E223" s="9">
        <v>113</v>
      </c>
      <c r="F223" s="9">
        <v>321</v>
      </c>
      <c r="G223" s="9">
        <f t="shared" si="7"/>
        <v>36273</v>
      </c>
      <c r="H223" s="9">
        <v>0</v>
      </c>
      <c r="I223" s="9">
        <v>0</v>
      </c>
      <c r="J223" s="34">
        <v>0</v>
      </c>
      <c r="K223" s="34">
        <v>0</v>
      </c>
      <c r="L223" s="9">
        <v>0</v>
      </c>
    </row>
    <row r="224" spans="1:12" x14ac:dyDescent="0.3">
      <c r="A224" s="3" t="s">
        <v>287</v>
      </c>
      <c r="B224" s="3">
        <f t="shared" si="6"/>
        <v>45313</v>
      </c>
      <c r="C224" s="7" t="s">
        <v>76</v>
      </c>
      <c r="D224" s="7" t="s">
        <v>51</v>
      </c>
      <c r="E224" s="9">
        <v>135</v>
      </c>
      <c r="F224" s="9">
        <v>356</v>
      </c>
      <c r="G224" s="9">
        <f t="shared" si="7"/>
        <v>48060</v>
      </c>
      <c r="H224" s="9">
        <v>0</v>
      </c>
      <c r="I224" s="9">
        <v>0</v>
      </c>
      <c r="J224" s="34">
        <v>0</v>
      </c>
      <c r="K224" s="34">
        <v>0</v>
      </c>
      <c r="L224" s="9">
        <v>0</v>
      </c>
    </row>
    <row r="225" spans="1:12" x14ac:dyDescent="0.3">
      <c r="A225" s="3" t="s">
        <v>287</v>
      </c>
      <c r="B225" s="3">
        <f t="shared" si="6"/>
        <v>45313</v>
      </c>
      <c r="C225" s="7" t="s">
        <v>76</v>
      </c>
      <c r="D225" s="7" t="s">
        <v>52</v>
      </c>
      <c r="E225" s="9">
        <v>134</v>
      </c>
      <c r="F225" s="9">
        <v>260</v>
      </c>
      <c r="G225" s="9">
        <f t="shared" si="7"/>
        <v>34840</v>
      </c>
      <c r="H225" s="9">
        <v>0</v>
      </c>
      <c r="I225" s="9">
        <v>0</v>
      </c>
      <c r="J225" s="34">
        <v>0</v>
      </c>
      <c r="K225" s="34">
        <v>0</v>
      </c>
      <c r="L225" s="9">
        <v>0</v>
      </c>
    </row>
    <row r="226" spans="1:12" x14ac:dyDescent="0.3">
      <c r="A226" s="3" t="s">
        <v>287</v>
      </c>
      <c r="B226" s="3">
        <f t="shared" si="6"/>
        <v>45313</v>
      </c>
      <c r="C226" s="7" t="s">
        <v>76</v>
      </c>
      <c r="D226" s="7" t="s">
        <v>54</v>
      </c>
      <c r="E226" s="9">
        <v>194</v>
      </c>
      <c r="F226" s="9">
        <v>169</v>
      </c>
      <c r="G226" s="9">
        <f t="shared" si="7"/>
        <v>32786</v>
      </c>
      <c r="H226" s="9">
        <v>0</v>
      </c>
      <c r="I226" s="9">
        <v>0</v>
      </c>
      <c r="J226" s="34">
        <v>0</v>
      </c>
      <c r="K226" s="34">
        <v>0</v>
      </c>
      <c r="L226" s="9">
        <v>0</v>
      </c>
    </row>
    <row r="227" spans="1:12" x14ac:dyDescent="0.3">
      <c r="A227" s="3" t="s">
        <v>287</v>
      </c>
      <c r="B227" s="3">
        <f t="shared" si="6"/>
        <v>45313</v>
      </c>
      <c r="C227" s="7" t="s">
        <v>76</v>
      </c>
      <c r="D227" s="7" t="s">
        <v>55</v>
      </c>
      <c r="E227" s="9">
        <v>168</v>
      </c>
      <c r="F227" s="9">
        <v>188</v>
      </c>
      <c r="G227" s="9">
        <f t="shared" si="7"/>
        <v>31584</v>
      </c>
      <c r="H227" s="9">
        <v>0</v>
      </c>
      <c r="I227" s="9">
        <v>0</v>
      </c>
      <c r="J227" s="34">
        <v>0</v>
      </c>
      <c r="K227" s="34">
        <v>0</v>
      </c>
      <c r="L227" s="9">
        <v>0</v>
      </c>
    </row>
    <row r="228" spans="1:12" x14ac:dyDescent="0.3">
      <c r="A228" s="3" t="s">
        <v>287</v>
      </c>
      <c r="B228" s="3">
        <f t="shared" si="6"/>
        <v>45313</v>
      </c>
      <c r="C228" s="7" t="s">
        <v>76</v>
      </c>
      <c r="D228" s="7" t="s">
        <v>56</v>
      </c>
      <c r="E228" s="9">
        <v>209</v>
      </c>
      <c r="F228" s="9">
        <v>206</v>
      </c>
      <c r="G228" s="9">
        <f t="shared" si="7"/>
        <v>43054</v>
      </c>
      <c r="H228" s="9">
        <v>0</v>
      </c>
      <c r="I228" s="9">
        <v>0</v>
      </c>
      <c r="J228" s="34">
        <v>0</v>
      </c>
      <c r="K228" s="34">
        <v>0</v>
      </c>
      <c r="L228" s="9">
        <v>0</v>
      </c>
    </row>
    <row r="229" spans="1:12" x14ac:dyDescent="0.3">
      <c r="A229" s="3" t="s">
        <v>287</v>
      </c>
      <c r="B229" s="3">
        <f t="shared" si="6"/>
        <v>45313</v>
      </c>
      <c r="C229" s="7" t="s">
        <v>76</v>
      </c>
      <c r="D229" s="7" t="s">
        <v>57</v>
      </c>
      <c r="E229" s="9">
        <v>232</v>
      </c>
      <c r="F229" s="9">
        <v>177</v>
      </c>
      <c r="G229" s="9">
        <f t="shared" si="7"/>
        <v>41064</v>
      </c>
      <c r="H229" s="9">
        <v>1</v>
      </c>
      <c r="I229" s="9">
        <v>0</v>
      </c>
      <c r="J229" s="34">
        <v>0.14000000000000001</v>
      </c>
      <c r="K229" s="34">
        <v>0.03</v>
      </c>
      <c r="L229" s="9">
        <v>0</v>
      </c>
    </row>
    <row r="230" spans="1:12" x14ac:dyDescent="0.3">
      <c r="A230" s="3" t="s">
        <v>287</v>
      </c>
      <c r="B230" s="3">
        <f t="shared" si="6"/>
        <v>45313</v>
      </c>
      <c r="C230" s="7" t="s">
        <v>76</v>
      </c>
      <c r="D230" s="7" t="s">
        <v>58</v>
      </c>
      <c r="E230" s="9">
        <v>67</v>
      </c>
      <c r="F230" s="9">
        <v>5316</v>
      </c>
      <c r="G230" s="9">
        <f t="shared" si="7"/>
        <v>356172</v>
      </c>
      <c r="H230" s="9">
        <v>0</v>
      </c>
      <c r="I230" s="9">
        <v>0</v>
      </c>
      <c r="J230" s="34">
        <v>0</v>
      </c>
      <c r="K230" s="34">
        <v>0</v>
      </c>
      <c r="L230" s="9">
        <v>0</v>
      </c>
    </row>
    <row r="231" spans="1:12" x14ac:dyDescent="0.3">
      <c r="A231" s="3" t="s">
        <v>287</v>
      </c>
      <c r="B231" s="3">
        <f t="shared" si="6"/>
        <v>45313</v>
      </c>
      <c r="C231" s="7" t="s">
        <v>76</v>
      </c>
      <c r="D231" s="7" t="s">
        <v>59</v>
      </c>
      <c r="E231" s="9">
        <v>64</v>
      </c>
      <c r="F231" s="9">
        <v>5087</v>
      </c>
      <c r="G231" s="9">
        <f t="shared" si="7"/>
        <v>325568</v>
      </c>
      <c r="H231" s="9">
        <v>0</v>
      </c>
      <c r="I231" s="9">
        <v>0</v>
      </c>
      <c r="J231" s="34">
        <v>0</v>
      </c>
      <c r="K231" s="34">
        <v>0</v>
      </c>
      <c r="L231" s="9">
        <v>0</v>
      </c>
    </row>
    <row r="232" spans="1:12" x14ac:dyDescent="0.3">
      <c r="A232" s="3" t="s">
        <v>287</v>
      </c>
      <c r="B232" s="3">
        <f t="shared" si="6"/>
        <v>45313</v>
      </c>
      <c r="C232" s="7" t="s">
        <v>76</v>
      </c>
      <c r="D232" s="7" t="s">
        <v>60</v>
      </c>
      <c r="E232" s="9">
        <v>61</v>
      </c>
      <c r="F232" s="9">
        <v>4973</v>
      </c>
      <c r="G232" s="9">
        <f t="shared" si="7"/>
        <v>303353</v>
      </c>
      <c r="H232" s="9">
        <v>0</v>
      </c>
      <c r="I232" s="9">
        <v>0</v>
      </c>
      <c r="J232" s="34">
        <v>0</v>
      </c>
      <c r="K232" s="34">
        <v>0</v>
      </c>
      <c r="L232" s="9">
        <v>0</v>
      </c>
    </row>
    <row r="233" spans="1:12" x14ac:dyDescent="0.3">
      <c r="A233" s="3" t="s">
        <v>287</v>
      </c>
      <c r="B233" s="3">
        <f t="shared" si="6"/>
        <v>45313</v>
      </c>
      <c r="C233" s="7" t="s">
        <v>76</v>
      </c>
      <c r="D233" s="7" t="s">
        <v>61</v>
      </c>
      <c r="E233" s="9">
        <v>62</v>
      </c>
      <c r="F233" s="9">
        <v>1216</v>
      </c>
      <c r="G233" s="9">
        <f t="shared" si="7"/>
        <v>75392</v>
      </c>
      <c r="H233" s="9">
        <v>0</v>
      </c>
      <c r="I233" s="9">
        <v>0</v>
      </c>
      <c r="J233" s="34">
        <v>0</v>
      </c>
      <c r="K233" s="34">
        <v>0</v>
      </c>
      <c r="L233" s="9">
        <v>0</v>
      </c>
    </row>
    <row r="234" spans="1:12" x14ac:dyDescent="0.3">
      <c r="A234" s="3" t="s">
        <v>288</v>
      </c>
      <c r="B234" s="3">
        <f t="shared" si="6"/>
        <v>45320</v>
      </c>
      <c r="C234" s="7" t="s">
        <v>62</v>
      </c>
      <c r="D234" s="7" t="s">
        <v>46</v>
      </c>
      <c r="E234" s="9">
        <v>274</v>
      </c>
      <c r="F234" s="9">
        <v>288</v>
      </c>
      <c r="G234" s="9">
        <f t="shared" si="7"/>
        <v>78912</v>
      </c>
      <c r="H234" s="9">
        <v>0</v>
      </c>
      <c r="I234" s="9">
        <v>0</v>
      </c>
      <c r="J234" s="34">
        <v>0</v>
      </c>
      <c r="K234" s="34">
        <v>0</v>
      </c>
      <c r="L234" s="9">
        <v>0</v>
      </c>
    </row>
    <row r="235" spans="1:12" x14ac:dyDescent="0.3">
      <c r="A235" s="3" t="s">
        <v>288</v>
      </c>
      <c r="B235" s="3">
        <f t="shared" si="6"/>
        <v>45320</v>
      </c>
      <c r="C235" s="7" t="s">
        <v>62</v>
      </c>
      <c r="D235" s="7" t="s">
        <v>49</v>
      </c>
      <c r="E235" s="9">
        <v>301</v>
      </c>
      <c r="F235" s="9">
        <v>295</v>
      </c>
      <c r="G235" s="9">
        <f t="shared" si="7"/>
        <v>88795</v>
      </c>
      <c r="H235" s="9">
        <v>0</v>
      </c>
      <c r="I235" s="9">
        <v>0</v>
      </c>
      <c r="J235" s="34">
        <v>0</v>
      </c>
      <c r="K235" s="34">
        <v>0</v>
      </c>
      <c r="L235" s="9">
        <v>0</v>
      </c>
    </row>
    <row r="236" spans="1:12" x14ac:dyDescent="0.3">
      <c r="A236" s="3" t="s">
        <v>288</v>
      </c>
      <c r="B236" s="3">
        <f t="shared" si="6"/>
        <v>45320</v>
      </c>
      <c r="C236" s="7" t="s">
        <v>62</v>
      </c>
      <c r="D236" s="7" t="s">
        <v>50</v>
      </c>
      <c r="E236" s="9">
        <v>250</v>
      </c>
      <c r="F236" s="9">
        <v>308</v>
      </c>
      <c r="G236" s="9">
        <f t="shared" si="7"/>
        <v>77000</v>
      </c>
      <c r="H236" s="9">
        <v>0</v>
      </c>
      <c r="I236" s="9">
        <v>0</v>
      </c>
      <c r="J236" s="34">
        <v>0</v>
      </c>
      <c r="K236" s="34">
        <v>0</v>
      </c>
      <c r="L236" s="9">
        <v>2</v>
      </c>
    </row>
    <row r="237" spans="1:12" x14ac:dyDescent="0.3">
      <c r="A237" s="3" t="s">
        <v>288</v>
      </c>
      <c r="B237" s="3">
        <f t="shared" si="6"/>
        <v>45320</v>
      </c>
      <c r="C237" s="7" t="s">
        <v>62</v>
      </c>
      <c r="D237" s="7" t="s">
        <v>51</v>
      </c>
      <c r="E237" s="9">
        <v>285</v>
      </c>
      <c r="F237" s="9">
        <v>341</v>
      </c>
      <c r="G237" s="9">
        <f t="shared" si="7"/>
        <v>97185</v>
      </c>
      <c r="H237" s="9">
        <v>0</v>
      </c>
      <c r="I237" s="9">
        <v>0</v>
      </c>
      <c r="J237" s="34">
        <v>0</v>
      </c>
      <c r="K237" s="34">
        <v>0</v>
      </c>
      <c r="L237" s="9">
        <v>0</v>
      </c>
    </row>
    <row r="238" spans="1:12" x14ac:dyDescent="0.3">
      <c r="A238" s="3" t="s">
        <v>288</v>
      </c>
      <c r="B238" s="3">
        <f t="shared" si="6"/>
        <v>45320</v>
      </c>
      <c r="C238" s="7" t="s">
        <v>62</v>
      </c>
      <c r="D238" s="7" t="s">
        <v>52</v>
      </c>
      <c r="E238" s="9">
        <v>286</v>
      </c>
      <c r="F238" s="9">
        <v>251</v>
      </c>
      <c r="G238" s="9">
        <f t="shared" si="7"/>
        <v>71786</v>
      </c>
      <c r="H238" s="9">
        <v>0</v>
      </c>
      <c r="I238" s="9">
        <v>0</v>
      </c>
      <c r="J238" s="34">
        <v>0</v>
      </c>
      <c r="K238" s="34">
        <v>0</v>
      </c>
      <c r="L238" s="9">
        <v>0</v>
      </c>
    </row>
    <row r="239" spans="1:12" x14ac:dyDescent="0.3">
      <c r="A239" s="3" t="s">
        <v>288</v>
      </c>
      <c r="B239" s="3">
        <f t="shared" si="6"/>
        <v>45320</v>
      </c>
      <c r="C239" s="7" t="s">
        <v>62</v>
      </c>
      <c r="D239" s="7" t="s">
        <v>54</v>
      </c>
      <c r="E239" s="9">
        <v>368</v>
      </c>
      <c r="F239" s="9">
        <v>162</v>
      </c>
      <c r="G239" s="9">
        <f t="shared" si="7"/>
        <v>59616</v>
      </c>
      <c r="H239" s="9">
        <v>0</v>
      </c>
      <c r="I239" s="9">
        <v>0</v>
      </c>
      <c r="J239" s="34">
        <v>0</v>
      </c>
      <c r="K239" s="34">
        <v>0</v>
      </c>
      <c r="L239" s="9">
        <v>0</v>
      </c>
    </row>
    <row r="240" spans="1:12" x14ac:dyDescent="0.3">
      <c r="A240" s="3" t="s">
        <v>288</v>
      </c>
      <c r="B240" s="3">
        <f t="shared" si="6"/>
        <v>45320</v>
      </c>
      <c r="C240" s="7" t="s">
        <v>62</v>
      </c>
      <c r="D240" s="7" t="s">
        <v>55</v>
      </c>
      <c r="E240" s="9">
        <v>415</v>
      </c>
      <c r="F240" s="9">
        <v>178</v>
      </c>
      <c r="G240" s="9">
        <f t="shared" si="7"/>
        <v>73870</v>
      </c>
      <c r="H240" s="9">
        <v>0</v>
      </c>
      <c r="I240" s="9">
        <v>0</v>
      </c>
      <c r="J240" s="34">
        <v>0</v>
      </c>
      <c r="K240" s="34">
        <v>0</v>
      </c>
      <c r="L240" s="9">
        <v>0</v>
      </c>
    </row>
    <row r="241" spans="1:12" x14ac:dyDescent="0.3">
      <c r="A241" s="3" t="s">
        <v>288</v>
      </c>
      <c r="B241" s="3">
        <f t="shared" si="6"/>
        <v>45320</v>
      </c>
      <c r="C241" s="7" t="s">
        <v>62</v>
      </c>
      <c r="D241" s="7" t="s">
        <v>56</v>
      </c>
      <c r="E241" s="9">
        <v>469</v>
      </c>
      <c r="F241" s="9">
        <v>196</v>
      </c>
      <c r="G241" s="9">
        <f t="shared" si="7"/>
        <v>91924</v>
      </c>
      <c r="H241" s="9">
        <v>0</v>
      </c>
      <c r="I241" s="9">
        <v>0</v>
      </c>
      <c r="J241" s="34">
        <v>0</v>
      </c>
      <c r="K241" s="34">
        <v>0</v>
      </c>
      <c r="L241" s="9">
        <v>5</v>
      </c>
    </row>
    <row r="242" spans="1:12" x14ac:dyDescent="0.3">
      <c r="A242" s="3" t="s">
        <v>288</v>
      </c>
      <c r="B242" s="3">
        <f t="shared" si="6"/>
        <v>45320</v>
      </c>
      <c r="C242" s="7" t="s">
        <v>62</v>
      </c>
      <c r="D242" s="7" t="s">
        <v>57</v>
      </c>
      <c r="E242" s="9">
        <v>416</v>
      </c>
      <c r="F242" s="9">
        <v>171</v>
      </c>
      <c r="G242" s="9">
        <f t="shared" si="7"/>
        <v>71136</v>
      </c>
      <c r="H242" s="9">
        <v>0</v>
      </c>
      <c r="I242" s="9">
        <v>0</v>
      </c>
      <c r="J242" s="34">
        <v>0</v>
      </c>
      <c r="K242" s="34">
        <v>0</v>
      </c>
      <c r="L242" s="9">
        <v>0</v>
      </c>
    </row>
    <row r="243" spans="1:12" x14ac:dyDescent="0.3">
      <c r="A243" s="3" t="s">
        <v>288</v>
      </c>
      <c r="B243" s="3">
        <f t="shared" si="6"/>
        <v>45320</v>
      </c>
      <c r="C243" s="7" t="s">
        <v>62</v>
      </c>
      <c r="D243" s="7" t="s">
        <v>58</v>
      </c>
      <c r="E243" s="9">
        <v>57</v>
      </c>
      <c r="F243" s="9">
        <v>5028</v>
      </c>
      <c r="G243" s="9">
        <f t="shared" si="7"/>
        <v>286596</v>
      </c>
      <c r="H243" s="9">
        <v>0</v>
      </c>
      <c r="I243" s="9">
        <v>0</v>
      </c>
      <c r="J243" s="34">
        <v>0</v>
      </c>
      <c r="K243" s="34">
        <v>0</v>
      </c>
      <c r="L243" s="9">
        <v>0</v>
      </c>
    </row>
    <row r="244" spans="1:12" x14ac:dyDescent="0.3">
      <c r="A244" s="3" t="s">
        <v>288</v>
      </c>
      <c r="B244" s="3">
        <f t="shared" si="6"/>
        <v>45320</v>
      </c>
      <c r="C244" s="7" t="s">
        <v>62</v>
      </c>
      <c r="D244" s="7" t="s">
        <v>59</v>
      </c>
      <c r="E244" s="9">
        <v>61</v>
      </c>
      <c r="F244" s="9">
        <v>4929</v>
      </c>
      <c r="G244" s="9">
        <f t="shared" si="7"/>
        <v>300669</v>
      </c>
      <c r="H244" s="9">
        <v>0</v>
      </c>
      <c r="I244" s="9">
        <v>0</v>
      </c>
      <c r="J244" s="34">
        <v>0</v>
      </c>
      <c r="K244" s="34">
        <v>0</v>
      </c>
      <c r="L244" s="9">
        <v>0</v>
      </c>
    </row>
    <row r="245" spans="1:12" x14ac:dyDescent="0.3">
      <c r="A245" s="3" t="s">
        <v>288</v>
      </c>
      <c r="B245" s="3">
        <f t="shared" si="6"/>
        <v>45320</v>
      </c>
      <c r="C245" s="7" t="s">
        <v>62</v>
      </c>
      <c r="D245" s="7" t="s">
        <v>60</v>
      </c>
      <c r="E245" s="9">
        <v>59</v>
      </c>
      <c r="F245" s="9">
        <v>4778</v>
      </c>
      <c r="G245" s="9">
        <f t="shared" si="7"/>
        <v>281902</v>
      </c>
      <c r="H245" s="9">
        <v>0</v>
      </c>
      <c r="I245" s="9">
        <v>0</v>
      </c>
      <c r="J245" s="34">
        <v>0</v>
      </c>
      <c r="K245" s="34">
        <v>0</v>
      </c>
      <c r="L245" s="9">
        <v>0</v>
      </c>
    </row>
    <row r="246" spans="1:12" x14ac:dyDescent="0.3">
      <c r="A246" s="3" t="s">
        <v>288</v>
      </c>
      <c r="B246" s="3">
        <f t="shared" si="6"/>
        <v>45320</v>
      </c>
      <c r="C246" s="7" t="s">
        <v>62</v>
      </c>
      <c r="D246" s="7" t="s">
        <v>61</v>
      </c>
      <c r="E246" s="9">
        <v>60</v>
      </c>
      <c r="F246" s="9">
        <v>1171</v>
      </c>
      <c r="G246" s="9">
        <f t="shared" si="7"/>
        <v>70260</v>
      </c>
      <c r="H246" s="9">
        <v>1</v>
      </c>
      <c r="I246" s="9">
        <v>0</v>
      </c>
      <c r="J246" s="34">
        <v>0.06</v>
      </c>
      <c r="K246" s="34">
        <v>0.01</v>
      </c>
      <c r="L246" s="9">
        <v>0</v>
      </c>
    </row>
    <row r="247" spans="1:12" x14ac:dyDescent="0.3">
      <c r="A247" s="3" t="s">
        <v>288</v>
      </c>
      <c r="B247" s="3">
        <f t="shared" si="6"/>
        <v>45320</v>
      </c>
      <c r="C247" s="7" t="s">
        <v>66</v>
      </c>
      <c r="D247" s="7" t="s">
        <v>46</v>
      </c>
      <c r="E247" s="9">
        <v>220</v>
      </c>
      <c r="F247" s="9">
        <v>295</v>
      </c>
      <c r="G247" s="9">
        <f t="shared" si="7"/>
        <v>64900</v>
      </c>
      <c r="H247" s="9">
        <v>1</v>
      </c>
      <c r="I247" s="9">
        <v>0</v>
      </c>
      <c r="J247" s="34">
        <v>0.15</v>
      </c>
      <c r="K247" s="34">
        <v>0.01</v>
      </c>
      <c r="L247" s="9">
        <v>0</v>
      </c>
    </row>
    <row r="248" spans="1:12" x14ac:dyDescent="0.3">
      <c r="A248" s="3" t="s">
        <v>288</v>
      </c>
      <c r="B248" s="3">
        <f t="shared" si="6"/>
        <v>45320</v>
      </c>
      <c r="C248" s="7" t="s">
        <v>66</v>
      </c>
      <c r="D248" s="7" t="s">
        <v>49</v>
      </c>
      <c r="E248" s="9">
        <v>201</v>
      </c>
      <c r="F248" s="9">
        <v>303</v>
      </c>
      <c r="G248" s="9">
        <f t="shared" si="7"/>
        <v>60903</v>
      </c>
      <c r="H248" s="9">
        <v>0</v>
      </c>
      <c r="I248" s="9">
        <v>0</v>
      </c>
      <c r="J248" s="34">
        <v>0</v>
      </c>
      <c r="K248" s="34">
        <v>0</v>
      </c>
      <c r="L248" s="9">
        <v>0</v>
      </c>
    </row>
    <row r="249" spans="1:12" x14ac:dyDescent="0.3">
      <c r="A249" s="3" t="s">
        <v>288</v>
      </c>
      <c r="B249" s="3">
        <f t="shared" si="6"/>
        <v>45320</v>
      </c>
      <c r="C249" s="7" t="s">
        <v>66</v>
      </c>
      <c r="D249" s="7" t="s">
        <v>50</v>
      </c>
      <c r="E249" s="9">
        <v>278</v>
      </c>
      <c r="F249" s="9">
        <v>313</v>
      </c>
      <c r="G249" s="9">
        <f t="shared" si="7"/>
        <v>87014</v>
      </c>
      <c r="H249" s="9">
        <v>1</v>
      </c>
      <c r="I249" s="9">
        <v>1</v>
      </c>
      <c r="J249" s="34">
        <v>0.25</v>
      </c>
      <c r="K249" s="34">
        <v>0.01</v>
      </c>
      <c r="L249" s="9">
        <v>3</v>
      </c>
    </row>
    <row r="250" spans="1:12" x14ac:dyDescent="0.3">
      <c r="A250" s="3" t="s">
        <v>288</v>
      </c>
      <c r="B250" s="3">
        <f t="shared" si="6"/>
        <v>45320</v>
      </c>
      <c r="C250" s="7" t="s">
        <v>66</v>
      </c>
      <c r="D250" s="7" t="s">
        <v>51</v>
      </c>
      <c r="E250" s="9">
        <v>190</v>
      </c>
      <c r="F250" s="9">
        <v>349</v>
      </c>
      <c r="G250" s="9">
        <f t="shared" si="7"/>
        <v>66310</v>
      </c>
      <c r="H250" s="9">
        <v>1</v>
      </c>
      <c r="I250" s="9">
        <v>0</v>
      </c>
      <c r="J250" s="34">
        <v>0.13</v>
      </c>
      <c r="K250" s="34">
        <v>0.01</v>
      </c>
      <c r="L250" s="9">
        <v>0</v>
      </c>
    </row>
    <row r="251" spans="1:12" x14ac:dyDescent="0.3">
      <c r="A251" s="3" t="s">
        <v>288</v>
      </c>
      <c r="B251" s="3">
        <f t="shared" si="6"/>
        <v>45320</v>
      </c>
      <c r="C251" s="7" t="s">
        <v>66</v>
      </c>
      <c r="D251" s="7" t="s">
        <v>52</v>
      </c>
      <c r="E251" s="9">
        <v>211</v>
      </c>
      <c r="F251" s="9">
        <v>255</v>
      </c>
      <c r="G251" s="9">
        <f t="shared" si="7"/>
        <v>53805</v>
      </c>
      <c r="H251" s="9">
        <v>1</v>
      </c>
      <c r="I251" s="9">
        <v>0</v>
      </c>
      <c r="J251" s="34">
        <v>0.15</v>
      </c>
      <c r="K251" s="34">
        <v>0.01</v>
      </c>
      <c r="L251" s="9">
        <v>0</v>
      </c>
    </row>
    <row r="252" spans="1:12" x14ac:dyDescent="0.3">
      <c r="A252" s="3" t="s">
        <v>288</v>
      </c>
      <c r="B252" s="3">
        <f t="shared" si="6"/>
        <v>45320</v>
      </c>
      <c r="C252" s="7" t="s">
        <v>66</v>
      </c>
      <c r="D252" s="7" t="s">
        <v>54</v>
      </c>
      <c r="E252" s="9">
        <v>260</v>
      </c>
      <c r="F252" s="9">
        <v>166</v>
      </c>
      <c r="G252" s="9">
        <f t="shared" si="7"/>
        <v>43160</v>
      </c>
      <c r="H252" s="9">
        <v>0</v>
      </c>
      <c r="I252" s="9">
        <v>0</v>
      </c>
      <c r="J252" s="34">
        <v>0</v>
      </c>
      <c r="K252" s="34">
        <v>0</v>
      </c>
      <c r="L252" s="9">
        <v>0</v>
      </c>
    </row>
    <row r="253" spans="1:12" x14ac:dyDescent="0.3">
      <c r="A253" s="3" t="s">
        <v>288</v>
      </c>
      <c r="B253" s="3">
        <f t="shared" si="6"/>
        <v>45320</v>
      </c>
      <c r="C253" s="7" t="s">
        <v>66</v>
      </c>
      <c r="D253" s="7" t="s">
        <v>55</v>
      </c>
      <c r="E253" s="9">
        <v>327</v>
      </c>
      <c r="F253" s="9">
        <v>184</v>
      </c>
      <c r="G253" s="9">
        <f t="shared" si="7"/>
        <v>60168</v>
      </c>
      <c r="H253" s="9">
        <v>1</v>
      </c>
      <c r="I253" s="9">
        <v>1</v>
      </c>
      <c r="J253" s="34">
        <v>0.21</v>
      </c>
      <c r="K253" s="34">
        <v>0.02</v>
      </c>
      <c r="L253" s="9">
        <v>0</v>
      </c>
    </row>
    <row r="254" spans="1:12" x14ac:dyDescent="0.3">
      <c r="A254" s="3" t="s">
        <v>288</v>
      </c>
      <c r="B254" s="3">
        <f t="shared" si="6"/>
        <v>45320</v>
      </c>
      <c r="C254" s="7" t="s">
        <v>66</v>
      </c>
      <c r="D254" s="7" t="s">
        <v>56</v>
      </c>
      <c r="E254" s="9">
        <v>289</v>
      </c>
      <c r="F254" s="9">
        <v>201</v>
      </c>
      <c r="G254" s="9">
        <f t="shared" si="7"/>
        <v>58089</v>
      </c>
      <c r="H254" s="9">
        <v>0</v>
      </c>
      <c r="I254" s="9">
        <v>0</v>
      </c>
      <c r="J254" s="34">
        <v>0</v>
      </c>
      <c r="K254" s="34">
        <v>0</v>
      </c>
      <c r="L254" s="9">
        <v>0</v>
      </c>
    </row>
    <row r="255" spans="1:12" x14ac:dyDescent="0.3">
      <c r="A255" s="3" t="s">
        <v>288</v>
      </c>
      <c r="B255" s="3">
        <f t="shared" si="6"/>
        <v>45320</v>
      </c>
      <c r="C255" s="7" t="s">
        <v>66</v>
      </c>
      <c r="D255" s="7" t="s">
        <v>57</v>
      </c>
      <c r="E255" s="9">
        <v>286</v>
      </c>
      <c r="F255" s="9">
        <v>175</v>
      </c>
      <c r="G255" s="9">
        <f t="shared" si="7"/>
        <v>50050</v>
      </c>
      <c r="H255" s="9">
        <v>0</v>
      </c>
      <c r="I255" s="9">
        <v>0</v>
      </c>
      <c r="J255" s="34">
        <v>0</v>
      </c>
      <c r="K255" s="34">
        <v>0</v>
      </c>
      <c r="L255" s="9">
        <v>0</v>
      </c>
    </row>
    <row r="256" spans="1:12" x14ac:dyDescent="0.3">
      <c r="A256" s="3" t="s">
        <v>288</v>
      </c>
      <c r="B256" s="3">
        <f t="shared" si="6"/>
        <v>45320</v>
      </c>
      <c r="C256" s="7" t="s">
        <v>66</v>
      </c>
      <c r="D256" s="7" t="s">
        <v>58</v>
      </c>
      <c r="E256" s="9">
        <v>41</v>
      </c>
      <c r="F256" s="9">
        <v>5158</v>
      </c>
      <c r="G256" s="9">
        <f t="shared" si="7"/>
        <v>211478</v>
      </c>
      <c r="H256" s="9">
        <v>0</v>
      </c>
      <c r="I256" s="9">
        <v>0</v>
      </c>
      <c r="J256" s="34">
        <v>0</v>
      </c>
      <c r="K256" s="34">
        <v>0</v>
      </c>
      <c r="L256" s="9">
        <v>0</v>
      </c>
    </row>
    <row r="257" spans="1:12" x14ac:dyDescent="0.3">
      <c r="A257" s="3" t="s">
        <v>288</v>
      </c>
      <c r="B257" s="3">
        <f t="shared" si="6"/>
        <v>45320</v>
      </c>
      <c r="C257" s="7" t="s">
        <v>66</v>
      </c>
      <c r="D257" s="7" t="s">
        <v>59</v>
      </c>
      <c r="E257" s="9">
        <v>49</v>
      </c>
      <c r="F257" s="9">
        <v>4985</v>
      </c>
      <c r="G257" s="9">
        <f t="shared" si="7"/>
        <v>244265</v>
      </c>
      <c r="H257" s="9">
        <v>0</v>
      </c>
      <c r="I257" s="9">
        <v>0</v>
      </c>
      <c r="J257" s="34">
        <v>0</v>
      </c>
      <c r="K257" s="34">
        <v>0</v>
      </c>
      <c r="L257" s="9">
        <v>0</v>
      </c>
    </row>
    <row r="258" spans="1:12" x14ac:dyDescent="0.3">
      <c r="A258" s="3" t="s">
        <v>288</v>
      </c>
      <c r="B258" s="3">
        <f t="shared" ref="B258:B321" si="8">DATE(LEFT(A258,4),1,1)
 + MOD(1 - WEEKDAY(DATE(LEFT(A258,4),1,1),2),7)
 + 7*(VALUE(RIGHT(A258,2)) - 1)</f>
        <v>45320</v>
      </c>
      <c r="C258" s="7" t="s">
        <v>66</v>
      </c>
      <c r="D258" s="7" t="s">
        <v>60</v>
      </c>
      <c r="E258" s="9">
        <v>46</v>
      </c>
      <c r="F258" s="9">
        <v>4889</v>
      </c>
      <c r="G258" s="9">
        <f t="shared" ref="G258:G321" si="9">E258*F258</f>
        <v>224894</v>
      </c>
      <c r="H258" s="9">
        <v>0</v>
      </c>
      <c r="I258" s="9">
        <v>0</v>
      </c>
      <c r="J258" s="34">
        <v>0</v>
      </c>
      <c r="K258" s="34">
        <v>0</v>
      </c>
      <c r="L258" s="9">
        <v>0</v>
      </c>
    </row>
    <row r="259" spans="1:12" x14ac:dyDescent="0.3">
      <c r="A259" s="3" t="s">
        <v>288</v>
      </c>
      <c r="B259" s="3">
        <f t="shared" si="8"/>
        <v>45320</v>
      </c>
      <c r="C259" s="7" t="s">
        <v>70</v>
      </c>
      <c r="D259" s="7" t="s">
        <v>46</v>
      </c>
      <c r="E259" s="9">
        <v>84</v>
      </c>
      <c r="F259" s="9">
        <v>300</v>
      </c>
      <c r="G259" s="9">
        <f t="shared" si="9"/>
        <v>25200</v>
      </c>
      <c r="H259" s="9">
        <v>0</v>
      </c>
      <c r="I259" s="9">
        <v>0</v>
      </c>
      <c r="J259" s="34">
        <v>0</v>
      </c>
      <c r="K259" s="34">
        <v>0</v>
      </c>
      <c r="L259" s="9">
        <v>0</v>
      </c>
    </row>
    <row r="260" spans="1:12" x14ac:dyDescent="0.3">
      <c r="A260" s="3" t="s">
        <v>288</v>
      </c>
      <c r="B260" s="3">
        <f t="shared" si="8"/>
        <v>45320</v>
      </c>
      <c r="C260" s="7" t="s">
        <v>70</v>
      </c>
      <c r="D260" s="7" t="s">
        <v>49</v>
      </c>
      <c r="E260" s="9">
        <v>117</v>
      </c>
      <c r="F260" s="9">
        <v>312</v>
      </c>
      <c r="G260" s="9">
        <f t="shared" si="9"/>
        <v>36504</v>
      </c>
      <c r="H260" s="9">
        <v>1</v>
      </c>
      <c r="I260" s="9">
        <v>0</v>
      </c>
      <c r="J260" s="34">
        <v>0.22</v>
      </c>
      <c r="K260" s="34">
        <v>0.01</v>
      </c>
      <c r="L260" s="9">
        <v>0</v>
      </c>
    </row>
    <row r="261" spans="1:12" x14ac:dyDescent="0.3">
      <c r="A261" s="3" t="s">
        <v>288</v>
      </c>
      <c r="B261" s="3">
        <f t="shared" si="8"/>
        <v>45320</v>
      </c>
      <c r="C261" s="7" t="s">
        <v>70</v>
      </c>
      <c r="D261" s="7" t="s">
        <v>50</v>
      </c>
      <c r="E261" s="9">
        <v>99</v>
      </c>
      <c r="F261" s="9">
        <v>319</v>
      </c>
      <c r="G261" s="9">
        <f t="shared" si="9"/>
        <v>31581</v>
      </c>
      <c r="H261" s="9">
        <v>0</v>
      </c>
      <c r="I261" s="9">
        <v>0</v>
      </c>
      <c r="J261" s="34">
        <v>0</v>
      </c>
      <c r="K261" s="34">
        <v>0</v>
      </c>
      <c r="L261" s="9">
        <v>0</v>
      </c>
    </row>
    <row r="262" spans="1:12" x14ac:dyDescent="0.3">
      <c r="A262" s="3" t="s">
        <v>288</v>
      </c>
      <c r="B262" s="3">
        <f t="shared" si="8"/>
        <v>45320</v>
      </c>
      <c r="C262" s="7" t="s">
        <v>70</v>
      </c>
      <c r="D262" s="7" t="s">
        <v>52</v>
      </c>
      <c r="E262" s="9">
        <v>86</v>
      </c>
      <c r="F262" s="9">
        <v>263</v>
      </c>
      <c r="G262" s="9">
        <f t="shared" si="9"/>
        <v>22618</v>
      </c>
      <c r="H262" s="9">
        <v>0</v>
      </c>
      <c r="I262" s="9">
        <v>0</v>
      </c>
      <c r="J262" s="34">
        <v>0</v>
      </c>
      <c r="K262" s="34">
        <v>0</v>
      </c>
      <c r="L262" s="9">
        <v>0</v>
      </c>
    </row>
    <row r="263" spans="1:12" x14ac:dyDescent="0.3">
      <c r="A263" s="3" t="s">
        <v>288</v>
      </c>
      <c r="B263" s="3">
        <f t="shared" si="8"/>
        <v>45320</v>
      </c>
      <c r="C263" s="7" t="s">
        <v>70</v>
      </c>
      <c r="D263" s="7" t="s">
        <v>55</v>
      </c>
      <c r="E263" s="9">
        <v>117</v>
      </c>
      <c r="F263" s="9">
        <v>189</v>
      </c>
      <c r="G263" s="9">
        <f t="shared" si="9"/>
        <v>22113</v>
      </c>
      <c r="H263" s="9">
        <v>0</v>
      </c>
      <c r="I263" s="9">
        <v>0</v>
      </c>
      <c r="J263" s="34">
        <v>0</v>
      </c>
      <c r="K263" s="34">
        <v>0</v>
      </c>
      <c r="L263" s="9">
        <v>0</v>
      </c>
    </row>
    <row r="264" spans="1:12" x14ac:dyDescent="0.3">
      <c r="A264" s="3" t="s">
        <v>288</v>
      </c>
      <c r="B264" s="3">
        <f t="shared" si="8"/>
        <v>45320</v>
      </c>
      <c r="C264" s="7" t="s">
        <v>70</v>
      </c>
      <c r="D264" s="7" t="s">
        <v>56</v>
      </c>
      <c r="E264" s="9">
        <v>153</v>
      </c>
      <c r="F264" s="9">
        <v>207</v>
      </c>
      <c r="G264" s="9">
        <f t="shared" si="9"/>
        <v>31671</v>
      </c>
      <c r="H264" s="9">
        <v>1</v>
      </c>
      <c r="I264" s="9">
        <v>0</v>
      </c>
      <c r="J264" s="34">
        <v>0.13</v>
      </c>
      <c r="K264" s="34">
        <v>0.02</v>
      </c>
      <c r="L264" s="9">
        <v>0</v>
      </c>
    </row>
    <row r="265" spans="1:12" x14ac:dyDescent="0.3">
      <c r="A265" s="3" t="s">
        <v>288</v>
      </c>
      <c r="B265" s="3">
        <f t="shared" si="8"/>
        <v>45320</v>
      </c>
      <c r="C265" s="7" t="s">
        <v>70</v>
      </c>
      <c r="D265" s="7" t="s">
        <v>57</v>
      </c>
      <c r="E265" s="9">
        <v>116</v>
      </c>
      <c r="F265" s="9">
        <v>178</v>
      </c>
      <c r="G265" s="9">
        <f t="shared" si="9"/>
        <v>20648</v>
      </c>
      <c r="H265" s="9">
        <v>0</v>
      </c>
      <c r="I265" s="9">
        <v>0</v>
      </c>
      <c r="J265" s="34">
        <v>0</v>
      </c>
      <c r="K265" s="34">
        <v>0</v>
      </c>
      <c r="L265" s="9">
        <v>1</v>
      </c>
    </row>
    <row r="266" spans="1:12" x14ac:dyDescent="0.3">
      <c r="A266" s="3" t="s">
        <v>288</v>
      </c>
      <c r="B266" s="3">
        <f t="shared" si="8"/>
        <v>45320</v>
      </c>
      <c r="C266" s="7" t="s">
        <v>74</v>
      </c>
      <c r="D266" s="7" t="s">
        <v>46</v>
      </c>
      <c r="E266" s="9">
        <v>329</v>
      </c>
      <c r="F266" s="9">
        <v>287</v>
      </c>
      <c r="G266" s="9">
        <f t="shared" si="9"/>
        <v>94423</v>
      </c>
      <c r="H266" s="9">
        <v>1</v>
      </c>
      <c r="I266" s="9">
        <v>0</v>
      </c>
      <c r="J266" s="34">
        <v>0.22</v>
      </c>
      <c r="K266" s="34">
        <v>0.02</v>
      </c>
      <c r="L266" s="9">
        <v>0</v>
      </c>
    </row>
    <row r="267" spans="1:12" x14ac:dyDescent="0.3">
      <c r="A267" s="3" t="s">
        <v>288</v>
      </c>
      <c r="B267" s="3">
        <f t="shared" si="8"/>
        <v>45320</v>
      </c>
      <c r="C267" s="7" t="s">
        <v>74</v>
      </c>
      <c r="D267" s="7" t="s">
        <v>49</v>
      </c>
      <c r="E267" s="9">
        <v>318</v>
      </c>
      <c r="F267" s="9">
        <v>296</v>
      </c>
      <c r="G267" s="9">
        <f t="shared" si="9"/>
        <v>94128</v>
      </c>
      <c r="H267" s="9">
        <v>1</v>
      </c>
      <c r="I267" s="9">
        <v>0</v>
      </c>
      <c r="J267" s="34">
        <v>0.13</v>
      </c>
      <c r="K267" s="34">
        <v>0.02</v>
      </c>
      <c r="L267" s="9">
        <v>0</v>
      </c>
    </row>
    <row r="268" spans="1:12" x14ac:dyDescent="0.3">
      <c r="A268" s="3" t="s">
        <v>288</v>
      </c>
      <c r="B268" s="3">
        <f t="shared" si="8"/>
        <v>45320</v>
      </c>
      <c r="C268" s="7" t="s">
        <v>74</v>
      </c>
      <c r="D268" s="7" t="s">
        <v>50</v>
      </c>
      <c r="E268" s="9">
        <v>295</v>
      </c>
      <c r="F268" s="9">
        <v>307</v>
      </c>
      <c r="G268" s="9">
        <f t="shared" si="9"/>
        <v>90565</v>
      </c>
      <c r="H268" s="9">
        <v>1</v>
      </c>
      <c r="I268" s="9">
        <v>0</v>
      </c>
      <c r="J268" s="34">
        <v>0.17</v>
      </c>
      <c r="K268" s="34">
        <v>0.02</v>
      </c>
      <c r="L268" s="9">
        <v>0</v>
      </c>
    </row>
    <row r="269" spans="1:12" x14ac:dyDescent="0.3">
      <c r="A269" s="3" t="s">
        <v>288</v>
      </c>
      <c r="B269" s="3">
        <f t="shared" si="8"/>
        <v>45320</v>
      </c>
      <c r="C269" s="7" t="s">
        <v>74</v>
      </c>
      <c r="D269" s="7" t="s">
        <v>51</v>
      </c>
      <c r="E269" s="9">
        <v>331</v>
      </c>
      <c r="F269" s="9">
        <v>343</v>
      </c>
      <c r="G269" s="9">
        <f t="shared" si="9"/>
        <v>113533</v>
      </c>
      <c r="H269" s="9">
        <v>1</v>
      </c>
      <c r="I269" s="9">
        <v>0</v>
      </c>
      <c r="J269" s="34">
        <v>0.24</v>
      </c>
      <c r="K269" s="34">
        <v>0.02</v>
      </c>
      <c r="L269" s="9">
        <v>0</v>
      </c>
    </row>
    <row r="270" spans="1:12" x14ac:dyDescent="0.3">
      <c r="A270" s="3" t="s">
        <v>288</v>
      </c>
      <c r="B270" s="3">
        <f t="shared" si="8"/>
        <v>45320</v>
      </c>
      <c r="C270" s="7" t="s">
        <v>74</v>
      </c>
      <c r="D270" s="7" t="s">
        <v>52</v>
      </c>
      <c r="E270" s="9">
        <v>267</v>
      </c>
      <c r="F270" s="9">
        <v>253</v>
      </c>
      <c r="G270" s="9">
        <f t="shared" si="9"/>
        <v>67551</v>
      </c>
      <c r="H270" s="9">
        <v>0</v>
      </c>
      <c r="I270" s="9">
        <v>0</v>
      </c>
      <c r="J270" s="34">
        <v>0</v>
      </c>
      <c r="K270" s="34">
        <v>0</v>
      </c>
      <c r="L270" s="9">
        <v>0</v>
      </c>
    </row>
    <row r="271" spans="1:12" x14ac:dyDescent="0.3">
      <c r="A271" s="3" t="s">
        <v>288</v>
      </c>
      <c r="B271" s="3">
        <f t="shared" si="8"/>
        <v>45320</v>
      </c>
      <c r="C271" s="7" t="s">
        <v>74</v>
      </c>
      <c r="D271" s="7" t="s">
        <v>54</v>
      </c>
      <c r="E271" s="9">
        <v>496</v>
      </c>
      <c r="F271" s="9">
        <v>162</v>
      </c>
      <c r="G271" s="9">
        <f t="shared" si="9"/>
        <v>80352</v>
      </c>
      <c r="H271" s="9">
        <v>1</v>
      </c>
      <c r="I271" s="9">
        <v>0</v>
      </c>
      <c r="J271" s="34">
        <v>0.1</v>
      </c>
      <c r="K271" s="34">
        <v>0.03</v>
      </c>
      <c r="L271" s="9">
        <v>0</v>
      </c>
    </row>
    <row r="272" spans="1:12" x14ac:dyDescent="0.3">
      <c r="A272" s="3" t="s">
        <v>288</v>
      </c>
      <c r="B272" s="3">
        <f t="shared" si="8"/>
        <v>45320</v>
      </c>
      <c r="C272" s="7" t="s">
        <v>74</v>
      </c>
      <c r="D272" s="7" t="s">
        <v>55</v>
      </c>
      <c r="E272" s="9">
        <v>441</v>
      </c>
      <c r="F272" s="9">
        <v>181</v>
      </c>
      <c r="G272" s="9">
        <f t="shared" si="9"/>
        <v>79821</v>
      </c>
      <c r="H272" s="9">
        <v>0</v>
      </c>
      <c r="I272" s="9">
        <v>0</v>
      </c>
      <c r="J272" s="34">
        <v>0</v>
      </c>
      <c r="K272" s="34">
        <v>0</v>
      </c>
      <c r="L272" s="9">
        <v>0</v>
      </c>
    </row>
    <row r="273" spans="1:12" x14ac:dyDescent="0.3">
      <c r="A273" s="3" t="s">
        <v>288</v>
      </c>
      <c r="B273" s="3">
        <f t="shared" si="8"/>
        <v>45320</v>
      </c>
      <c r="C273" s="7" t="s">
        <v>74</v>
      </c>
      <c r="D273" s="7" t="s">
        <v>56</v>
      </c>
      <c r="E273" s="9">
        <v>431</v>
      </c>
      <c r="F273" s="9">
        <v>197</v>
      </c>
      <c r="G273" s="9">
        <f t="shared" si="9"/>
        <v>84907</v>
      </c>
      <c r="H273" s="9">
        <v>0</v>
      </c>
      <c r="I273" s="9">
        <v>0</v>
      </c>
      <c r="J273" s="34">
        <v>0</v>
      </c>
      <c r="K273" s="34">
        <v>0</v>
      </c>
      <c r="L273" s="9">
        <v>0</v>
      </c>
    </row>
    <row r="274" spans="1:12" x14ac:dyDescent="0.3">
      <c r="A274" s="3" t="s">
        <v>288</v>
      </c>
      <c r="B274" s="3">
        <f t="shared" si="8"/>
        <v>45320</v>
      </c>
      <c r="C274" s="7" t="s">
        <v>74</v>
      </c>
      <c r="D274" s="7" t="s">
        <v>57</v>
      </c>
      <c r="E274" s="9">
        <v>387</v>
      </c>
      <c r="F274" s="9">
        <v>171</v>
      </c>
      <c r="G274" s="9">
        <f t="shared" si="9"/>
        <v>66177</v>
      </c>
      <c r="H274" s="9">
        <v>0</v>
      </c>
      <c r="I274" s="9">
        <v>0</v>
      </c>
      <c r="J274" s="34">
        <v>0</v>
      </c>
      <c r="K274" s="34">
        <v>0</v>
      </c>
      <c r="L274" s="9">
        <v>0</v>
      </c>
    </row>
    <row r="275" spans="1:12" x14ac:dyDescent="0.3">
      <c r="A275" s="3" t="s">
        <v>288</v>
      </c>
      <c r="B275" s="3">
        <f t="shared" si="8"/>
        <v>45320</v>
      </c>
      <c r="C275" s="7" t="s">
        <v>74</v>
      </c>
      <c r="D275" s="7" t="s">
        <v>58</v>
      </c>
      <c r="E275" s="9">
        <v>63</v>
      </c>
      <c r="F275" s="9">
        <v>5071</v>
      </c>
      <c r="G275" s="9">
        <f t="shared" si="9"/>
        <v>319473</v>
      </c>
      <c r="H275" s="9">
        <v>0</v>
      </c>
      <c r="I275" s="9">
        <v>0</v>
      </c>
      <c r="J275" s="34">
        <v>0</v>
      </c>
      <c r="K275" s="34">
        <v>0</v>
      </c>
      <c r="L275" s="9">
        <v>0</v>
      </c>
    </row>
    <row r="276" spans="1:12" x14ac:dyDescent="0.3">
      <c r="A276" s="3" t="s">
        <v>288</v>
      </c>
      <c r="B276" s="3">
        <f t="shared" si="8"/>
        <v>45320</v>
      </c>
      <c r="C276" s="7" t="s">
        <v>74</v>
      </c>
      <c r="D276" s="7" t="s">
        <v>59</v>
      </c>
      <c r="E276" s="9">
        <v>62</v>
      </c>
      <c r="F276" s="9">
        <v>4963</v>
      </c>
      <c r="G276" s="9">
        <f t="shared" si="9"/>
        <v>307706</v>
      </c>
      <c r="H276" s="9">
        <v>1</v>
      </c>
      <c r="I276" s="9">
        <v>0</v>
      </c>
      <c r="J276" s="34">
        <v>0.09</v>
      </c>
      <c r="K276" s="34">
        <v>0.01</v>
      </c>
      <c r="L276" s="9">
        <v>0</v>
      </c>
    </row>
    <row r="277" spans="1:12" x14ac:dyDescent="0.3">
      <c r="A277" s="3" t="s">
        <v>288</v>
      </c>
      <c r="B277" s="3">
        <f t="shared" si="8"/>
        <v>45320</v>
      </c>
      <c r="C277" s="7" t="s">
        <v>74</v>
      </c>
      <c r="D277" s="7" t="s">
        <v>60</v>
      </c>
      <c r="E277" s="9">
        <v>61</v>
      </c>
      <c r="F277" s="9">
        <v>4796</v>
      </c>
      <c r="G277" s="9">
        <f t="shared" si="9"/>
        <v>292556</v>
      </c>
      <c r="H277" s="9">
        <v>0</v>
      </c>
      <c r="I277" s="9">
        <v>0</v>
      </c>
      <c r="J277" s="34">
        <v>0</v>
      </c>
      <c r="K277" s="34">
        <v>0</v>
      </c>
      <c r="L277" s="9">
        <v>0</v>
      </c>
    </row>
    <row r="278" spans="1:12" x14ac:dyDescent="0.3">
      <c r="A278" s="3" t="s">
        <v>288</v>
      </c>
      <c r="B278" s="3">
        <f t="shared" si="8"/>
        <v>45320</v>
      </c>
      <c r="C278" s="7" t="s">
        <v>74</v>
      </c>
      <c r="D278" s="7" t="s">
        <v>61</v>
      </c>
      <c r="E278" s="9">
        <v>56</v>
      </c>
      <c r="F278" s="9">
        <v>1177</v>
      </c>
      <c r="G278" s="9">
        <f t="shared" si="9"/>
        <v>65912</v>
      </c>
      <c r="H278" s="9">
        <v>0</v>
      </c>
      <c r="I278" s="9">
        <v>0</v>
      </c>
      <c r="J278" s="34">
        <v>0</v>
      </c>
      <c r="K278" s="34">
        <v>0</v>
      </c>
      <c r="L278" s="9">
        <v>0</v>
      </c>
    </row>
    <row r="279" spans="1:12" x14ac:dyDescent="0.3">
      <c r="A279" s="3" t="s">
        <v>288</v>
      </c>
      <c r="B279" s="3">
        <f t="shared" si="8"/>
        <v>45320</v>
      </c>
      <c r="C279" s="7" t="s">
        <v>76</v>
      </c>
      <c r="D279" s="7" t="s">
        <v>46</v>
      </c>
      <c r="E279" s="9">
        <v>127</v>
      </c>
      <c r="F279" s="9">
        <v>303</v>
      </c>
      <c r="G279" s="9">
        <f t="shared" si="9"/>
        <v>38481</v>
      </c>
      <c r="H279" s="9">
        <v>0</v>
      </c>
      <c r="I279" s="9">
        <v>0</v>
      </c>
      <c r="J279" s="34">
        <v>0</v>
      </c>
      <c r="K279" s="34">
        <v>0</v>
      </c>
      <c r="L279" s="9">
        <v>0</v>
      </c>
    </row>
    <row r="280" spans="1:12" x14ac:dyDescent="0.3">
      <c r="A280" s="3" t="s">
        <v>288</v>
      </c>
      <c r="B280" s="3">
        <f t="shared" si="8"/>
        <v>45320</v>
      </c>
      <c r="C280" s="7" t="s">
        <v>76</v>
      </c>
      <c r="D280" s="7" t="s">
        <v>49</v>
      </c>
      <c r="E280" s="9">
        <v>155</v>
      </c>
      <c r="F280" s="9">
        <v>311</v>
      </c>
      <c r="G280" s="9">
        <f t="shared" si="9"/>
        <v>48205</v>
      </c>
      <c r="H280" s="9">
        <v>1</v>
      </c>
      <c r="I280" s="9">
        <v>1</v>
      </c>
      <c r="J280" s="34">
        <v>0.2</v>
      </c>
      <c r="K280" s="34">
        <v>0.02</v>
      </c>
      <c r="L280" s="9">
        <v>0</v>
      </c>
    </row>
    <row r="281" spans="1:12" x14ac:dyDescent="0.3">
      <c r="A281" s="3" t="s">
        <v>288</v>
      </c>
      <c r="B281" s="3">
        <f t="shared" si="8"/>
        <v>45320</v>
      </c>
      <c r="C281" s="7" t="s">
        <v>76</v>
      </c>
      <c r="D281" s="7" t="s">
        <v>50</v>
      </c>
      <c r="E281" s="9">
        <v>133</v>
      </c>
      <c r="F281" s="9">
        <v>321</v>
      </c>
      <c r="G281" s="9">
        <f t="shared" si="9"/>
        <v>42693</v>
      </c>
      <c r="H281" s="9">
        <v>0</v>
      </c>
      <c r="I281" s="9">
        <v>0</v>
      </c>
      <c r="J281" s="34">
        <v>0</v>
      </c>
      <c r="K281" s="34">
        <v>0</v>
      </c>
      <c r="L281" s="9">
        <v>0</v>
      </c>
    </row>
    <row r="282" spans="1:12" x14ac:dyDescent="0.3">
      <c r="A282" s="3" t="s">
        <v>288</v>
      </c>
      <c r="B282" s="3">
        <f t="shared" si="8"/>
        <v>45320</v>
      </c>
      <c r="C282" s="7" t="s">
        <v>76</v>
      </c>
      <c r="D282" s="7" t="s">
        <v>51</v>
      </c>
      <c r="E282" s="9">
        <v>125</v>
      </c>
      <c r="F282" s="9">
        <v>357</v>
      </c>
      <c r="G282" s="9">
        <f t="shared" si="9"/>
        <v>44625</v>
      </c>
      <c r="H282" s="9">
        <v>0</v>
      </c>
      <c r="I282" s="9">
        <v>0</v>
      </c>
      <c r="J282" s="34">
        <v>0</v>
      </c>
      <c r="K282" s="34">
        <v>0</v>
      </c>
      <c r="L282" s="9">
        <v>0</v>
      </c>
    </row>
    <row r="283" spans="1:12" x14ac:dyDescent="0.3">
      <c r="A283" s="3" t="s">
        <v>288</v>
      </c>
      <c r="B283" s="3">
        <f t="shared" si="8"/>
        <v>45320</v>
      </c>
      <c r="C283" s="7" t="s">
        <v>76</v>
      </c>
      <c r="D283" s="7" t="s">
        <v>52</v>
      </c>
      <c r="E283" s="9">
        <v>122</v>
      </c>
      <c r="F283" s="9">
        <v>263</v>
      </c>
      <c r="G283" s="9">
        <f t="shared" si="9"/>
        <v>32086</v>
      </c>
      <c r="H283" s="9">
        <v>0</v>
      </c>
      <c r="I283" s="9">
        <v>0</v>
      </c>
      <c r="J283" s="34">
        <v>0</v>
      </c>
      <c r="K283" s="34">
        <v>0</v>
      </c>
      <c r="L283" s="9">
        <v>0</v>
      </c>
    </row>
    <row r="284" spans="1:12" x14ac:dyDescent="0.3">
      <c r="A284" s="3" t="s">
        <v>288</v>
      </c>
      <c r="B284" s="3">
        <f t="shared" si="8"/>
        <v>45320</v>
      </c>
      <c r="C284" s="7" t="s">
        <v>76</v>
      </c>
      <c r="D284" s="7" t="s">
        <v>54</v>
      </c>
      <c r="E284" s="9">
        <v>172</v>
      </c>
      <c r="F284" s="9">
        <v>167</v>
      </c>
      <c r="G284" s="9">
        <f t="shared" si="9"/>
        <v>28724</v>
      </c>
      <c r="H284" s="9">
        <v>0</v>
      </c>
      <c r="I284" s="9">
        <v>0</v>
      </c>
      <c r="J284" s="34">
        <v>0</v>
      </c>
      <c r="K284" s="34">
        <v>0</v>
      </c>
      <c r="L284" s="9">
        <v>0</v>
      </c>
    </row>
    <row r="285" spans="1:12" x14ac:dyDescent="0.3">
      <c r="A285" s="3" t="s">
        <v>288</v>
      </c>
      <c r="B285" s="3">
        <f t="shared" si="8"/>
        <v>45320</v>
      </c>
      <c r="C285" s="7" t="s">
        <v>76</v>
      </c>
      <c r="D285" s="7" t="s">
        <v>55</v>
      </c>
      <c r="E285" s="9">
        <v>197</v>
      </c>
      <c r="F285" s="9">
        <v>186</v>
      </c>
      <c r="G285" s="9">
        <f t="shared" si="9"/>
        <v>36642</v>
      </c>
      <c r="H285" s="9">
        <v>0</v>
      </c>
      <c r="I285" s="9">
        <v>0</v>
      </c>
      <c r="J285" s="34">
        <v>0</v>
      </c>
      <c r="K285" s="34">
        <v>0</v>
      </c>
      <c r="L285" s="9">
        <v>0</v>
      </c>
    </row>
    <row r="286" spans="1:12" x14ac:dyDescent="0.3">
      <c r="A286" s="3" t="s">
        <v>288</v>
      </c>
      <c r="B286" s="3">
        <f t="shared" si="8"/>
        <v>45320</v>
      </c>
      <c r="C286" s="7" t="s">
        <v>76</v>
      </c>
      <c r="D286" s="7" t="s">
        <v>56</v>
      </c>
      <c r="E286" s="9">
        <v>213</v>
      </c>
      <c r="F286" s="9">
        <v>207</v>
      </c>
      <c r="G286" s="9">
        <f t="shared" si="9"/>
        <v>44091</v>
      </c>
      <c r="H286" s="9">
        <v>0</v>
      </c>
      <c r="I286" s="9">
        <v>0</v>
      </c>
      <c r="J286" s="34">
        <v>0</v>
      </c>
      <c r="K286" s="34">
        <v>0</v>
      </c>
      <c r="L286" s="9">
        <v>0</v>
      </c>
    </row>
    <row r="287" spans="1:12" x14ac:dyDescent="0.3">
      <c r="A287" s="3" t="s">
        <v>288</v>
      </c>
      <c r="B287" s="3">
        <f t="shared" si="8"/>
        <v>45320</v>
      </c>
      <c r="C287" s="7" t="s">
        <v>76</v>
      </c>
      <c r="D287" s="7" t="s">
        <v>57</v>
      </c>
      <c r="E287" s="9">
        <v>269</v>
      </c>
      <c r="F287" s="9">
        <v>176</v>
      </c>
      <c r="G287" s="9">
        <f t="shared" si="9"/>
        <v>47344</v>
      </c>
      <c r="H287" s="9">
        <v>1</v>
      </c>
      <c r="I287" s="9">
        <v>1</v>
      </c>
      <c r="J287" s="34">
        <v>0.25</v>
      </c>
      <c r="K287" s="34">
        <v>0.03</v>
      </c>
      <c r="L287" s="9">
        <v>0</v>
      </c>
    </row>
    <row r="288" spans="1:12" x14ac:dyDescent="0.3">
      <c r="A288" s="3" t="s">
        <v>288</v>
      </c>
      <c r="B288" s="3">
        <f t="shared" si="8"/>
        <v>45320</v>
      </c>
      <c r="C288" s="7" t="s">
        <v>76</v>
      </c>
      <c r="D288" s="7" t="s">
        <v>58</v>
      </c>
      <c r="E288" s="9">
        <v>56</v>
      </c>
      <c r="F288" s="9">
        <v>5277</v>
      </c>
      <c r="G288" s="9">
        <f t="shared" si="9"/>
        <v>295512</v>
      </c>
      <c r="H288" s="9">
        <v>0</v>
      </c>
      <c r="I288" s="9">
        <v>0</v>
      </c>
      <c r="J288" s="34">
        <v>0</v>
      </c>
      <c r="K288" s="34">
        <v>0</v>
      </c>
      <c r="L288" s="9">
        <v>0</v>
      </c>
    </row>
    <row r="289" spans="1:12" x14ac:dyDescent="0.3">
      <c r="A289" s="3" t="s">
        <v>288</v>
      </c>
      <c r="B289" s="3">
        <f t="shared" si="8"/>
        <v>45320</v>
      </c>
      <c r="C289" s="7" t="s">
        <v>76</v>
      </c>
      <c r="D289" s="7" t="s">
        <v>59</v>
      </c>
      <c r="E289" s="9">
        <v>64</v>
      </c>
      <c r="F289" s="9">
        <v>5134</v>
      </c>
      <c r="G289" s="9">
        <f t="shared" si="9"/>
        <v>328576</v>
      </c>
      <c r="H289" s="9">
        <v>0</v>
      </c>
      <c r="I289" s="9">
        <v>0</v>
      </c>
      <c r="J289" s="34">
        <v>0</v>
      </c>
      <c r="K289" s="34">
        <v>0</v>
      </c>
      <c r="L289" s="9">
        <v>0</v>
      </c>
    </row>
    <row r="290" spans="1:12" x14ac:dyDescent="0.3">
      <c r="A290" s="3" t="s">
        <v>288</v>
      </c>
      <c r="B290" s="3">
        <f t="shared" si="8"/>
        <v>45320</v>
      </c>
      <c r="C290" s="7" t="s">
        <v>76</v>
      </c>
      <c r="D290" s="7" t="s">
        <v>60</v>
      </c>
      <c r="E290" s="9">
        <v>68</v>
      </c>
      <c r="F290" s="9">
        <v>5002</v>
      </c>
      <c r="G290" s="9">
        <f t="shared" si="9"/>
        <v>340136</v>
      </c>
      <c r="H290" s="9">
        <v>1</v>
      </c>
      <c r="I290" s="9">
        <v>0</v>
      </c>
      <c r="J290" s="34">
        <v>0.08</v>
      </c>
      <c r="K290" s="34">
        <v>0.01</v>
      </c>
      <c r="L290" s="9">
        <v>0</v>
      </c>
    </row>
    <row r="291" spans="1:12" x14ac:dyDescent="0.3">
      <c r="A291" s="3" t="s">
        <v>288</v>
      </c>
      <c r="B291" s="3">
        <f t="shared" si="8"/>
        <v>45320</v>
      </c>
      <c r="C291" s="7" t="s">
        <v>76</v>
      </c>
      <c r="D291" s="7" t="s">
        <v>61</v>
      </c>
      <c r="E291" s="9">
        <v>59</v>
      </c>
      <c r="F291" s="9">
        <v>1214</v>
      </c>
      <c r="G291" s="9">
        <f t="shared" si="9"/>
        <v>71626</v>
      </c>
      <c r="H291" s="9">
        <v>0</v>
      </c>
      <c r="I291" s="9">
        <v>0</v>
      </c>
      <c r="J291" s="34">
        <v>0</v>
      </c>
      <c r="K291" s="34">
        <v>0</v>
      </c>
      <c r="L291" s="9">
        <v>0</v>
      </c>
    </row>
    <row r="292" spans="1:12" x14ac:dyDescent="0.3">
      <c r="A292" s="3" t="s">
        <v>289</v>
      </c>
      <c r="B292" s="3">
        <f t="shared" si="8"/>
        <v>45327</v>
      </c>
      <c r="C292" s="7" t="s">
        <v>62</v>
      </c>
      <c r="D292" s="7" t="s">
        <v>46</v>
      </c>
      <c r="E292" s="9">
        <v>296</v>
      </c>
      <c r="F292" s="9">
        <v>284</v>
      </c>
      <c r="G292" s="9">
        <f t="shared" si="9"/>
        <v>84064</v>
      </c>
      <c r="H292" s="9">
        <v>0</v>
      </c>
      <c r="I292" s="9">
        <v>0</v>
      </c>
      <c r="J292" s="34">
        <v>0</v>
      </c>
      <c r="K292" s="34">
        <v>0</v>
      </c>
      <c r="L292" s="9">
        <v>0</v>
      </c>
    </row>
    <row r="293" spans="1:12" x14ac:dyDescent="0.3">
      <c r="A293" s="3" t="s">
        <v>289</v>
      </c>
      <c r="B293" s="3">
        <f t="shared" si="8"/>
        <v>45327</v>
      </c>
      <c r="C293" s="7" t="s">
        <v>62</v>
      </c>
      <c r="D293" s="7" t="s">
        <v>49</v>
      </c>
      <c r="E293" s="9">
        <v>260</v>
      </c>
      <c r="F293" s="9">
        <v>298</v>
      </c>
      <c r="G293" s="9">
        <f t="shared" si="9"/>
        <v>77480</v>
      </c>
      <c r="H293" s="9">
        <v>0</v>
      </c>
      <c r="I293" s="9">
        <v>0</v>
      </c>
      <c r="J293" s="34">
        <v>0</v>
      </c>
      <c r="K293" s="34">
        <v>0</v>
      </c>
      <c r="L293" s="9">
        <v>0</v>
      </c>
    </row>
    <row r="294" spans="1:12" x14ac:dyDescent="0.3">
      <c r="A294" s="3" t="s">
        <v>289</v>
      </c>
      <c r="B294" s="3">
        <f t="shared" si="8"/>
        <v>45327</v>
      </c>
      <c r="C294" s="7" t="s">
        <v>62</v>
      </c>
      <c r="D294" s="7" t="s">
        <v>50</v>
      </c>
      <c r="E294" s="9">
        <v>289</v>
      </c>
      <c r="F294" s="9">
        <v>305</v>
      </c>
      <c r="G294" s="9">
        <f t="shared" si="9"/>
        <v>88145</v>
      </c>
      <c r="H294" s="9">
        <v>0</v>
      </c>
      <c r="I294" s="9">
        <v>0</v>
      </c>
      <c r="J294" s="34">
        <v>0</v>
      </c>
      <c r="K294" s="34">
        <v>0</v>
      </c>
      <c r="L294" s="9">
        <v>0</v>
      </c>
    </row>
    <row r="295" spans="1:12" x14ac:dyDescent="0.3">
      <c r="A295" s="3" t="s">
        <v>289</v>
      </c>
      <c r="B295" s="3">
        <f t="shared" si="8"/>
        <v>45327</v>
      </c>
      <c r="C295" s="7" t="s">
        <v>62</v>
      </c>
      <c r="D295" s="7" t="s">
        <v>51</v>
      </c>
      <c r="E295" s="9">
        <v>344</v>
      </c>
      <c r="F295" s="9">
        <v>342</v>
      </c>
      <c r="G295" s="9">
        <f t="shared" si="9"/>
        <v>117648</v>
      </c>
      <c r="H295" s="9">
        <v>1</v>
      </c>
      <c r="I295" s="9">
        <v>0</v>
      </c>
      <c r="J295" s="34">
        <v>0.25</v>
      </c>
      <c r="K295" s="34">
        <v>0.02</v>
      </c>
      <c r="L295" s="9">
        <v>0</v>
      </c>
    </row>
    <row r="296" spans="1:12" x14ac:dyDescent="0.3">
      <c r="A296" s="3" t="s">
        <v>289</v>
      </c>
      <c r="B296" s="3">
        <f t="shared" si="8"/>
        <v>45327</v>
      </c>
      <c r="C296" s="7" t="s">
        <v>62</v>
      </c>
      <c r="D296" s="7" t="s">
        <v>52</v>
      </c>
      <c r="E296" s="9">
        <v>335</v>
      </c>
      <c r="F296" s="9">
        <v>253</v>
      </c>
      <c r="G296" s="9">
        <f t="shared" si="9"/>
        <v>84755</v>
      </c>
      <c r="H296" s="9">
        <v>1</v>
      </c>
      <c r="I296" s="9">
        <v>0</v>
      </c>
      <c r="J296" s="34">
        <v>0.2</v>
      </c>
      <c r="K296" s="34">
        <v>0.02</v>
      </c>
      <c r="L296" s="9">
        <v>0</v>
      </c>
    </row>
    <row r="297" spans="1:12" x14ac:dyDescent="0.3">
      <c r="A297" s="3" t="s">
        <v>289</v>
      </c>
      <c r="B297" s="3">
        <f t="shared" si="8"/>
        <v>45327</v>
      </c>
      <c r="C297" s="7" t="s">
        <v>62</v>
      </c>
      <c r="D297" s="7" t="s">
        <v>54</v>
      </c>
      <c r="E297" s="9">
        <v>529</v>
      </c>
      <c r="F297" s="9">
        <v>161</v>
      </c>
      <c r="G297" s="9">
        <f t="shared" si="9"/>
        <v>85169</v>
      </c>
      <c r="H297" s="9">
        <v>1</v>
      </c>
      <c r="I297" s="9">
        <v>1</v>
      </c>
      <c r="J297" s="34">
        <v>0.13</v>
      </c>
      <c r="K297" s="34">
        <v>0.03</v>
      </c>
      <c r="L297" s="9">
        <v>0</v>
      </c>
    </row>
    <row r="298" spans="1:12" x14ac:dyDescent="0.3">
      <c r="A298" s="3" t="s">
        <v>289</v>
      </c>
      <c r="B298" s="3">
        <f t="shared" si="8"/>
        <v>45327</v>
      </c>
      <c r="C298" s="7" t="s">
        <v>62</v>
      </c>
      <c r="D298" s="7" t="s">
        <v>55</v>
      </c>
      <c r="E298" s="9">
        <v>483</v>
      </c>
      <c r="F298" s="9">
        <v>177</v>
      </c>
      <c r="G298" s="9">
        <f t="shared" si="9"/>
        <v>85491</v>
      </c>
      <c r="H298" s="9">
        <v>0</v>
      </c>
      <c r="I298" s="9">
        <v>0</v>
      </c>
      <c r="J298" s="34">
        <v>0</v>
      </c>
      <c r="K298" s="34">
        <v>0</v>
      </c>
      <c r="L298" s="9">
        <v>0</v>
      </c>
    </row>
    <row r="299" spans="1:12" x14ac:dyDescent="0.3">
      <c r="A299" s="3" t="s">
        <v>289</v>
      </c>
      <c r="B299" s="3">
        <f t="shared" si="8"/>
        <v>45327</v>
      </c>
      <c r="C299" s="7" t="s">
        <v>62</v>
      </c>
      <c r="D299" s="7" t="s">
        <v>56</v>
      </c>
      <c r="E299" s="9">
        <v>634</v>
      </c>
      <c r="F299" s="9">
        <v>197</v>
      </c>
      <c r="G299" s="9">
        <f t="shared" si="9"/>
        <v>124898</v>
      </c>
      <c r="H299" s="9">
        <v>1</v>
      </c>
      <c r="I299" s="9">
        <v>1</v>
      </c>
      <c r="J299" s="34">
        <v>0.3</v>
      </c>
      <c r="K299" s="34">
        <v>0.03</v>
      </c>
      <c r="L299" s="9">
        <v>0</v>
      </c>
    </row>
    <row r="300" spans="1:12" x14ac:dyDescent="0.3">
      <c r="A300" s="3" t="s">
        <v>289</v>
      </c>
      <c r="B300" s="3">
        <f t="shared" si="8"/>
        <v>45327</v>
      </c>
      <c r="C300" s="7" t="s">
        <v>62</v>
      </c>
      <c r="D300" s="7" t="s">
        <v>57</v>
      </c>
      <c r="E300" s="9">
        <v>403</v>
      </c>
      <c r="F300" s="9">
        <v>171</v>
      </c>
      <c r="G300" s="9">
        <f t="shared" si="9"/>
        <v>68913</v>
      </c>
      <c r="H300" s="9">
        <v>0</v>
      </c>
      <c r="I300" s="9">
        <v>0</v>
      </c>
      <c r="J300" s="34">
        <v>0</v>
      </c>
      <c r="K300" s="34">
        <v>0</v>
      </c>
      <c r="L300" s="9">
        <v>0</v>
      </c>
    </row>
    <row r="301" spans="1:12" x14ac:dyDescent="0.3">
      <c r="A301" s="3" t="s">
        <v>289</v>
      </c>
      <c r="B301" s="3">
        <f t="shared" si="8"/>
        <v>45327</v>
      </c>
      <c r="C301" s="7" t="s">
        <v>62</v>
      </c>
      <c r="D301" s="7" t="s">
        <v>58</v>
      </c>
      <c r="E301" s="9">
        <v>58</v>
      </c>
      <c r="F301" s="9">
        <v>5029</v>
      </c>
      <c r="G301" s="9">
        <f t="shared" si="9"/>
        <v>291682</v>
      </c>
      <c r="H301" s="9">
        <v>0</v>
      </c>
      <c r="I301" s="9">
        <v>0</v>
      </c>
      <c r="J301" s="34">
        <v>0</v>
      </c>
      <c r="K301" s="34">
        <v>0</v>
      </c>
      <c r="L301" s="9">
        <v>0</v>
      </c>
    </row>
    <row r="302" spans="1:12" x14ac:dyDescent="0.3">
      <c r="A302" s="3" t="s">
        <v>289</v>
      </c>
      <c r="B302" s="3">
        <f t="shared" si="8"/>
        <v>45327</v>
      </c>
      <c r="C302" s="7" t="s">
        <v>62</v>
      </c>
      <c r="D302" s="7" t="s">
        <v>59</v>
      </c>
      <c r="E302" s="9">
        <v>58</v>
      </c>
      <c r="F302" s="9">
        <v>4898</v>
      </c>
      <c r="G302" s="9">
        <f t="shared" si="9"/>
        <v>284084</v>
      </c>
      <c r="H302" s="9">
        <v>0</v>
      </c>
      <c r="I302" s="9">
        <v>0</v>
      </c>
      <c r="J302" s="34">
        <v>0</v>
      </c>
      <c r="K302" s="34">
        <v>0</v>
      </c>
      <c r="L302" s="9">
        <v>0</v>
      </c>
    </row>
    <row r="303" spans="1:12" x14ac:dyDescent="0.3">
      <c r="A303" s="3" t="s">
        <v>289</v>
      </c>
      <c r="B303" s="3">
        <f t="shared" si="8"/>
        <v>45327</v>
      </c>
      <c r="C303" s="7" t="s">
        <v>62</v>
      </c>
      <c r="D303" s="7" t="s">
        <v>60</v>
      </c>
      <c r="E303" s="9">
        <v>51</v>
      </c>
      <c r="F303" s="9">
        <v>4756</v>
      </c>
      <c r="G303" s="9">
        <f t="shared" si="9"/>
        <v>242556</v>
      </c>
      <c r="H303" s="9">
        <v>0</v>
      </c>
      <c r="I303" s="9">
        <v>0</v>
      </c>
      <c r="J303" s="34">
        <v>0</v>
      </c>
      <c r="K303" s="34">
        <v>0</v>
      </c>
      <c r="L303" s="9">
        <v>0</v>
      </c>
    </row>
    <row r="304" spans="1:12" x14ac:dyDescent="0.3">
      <c r="A304" s="3" t="s">
        <v>289</v>
      </c>
      <c r="B304" s="3">
        <f t="shared" si="8"/>
        <v>45327</v>
      </c>
      <c r="C304" s="7" t="s">
        <v>62</v>
      </c>
      <c r="D304" s="7" t="s">
        <v>61</v>
      </c>
      <c r="E304" s="9">
        <v>57</v>
      </c>
      <c r="F304" s="9">
        <v>1179</v>
      </c>
      <c r="G304" s="9">
        <f t="shared" si="9"/>
        <v>67203</v>
      </c>
      <c r="H304" s="9">
        <v>0</v>
      </c>
      <c r="I304" s="9">
        <v>0</v>
      </c>
      <c r="J304" s="34">
        <v>0</v>
      </c>
      <c r="K304" s="34">
        <v>0</v>
      </c>
      <c r="L304" s="9">
        <v>0</v>
      </c>
    </row>
    <row r="305" spans="1:12" x14ac:dyDescent="0.3">
      <c r="A305" s="3" t="s">
        <v>289</v>
      </c>
      <c r="B305" s="3">
        <f t="shared" si="8"/>
        <v>45327</v>
      </c>
      <c r="C305" s="7" t="s">
        <v>66</v>
      </c>
      <c r="D305" s="7" t="s">
        <v>46</v>
      </c>
      <c r="E305" s="9">
        <v>213</v>
      </c>
      <c r="F305" s="9">
        <v>296</v>
      </c>
      <c r="G305" s="9">
        <f t="shared" si="9"/>
        <v>63048</v>
      </c>
      <c r="H305" s="9">
        <v>1</v>
      </c>
      <c r="I305" s="9">
        <v>0</v>
      </c>
      <c r="J305" s="34">
        <v>0.23</v>
      </c>
      <c r="K305" s="34">
        <v>0.01</v>
      </c>
      <c r="L305" s="9">
        <v>0</v>
      </c>
    </row>
    <row r="306" spans="1:12" x14ac:dyDescent="0.3">
      <c r="A306" s="3" t="s">
        <v>289</v>
      </c>
      <c r="B306" s="3">
        <f t="shared" si="8"/>
        <v>45327</v>
      </c>
      <c r="C306" s="7" t="s">
        <v>66</v>
      </c>
      <c r="D306" s="7" t="s">
        <v>49</v>
      </c>
      <c r="E306" s="9">
        <v>218</v>
      </c>
      <c r="F306" s="9">
        <v>301</v>
      </c>
      <c r="G306" s="9">
        <f t="shared" si="9"/>
        <v>65618</v>
      </c>
      <c r="H306" s="9">
        <v>1</v>
      </c>
      <c r="I306" s="9">
        <v>0</v>
      </c>
      <c r="J306" s="34">
        <v>0.16</v>
      </c>
      <c r="K306" s="34">
        <v>0.01</v>
      </c>
      <c r="L306" s="9">
        <v>0</v>
      </c>
    </row>
    <row r="307" spans="1:12" x14ac:dyDescent="0.3">
      <c r="A307" s="3" t="s">
        <v>289</v>
      </c>
      <c r="B307" s="3">
        <f t="shared" si="8"/>
        <v>45327</v>
      </c>
      <c r="C307" s="7" t="s">
        <v>66</v>
      </c>
      <c r="D307" s="7" t="s">
        <v>50</v>
      </c>
      <c r="E307" s="9">
        <v>178</v>
      </c>
      <c r="F307" s="9">
        <v>316</v>
      </c>
      <c r="G307" s="9">
        <f t="shared" si="9"/>
        <v>56248</v>
      </c>
      <c r="H307" s="9">
        <v>0</v>
      </c>
      <c r="I307" s="9">
        <v>0</v>
      </c>
      <c r="J307" s="34">
        <v>0</v>
      </c>
      <c r="K307" s="34">
        <v>0</v>
      </c>
      <c r="L307" s="9">
        <v>0</v>
      </c>
    </row>
    <row r="308" spans="1:12" x14ac:dyDescent="0.3">
      <c r="A308" s="3" t="s">
        <v>289</v>
      </c>
      <c r="B308" s="3">
        <f t="shared" si="8"/>
        <v>45327</v>
      </c>
      <c r="C308" s="7" t="s">
        <v>66</v>
      </c>
      <c r="D308" s="7" t="s">
        <v>51</v>
      </c>
      <c r="E308" s="9">
        <v>235</v>
      </c>
      <c r="F308" s="9">
        <v>348</v>
      </c>
      <c r="G308" s="9">
        <f t="shared" si="9"/>
        <v>81780</v>
      </c>
      <c r="H308" s="9">
        <v>1</v>
      </c>
      <c r="I308" s="9">
        <v>0</v>
      </c>
      <c r="J308" s="34">
        <v>0.23</v>
      </c>
      <c r="K308" s="34">
        <v>0.01</v>
      </c>
      <c r="L308" s="9">
        <v>0</v>
      </c>
    </row>
    <row r="309" spans="1:12" x14ac:dyDescent="0.3">
      <c r="A309" s="3" t="s">
        <v>289</v>
      </c>
      <c r="B309" s="3">
        <f t="shared" si="8"/>
        <v>45327</v>
      </c>
      <c r="C309" s="7" t="s">
        <v>66</v>
      </c>
      <c r="D309" s="7" t="s">
        <v>52</v>
      </c>
      <c r="E309" s="9">
        <v>241</v>
      </c>
      <c r="F309" s="9">
        <v>260</v>
      </c>
      <c r="G309" s="9">
        <f t="shared" si="9"/>
        <v>62660</v>
      </c>
      <c r="H309" s="9">
        <v>1</v>
      </c>
      <c r="I309" s="9">
        <v>1</v>
      </c>
      <c r="J309" s="34">
        <v>0.24</v>
      </c>
      <c r="K309" s="34">
        <v>0.01</v>
      </c>
      <c r="L309" s="9">
        <v>0</v>
      </c>
    </row>
    <row r="310" spans="1:12" x14ac:dyDescent="0.3">
      <c r="A310" s="3" t="s">
        <v>289</v>
      </c>
      <c r="B310" s="3">
        <f t="shared" si="8"/>
        <v>45327</v>
      </c>
      <c r="C310" s="7" t="s">
        <v>66</v>
      </c>
      <c r="D310" s="7" t="s">
        <v>54</v>
      </c>
      <c r="E310" s="9">
        <v>311</v>
      </c>
      <c r="F310" s="9">
        <v>165</v>
      </c>
      <c r="G310" s="9">
        <f t="shared" si="9"/>
        <v>51315</v>
      </c>
      <c r="H310" s="9">
        <v>0</v>
      </c>
      <c r="I310" s="9">
        <v>0</v>
      </c>
      <c r="J310" s="34">
        <v>0</v>
      </c>
      <c r="K310" s="34">
        <v>0</v>
      </c>
      <c r="L310" s="9">
        <v>0</v>
      </c>
    </row>
    <row r="311" spans="1:12" x14ac:dyDescent="0.3">
      <c r="A311" s="3" t="s">
        <v>289</v>
      </c>
      <c r="B311" s="3">
        <f t="shared" si="8"/>
        <v>45327</v>
      </c>
      <c r="C311" s="7" t="s">
        <v>66</v>
      </c>
      <c r="D311" s="7" t="s">
        <v>55</v>
      </c>
      <c r="E311" s="9">
        <v>284</v>
      </c>
      <c r="F311" s="9">
        <v>185</v>
      </c>
      <c r="G311" s="9">
        <f t="shared" si="9"/>
        <v>52540</v>
      </c>
      <c r="H311" s="9">
        <v>0</v>
      </c>
      <c r="I311" s="9">
        <v>0</v>
      </c>
      <c r="J311" s="34">
        <v>0</v>
      </c>
      <c r="K311" s="34">
        <v>0</v>
      </c>
      <c r="L311" s="9">
        <v>3</v>
      </c>
    </row>
    <row r="312" spans="1:12" x14ac:dyDescent="0.3">
      <c r="A312" s="3" t="s">
        <v>289</v>
      </c>
      <c r="B312" s="3">
        <f t="shared" si="8"/>
        <v>45327</v>
      </c>
      <c r="C312" s="7" t="s">
        <v>66</v>
      </c>
      <c r="D312" s="7" t="s">
        <v>56</v>
      </c>
      <c r="E312" s="9">
        <v>316</v>
      </c>
      <c r="F312" s="9">
        <v>202</v>
      </c>
      <c r="G312" s="9">
        <f t="shared" si="9"/>
        <v>63832</v>
      </c>
      <c r="H312" s="9">
        <v>1</v>
      </c>
      <c r="I312" s="9">
        <v>0</v>
      </c>
      <c r="J312" s="34">
        <v>0.11</v>
      </c>
      <c r="K312" s="34">
        <v>0.02</v>
      </c>
      <c r="L312" s="9">
        <v>0</v>
      </c>
    </row>
    <row r="313" spans="1:12" x14ac:dyDescent="0.3">
      <c r="A313" s="3" t="s">
        <v>289</v>
      </c>
      <c r="B313" s="3">
        <f t="shared" si="8"/>
        <v>45327</v>
      </c>
      <c r="C313" s="7" t="s">
        <v>66</v>
      </c>
      <c r="D313" s="7" t="s">
        <v>57</v>
      </c>
      <c r="E313" s="9">
        <v>272</v>
      </c>
      <c r="F313" s="9">
        <v>175</v>
      </c>
      <c r="G313" s="9">
        <f t="shared" si="9"/>
        <v>47600</v>
      </c>
      <c r="H313" s="9">
        <v>0</v>
      </c>
      <c r="I313" s="9">
        <v>0</v>
      </c>
      <c r="J313" s="34">
        <v>0</v>
      </c>
      <c r="K313" s="34">
        <v>0</v>
      </c>
      <c r="L313" s="9">
        <v>0</v>
      </c>
    </row>
    <row r="314" spans="1:12" x14ac:dyDescent="0.3">
      <c r="A314" s="3" t="s">
        <v>289</v>
      </c>
      <c r="B314" s="3">
        <f t="shared" si="8"/>
        <v>45327</v>
      </c>
      <c r="C314" s="7" t="s">
        <v>66</v>
      </c>
      <c r="D314" s="7" t="s">
        <v>58</v>
      </c>
      <c r="E314" s="9">
        <v>45</v>
      </c>
      <c r="F314" s="9">
        <v>5190</v>
      </c>
      <c r="G314" s="9">
        <f t="shared" si="9"/>
        <v>233550</v>
      </c>
      <c r="H314" s="9">
        <v>0</v>
      </c>
      <c r="I314" s="9">
        <v>0</v>
      </c>
      <c r="J314" s="34">
        <v>0</v>
      </c>
      <c r="K314" s="34">
        <v>0</v>
      </c>
      <c r="L314" s="9">
        <v>0</v>
      </c>
    </row>
    <row r="315" spans="1:12" x14ac:dyDescent="0.3">
      <c r="A315" s="3" t="s">
        <v>289</v>
      </c>
      <c r="B315" s="3">
        <f t="shared" si="8"/>
        <v>45327</v>
      </c>
      <c r="C315" s="7" t="s">
        <v>66</v>
      </c>
      <c r="D315" s="7" t="s">
        <v>59</v>
      </c>
      <c r="E315" s="9">
        <v>43</v>
      </c>
      <c r="F315" s="9">
        <v>5010</v>
      </c>
      <c r="G315" s="9">
        <f t="shared" si="9"/>
        <v>215430</v>
      </c>
      <c r="H315" s="9">
        <v>0</v>
      </c>
      <c r="I315" s="9">
        <v>0</v>
      </c>
      <c r="J315" s="34">
        <v>0</v>
      </c>
      <c r="K315" s="34">
        <v>0</v>
      </c>
      <c r="L315" s="9">
        <v>0</v>
      </c>
    </row>
    <row r="316" spans="1:12" x14ac:dyDescent="0.3">
      <c r="A316" s="3" t="s">
        <v>289</v>
      </c>
      <c r="B316" s="3">
        <f t="shared" si="8"/>
        <v>45327</v>
      </c>
      <c r="C316" s="7" t="s">
        <v>66</v>
      </c>
      <c r="D316" s="7" t="s">
        <v>60</v>
      </c>
      <c r="E316" s="9">
        <v>42</v>
      </c>
      <c r="F316" s="9">
        <v>4898</v>
      </c>
      <c r="G316" s="9">
        <f t="shared" si="9"/>
        <v>205716</v>
      </c>
      <c r="H316" s="9">
        <v>0</v>
      </c>
      <c r="I316" s="9">
        <v>0</v>
      </c>
      <c r="J316" s="34">
        <v>0</v>
      </c>
      <c r="K316" s="34">
        <v>0</v>
      </c>
      <c r="L316" s="9">
        <v>0</v>
      </c>
    </row>
    <row r="317" spans="1:12" x14ac:dyDescent="0.3">
      <c r="A317" s="3" t="s">
        <v>289</v>
      </c>
      <c r="B317" s="3">
        <f t="shared" si="8"/>
        <v>45327</v>
      </c>
      <c r="C317" s="7" t="s">
        <v>70</v>
      </c>
      <c r="D317" s="7" t="s">
        <v>46</v>
      </c>
      <c r="E317" s="9">
        <v>112</v>
      </c>
      <c r="F317" s="9">
        <v>304</v>
      </c>
      <c r="G317" s="9">
        <f t="shared" si="9"/>
        <v>34048</v>
      </c>
      <c r="H317" s="9">
        <v>1</v>
      </c>
      <c r="I317" s="9">
        <v>0</v>
      </c>
      <c r="J317" s="34">
        <v>0.17</v>
      </c>
      <c r="K317" s="34">
        <v>0.01</v>
      </c>
      <c r="L317" s="9">
        <v>0</v>
      </c>
    </row>
    <row r="318" spans="1:12" x14ac:dyDescent="0.3">
      <c r="A318" s="3" t="s">
        <v>289</v>
      </c>
      <c r="B318" s="3">
        <f t="shared" si="8"/>
        <v>45327</v>
      </c>
      <c r="C318" s="7" t="s">
        <v>70</v>
      </c>
      <c r="D318" s="7" t="s">
        <v>49</v>
      </c>
      <c r="E318" s="9">
        <v>82</v>
      </c>
      <c r="F318" s="9">
        <v>314</v>
      </c>
      <c r="G318" s="9">
        <f t="shared" si="9"/>
        <v>25748</v>
      </c>
      <c r="H318" s="9">
        <v>0</v>
      </c>
      <c r="I318" s="9">
        <v>0</v>
      </c>
      <c r="J318" s="34">
        <v>0</v>
      </c>
      <c r="K318" s="34">
        <v>0</v>
      </c>
      <c r="L318" s="9">
        <v>0</v>
      </c>
    </row>
    <row r="319" spans="1:12" x14ac:dyDescent="0.3">
      <c r="A319" s="3" t="s">
        <v>289</v>
      </c>
      <c r="B319" s="3">
        <f t="shared" si="8"/>
        <v>45327</v>
      </c>
      <c r="C319" s="7" t="s">
        <v>70</v>
      </c>
      <c r="D319" s="7" t="s">
        <v>50</v>
      </c>
      <c r="E319" s="9">
        <v>88</v>
      </c>
      <c r="F319" s="9">
        <v>324</v>
      </c>
      <c r="G319" s="9">
        <f t="shared" si="9"/>
        <v>28512</v>
      </c>
      <c r="H319" s="9">
        <v>0</v>
      </c>
      <c r="I319" s="9">
        <v>0</v>
      </c>
      <c r="J319" s="34">
        <v>0</v>
      </c>
      <c r="K319" s="34">
        <v>0</v>
      </c>
      <c r="L319" s="9">
        <v>0</v>
      </c>
    </row>
    <row r="320" spans="1:12" x14ac:dyDescent="0.3">
      <c r="A320" s="3" t="s">
        <v>289</v>
      </c>
      <c r="B320" s="3">
        <f t="shared" si="8"/>
        <v>45327</v>
      </c>
      <c r="C320" s="7" t="s">
        <v>70</v>
      </c>
      <c r="D320" s="7" t="s">
        <v>52</v>
      </c>
      <c r="E320" s="9">
        <v>85</v>
      </c>
      <c r="F320" s="9">
        <v>265</v>
      </c>
      <c r="G320" s="9">
        <f t="shared" si="9"/>
        <v>22525</v>
      </c>
      <c r="H320" s="9">
        <v>0</v>
      </c>
      <c r="I320" s="9">
        <v>0</v>
      </c>
      <c r="J320" s="34">
        <v>0</v>
      </c>
      <c r="K320" s="34">
        <v>0</v>
      </c>
      <c r="L320" s="9">
        <v>1</v>
      </c>
    </row>
    <row r="321" spans="1:12" x14ac:dyDescent="0.3">
      <c r="A321" s="3" t="s">
        <v>289</v>
      </c>
      <c r="B321" s="3">
        <f t="shared" si="8"/>
        <v>45327</v>
      </c>
      <c r="C321" s="7" t="s">
        <v>70</v>
      </c>
      <c r="D321" s="7" t="s">
        <v>55</v>
      </c>
      <c r="E321" s="9">
        <v>123</v>
      </c>
      <c r="F321" s="9">
        <v>187</v>
      </c>
      <c r="G321" s="9">
        <f t="shared" si="9"/>
        <v>23001</v>
      </c>
      <c r="H321" s="9">
        <v>0</v>
      </c>
      <c r="I321" s="9">
        <v>0</v>
      </c>
      <c r="J321" s="34">
        <v>0</v>
      </c>
      <c r="K321" s="34">
        <v>0</v>
      </c>
      <c r="L321" s="9">
        <v>0</v>
      </c>
    </row>
    <row r="322" spans="1:12" x14ac:dyDescent="0.3">
      <c r="A322" s="3" t="s">
        <v>289</v>
      </c>
      <c r="B322" s="3">
        <f t="shared" ref="B322:B385" si="10">DATE(LEFT(A322,4),1,1)
 + MOD(1 - WEEKDAY(DATE(LEFT(A322,4),1,1),2),7)
 + 7*(VALUE(RIGHT(A322,2)) - 1)</f>
        <v>45327</v>
      </c>
      <c r="C322" s="7" t="s">
        <v>70</v>
      </c>
      <c r="D322" s="7" t="s">
        <v>56</v>
      </c>
      <c r="E322" s="9">
        <v>111</v>
      </c>
      <c r="F322" s="9">
        <v>206</v>
      </c>
      <c r="G322" s="9">
        <f t="shared" ref="G322:G385" si="11">E322*F322</f>
        <v>22866</v>
      </c>
      <c r="H322" s="9">
        <v>0</v>
      </c>
      <c r="I322" s="9">
        <v>0</v>
      </c>
      <c r="J322" s="34">
        <v>0</v>
      </c>
      <c r="K322" s="34">
        <v>0</v>
      </c>
      <c r="L322" s="9">
        <v>0</v>
      </c>
    </row>
    <row r="323" spans="1:12" x14ac:dyDescent="0.3">
      <c r="A323" s="3" t="s">
        <v>289</v>
      </c>
      <c r="B323" s="3">
        <f t="shared" si="10"/>
        <v>45327</v>
      </c>
      <c r="C323" s="7" t="s">
        <v>70</v>
      </c>
      <c r="D323" s="7" t="s">
        <v>57</v>
      </c>
      <c r="E323" s="9">
        <v>134</v>
      </c>
      <c r="F323" s="9">
        <v>178</v>
      </c>
      <c r="G323" s="9">
        <f t="shared" si="11"/>
        <v>23852</v>
      </c>
      <c r="H323" s="9">
        <v>0</v>
      </c>
      <c r="I323" s="9">
        <v>0</v>
      </c>
      <c r="J323" s="34">
        <v>0</v>
      </c>
      <c r="K323" s="34">
        <v>0</v>
      </c>
      <c r="L323" s="9">
        <v>0</v>
      </c>
    </row>
    <row r="324" spans="1:12" x14ac:dyDescent="0.3">
      <c r="A324" s="3" t="s">
        <v>289</v>
      </c>
      <c r="B324" s="3">
        <f t="shared" si="10"/>
        <v>45327</v>
      </c>
      <c r="C324" s="7" t="s">
        <v>74</v>
      </c>
      <c r="D324" s="7" t="s">
        <v>46</v>
      </c>
      <c r="E324" s="9">
        <v>254</v>
      </c>
      <c r="F324" s="9">
        <v>291</v>
      </c>
      <c r="G324" s="9">
        <f t="shared" si="11"/>
        <v>73914</v>
      </c>
      <c r="H324" s="9">
        <v>0</v>
      </c>
      <c r="I324" s="9">
        <v>0</v>
      </c>
      <c r="J324" s="34">
        <v>0</v>
      </c>
      <c r="K324" s="34">
        <v>0</v>
      </c>
      <c r="L324" s="9">
        <v>3</v>
      </c>
    </row>
    <row r="325" spans="1:12" x14ac:dyDescent="0.3">
      <c r="A325" s="3" t="s">
        <v>289</v>
      </c>
      <c r="B325" s="3">
        <f t="shared" si="10"/>
        <v>45327</v>
      </c>
      <c r="C325" s="7" t="s">
        <v>74</v>
      </c>
      <c r="D325" s="7" t="s">
        <v>49</v>
      </c>
      <c r="E325" s="9">
        <v>325</v>
      </c>
      <c r="F325" s="9">
        <v>298</v>
      </c>
      <c r="G325" s="9">
        <f t="shared" si="11"/>
        <v>96850</v>
      </c>
      <c r="H325" s="9">
        <v>1</v>
      </c>
      <c r="I325" s="9">
        <v>0</v>
      </c>
      <c r="J325" s="34">
        <v>0.17</v>
      </c>
      <c r="K325" s="34">
        <v>0.02</v>
      </c>
      <c r="L325" s="9">
        <v>0</v>
      </c>
    </row>
    <row r="326" spans="1:12" x14ac:dyDescent="0.3">
      <c r="A326" s="3" t="s">
        <v>289</v>
      </c>
      <c r="B326" s="3">
        <f t="shared" si="10"/>
        <v>45327</v>
      </c>
      <c r="C326" s="7" t="s">
        <v>74</v>
      </c>
      <c r="D326" s="7" t="s">
        <v>50</v>
      </c>
      <c r="E326" s="9">
        <v>253</v>
      </c>
      <c r="F326" s="9">
        <v>309</v>
      </c>
      <c r="G326" s="9">
        <f t="shared" si="11"/>
        <v>78177</v>
      </c>
      <c r="H326" s="9">
        <v>0</v>
      </c>
      <c r="I326" s="9">
        <v>0</v>
      </c>
      <c r="J326" s="34">
        <v>0</v>
      </c>
      <c r="K326" s="34">
        <v>0</v>
      </c>
      <c r="L326" s="9">
        <v>0</v>
      </c>
    </row>
    <row r="327" spans="1:12" x14ac:dyDescent="0.3">
      <c r="A327" s="3" t="s">
        <v>289</v>
      </c>
      <c r="B327" s="3">
        <f t="shared" si="10"/>
        <v>45327</v>
      </c>
      <c r="C327" s="7" t="s">
        <v>74</v>
      </c>
      <c r="D327" s="7" t="s">
        <v>51</v>
      </c>
      <c r="E327" s="9">
        <v>291</v>
      </c>
      <c r="F327" s="9">
        <v>343</v>
      </c>
      <c r="G327" s="9">
        <f t="shared" si="11"/>
        <v>99813</v>
      </c>
      <c r="H327" s="9">
        <v>1</v>
      </c>
      <c r="I327" s="9">
        <v>0</v>
      </c>
      <c r="J327" s="34">
        <v>0.21</v>
      </c>
      <c r="K327" s="34">
        <v>0.02</v>
      </c>
      <c r="L327" s="9">
        <v>0</v>
      </c>
    </row>
    <row r="328" spans="1:12" x14ac:dyDescent="0.3">
      <c r="A328" s="3" t="s">
        <v>289</v>
      </c>
      <c r="B328" s="3">
        <f t="shared" si="10"/>
        <v>45327</v>
      </c>
      <c r="C328" s="7" t="s">
        <v>74</v>
      </c>
      <c r="D328" s="7" t="s">
        <v>52</v>
      </c>
      <c r="E328" s="9">
        <v>243</v>
      </c>
      <c r="F328" s="9">
        <v>251</v>
      </c>
      <c r="G328" s="9">
        <f t="shared" si="11"/>
        <v>60993</v>
      </c>
      <c r="H328" s="9">
        <v>0</v>
      </c>
      <c r="I328" s="9">
        <v>0</v>
      </c>
      <c r="J328" s="34">
        <v>0</v>
      </c>
      <c r="K328" s="34">
        <v>0</v>
      </c>
      <c r="L328" s="9">
        <v>0</v>
      </c>
    </row>
    <row r="329" spans="1:12" x14ac:dyDescent="0.3">
      <c r="A329" s="3" t="s">
        <v>289</v>
      </c>
      <c r="B329" s="3">
        <f t="shared" si="10"/>
        <v>45327</v>
      </c>
      <c r="C329" s="7" t="s">
        <v>74</v>
      </c>
      <c r="D329" s="7" t="s">
        <v>54</v>
      </c>
      <c r="E329" s="9">
        <v>479</v>
      </c>
      <c r="F329" s="9">
        <v>162</v>
      </c>
      <c r="G329" s="9">
        <f t="shared" si="11"/>
        <v>77598</v>
      </c>
      <c r="H329" s="9">
        <v>1</v>
      </c>
      <c r="I329" s="9">
        <v>0</v>
      </c>
      <c r="J329" s="34">
        <v>0.2</v>
      </c>
      <c r="K329" s="34">
        <v>0.03</v>
      </c>
      <c r="L329" s="9">
        <v>0</v>
      </c>
    </row>
    <row r="330" spans="1:12" x14ac:dyDescent="0.3">
      <c r="A330" s="3" t="s">
        <v>289</v>
      </c>
      <c r="B330" s="3">
        <f t="shared" si="10"/>
        <v>45327</v>
      </c>
      <c r="C330" s="7" t="s">
        <v>74</v>
      </c>
      <c r="D330" s="7" t="s">
        <v>55</v>
      </c>
      <c r="E330" s="9">
        <v>440</v>
      </c>
      <c r="F330" s="9">
        <v>177</v>
      </c>
      <c r="G330" s="9">
        <f t="shared" si="11"/>
        <v>77880</v>
      </c>
      <c r="H330" s="9">
        <v>0</v>
      </c>
      <c r="I330" s="9">
        <v>0</v>
      </c>
      <c r="J330" s="34">
        <v>0</v>
      </c>
      <c r="K330" s="34">
        <v>0</v>
      </c>
      <c r="L330" s="9">
        <v>0</v>
      </c>
    </row>
    <row r="331" spans="1:12" x14ac:dyDescent="0.3">
      <c r="A331" s="3" t="s">
        <v>289</v>
      </c>
      <c r="B331" s="3">
        <f t="shared" si="10"/>
        <v>45327</v>
      </c>
      <c r="C331" s="7" t="s">
        <v>74</v>
      </c>
      <c r="D331" s="7" t="s">
        <v>56</v>
      </c>
      <c r="E331" s="9">
        <v>529</v>
      </c>
      <c r="F331" s="9">
        <v>198</v>
      </c>
      <c r="G331" s="9">
        <f t="shared" si="11"/>
        <v>104742</v>
      </c>
      <c r="H331" s="9">
        <v>1</v>
      </c>
      <c r="I331" s="9">
        <v>1</v>
      </c>
      <c r="J331" s="34">
        <v>0.26</v>
      </c>
      <c r="K331" s="34">
        <v>0.03</v>
      </c>
      <c r="L331" s="9">
        <v>0</v>
      </c>
    </row>
    <row r="332" spans="1:12" x14ac:dyDescent="0.3">
      <c r="A332" s="3" t="s">
        <v>289</v>
      </c>
      <c r="B332" s="3">
        <f t="shared" si="10"/>
        <v>45327</v>
      </c>
      <c r="C332" s="7" t="s">
        <v>74</v>
      </c>
      <c r="D332" s="7" t="s">
        <v>57</v>
      </c>
      <c r="E332" s="9">
        <v>552</v>
      </c>
      <c r="F332" s="9">
        <v>171</v>
      </c>
      <c r="G332" s="9">
        <f t="shared" si="11"/>
        <v>94392</v>
      </c>
      <c r="H332" s="9">
        <v>1</v>
      </c>
      <c r="I332" s="9">
        <v>0</v>
      </c>
      <c r="J332" s="34">
        <v>0.25</v>
      </c>
      <c r="K332" s="34">
        <v>0.03</v>
      </c>
      <c r="L332" s="9">
        <v>0</v>
      </c>
    </row>
    <row r="333" spans="1:12" x14ac:dyDescent="0.3">
      <c r="A333" s="3" t="s">
        <v>289</v>
      </c>
      <c r="B333" s="3">
        <f t="shared" si="10"/>
        <v>45327</v>
      </c>
      <c r="C333" s="7" t="s">
        <v>74</v>
      </c>
      <c r="D333" s="7" t="s">
        <v>58</v>
      </c>
      <c r="E333" s="9">
        <v>60</v>
      </c>
      <c r="F333" s="9">
        <v>5096</v>
      </c>
      <c r="G333" s="9">
        <f t="shared" si="11"/>
        <v>305760</v>
      </c>
      <c r="H333" s="9">
        <v>0</v>
      </c>
      <c r="I333" s="9">
        <v>0</v>
      </c>
      <c r="J333" s="34">
        <v>0</v>
      </c>
      <c r="K333" s="34">
        <v>0</v>
      </c>
      <c r="L333" s="9">
        <v>0</v>
      </c>
    </row>
    <row r="334" spans="1:12" x14ac:dyDescent="0.3">
      <c r="A334" s="3" t="s">
        <v>289</v>
      </c>
      <c r="B334" s="3">
        <f t="shared" si="10"/>
        <v>45327</v>
      </c>
      <c r="C334" s="7" t="s">
        <v>74</v>
      </c>
      <c r="D334" s="7" t="s">
        <v>59</v>
      </c>
      <c r="E334" s="9">
        <v>54</v>
      </c>
      <c r="F334" s="9">
        <v>4886</v>
      </c>
      <c r="G334" s="9">
        <f t="shared" si="11"/>
        <v>263844</v>
      </c>
      <c r="H334" s="9">
        <v>0</v>
      </c>
      <c r="I334" s="9">
        <v>0</v>
      </c>
      <c r="J334" s="34">
        <v>0</v>
      </c>
      <c r="K334" s="34">
        <v>0</v>
      </c>
      <c r="L334" s="9">
        <v>0</v>
      </c>
    </row>
    <row r="335" spans="1:12" x14ac:dyDescent="0.3">
      <c r="A335" s="3" t="s">
        <v>289</v>
      </c>
      <c r="B335" s="3">
        <f t="shared" si="10"/>
        <v>45327</v>
      </c>
      <c r="C335" s="7" t="s">
        <v>74</v>
      </c>
      <c r="D335" s="7" t="s">
        <v>60</v>
      </c>
      <c r="E335" s="9">
        <v>48</v>
      </c>
      <c r="F335" s="9">
        <v>4792</v>
      </c>
      <c r="G335" s="9">
        <f t="shared" si="11"/>
        <v>230016</v>
      </c>
      <c r="H335" s="9">
        <v>0</v>
      </c>
      <c r="I335" s="9">
        <v>0</v>
      </c>
      <c r="J335" s="34">
        <v>0</v>
      </c>
      <c r="K335" s="34">
        <v>0</v>
      </c>
      <c r="L335" s="9">
        <v>0</v>
      </c>
    </row>
    <row r="336" spans="1:12" x14ac:dyDescent="0.3">
      <c r="A336" s="3" t="s">
        <v>289</v>
      </c>
      <c r="B336" s="3">
        <f t="shared" si="10"/>
        <v>45327</v>
      </c>
      <c r="C336" s="7" t="s">
        <v>74</v>
      </c>
      <c r="D336" s="7" t="s">
        <v>61</v>
      </c>
      <c r="E336" s="9">
        <v>61</v>
      </c>
      <c r="F336" s="9">
        <v>1174</v>
      </c>
      <c r="G336" s="9">
        <f t="shared" si="11"/>
        <v>71614</v>
      </c>
      <c r="H336" s="9">
        <v>0</v>
      </c>
      <c r="I336" s="9">
        <v>0</v>
      </c>
      <c r="J336" s="34">
        <v>0</v>
      </c>
      <c r="K336" s="34">
        <v>0</v>
      </c>
      <c r="L336" s="9">
        <v>0</v>
      </c>
    </row>
    <row r="337" spans="1:12" x14ac:dyDescent="0.3">
      <c r="A337" s="3" t="s">
        <v>289</v>
      </c>
      <c r="B337" s="3">
        <f t="shared" si="10"/>
        <v>45327</v>
      </c>
      <c r="C337" s="7" t="s">
        <v>76</v>
      </c>
      <c r="D337" s="7" t="s">
        <v>46</v>
      </c>
      <c r="E337" s="9">
        <v>135</v>
      </c>
      <c r="F337" s="9">
        <v>299</v>
      </c>
      <c r="G337" s="9">
        <f t="shared" si="11"/>
        <v>40365</v>
      </c>
      <c r="H337" s="9">
        <v>0</v>
      </c>
      <c r="I337" s="9">
        <v>0</v>
      </c>
      <c r="J337" s="34">
        <v>0</v>
      </c>
      <c r="K337" s="34">
        <v>0</v>
      </c>
      <c r="L337" s="9">
        <v>0</v>
      </c>
    </row>
    <row r="338" spans="1:12" x14ac:dyDescent="0.3">
      <c r="A338" s="3" t="s">
        <v>289</v>
      </c>
      <c r="B338" s="3">
        <f t="shared" si="10"/>
        <v>45327</v>
      </c>
      <c r="C338" s="7" t="s">
        <v>76</v>
      </c>
      <c r="D338" s="7" t="s">
        <v>49</v>
      </c>
      <c r="E338" s="9">
        <v>148</v>
      </c>
      <c r="F338" s="9">
        <v>308</v>
      </c>
      <c r="G338" s="9">
        <f t="shared" si="11"/>
        <v>45584</v>
      </c>
      <c r="H338" s="9">
        <v>1</v>
      </c>
      <c r="I338" s="9">
        <v>0</v>
      </c>
      <c r="J338" s="34">
        <v>0.13</v>
      </c>
      <c r="K338" s="34">
        <v>0.02</v>
      </c>
      <c r="L338" s="9">
        <v>0</v>
      </c>
    </row>
    <row r="339" spans="1:12" x14ac:dyDescent="0.3">
      <c r="A339" s="3" t="s">
        <v>289</v>
      </c>
      <c r="B339" s="3">
        <f t="shared" si="10"/>
        <v>45327</v>
      </c>
      <c r="C339" s="7" t="s">
        <v>76</v>
      </c>
      <c r="D339" s="7" t="s">
        <v>50</v>
      </c>
      <c r="E339" s="9">
        <v>131</v>
      </c>
      <c r="F339" s="9">
        <v>318</v>
      </c>
      <c r="G339" s="9">
        <f t="shared" si="11"/>
        <v>41658</v>
      </c>
      <c r="H339" s="9">
        <v>0</v>
      </c>
      <c r="I339" s="9">
        <v>0</v>
      </c>
      <c r="J339" s="34">
        <v>0</v>
      </c>
      <c r="K339" s="34">
        <v>0</v>
      </c>
      <c r="L339" s="9">
        <v>0</v>
      </c>
    </row>
    <row r="340" spans="1:12" x14ac:dyDescent="0.3">
      <c r="A340" s="3" t="s">
        <v>289</v>
      </c>
      <c r="B340" s="3">
        <f t="shared" si="10"/>
        <v>45327</v>
      </c>
      <c r="C340" s="7" t="s">
        <v>76</v>
      </c>
      <c r="D340" s="7" t="s">
        <v>51</v>
      </c>
      <c r="E340" s="9">
        <v>101</v>
      </c>
      <c r="F340" s="9">
        <v>359</v>
      </c>
      <c r="G340" s="9">
        <f t="shared" si="11"/>
        <v>36259</v>
      </c>
      <c r="H340" s="9">
        <v>0</v>
      </c>
      <c r="I340" s="9">
        <v>0</v>
      </c>
      <c r="J340" s="34">
        <v>0</v>
      </c>
      <c r="K340" s="34">
        <v>0</v>
      </c>
      <c r="L340" s="9">
        <v>0</v>
      </c>
    </row>
    <row r="341" spans="1:12" x14ac:dyDescent="0.3">
      <c r="A341" s="3" t="s">
        <v>289</v>
      </c>
      <c r="B341" s="3">
        <f t="shared" si="10"/>
        <v>45327</v>
      </c>
      <c r="C341" s="7" t="s">
        <v>76</v>
      </c>
      <c r="D341" s="7" t="s">
        <v>52</v>
      </c>
      <c r="E341" s="9">
        <v>127</v>
      </c>
      <c r="F341" s="9">
        <v>264</v>
      </c>
      <c r="G341" s="9">
        <f t="shared" si="11"/>
        <v>33528</v>
      </c>
      <c r="H341" s="9">
        <v>0</v>
      </c>
      <c r="I341" s="9">
        <v>0</v>
      </c>
      <c r="J341" s="34">
        <v>0</v>
      </c>
      <c r="K341" s="34">
        <v>0</v>
      </c>
      <c r="L341" s="9">
        <v>0</v>
      </c>
    </row>
    <row r="342" spans="1:12" x14ac:dyDescent="0.3">
      <c r="A342" s="3" t="s">
        <v>289</v>
      </c>
      <c r="B342" s="3">
        <f t="shared" si="10"/>
        <v>45327</v>
      </c>
      <c r="C342" s="7" t="s">
        <v>76</v>
      </c>
      <c r="D342" s="7" t="s">
        <v>54</v>
      </c>
      <c r="E342" s="9">
        <v>210</v>
      </c>
      <c r="F342" s="9">
        <v>167</v>
      </c>
      <c r="G342" s="9">
        <f t="shared" si="11"/>
        <v>35070</v>
      </c>
      <c r="H342" s="9">
        <v>0</v>
      </c>
      <c r="I342" s="9">
        <v>0</v>
      </c>
      <c r="J342" s="34">
        <v>0</v>
      </c>
      <c r="K342" s="34">
        <v>0</v>
      </c>
      <c r="L342" s="9">
        <v>0</v>
      </c>
    </row>
    <row r="343" spans="1:12" x14ac:dyDescent="0.3">
      <c r="A343" s="3" t="s">
        <v>289</v>
      </c>
      <c r="B343" s="3">
        <f t="shared" si="10"/>
        <v>45327</v>
      </c>
      <c r="C343" s="7" t="s">
        <v>76</v>
      </c>
      <c r="D343" s="7" t="s">
        <v>55</v>
      </c>
      <c r="E343" s="9">
        <v>227</v>
      </c>
      <c r="F343" s="9">
        <v>187</v>
      </c>
      <c r="G343" s="9">
        <f t="shared" si="11"/>
        <v>42449</v>
      </c>
      <c r="H343" s="9">
        <v>0</v>
      </c>
      <c r="I343" s="9">
        <v>0</v>
      </c>
      <c r="J343" s="34">
        <v>0</v>
      </c>
      <c r="K343" s="34">
        <v>0</v>
      </c>
      <c r="L343" s="9">
        <v>0</v>
      </c>
    </row>
    <row r="344" spans="1:12" x14ac:dyDescent="0.3">
      <c r="A344" s="3" t="s">
        <v>289</v>
      </c>
      <c r="B344" s="3">
        <f t="shared" si="10"/>
        <v>45327</v>
      </c>
      <c r="C344" s="7" t="s">
        <v>76</v>
      </c>
      <c r="D344" s="7" t="s">
        <v>56</v>
      </c>
      <c r="E344" s="9">
        <v>203</v>
      </c>
      <c r="F344" s="9">
        <v>206</v>
      </c>
      <c r="G344" s="9">
        <f t="shared" si="11"/>
        <v>41818</v>
      </c>
      <c r="H344" s="9">
        <v>0</v>
      </c>
      <c r="I344" s="9">
        <v>0</v>
      </c>
      <c r="J344" s="34">
        <v>0</v>
      </c>
      <c r="K344" s="34">
        <v>0</v>
      </c>
      <c r="L344" s="9">
        <v>0</v>
      </c>
    </row>
    <row r="345" spans="1:12" x14ac:dyDescent="0.3">
      <c r="A345" s="3" t="s">
        <v>289</v>
      </c>
      <c r="B345" s="3">
        <f t="shared" si="10"/>
        <v>45327</v>
      </c>
      <c r="C345" s="7" t="s">
        <v>76</v>
      </c>
      <c r="D345" s="7" t="s">
        <v>57</v>
      </c>
      <c r="E345" s="9">
        <v>214</v>
      </c>
      <c r="F345" s="9">
        <v>178</v>
      </c>
      <c r="G345" s="9">
        <f t="shared" si="11"/>
        <v>38092</v>
      </c>
      <c r="H345" s="9">
        <v>0</v>
      </c>
      <c r="I345" s="9">
        <v>0</v>
      </c>
      <c r="J345" s="34">
        <v>0</v>
      </c>
      <c r="K345" s="34">
        <v>0</v>
      </c>
      <c r="L345" s="9">
        <v>0</v>
      </c>
    </row>
    <row r="346" spans="1:12" x14ac:dyDescent="0.3">
      <c r="A346" s="3" t="s">
        <v>289</v>
      </c>
      <c r="B346" s="3">
        <f t="shared" si="10"/>
        <v>45327</v>
      </c>
      <c r="C346" s="7" t="s">
        <v>76</v>
      </c>
      <c r="D346" s="7" t="s">
        <v>58</v>
      </c>
      <c r="E346" s="9">
        <v>56</v>
      </c>
      <c r="F346" s="9">
        <v>5234</v>
      </c>
      <c r="G346" s="9">
        <f t="shared" si="11"/>
        <v>293104</v>
      </c>
      <c r="H346" s="9">
        <v>0</v>
      </c>
      <c r="I346" s="9">
        <v>0</v>
      </c>
      <c r="J346" s="34">
        <v>0</v>
      </c>
      <c r="K346" s="34">
        <v>0</v>
      </c>
      <c r="L346" s="9">
        <v>0</v>
      </c>
    </row>
    <row r="347" spans="1:12" x14ac:dyDescent="0.3">
      <c r="A347" s="3" t="s">
        <v>289</v>
      </c>
      <c r="B347" s="3">
        <f t="shared" si="10"/>
        <v>45327</v>
      </c>
      <c r="C347" s="7" t="s">
        <v>76</v>
      </c>
      <c r="D347" s="7" t="s">
        <v>59</v>
      </c>
      <c r="E347" s="9">
        <v>61</v>
      </c>
      <c r="F347" s="9">
        <v>5118</v>
      </c>
      <c r="G347" s="9">
        <f t="shared" si="11"/>
        <v>312198</v>
      </c>
      <c r="H347" s="9">
        <v>1</v>
      </c>
      <c r="I347" s="9">
        <v>0</v>
      </c>
      <c r="J347" s="34">
        <v>0.1</v>
      </c>
      <c r="K347" s="34">
        <v>0.01</v>
      </c>
      <c r="L347" s="9">
        <v>0</v>
      </c>
    </row>
    <row r="348" spans="1:12" x14ac:dyDescent="0.3">
      <c r="A348" s="3" t="s">
        <v>289</v>
      </c>
      <c r="B348" s="3">
        <f t="shared" si="10"/>
        <v>45327</v>
      </c>
      <c r="C348" s="7" t="s">
        <v>76</v>
      </c>
      <c r="D348" s="7" t="s">
        <v>60</v>
      </c>
      <c r="E348" s="9">
        <v>61</v>
      </c>
      <c r="F348" s="9">
        <v>4957</v>
      </c>
      <c r="G348" s="9">
        <f t="shared" si="11"/>
        <v>302377</v>
      </c>
      <c r="H348" s="9">
        <v>0</v>
      </c>
      <c r="I348" s="9">
        <v>0</v>
      </c>
      <c r="J348" s="34">
        <v>0</v>
      </c>
      <c r="K348" s="34">
        <v>0</v>
      </c>
      <c r="L348" s="9">
        <v>0</v>
      </c>
    </row>
    <row r="349" spans="1:12" x14ac:dyDescent="0.3">
      <c r="A349" s="3" t="s">
        <v>289</v>
      </c>
      <c r="B349" s="3">
        <f t="shared" si="10"/>
        <v>45327</v>
      </c>
      <c r="C349" s="7" t="s">
        <v>76</v>
      </c>
      <c r="D349" s="7" t="s">
        <v>61</v>
      </c>
      <c r="E349" s="9">
        <v>52</v>
      </c>
      <c r="F349" s="9">
        <v>1231</v>
      </c>
      <c r="G349" s="9">
        <f t="shared" si="11"/>
        <v>64012</v>
      </c>
      <c r="H349" s="9">
        <v>0</v>
      </c>
      <c r="I349" s="9">
        <v>0</v>
      </c>
      <c r="J349" s="34">
        <v>0</v>
      </c>
      <c r="K349" s="34">
        <v>0</v>
      </c>
      <c r="L349" s="9">
        <v>0</v>
      </c>
    </row>
    <row r="350" spans="1:12" x14ac:dyDescent="0.3">
      <c r="A350" s="3" t="s">
        <v>290</v>
      </c>
      <c r="B350" s="3">
        <f t="shared" si="10"/>
        <v>45334</v>
      </c>
      <c r="C350" s="7" t="s">
        <v>62</v>
      </c>
      <c r="D350" s="7" t="s">
        <v>46</v>
      </c>
      <c r="E350" s="9">
        <v>292</v>
      </c>
      <c r="F350" s="9">
        <v>291</v>
      </c>
      <c r="G350" s="9">
        <f t="shared" si="11"/>
        <v>84972</v>
      </c>
      <c r="H350" s="9">
        <v>0</v>
      </c>
      <c r="I350" s="9">
        <v>0</v>
      </c>
      <c r="J350" s="34">
        <v>0</v>
      </c>
      <c r="K350" s="34">
        <v>0</v>
      </c>
      <c r="L350" s="9">
        <v>0</v>
      </c>
    </row>
    <row r="351" spans="1:12" x14ac:dyDescent="0.3">
      <c r="A351" s="3" t="s">
        <v>290</v>
      </c>
      <c r="B351" s="3">
        <f t="shared" si="10"/>
        <v>45334</v>
      </c>
      <c r="C351" s="7" t="s">
        <v>62</v>
      </c>
      <c r="D351" s="7" t="s">
        <v>49</v>
      </c>
      <c r="E351" s="9">
        <v>264</v>
      </c>
      <c r="F351" s="9">
        <v>296</v>
      </c>
      <c r="G351" s="9">
        <f t="shared" si="11"/>
        <v>78144</v>
      </c>
      <c r="H351" s="9">
        <v>0</v>
      </c>
      <c r="I351" s="9">
        <v>0</v>
      </c>
      <c r="J351" s="34">
        <v>0</v>
      </c>
      <c r="K351" s="34">
        <v>0</v>
      </c>
      <c r="L351" s="9">
        <v>0</v>
      </c>
    </row>
    <row r="352" spans="1:12" x14ac:dyDescent="0.3">
      <c r="A352" s="3" t="s">
        <v>290</v>
      </c>
      <c r="B352" s="3">
        <f t="shared" si="10"/>
        <v>45334</v>
      </c>
      <c r="C352" s="7" t="s">
        <v>62</v>
      </c>
      <c r="D352" s="7" t="s">
        <v>50</v>
      </c>
      <c r="E352" s="9">
        <v>267</v>
      </c>
      <c r="F352" s="9">
        <v>302</v>
      </c>
      <c r="G352" s="9">
        <f t="shared" si="11"/>
        <v>80634</v>
      </c>
      <c r="H352" s="9">
        <v>1</v>
      </c>
      <c r="I352" s="9">
        <v>0</v>
      </c>
      <c r="J352" s="34">
        <v>0.14000000000000001</v>
      </c>
      <c r="K352" s="34">
        <v>0.02</v>
      </c>
      <c r="L352" s="9">
        <v>0</v>
      </c>
    </row>
    <row r="353" spans="1:12" x14ac:dyDescent="0.3">
      <c r="A353" s="3" t="s">
        <v>290</v>
      </c>
      <c r="B353" s="3">
        <f t="shared" si="10"/>
        <v>45334</v>
      </c>
      <c r="C353" s="7" t="s">
        <v>62</v>
      </c>
      <c r="D353" s="7" t="s">
        <v>51</v>
      </c>
      <c r="E353" s="9">
        <v>256</v>
      </c>
      <c r="F353" s="9">
        <v>342</v>
      </c>
      <c r="G353" s="9">
        <f t="shared" si="11"/>
        <v>87552</v>
      </c>
      <c r="H353" s="9">
        <v>0</v>
      </c>
      <c r="I353" s="9">
        <v>0</v>
      </c>
      <c r="J353" s="34">
        <v>0</v>
      </c>
      <c r="K353" s="34">
        <v>0</v>
      </c>
      <c r="L353" s="9">
        <v>0</v>
      </c>
    </row>
    <row r="354" spans="1:12" x14ac:dyDescent="0.3">
      <c r="A354" s="3" t="s">
        <v>290</v>
      </c>
      <c r="B354" s="3">
        <f t="shared" si="10"/>
        <v>45334</v>
      </c>
      <c r="C354" s="7" t="s">
        <v>62</v>
      </c>
      <c r="D354" s="7" t="s">
        <v>52</v>
      </c>
      <c r="E354" s="9">
        <v>346</v>
      </c>
      <c r="F354" s="9">
        <v>253</v>
      </c>
      <c r="G354" s="9">
        <f t="shared" si="11"/>
        <v>87538</v>
      </c>
      <c r="H354" s="9">
        <v>1</v>
      </c>
      <c r="I354" s="9">
        <v>0</v>
      </c>
      <c r="J354" s="34">
        <v>0.25</v>
      </c>
      <c r="K354" s="34">
        <v>0.02</v>
      </c>
      <c r="L354" s="9">
        <v>0</v>
      </c>
    </row>
    <row r="355" spans="1:12" x14ac:dyDescent="0.3">
      <c r="A355" s="3" t="s">
        <v>290</v>
      </c>
      <c r="B355" s="3">
        <f t="shared" si="10"/>
        <v>45334</v>
      </c>
      <c r="C355" s="7" t="s">
        <v>62</v>
      </c>
      <c r="D355" s="7" t="s">
        <v>54</v>
      </c>
      <c r="E355" s="9">
        <v>402</v>
      </c>
      <c r="F355" s="9">
        <v>162</v>
      </c>
      <c r="G355" s="9">
        <f t="shared" si="11"/>
        <v>65124</v>
      </c>
      <c r="H355" s="9">
        <v>1</v>
      </c>
      <c r="I355" s="9">
        <v>0</v>
      </c>
      <c r="J355" s="34">
        <v>0.11</v>
      </c>
      <c r="K355" s="34">
        <v>0.03</v>
      </c>
      <c r="L355" s="9">
        <v>0</v>
      </c>
    </row>
    <row r="356" spans="1:12" x14ac:dyDescent="0.3">
      <c r="A356" s="3" t="s">
        <v>290</v>
      </c>
      <c r="B356" s="3">
        <f t="shared" si="10"/>
        <v>45334</v>
      </c>
      <c r="C356" s="7" t="s">
        <v>62</v>
      </c>
      <c r="D356" s="7" t="s">
        <v>55</v>
      </c>
      <c r="E356" s="9">
        <v>467</v>
      </c>
      <c r="F356" s="9">
        <v>179</v>
      </c>
      <c r="G356" s="9">
        <f t="shared" si="11"/>
        <v>83593</v>
      </c>
      <c r="H356" s="9">
        <v>0</v>
      </c>
      <c r="I356" s="9">
        <v>0</v>
      </c>
      <c r="J356" s="34">
        <v>0</v>
      </c>
      <c r="K356" s="34">
        <v>0</v>
      </c>
      <c r="L356" s="9">
        <v>5</v>
      </c>
    </row>
    <row r="357" spans="1:12" x14ac:dyDescent="0.3">
      <c r="A357" s="3" t="s">
        <v>290</v>
      </c>
      <c r="B357" s="3">
        <f t="shared" si="10"/>
        <v>45334</v>
      </c>
      <c r="C357" s="7" t="s">
        <v>62</v>
      </c>
      <c r="D357" s="7" t="s">
        <v>56</v>
      </c>
      <c r="E357" s="9">
        <v>508</v>
      </c>
      <c r="F357" s="9">
        <v>198</v>
      </c>
      <c r="G357" s="9">
        <f t="shared" si="11"/>
        <v>100584</v>
      </c>
      <c r="H357" s="9">
        <v>1</v>
      </c>
      <c r="I357" s="9">
        <v>0</v>
      </c>
      <c r="J357" s="34">
        <v>0.2</v>
      </c>
      <c r="K357" s="34">
        <v>0.03</v>
      </c>
      <c r="L357" s="9">
        <v>0</v>
      </c>
    </row>
    <row r="358" spans="1:12" x14ac:dyDescent="0.3">
      <c r="A358" s="3" t="s">
        <v>290</v>
      </c>
      <c r="B358" s="3">
        <f t="shared" si="10"/>
        <v>45334</v>
      </c>
      <c r="C358" s="7" t="s">
        <v>62</v>
      </c>
      <c r="D358" s="7" t="s">
        <v>57</v>
      </c>
      <c r="E358" s="9">
        <v>504</v>
      </c>
      <c r="F358" s="9">
        <v>170</v>
      </c>
      <c r="G358" s="9">
        <f t="shared" si="11"/>
        <v>85680</v>
      </c>
      <c r="H358" s="9">
        <v>1</v>
      </c>
      <c r="I358" s="9">
        <v>0</v>
      </c>
      <c r="J358" s="34">
        <v>0.24</v>
      </c>
      <c r="K358" s="34">
        <v>0.03</v>
      </c>
      <c r="L358" s="9">
        <v>0</v>
      </c>
    </row>
    <row r="359" spans="1:12" x14ac:dyDescent="0.3">
      <c r="A359" s="3" t="s">
        <v>290</v>
      </c>
      <c r="B359" s="3">
        <f t="shared" si="10"/>
        <v>45334</v>
      </c>
      <c r="C359" s="7" t="s">
        <v>62</v>
      </c>
      <c r="D359" s="7" t="s">
        <v>58</v>
      </c>
      <c r="E359" s="9">
        <v>56</v>
      </c>
      <c r="F359" s="9">
        <v>5058</v>
      </c>
      <c r="G359" s="9">
        <f t="shared" si="11"/>
        <v>283248</v>
      </c>
      <c r="H359" s="9">
        <v>0</v>
      </c>
      <c r="I359" s="9">
        <v>0</v>
      </c>
      <c r="J359" s="34">
        <v>0</v>
      </c>
      <c r="K359" s="34">
        <v>0</v>
      </c>
      <c r="L359" s="9">
        <v>0</v>
      </c>
    </row>
    <row r="360" spans="1:12" x14ac:dyDescent="0.3">
      <c r="A360" s="3" t="s">
        <v>290</v>
      </c>
      <c r="B360" s="3">
        <f t="shared" si="10"/>
        <v>45334</v>
      </c>
      <c r="C360" s="7" t="s">
        <v>62</v>
      </c>
      <c r="D360" s="7" t="s">
        <v>59</v>
      </c>
      <c r="E360" s="9">
        <v>58</v>
      </c>
      <c r="F360" s="9">
        <v>4928</v>
      </c>
      <c r="G360" s="9">
        <f t="shared" si="11"/>
        <v>285824</v>
      </c>
      <c r="H360" s="9">
        <v>0</v>
      </c>
      <c r="I360" s="9">
        <v>0</v>
      </c>
      <c r="J360" s="34">
        <v>0</v>
      </c>
      <c r="K360" s="34">
        <v>0</v>
      </c>
      <c r="L360" s="9">
        <v>0</v>
      </c>
    </row>
    <row r="361" spans="1:12" x14ac:dyDescent="0.3">
      <c r="A361" s="3" t="s">
        <v>290</v>
      </c>
      <c r="B361" s="3">
        <f t="shared" si="10"/>
        <v>45334</v>
      </c>
      <c r="C361" s="7" t="s">
        <v>62</v>
      </c>
      <c r="D361" s="7" t="s">
        <v>60</v>
      </c>
      <c r="E361" s="9">
        <v>56</v>
      </c>
      <c r="F361" s="9">
        <v>4752</v>
      </c>
      <c r="G361" s="9">
        <f t="shared" si="11"/>
        <v>266112</v>
      </c>
      <c r="H361" s="9">
        <v>0</v>
      </c>
      <c r="I361" s="9">
        <v>0</v>
      </c>
      <c r="J361" s="34">
        <v>0</v>
      </c>
      <c r="K361" s="34">
        <v>0</v>
      </c>
      <c r="L361" s="9">
        <v>0</v>
      </c>
    </row>
    <row r="362" spans="1:12" x14ac:dyDescent="0.3">
      <c r="A362" s="3" t="s">
        <v>290</v>
      </c>
      <c r="B362" s="3">
        <f t="shared" si="10"/>
        <v>45334</v>
      </c>
      <c r="C362" s="7" t="s">
        <v>62</v>
      </c>
      <c r="D362" s="7" t="s">
        <v>61</v>
      </c>
      <c r="E362" s="9">
        <v>55</v>
      </c>
      <c r="F362" s="9">
        <v>1167</v>
      </c>
      <c r="G362" s="9">
        <f t="shared" si="11"/>
        <v>64185</v>
      </c>
      <c r="H362" s="9">
        <v>0</v>
      </c>
      <c r="I362" s="9">
        <v>0</v>
      </c>
      <c r="J362" s="34">
        <v>0</v>
      </c>
      <c r="K362" s="34">
        <v>0</v>
      </c>
      <c r="L362" s="9">
        <v>0</v>
      </c>
    </row>
    <row r="363" spans="1:12" x14ac:dyDescent="0.3">
      <c r="A363" s="3" t="s">
        <v>290</v>
      </c>
      <c r="B363" s="3">
        <f t="shared" si="10"/>
        <v>45334</v>
      </c>
      <c r="C363" s="7" t="s">
        <v>66</v>
      </c>
      <c r="D363" s="7" t="s">
        <v>46</v>
      </c>
      <c r="E363" s="9">
        <v>183</v>
      </c>
      <c r="F363" s="9">
        <v>294</v>
      </c>
      <c r="G363" s="9">
        <f t="shared" si="11"/>
        <v>53802</v>
      </c>
      <c r="H363" s="9">
        <v>0</v>
      </c>
      <c r="I363" s="9">
        <v>0</v>
      </c>
      <c r="J363" s="34">
        <v>0</v>
      </c>
      <c r="K363" s="34">
        <v>0</v>
      </c>
      <c r="L363" s="9">
        <v>0</v>
      </c>
    </row>
    <row r="364" spans="1:12" x14ac:dyDescent="0.3">
      <c r="A364" s="3" t="s">
        <v>290</v>
      </c>
      <c r="B364" s="3">
        <f t="shared" si="10"/>
        <v>45334</v>
      </c>
      <c r="C364" s="7" t="s">
        <v>66</v>
      </c>
      <c r="D364" s="7" t="s">
        <v>49</v>
      </c>
      <c r="E364" s="9">
        <v>191</v>
      </c>
      <c r="F364" s="9">
        <v>303</v>
      </c>
      <c r="G364" s="9">
        <f t="shared" si="11"/>
        <v>57873</v>
      </c>
      <c r="H364" s="9">
        <v>0</v>
      </c>
      <c r="I364" s="9">
        <v>0</v>
      </c>
      <c r="J364" s="34">
        <v>0</v>
      </c>
      <c r="K364" s="34">
        <v>0</v>
      </c>
      <c r="L364" s="9">
        <v>0</v>
      </c>
    </row>
    <row r="365" spans="1:12" x14ac:dyDescent="0.3">
      <c r="A365" s="3" t="s">
        <v>290</v>
      </c>
      <c r="B365" s="3">
        <f t="shared" si="10"/>
        <v>45334</v>
      </c>
      <c r="C365" s="7" t="s">
        <v>66</v>
      </c>
      <c r="D365" s="7" t="s">
        <v>50</v>
      </c>
      <c r="E365" s="9">
        <v>199</v>
      </c>
      <c r="F365" s="9">
        <v>313</v>
      </c>
      <c r="G365" s="9">
        <f t="shared" si="11"/>
        <v>62287</v>
      </c>
      <c r="H365" s="9">
        <v>1</v>
      </c>
      <c r="I365" s="9">
        <v>0</v>
      </c>
      <c r="J365" s="34">
        <v>0.2</v>
      </c>
      <c r="K365" s="34">
        <v>0.01</v>
      </c>
      <c r="L365" s="9">
        <v>0</v>
      </c>
    </row>
    <row r="366" spans="1:12" x14ac:dyDescent="0.3">
      <c r="A366" s="3" t="s">
        <v>290</v>
      </c>
      <c r="B366" s="3">
        <f t="shared" si="10"/>
        <v>45334</v>
      </c>
      <c r="C366" s="7" t="s">
        <v>66</v>
      </c>
      <c r="D366" s="7" t="s">
        <v>51</v>
      </c>
      <c r="E366" s="9">
        <v>210</v>
      </c>
      <c r="F366" s="9">
        <v>352</v>
      </c>
      <c r="G366" s="9">
        <f t="shared" si="11"/>
        <v>73920</v>
      </c>
      <c r="H366" s="9">
        <v>0</v>
      </c>
      <c r="I366" s="9">
        <v>0</v>
      </c>
      <c r="J366" s="34">
        <v>0</v>
      </c>
      <c r="K366" s="34">
        <v>0</v>
      </c>
      <c r="L366" s="9">
        <v>0</v>
      </c>
    </row>
    <row r="367" spans="1:12" x14ac:dyDescent="0.3">
      <c r="A367" s="3" t="s">
        <v>290</v>
      </c>
      <c r="B367" s="3">
        <f t="shared" si="10"/>
        <v>45334</v>
      </c>
      <c r="C367" s="7" t="s">
        <v>66</v>
      </c>
      <c r="D367" s="7" t="s">
        <v>52</v>
      </c>
      <c r="E367" s="9">
        <v>216</v>
      </c>
      <c r="F367" s="9">
        <v>256</v>
      </c>
      <c r="G367" s="9">
        <f t="shared" si="11"/>
        <v>55296</v>
      </c>
      <c r="H367" s="9">
        <v>0</v>
      </c>
      <c r="I367" s="9">
        <v>0</v>
      </c>
      <c r="J367" s="34">
        <v>0</v>
      </c>
      <c r="K367" s="34">
        <v>0</v>
      </c>
      <c r="L367" s="9">
        <v>0</v>
      </c>
    </row>
    <row r="368" spans="1:12" x14ac:dyDescent="0.3">
      <c r="A368" s="3" t="s">
        <v>290</v>
      </c>
      <c r="B368" s="3">
        <f t="shared" si="10"/>
        <v>45334</v>
      </c>
      <c r="C368" s="7" t="s">
        <v>66</v>
      </c>
      <c r="D368" s="7" t="s">
        <v>54</v>
      </c>
      <c r="E368" s="9">
        <v>284</v>
      </c>
      <c r="F368" s="9">
        <v>166</v>
      </c>
      <c r="G368" s="9">
        <f t="shared" si="11"/>
        <v>47144</v>
      </c>
      <c r="H368" s="9">
        <v>0</v>
      </c>
      <c r="I368" s="9">
        <v>0</v>
      </c>
      <c r="J368" s="34">
        <v>0</v>
      </c>
      <c r="K368" s="34">
        <v>0</v>
      </c>
      <c r="L368" s="9">
        <v>0</v>
      </c>
    </row>
    <row r="369" spans="1:12" x14ac:dyDescent="0.3">
      <c r="A369" s="3" t="s">
        <v>290</v>
      </c>
      <c r="B369" s="3">
        <f t="shared" si="10"/>
        <v>45334</v>
      </c>
      <c r="C369" s="7" t="s">
        <v>66</v>
      </c>
      <c r="D369" s="7" t="s">
        <v>55</v>
      </c>
      <c r="E369" s="9">
        <v>281</v>
      </c>
      <c r="F369" s="9">
        <v>184</v>
      </c>
      <c r="G369" s="9">
        <f t="shared" si="11"/>
        <v>51704</v>
      </c>
      <c r="H369" s="9">
        <v>0</v>
      </c>
      <c r="I369" s="9">
        <v>0</v>
      </c>
      <c r="J369" s="34">
        <v>0</v>
      </c>
      <c r="K369" s="34">
        <v>0</v>
      </c>
      <c r="L369" s="9">
        <v>3</v>
      </c>
    </row>
    <row r="370" spans="1:12" x14ac:dyDescent="0.3">
      <c r="A370" s="3" t="s">
        <v>290</v>
      </c>
      <c r="B370" s="3">
        <f t="shared" si="10"/>
        <v>45334</v>
      </c>
      <c r="C370" s="7" t="s">
        <v>66</v>
      </c>
      <c r="D370" s="7" t="s">
        <v>56</v>
      </c>
      <c r="E370" s="9">
        <v>329</v>
      </c>
      <c r="F370" s="9">
        <v>199</v>
      </c>
      <c r="G370" s="9">
        <f t="shared" si="11"/>
        <v>65471</v>
      </c>
      <c r="H370" s="9">
        <v>0</v>
      </c>
      <c r="I370" s="9">
        <v>0</v>
      </c>
      <c r="J370" s="34">
        <v>0</v>
      </c>
      <c r="K370" s="34">
        <v>0</v>
      </c>
      <c r="L370" s="9">
        <v>0</v>
      </c>
    </row>
    <row r="371" spans="1:12" x14ac:dyDescent="0.3">
      <c r="A371" s="3" t="s">
        <v>290</v>
      </c>
      <c r="B371" s="3">
        <f t="shared" si="10"/>
        <v>45334</v>
      </c>
      <c r="C371" s="7" t="s">
        <v>66</v>
      </c>
      <c r="D371" s="7" t="s">
        <v>57</v>
      </c>
      <c r="E371" s="9">
        <v>370</v>
      </c>
      <c r="F371" s="9">
        <v>174</v>
      </c>
      <c r="G371" s="9">
        <f t="shared" si="11"/>
        <v>64380</v>
      </c>
      <c r="H371" s="9">
        <v>1</v>
      </c>
      <c r="I371" s="9">
        <v>0</v>
      </c>
      <c r="J371" s="34">
        <v>0.26</v>
      </c>
      <c r="K371" s="34">
        <v>0.02</v>
      </c>
      <c r="L371" s="9">
        <v>0</v>
      </c>
    </row>
    <row r="372" spans="1:12" x14ac:dyDescent="0.3">
      <c r="A372" s="3" t="s">
        <v>290</v>
      </c>
      <c r="B372" s="3">
        <f t="shared" si="10"/>
        <v>45334</v>
      </c>
      <c r="C372" s="7" t="s">
        <v>66</v>
      </c>
      <c r="D372" s="7" t="s">
        <v>58</v>
      </c>
      <c r="E372" s="9">
        <v>44</v>
      </c>
      <c r="F372" s="9">
        <v>5161</v>
      </c>
      <c r="G372" s="9">
        <f t="shared" si="11"/>
        <v>227084</v>
      </c>
      <c r="H372" s="9">
        <v>0</v>
      </c>
      <c r="I372" s="9">
        <v>0</v>
      </c>
      <c r="J372" s="34">
        <v>0</v>
      </c>
      <c r="K372" s="34">
        <v>0</v>
      </c>
      <c r="L372" s="9">
        <v>0</v>
      </c>
    </row>
    <row r="373" spans="1:12" x14ac:dyDescent="0.3">
      <c r="A373" s="3" t="s">
        <v>290</v>
      </c>
      <c r="B373" s="3">
        <f t="shared" si="10"/>
        <v>45334</v>
      </c>
      <c r="C373" s="7" t="s">
        <v>66</v>
      </c>
      <c r="D373" s="7" t="s">
        <v>59</v>
      </c>
      <c r="E373" s="9">
        <v>44</v>
      </c>
      <c r="F373" s="9">
        <v>5043</v>
      </c>
      <c r="G373" s="9">
        <f t="shared" si="11"/>
        <v>221892</v>
      </c>
      <c r="H373" s="9">
        <v>0</v>
      </c>
      <c r="I373" s="9">
        <v>0</v>
      </c>
      <c r="J373" s="34">
        <v>0</v>
      </c>
      <c r="K373" s="34">
        <v>0</v>
      </c>
      <c r="L373" s="9">
        <v>0</v>
      </c>
    </row>
    <row r="374" spans="1:12" x14ac:dyDescent="0.3">
      <c r="A374" s="3" t="s">
        <v>290</v>
      </c>
      <c r="B374" s="3">
        <f t="shared" si="10"/>
        <v>45334</v>
      </c>
      <c r="C374" s="7" t="s">
        <v>66</v>
      </c>
      <c r="D374" s="7" t="s">
        <v>60</v>
      </c>
      <c r="E374" s="9">
        <v>50</v>
      </c>
      <c r="F374" s="9">
        <v>4905</v>
      </c>
      <c r="G374" s="9">
        <f t="shared" si="11"/>
        <v>245250</v>
      </c>
      <c r="H374" s="9">
        <v>1</v>
      </c>
      <c r="I374" s="9">
        <v>0</v>
      </c>
      <c r="J374" s="34">
        <v>0.05</v>
      </c>
      <c r="K374" s="34">
        <v>0</v>
      </c>
      <c r="L374" s="9">
        <v>0</v>
      </c>
    </row>
    <row r="375" spans="1:12" x14ac:dyDescent="0.3">
      <c r="A375" s="3" t="s">
        <v>290</v>
      </c>
      <c r="B375" s="3">
        <f t="shared" si="10"/>
        <v>45334</v>
      </c>
      <c r="C375" s="7" t="s">
        <v>70</v>
      </c>
      <c r="D375" s="7" t="s">
        <v>46</v>
      </c>
      <c r="E375" s="9">
        <v>95</v>
      </c>
      <c r="F375" s="9">
        <v>301</v>
      </c>
      <c r="G375" s="9">
        <f t="shared" si="11"/>
        <v>28595</v>
      </c>
      <c r="H375" s="9">
        <v>0</v>
      </c>
      <c r="I375" s="9">
        <v>0</v>
      </c>
      <c r="J375" s="34">
        <v>0</v>
      </c>
      <c r="K375" s="34">
        <v>0</v>
      </c>
      <c r="L375" s="9">
        <v>0</v>
      </c>
    </row>
    <row r="376" spans="1:12" x14ac:dyDescent="0.3">
      <c r="A376" s="3" t="s">
        <v>290</v>
      </c>
      <c r="B376" s="3">
        <f t="shared" si="10"/>
        <v>45334</v>
      </c>
      <c r="C376" s="7" t="s">
        <v>70</v>
      </c>
      <c r="D376" s="7" t="s">
        <v>49</v>
      </c>
      <c r="E376" s="9">
        <v>114</v>
      </c>
      <c r="F376" s="9">
        <v>313</v>
      </c>
      <c r="G376" s="9">
        <f t="shared" si="11"/>
        <v>35682</v>
      </c>
      <c r="H376" s="9">
        <v>1</v>
      </c>
      <c r="I376" s="9">
        <v>1</v>
      </c>
      <c r="J376" s="34">
        <v>0.16</v>
      </c>
      <c r="K376" s="34">
        <v>0.01</v>
      </c>
      <c r="L376" s="9">
        <v>0</v>
      </c>
    </row>
    <row r="377" spans="1:12" x14ac:dyDescent="0.3">
      <c r="A377" s="3" t="s">
        <v>290</v>
      </c>
      <c r="B377" s="3">
        <f t="shared" si="10"/>
        <v>45334</v>
      </c>
      <c r="C377" s="7" t="s">
        <v>70</v>
      </c>
      <c r="D377" s="7" t="s">
        <v>50</v>
      </c>
      <c r="E377" s="9">
        <v>83</v>
      </c>
      <c r="F377" s="9">
        <v>320</v>
      </c>
      <c r="G377" s="9">
        <f t="shared" si="11"/>
        <v>26560</v>
      </c>
      <c r="H377" s="9">
        <v>0</v>
      </c>
      <c r="I377" s="9">
        <v>0</v>
      </c>
      <c r="J377" s="34">
        <v>0</v>
      </c>
      <c r="K377" s="34">
        <v>0</v>
      </c>
      <c r="L377" s="9">
        <v>0</v>
      </c>
    </row>
    <row r="378" spans="1:12" x14ac:dyDescent="0.3">
      <c r="A378" s="3" t="s">
        <v>290</v>
      </c>
      <c r="B378" s="3">
        <f t="shared" si="10"/>
        <v>45334</v>
      </c>
      <c r="C378" s="7" t="s">
        <v>70</v>
      </c>
      <c r="D378" s="7" t="s">
        <v>52</v>
      </c>
      <c r="E378" s="9">
        <v>88</v>
      </c>
      <c r="F378" s="9">
        <v>263</v>
      </c>
      <c r="G378" s="9">
        <f t="shared" si="11"/>
        <v>23144</v>
      </c>
      <c r="H378" s="9">
        <v>0</v>
      </c>
      <c r="I378" s="9">
        <v>0</v>
      </c>
      <c r="J378" s="34">
        <v>0</v>
      </c>
      <c r="K378" s="34">
        <v>0</v>
      </c>
      <c r="L378" s="9">
        <v>1</v>
      </c>
    </row>
    <row r="379" spans="1:12" x14ac:dyDescent="0.3">
      <c r="A379" s="3" t="s">
        <v>290</v>
      </c>
      <c r="B379" s="3">
        <f t="shared" si="10"/>
        <v>45334</v>
      </c>
      <c r="C379" s="7" t="s">
        <v>70</v>
      </c>
      <c r="D379" s="7" t="s">
        <v>55</v>
      </c>
      <c r="E379" s="9">
        <v>165</v>
      </c>
      <c r="F379" s="9">
        <v>188</v>
      </c>
      <c r="G379" s="9">
        <f t="shared" si="11"/>
        <v>31020</v>
      </c>
      <c r="H379" s="9">
        <v>1</v>
      </c>
      <c r="I379" s="9">
        <v>0</v>
      </c>
      <c r="J379" s="34">
        <v>0.3</v>
      </c>
      <c r="K379" s="34">
        <v>0.02</v>
      </c>
      <c r="L379" s="9">
        <v>0</v>
      </c>
    </row>
    <row r="380" spans="1:12" x14ac:dyDescent="0.3">
      <c r="A380" s="3" t="s">
        <v>290</v>
      </c>
      <c r="B380" s="3">
        <f t="shared" si="10"/>
        <v>45334</v>
      </c>
      <c r="C380" s="7" t="s">
        <v>70</v>
      </c>
      <c r="D380" s="7" t="s">
        <v>56</v>
      </c>
      <c r="E380" s="9">
        <v>128</v>
      </c>
      <c r="F380" s="9">
        <v>207</v>
      </c>
      <c r="G380" s="9">
        <f t="shared" si="11"/>
        <v>26496</v>
      </c>
      <c r="H380" s="9">
        <v>0</v>
      </c>
      <c r="I380" s="9">
        <v>0</v>
      </c>
      <c r="J380" s="34">
        <v>0</v>
      </c>
      <c r="K380" s="34">
        <v>0</v>
      </c>
      <c r="L380" s="9">
        <v>0</v>
      </c>
    </row>
    <row r="381" spans="1:12" x14ac:dyDescent="0.3">
      <c r="A381" s="3" t="s">
        <v>290</v>
      </c>
      <c r="B381" s="3">
        <f t="shared" si="10"/>
        <v>45334</v>
      </c>
      <c r="C381" s="7" t="s">
        <v>70</v>
      </c>
      <c r="D381" s="7" t="s">
        <v>57</v>
      </c>
      <c r="E381" s="9">
        <v>125</v>
      </c>
      <c r="F381" s="9">
        <v>178</v>
      </c>
      <c r="G381" s="9">
        <f t="shared" si="11"/>
        <v>22250</v>
      </c>
      <c r="H381" s="9">
        <v>0</v>
      </c>
      <c r="I381" s="9">
        <v>0</v>
      </c>
      <c r="J381" s="34">
        <v>0</v>
      </c>
      <c r="K381" s="34">
        <v>0</v>
      </c>
      <c r="L381" s="9">
        <v>0</v>
      </c>
    </row>
    <row r="382" spans="1:12" x14ac:dyDescent="0.3">
      <c r="A382" s="3" t="s">
        <v>290</v>
      </c>
      <c r="B382" s="3">
        <f t="shared" si="10"/>
        <v>45334</v>
      </c>
      <c r="C382" s="7" t="s">
        <v>74</v>
      </c>
      <c r="D382" s="7" t="s">
        <v>46</v>
      </c>
      <c r="E382" s="9">
        <v>273</v>
      </c>
      <c r="F382" s="9">
        <v>288</v>
      </c>
      <c r="G382" s="9">
        <f t="shared" si="11"/>
        <v>78624</v>
      </c>
      <c r="H382" s="9">
        <v>0</v>
      </c>
      <c r="I382" s="9">
        <v>0</v>
      </c>
      <c r="J382" s="34">
        <v>0</v>
      </c>
      <c r="K382" s="34">
        <v>0</v>
      </c>
      <c r="L382" s="9">
        <v>0</v>
      </c>
    </row>
    <row r="383" spans="1:12" x14ac:dyDescent="0.3">
      <c r="A383" s="3" t="s">
        <v>290</v>
      </c>
      <c r="B383" s="3">
        <f t="shared" si="10"/>
        <v>45334</v>
      </c>
      <c r="C383" s="7" t="s">
        <v>74</v>
      </c>
      <c r="D383" s="7" t="s">
        <v>49</v>
      </c>
      <c r="E383" s="9">
        <v>266</v>
      </c>
      <c r="F383" s="9">
        <v>298</v>
      </c>
      <c r="G383" s="9">
        <f t="shared" si="11"/>
        <v>79268</v>
      </c>
      <c r="H383" s="9">
        <v>0</v>
      </c>
      <c r="I383" s="9">
        <v>0</v>
      </c>
      <c r="J383" s="34">
        <v>0</v>
      </c>
      <c r="K383" s="34">
        <v>0</v>
      </c>
      <c r="L383" s="9">
        <v>0</v>
      </c>
    </row>
    <row r="384" spans="1:12" x14ac:dyDescent="0.3">
      <c r="A384" s="3" t="s">
        <v>290</v>
      </c>
      <c r="B384" s="3">
        <f t="shared" si="10"/>
        <v>45334</v>
      </c>
      <c r="C384" s="7" t="s">
        <v>74</v>
      </c>
      <c r="D384" s="7" t="s">
        <v>50</v>
      </c>
      <c r="E384" s="9">
        <v>265</v>
      </c>
      <c r="F384" s="9">
        <v>307</v>
      </c>
      <c r="G384" s="9">
        <f t="shared" si="11"/>
        <v>81355</v>
      </c>
      <c r="H384" s="9">
        <v>0</v>
      </c>
      <c r="I384" s="9">
        <v>0</v>
      </c>
      <c r="J384" s="34">
        <v>0</v>
      </c>
      <c r="K384" s="34">
        <v>0</v>
      </c>
      <c r="L384" s="9">
        <v>0</v>
      </c>
    </row>
    <row r="385" spans="1:12" x14ac:dyDescent="0.3">
      <c r="A385" s="3" t="s">
        <v>290</v>
      </c>
      <c r="B385" s="3">
        <f t="shared" si="10"/>
        <v>45334</v>
      </c>
      <c r="C385" s="7" t="s">
        <v>74</v>
      </c>
      <c r="D385" s="7" t="s">
        <v>51</v>
      </c>
      <c r="E385" s="9">
        <v>301</v>
      </c>
      <c r="F385" s="9">
        <v>344</v>
      </c>
      <c r="G385" s="9">
        <f t="shared" si="11"/>
        <v>103544</v>
      </c>
      <c r="H385" s="9">
        <v>1</v>
      </c>
      <c r="I385" s="9">
        <v>1</v>
      </c>
      <c r="J385" s="34">
        <v>0.1</v>
      </c>
      <c r="K385" s="34">
        <v>0.02</v>
      </c>
      <c r="L385" s="9">
        <v>0</v>
      </c>
    </row>
    <row r="386" spans="1:12" x14ac:dyDescent="0.3">
      <c r="A386" s="3" t="s">
        <v>290</v>
      </c>
      <c r="B386" s="3">
        <f t="shared" ref="B386:B449" si="12">DATE(LEFT(A386,4),1,1)
 + MOD(1 - WEEKDAY(DATE(LEFT(A386,4),1,1),2),7)
 + 7*(VALUE(RIGHT(A386,2)) - 1)</f>
        <v>45334</v>
      </c>
      <c r="C386" s="7" t="s">
        <v>74</v>
      </c>
      <c r="D386" s="7" t="s">
        <v>52</v>
      </c>
      <c r="E386" s="9">
        <v>310</v>
      </c>
      <c r="F386" s="9">
        <v>252</v>
      </c>
      <c r="G386" s="9">
        <f t="shared" ref="G386:G449" si="13">E386*F386</f>
        <v>78120</v>
      </c>
      <c r="H386" s="9">
        <v>1</v>
      </c>
      <c r="I386" s="9">
        <v>0</v>
      </c>
      <c r="J386" s="34">
        <v>0.12</v>
      </c>
      <c r="K386" s="34">
        <v>0.02</v>
      </c>
      <c r="L386" s="9">
        <v>0</v>
      </c>
    </row>
    <row r="387" spans="1:12" x14ac:dyDescent="0.3">
      <c r="A387" s="3" t="s">
        <v>290</v>
      </c>
      <c r="B387" s="3">
        <f t="shared" si="12"/>
        <v>45334</v>
      </c>
      <c r="C387" s="7" t="s">
        <v>74</v>
      </c>
      <c r="D387" s="7" t="s">
        <v>54</v>
      </c>
      <c r="E387" s="9">
        <v>560</v>
      </c>
      <c r="F387" s="9">
        <v>161</v>
      </c>
      <c r="G387" s="9">
        <f t="shared" si="13"/>
        <v>90160</v>
      </c>
      <c r="H387" s="9">
        <v>1</v>
      </c>
      <c r="I387" s="9">
        <v>1</v>
      </c>
      <c r="J387" s="34">
        <v>0.18</v>
      </c>
      <c r="K387" s="34">
        <v>0.03</v>
      </c>
      <c r="L387" s="9">
        <v>0</v>
      </c>
    </row>
    <row r="388" spans="1:12" x14ac:dyDescent="0.3">
      <c r="A388" s="3" t="s">
        <v>290</v>
      </c>
      <c r="B388" s="3">
        <f t="shared" si="12"/>
        <v>45334</v>
      </c>
      <c r="C388" s="7" t="s">
        <v>74</v>
      </c>
      <c r="D388" s="7" t="s">
        <v>55</v>
      </c>
      <c r="E388" s="9">
        <v>388</v>
      </c>
      <c r="F388" s="9">
        <v>179</v>
      </c>
      <c r="G388" s="9">
        <f t="shared" si="13"/>
        <v>69452</v>
      </c>
      <c r="H388" s="9">
        <v>0</v>
      </c>
      <c r="I388" s="9">
        <v>0</v>
      </c>
      <c r="J388" s="34">
        <v>0</v>
      </c>
      <c r="K388" s="34">
        <v>0</v>
      </c>
      <c r="L388" s="9">
        <v>0</v>
      </c>
    </row>
    <row r="389" spans="1:12" x14ac:dyDescent="0.3">
      <c r="A389" s="3" t="s">
        <v>290</v>
      </c>
      <c r="B389" s="3">
        <f t="shared" si="12"/>
        <v>45334</v>
      </c>
      <c r="C389" s="7" t="s">
        <v>74</v>
      </c>
      <c r="D389" s="7" t="s">
        <v>56</v>
      </c>
      <c r="E389" s="9">
        <v>390</v>
      </c>
      <c r="F389" s="9">
        <v>200</v>
      </c>
      <c r="G389" s="9">
        <f t="shared" si="13"/>
        <v>78000</v>
      </c>
      <c r="H389" s="9">
        <v>0</v>
      </c>
      <c r="I389" s="9">
        <v>0</v>
      </c>
      <c r="J389" s="34">
        <v>0</v>
      </c>
      <c r="K389" s="34">
        <v>0</v>
      </c>
      <c r="L389" s="9">
        <v>0</v>
      </c>
    </row>
    <row r="390" spans="1:12" x14ac:dyDescent="0.3">
      <c r="A390" s="3" t="s">
        <v>290</v>
      </c>
      <c r="B390" s="3">
        <f t="shared" si="12"/>
        <v>45334</v>
      </c>
      <c r="C390" s="7" t="s">
        <v>74</v>
      </c>
      <c r="D390" s="7" t="s">
        <v>57</v>
      </c>
      <c r="E390" s="9">
        <v>639</v>
      </c>
      <c r="F390" s="9">
        <v>170</v>
      </c>
      <c r="G390" s="9">
        <f t="shared" si="13"/>
        <v>108630</v>
      </c>
      <c r="H390" s="9">
        <v>1</v>
      </c>
      <c r="I390" s="9">
        <v>0</v>
      </c>
      <c r="J390" s="34">
        <v>0.27</v>
      </c>
      <c r="K390" s="34">
        <v>0.03</v>
      </c>
      <c r="L390" s="9">
        <v>0</v>
      </c>
    </row>
    <row r="391" spans="1:12" x14ac:dyDescent="0.3">
      <c r="A391" s="3" t="s">
        <v>290</v>
      </c>
      <c r="B391" s="3">
        <f t="shared" si="12"/>
        <v>45334</v>
      </c>
      <c r="C391" s="7" t="s">
        <v>74</v>
      </c>
      <c r="D391" s="7" t="s">
        <v>58</v>
      </c>
      <c r="E391" s="9">
        <v>56</v>
      </c>
      <c r="F391" s="9">
        <v>5033</v>
      </c>
      <c r="G391" s="9">
        <f t="shared" si="13"/>
        <v>281848</v>
      </c>
      <c r="H391" s="9">
        <v>0</v>
      </c>
      <c r="I391" s="9">
        <v>0</v>
      </c>
      <c r="J391" s="34">
        <v>0</v>
      </c>
      <c r="K391" s="34">
        <v>0</v>
      </c>
      <c r="L391" s="9">
        <v>0</v>
      </c>
    </row>
    <row r="392" spans="1:12" x14ac:dyDescent="0.3">
      <c r="A392" s="3" t="s">
        <v>290</v>
      </c>
      <c r="B392" s="3">
        <f t="shared" si="12"/>
        <v>45334</v>
      </c>
      <c r="C392" s="7" t="s">
        <v>74</v>
      </c>
      <c r="D392" s="7" t="s">
        <v>59</v>
      </c>
      <c r="E392" s="9">
        <v>57</v>
      </c>
      <c r="F392" s="9">
        <v>4922</v>
      </c>
      <c r="G392" s="9">
        <f t="shared" si="13"/>
        <v>280554</v>
      </c>
      <c r="H392" s="9">
        <v>0</v>
      </c>
      <c r="I392" s="9">
        <v>0</v>
      </c>
      <c r="J392" s="34">
        <v>0</v>
      </c>
      <c r="K392" s="34">
        <v>0</v>
      </c>
      <c r="L392" s="9">
        <v>0</v>
      </c>
    </row>
    <row r="393" spans="1:12" x14ac:dyDescent="0.3">
      <c r="A393" s="3" t="s">
        <v>290</v>
      </c>
      <c r="B393" s="3">
        <f t="shared" si="12"/>
        <v>45334</v>
      </c>
      <c r="C393" s="7" t="s">
        <v>74</v>
      </c>
      <c r="D393" s="7" t="s">
        <v>60</v>
      </c>
      <c r="E393" s="9">
        <v>65</v>
      </c>
      <c r="F393" s="9">
        <v>4836</v>
      </c>
      <c r="G393" s="9">
        <f t="shared" si="13"/>
        <v>314340</v>
      </c>
      <c r="H393" s="9">
        <v>0</v>
      </c>
      <c r="I393" s="9">
        <v>0</v>
      </c>
      <c r="J393" s="34">
        <v>0</v>
      </c>
      <c r="K393" s="34">
        <v>0</v>
      </c>
      <c r="L393" s="9">
        <v>0</v>
      </c>
    </row>
    <row r="394" spans="1:12" x14ac:dyDescent="0.3">
      <c r="A394" s="3" t="s">
        <v>290</v>
      </c>
      <c r="B394" s="3">
        <f t="shared" si="12"/>
        <v>45334</v>
      </c>
      <c r="C394" s="7" t="s">
        <v>74</v>
      </c>
      <c r="D394" s="7" t="s">
        <v>61</v>
      </c>
      <c r="E394" s="9">
        <v>55</v>
      </c>
      <c r="F394" s="9">
        <v>1176</v>
      </c>
      <c r="G394" s="9">
        <f t="shared" si="13"/>
        <v>64680</v>
      </c>
      <c r="H394" s="9">
        <v>0</v>
      </c>
      <c r="I394" s="9">
        <v>0</v>
      </c>
      <c r="J394" s="34">
        <v>0</v>
      </c>
      <c r="K394" s="34">
        <v>0</v>
      </c>
      <c r="L394" s="9">
        <v>0</v>
      </c>
    </row>
    <row r="395" spans="1:12" x14ac:dyDescent="0.3">
      <c r="A395" s="3" t="s">
        <v>290</v>
      </c>
      <c r="B395" s="3">
        <f t="shared" si="12"/>
        <v>45334</v>
      </c>
      <c r="C395" s="7" t="s">
        <v>76</v>
      </c>
      <c r="D395" s="7" t="s">
        <v>46</v>
      </c>
      <c r="E395" s="9">
        <v>140</v>
      </c>
      <c r="F395" s="9">
        <v>301</v>
      </c>
      <c r="G395" s="9">
        <f t="shared" si="13"/>
        <v>42140</v>
      </c>
      <c r="H395" s="9">
        <v>1</v>
      </c>
      <c r="I395" s="9">
        <v>1</v>
      </c>
      <c r="J395" s="34">
        <v>0.17</v>
      </c>
      <c r="K395" s="34">
        <v>0.02</v>
      </c>
      <c r="L395" s="9">
        <v>0</v>
      </c>
    </row>
    <row r="396" spans="1:12" x14ac:dyDescent="0.3">
      <c r="A396" s="3" t="s">
        <v>290</v>
      </c>
      <c r="B396" s="3">
        <f t="shared" si="12"/>
        <v>45334</v>
      </c>
      <c r="C396" s="7" t="s">
        <v>76</v>
      </c>
      <c r="D396" s="7" t="s">
        <v>49</v>
      </c>
      <c r="E396" s="9">
        <v>129</v>
      </c>
      <c r="F396" s="9">
        <v>308</v>
      </c>
      <c r="G396" s="9">
        <f t="shared" si="13"/>
        <v>39732</v>
      </c>
      <c r="H396" s="9">
        <v>0</v>
      </c>
      <c r="I396" s="9">
        <v>0</v>
      </c>
      <c r="J396" s="34">
        <v>0</v>
      </c>
      <c r="K396" s="34">
        <v>0</v>
      </c>
      <c r="L396" s="9">
        <v>0</v>
      </c>
    </row>
    <row r="397" spans="1:12" x14ac:dyDescent="0.3">
      <c r="A397" s="3" t="s">
        <v>290</v>
      </c>
      <c r="B397" s="3">
        <f t="shared" si="12"/>
        <v>45334</v>
      </c>
      <c r="C397" s="7" t="s">
        <v>76</v>
      </c>
      <c r="D397" s="7" t="s">
        <v>50</v>
      </c>
      <c r="E397" s="9">
        <v>110</v>
      </c>
      <c r="F397" s="9">
        <v>317</v>
      </c>
      <c r="G397" s="9">
        <f t="shared" si="13"/>
        <v>34870</v>
      </c>
      <c r="H397" s="9">
        <v>0</v>
      </c>
      <c r="I397" s="9">
        <v>0</v>
      </c>
      <c r="J397" s="34">
        <v>0</v>
      </c>
      <c r="K397" s="34">
        <v>0</v>
      </c>
      <c r="L397" s="9">
        <v>0</v>
      </c>
    </row>
    <row r="398" spans="1:12" x14ac:dyDescent="0.3">
      <c r="A398" s="3" t="s">
        <v>290</v>
      </c>
      <c r="B398" s="3">
        <f t="shared" si="12"/>
        <v>45334</v>
      </c>
      <c r="C398" s="7" t="s">
        <v>76</v>
      </c>
      <c r="D398" s="7" t="s">
        <v>51</v>
      </c>
      <c r="E398" s="9">
        <v>130</v>
      </c>
      <c r="F398" s="9">
        <v>357</v>
      </c>
      <c r="G398" s="9">
        <f t="shared" si="13"/>
        <v>46410</v>
      </c>
      <c r="H398" s="9">
        <v>1</v>
      </c>
      <c r="I398" s="9">
        <v>0</v>
      </c>
      <c r="J398" s="34">
        <v>0.1</v>
      </c>
      <c r="K398" s="34">
        <v>0.02</v>
      </c>
      <c r="L398" s="9">
        <v>0</v>
      </c>
    </row>
    <row r="399" spans="1:12" x14ac:dyDescent="0.3">
      <c r="A399" s="3" t="s">
        <v>290</v>
      </c>
      <c r="B399" s="3">
        <f t="shared" si="12"/>
        <v>45334</v>
      </c>
      <c r="C399" s="7" t="s">
        <v>76</v>
      </c>
      <c r="D399" s="7" t="s">
        <v>52</v>
      </c>
      <c r="E399" s="9">
        <v>138</v>
      </c>
      <c r="F399" s="9">
        <v>263</v>
      </c>
      <c r="G399" s="9">
        <f t="shared" si="13"/>
        <v>36294</v>
      </c>
      <c r="H399" s="9">
        <v>0</v>
      </c>
      <c r="I399" s="9">
        <v>0</v>
      </c>
      <c r="J399" s="34">
        <v>0</v>
      </c>
      <c r="K399" s="34">
        <v>0</v>
      </c>
      <c r="L399" s="9">
        <v>0</v>
      </c>
    </row>
    <row r="400" spans="1:12" x14ac:dyDescent="0.3">
      <c r="A400" s="3" t="s">
        <v>290</v>
      </c>
      <c r="B400" s="3">
        <f t="shared" si="12"/>
        <v>45334</v>
      </c>
      <c r="C400" s="7" t="s">
        <v>76</v>
      </c>
      <c r="D400" s="7" t="s">
        <v>54</v>
      </c>
      <c r="E400" s="9">
        <v>216</v>
      </c>
      <c r="F400" s="9">
        <v>169</v>
      </c>
      <c r="G400" s="9">
        <f t="shared" si="13"/>
        <v>36504</v>
      </c>
      <c r="H400" s="9">
        <v>0</v>
      </c>
      <c r="I400" s="9">
        <v>0</v>
      </c>
      <c r="J400" s="34">
        <v>0</v>
      </c>
      <c r="K400" s="34">
        <v>0</v>
      </c>
      <c r="L400" s="9">
        <v>0</v>
      </c>
    </row>
    <row r="401" spans="1:12" x14ac:dyDescent="0.3">
      <c r="A401" s="3" t="s">
        <v>290</v>
      </c>
      <c r="B401" s="3">
        <f t="shared" si="12"/>
        <v>45334</v>
      </c>
      <c r="C401" s="7" t="s">
        <v>76</v>
      </c>
      <c r="D401" s="7" t="s">
        <v>55</v>
      </c>
      <c r="E401" s="9">
        <v>231</v>
      </c>
      <c r="F401" s="9">
        <v>186</v>
      </c>
      <c r="G401" s="9">
        <f t="shared" si="13"/>
        <v>42966</v>
      </c>
      <c r="H401" s="9">
        <v>0</v>
      </c>
      <c r="I401" s="9">
        <v>0</v>
      </c>
      <c r="J401" s="34">
        <v>0</v>
      </c>
      <c r="K401" s="34">
        <v>0</v>
      </c>
      <c r="L401" s="9">
        <v>0</v>
      </c>
    </row>
    <row r="402" spans="1:12" x14ac:dyDescent="0.3">
      <c r="A402" s="3" t="s">
        <v>290</v>
      </c>
      <c r="B402" s="3">
        <f t="shared" si="12"/>
        <v>45334</v>
      </c>
      <c r="C402" s="7" t="s">
        <v>76</v>
      </c>
      <c r="D402" s="7" t="s">
        <v>56</v>
      </c>
      <c r="E402" s="9">
        <v>203</v>
      </c>
      <c r="F402" s="9">
        <v>207</v>
      </c>
      <c r="G402" s="9">
        <f t="shared" si="13"/>
        <v>42021</v>
      </c>
      <c r="H402" s="9">
        <v>0</v>
      </c>
      <c r="I402" s="9">
        <v>0</v>
      </c>
      <c r="J402" s="34">
        <v>0</v>
      </c>
      <c r="K402" s="34">
        <v>0</v>
      </c>
      <c r="L402" s="9">
        <v>0</v>
      </c>
    </row>
    <row r="403" spans="1:12" x14ac:dyDescent="0.3">
      <c r="A403" s="3" t="s">
        <v>290</v>
      </c>
      <c r="B403" s="3">
        <f t="shared" si="12"/>
        <v>45334</v>
      </c>
      <c r="C403" s="7" t="s">
        <v>76</v>
      </c>
      <c r="D403" s="7" t="s">
        <v>57</v>
      </c>
      <c r="E403" s="9">
        <v>187</v>
      </c>
      <c r="F403" s="9">
        <v>179</v>
      </c>
      <c r="G403" s="9">
        <f t="shared" si="13"/>
        <v>33473</v>
      </c>
      <c r="H403" s="9">
        <v>0</v>
      </c>
      <c r="I403" s="9">
        <v>0</v>
      </c>
      <c r="J403" s="34">
        <v>0</v>
      </c>
      <c r="K403" s="34">
        <v>0</v>
      </c>
      <c r="L403" s="9">
        <v>0</v>
      </c>
    </row>
    <row r="404" spans="1:12" x14ac:dyDescent="0.3">
      <c r="A404" s="3" t="s">
        <v>290</v>
      </c>
      <c r="B404" s="3">
        <f t="shared" si="12"/>
        <v>45334</v>
      </c>
      <c r="C404" s="7" t="s">
        <v>76</v>
      </c>
      <c r="D404" s="7" t="s">
        <v>58</v>
      </c>
      <c r="E404" s="9">
        <v>60</v>
      </c>
      <c r="F404" s="9">
        <v>5234</v>
      </c>
      <c r="G404" s="9">
        <f t="shared" si="13"/>
        <v>314040</v>
      </c>
      <c r="H404" s="9">
        <v>0</v>
      </c>
      <c r="I404" s="9">
        <v>0</v>
      </c>
      <c r="J404" s="34">
        <v>0</v>
      </c>
      <c r="K404" s="34">
        <v>0</v>
      </c>
      <c r="L404" s="9">
        <v>0</v>
      </c>
    </row>
    <row r="405" spans="1:12" x14ac:dyDescent="0.3">
      <c r="A405" s="3" t="s">
        <v>290</v>
      </c>
      <c r="B405" s="3">
        <f t="shared" si="12"/>
        <v>45334</v>
      </c>
      <c r="C405" s="7" t="s">
        <v>76</v>
      </c>
      <c r="D405" s="7" t="s">
        <v>59</v>
      </c>
      <c r="E405" s="9">
        <v>53</v>
      </c>
      <c r="F405" s="9">
        <v>5140</v>
      </c>
      <c r="G405" s="9">
        <f t="shared" si="13"/>
        <v>272420</v>
      </c>
      <c r="H405" s="9">
        <v>0</v>
      </c>
      <c r="I405" s="9">
        <v>0</v>
      </c>
      <c r="J405" s="34">
        <v>0</v>
      </c>
      <c r="K405" s="34">
        <v>0</v>
      </c>
      <c r="L405" s="9">
        <v>1</v>
      </c>
    </row>
    <row r="406" spans="1:12" x14ac:dyDescent="0.3">
      <c r="A406" s="3" t="s">
        <v>290</v>
      </c>
      <c r="B406" s="3">
        <f t="shared" si="12"/>
        <v>45334</v>
      </c>
      <c r="C406" s="7" t="s">
        <v>76</v>
      </c>
      <c r="D406" s="7" t="s">
        <v>60</v>
      </c>
      <c r="E406" s="9">
        <v>56</v>
      </c>
      <c r="F406" s="9">
        <v>4985</v>
      </c>
      <c r="G406" s="9">
        <f t="shared" si="13"/>
        <v>279160</v>
      </c>
      <c r="H406" s="9">
        <v>0</v>
      </c>
      <c r="I406" s="9">
        <v>0</v>
      </c>
      <c r="J406" s="34">
        <v>0</v>
      </c>
      <c r="K406" s="34">
        <v>0</v>
      </c>
      <c r="L406" s="9">
        <v>0</v>
      </c>
    </row>
    <row r="407" spans="1:12" x14ac:dyDescent="0.3">
      <c r="A407" s="3" t="s">
        <v>290</v>
      </c>
      <c r="B407" s="3">
        <f t="shared" si="12"/>
        <v>45334</v>
      </c>
      <c r="C407" s="7" t="s">
        <v>76</v>
      </c>
      <c r="D407" s="7" t="s">
        <v>61</v>
      </c>
      <c r="E407" s="9">
        <v>62</v>
      </c>
      <c r="F407" s="9">
        <v>1234</v>
      </c>
      <c r="G407" s="9">
        <f t="shared" si="13"/>
        <v>76508</v>
      </c>
      <c r="H407" s="9">
        <v>0</v>
      </c>
      <c r="I407" s="9">
        <v>0</v>
      </c>
      <c r="J407" s="34">
        <v>0</v>
      </c>
      <c r="K407" s="34">
        <v>0</v>
      </c>
      <c r="L407" s="9">
        <v>0</v>
      </c>
    </row>
    <row r="408" spans="1:12" x14ac:dyDescent="0.3">
      <c r="A408" s="3" t="s">
        <v>291</v>
      </c>
      <c r="B408" s="3">
        <f t="shared" si="12"/>
        <v>45341</v>
      </c>
      <c r="C408" s="7" t="s">
        <v>62</v>
      </c>
      <c r="D408" s="7" t="s">
        <v>46</v>
      </c>
      <c r="E408" s="9">
        <v>269</v>
      </c>
      <c r="F408" s="9">
        <v>287</v>
      </c>
      <c r="G408" s="9">
        <f t="shared" si="13"/>
        <v>77203</v>
      </c>
      <c r="H408" s="9">
        <v>0</v>
      </c>
      <c r="I408" s="9">
        <v>0</v>
      </c>
      <c r="J408" s="34">
        <v>0</v>
      </c>
      <c r="K408" s="34">
        <v>0</v>
      </c>
      <c r="L408" s="9">
        <v>3</v>
      </c>
    </row>
    <row r="409" spans="1:12" x14ac:dyDescent="0.3">
      <c r="A409" s="3" t="s">
        <v>291</v>
      </c>
      <c r="B409" s="3">
        <f t="shared" si="12"/>
        <v>45341</v>
      </c>
      <c r="C409" s="7" t="s">
        <v>62</v>
      </c>
      <c r="D409" s="7" t="s">
        <v>49</v>
      </c>
      <c r="E409" s="9">
        <v>361</v>
      </c>
      <c r="F409" s="9">
        <v>298</v>
      </c>
      <c r="G409" s="9">
        <f t="shared" si="13"/>
        <v>107578</v>
      </c>
      <c r="H409" s="9">
        <v>1</v>
      </c>
      <c r="I409" s="9">
        <v>1</v>
      </c>
      <c r="J409" s="34">
        <v>0.18</v>
      </c>
      <c r="K409" s="34">
        <v>0.02</v>
      </c>
      <c r="L409" s="9">
        <v>4</v>
      </c>
    </row>
    <row r="410" spans="1:12" x14ac:dyDescent="0.3">
      <c r="A410" s="3" t="s">
        <v>291</v>
      </c>
      <c r="B410" s="3">
        <f t="shared" si="12"/>
        <v>45341</v>
      </c>
      <c r="C410" s="7" t="s">
        <v>62</v>
      </c>
      <c r="D410" s="7" t="s">
        <v>50</v>
      </c>
      <c r="E410" s="9">
        <v>285</v>
      </c>
      <c r="F410" s="9">
        <v>305</v>
      </c>
      <c r="G410" s="9">
        <f t="shared" si="13"/>
        <v>86925</v>
      </c>
      <c r="H410" s="9">
        <v>0</v>
      </c>
      <c r="I410" s="9">
        <v>0</v>
      </c>
      <c r="J410" s="34">
        <v>0</v>
      </c>
      <c r="K410" s="34">
        <v>0</v>
      </c>
      <c r="L410" s="9">
        <v>0</v>
      </c>
    </row>
    <row r="411" spans="1:12" x14ac:dyDescent="0.3">
      <c r="A411" s="3" t="s">
        <v>291</v>
      </c>
      <c r="B411" s="3">
        <f t="shared" si="12"/>
        <v>45341</v>
      </c>
      <c r="C411" s="7" t="s">
        <v>62</v>
      </c>
      <c r="D411" s="7" t="s">
        <v>51</v>
      </c>
      <c r="E411" s="9">
        <v>322</v>
      </c>
      <c r="F411" s="9">
        <v>342</v>
      </c>
      <c r="G411" s="9">
        <f t="shared" si="13"/>
        <v>110124</v>
      </c>
      <c r="H411" s="9">
        <v>1</v>
      </c>
      <c r="I411" s="9">
        <v>0</v>
      </c>
      <c r="J411" s="34">
        <v>0.21</v>
      </c>
      <c r="K411" s="34">
        <v>0.02</v>
      </c>
      <c r="L411" s="9">
        <v>0</v>
      </c>
    </row>
    <row r="412" spans="1:12" x14ac:dyDescent="0.3">
      <c r="A412" s="3" t="s">
        <v>291</v>
      </c>
      <c r="B412" s="3">
        <f t="shared" si="12"/>
        <v>45341</v>
      </c>
      <c r="C412" s="7" t="s">
        <v>62</v>
      </c>
      <c r="D412" s="7" t="s">
        <v>52</v>
      </c>
      <c r="E412" s="9">
        <v>266</v>
      </c>
      <c r="F412" s="9">
        <v>254</v>
      </c>
      <c r="G412" s="9">
        <f t="shared" si="13"/>
        <v>67564</v>
      </c>
      <c r="H412" s="9">
        <v>0</v>
      </c>
      <c r="I412" s="9">
        <v>0</v>
      </c>
      <c r="J412" s="34">
        <v>0</v>
      </c>
      <c r="K412" s="34">
        <v>0</v>
      </c>
      <c r="L412" s="9">
        <v>0</v>
      </c>
    </row>
    <row r="413" spans="1:12" x14ac:dyDescent="0.3">
      <c r="A413" s="3" t="s">
        <v>291</v>
      </c>
      <c r="B413" s="3">
        <f t="shared" si="12"/>
        <v>45341</v>
      </c>
      <c r="C413" s="7" t="s">
        <v>62</v>
      </c>
      <c r="D413" s="7" t="s">
        <v>54</v>
      </c>
      <c r="E413" s="9">
        <v>422</v>
      </c>
      <c r="F413" s="9">
        <v>163</v>
      </c>
      <c r="G413" s="9">
        <f t="shared" si="13"/>
        <v>68786</v>
      </c>
      <c r="H413" s="9">
        <v>0</v>
      </c>
      <c r="I413" s="9">
        <v>0</v>
      </c>
      <c r="J413" s="34">
        <v>0</v>
      </c>
      <c r="K413" s="34">
        <v>0</v>
      </c>
      <c r="L413" s="9">
        <v>0</v>
      </c>
    </row>
    <row r="414" spans="1:12" x14ac:dyDescent="0.3">
      <c r="A414" s="3" t="s">
        <v>291</v>
      </c>
      <c r="B414" s="3">
        <f t="shared" si="12"/>
        <v>45341</v>
      </c>
      <c r="C414" s="7" t="s">
        <v>62</v>
      </c>
      <c r="D414" s="7" t="s">
        <v>55</v>
      </c>
      <c r="E414" s="9">
        <v>412</v>
      </c>
      <c r="F414" s="9">
        <v>178</v>
      </c>
      <c r="G414" s="9">
        <f t="shared" si="13"/>
        <v>73336</v>
      </c>
      <c r="H414" s="9">
        <v>0</v>
      </c>
      <c r="I414" s="9">
        <v>0</v>
      </c>
      <c r="J414" s="34">
        <v>0</v>
      </c>
      <c r="K414" s="34">
        <v>0</v>
      </c>
      <c r="L414" s="9">
        <v>0</v>
      </c>
    </row>
    <row r="415" spans="1:12" x14ac:dyDescent="0.3">
      <c r="A415" s="3" t="s">
        <v>291</v>
      </c>
      <c r="B415" s="3">
        <f t="shared" si="12"/>
        <v>45341</v>
      </c>
      <c r="C415" s="7" t="s">
        <v>62</v>
      </c>
      <c r="D415" s="7" t="s">
        <v>56</v>
      </c>
      <c r="E415" s="9">
        <v>439</v>
      </c>
      <c r="F415" s="9">
        <v>197</v>
      </c>
      <c r="G415" s="9">
        <f t="shared" si="13"/>
        <v>86483</v>
      </c>
      <c r="H415" s="9">
        <v>0</v>
      </c>
      <c r="I415" s="9">
        <v>0</v>
      </c>
      <c r="J415" s="34">
        <v>0</v>
      </c>
      <c r="K415" s="34">
        <v>0</v>
      </c>
      <c r="L415" s="9">
        <v>0</v>
      </c>
    </row>
    <row r="416" spans="1:12" x14ac:dyDescent="0.3">
      <c r="A416" s="3" t="s">
        <v>291</v>
      </c>
      <c r="B416" s="3">
        <f t="shared" si="12"/>
        <v>45341</v>
      </c>
      <c r="C416" s="7" t="s">
        <v>62</v>
      </c>
      <c r="D416" s="7" t="s">
        <v>57</v>
      </c>
      <c r="E416" s="9">
        <v>428</v>
      </c>
      <c r="F416" s="9">
        <v>170</v>
      </c>
      <c r="G416" s="9">
        <f t="shared" si="13"/>
        <v>72760</v>
      </c>
      <c r="H416" s="9">
        <v>0</v>
      </c>
      <c r="I416" s="9">
        <v>0</v>
      </c>
      <c r="J416" s="34">
        <v>0</v>
      </c>
      <c r="K416" s="34">
        <v>0</v>
      </c>
      <c r="L416" s="9">
        <v>0</v>
      </c>
    </row>
    <row r="417" spans="1:12" x14ac:dyDescent="0.3">
      <c r="A417" s="3" t="s">
        <v>291</v>
      </c>
      <c r="B417" s="3">
        <f t="shared" si="12"/>
        <v>45341</v>
      </c>
      <c r="C417" s="7" t="s">
        <v>62</v>
      </c>
      <c r="D417" s="7" t="s">
        <v>58</v>
      </c>
      <c r="E417" s="9">
        <v>61</v>
      </c>
      <c r="F417" s="9">
        <v>5013</v>
      </c>
      <c r="G417" s="9">
        <f t="shared" si="13"/>
        <v>305793</v>
      </c>
      <c r="H417" s="9">
        <v>0</v>
      </c>
      <c r="I417" s="9">
        <v>0</v>
      </c>
      <c r="J417" s="34">
        <v>0</v>
      </c>
      <c r="K417" s="34">
        <v>0</v>
      </c>
      <c r="L417" s="9">
        <v>0</v>
      </c>
    </row>
    <row r="418" spans="1:12" x14ac:dyDescent="0.3">
      <c r="A418" s="3" t="s">
        <v>291</v>
      </c>
      <c r="B418" s="3">
        <f t="shared" si="12"/>
        <v>45341</v>
      </c>
      <c r="C418" s="7" t="s">
        <v>62</v>
      </c>
      <c r="D418" s="7" t="s">
        <v>59</v>
      </c>
      <c r="E418" s="9">
        <v>54</v>
      </c>
      <c r="F418" s="9">
        <v>4886</v>
      </c>
      <c r="G418" s="9">
        <f t="shared" si="13"/>
        <v>263844</v>
      </c>
      <c r="H418" s="9">
        <v>0</v>
      </c>
      <c r="I418" s="9">
        <v>0</v>
      </c>
      <c r="J418" s="34">
        <v>0</v>
      </c>
      <c r="K418" s="34">
        <v>0</v>
      </c>
      <c r="L418" s="9">
        <v>0</v>
      </c>
    </row>
    <row r="419" spans="1:12" x14ac:dyDescent="0.3">
      <c r="A419" s="3" t="s">
        <v>291</v>
      </c>
      <c r="B419" s="3">
        <f t="shared" si="12"/>
        <v>45341</v>
      </c>
      <c r="C419" s="7" t="s">
        <v>62</v>
      </c>
      <c r="D419" s="7" t="s">
        <v>60</v>
      </c>
      <c r="E419" s="9">
        <v>49</v>
      </c>
      <c r="F419" s="9">
        <v>4774</v>
      </c>
      <c r="G419" s="9">
        <f t="shared" si="13"/>
        <v>233926</v>
      </c>
      <c r="H419" s="9">
        <v>0</v>
      </c>
      <c r="I419" s="9">
        <v>0</v>
      </c>
      <c r="J419" s="34">
        <v>0</v>
      </c>
      <c r="K419" s="34">
        <v>0</v>
      </c>
      <c r="L419" s="9">
        <v>0</v>
      </c>
    </row>
    <row r="420" spans="1:12" x14ac:dyDescent="0.3">
      <c r="A420" s="3" t="s">
        <v>291</v>
      </c>
      <c r="B420" s="3">
        <f t="shared" si="12"/>
        <v>45341</v>
      </c>
      <c r="C420" s="7" t="s">
        <v>62</v>
      </c>
      <c r="D420" s="7" t="s">
        <v>61</v>
      </c>
      <c r="E420" s="9">
        <v>53</v>
      </c>
      <c r="F420" s="9">
        <v>1176</v>
      </c>
      <c r="G420" s="9">
        <f t="shared" si="13"/>
        <v>62328</v>
      </c>
      <c r="H420" s="9">
        <v>0</v>
      </c>
      <c r="I420" s="9">
        <v>0</v>
      </c>
      <c r="J420" s="34">
        <v>0</v>
      </c>
      <c r="K420" s="34">
        <v>0</v>
      </c>
      <c r="L420" s="9">
        <v>0</v>
      </c>
    </row>
    <row r="421" spans="1:12" x14ac:dyDescent="0.3">
      <c r="A421" s="3" t="s">
        <v>291</v>
      </c>
      <c r="B421" s="3">
        <f t="shared" si="12"/>
        <v>45341</v>
      </c>
      <c r="C421" s="7" t="s">
        <v>66</v>
      </c>
      <c r="D421" s="7" t="s">
        <v>46</v>
      </c>
      <c r="E421" s="9">
        <v>199</v>
      </c>
      <c r="F421" s="9">
        <v>295</v>
      </c>
      <c r="G421" s="9">
        <f t="shared" si="13"/>
        <v>58705</v>
      </c>
      <c r="H421" s="9">
        <v>0</v>
      </c>
      <c r="I421" s="9">
        <v>0</v>
      </c>
      <c r="J421" s="34">
        <v>0</v>
      </c>
      <c r="K421" s="34">
        <v>0</v>
      </c>
      <c r="L421" s="9">
        <v>0</v>
      </c>
    </row>
    <row r="422" spans="1:12" x14ac:dyDescent="0.3">
      <c r="A422" s="3" t="s">
        <v>291</v>
      </c>
      <c r="B422" s="3">
        <f t="shared" si="12"/>
        <v>45341</v>
      </c>
      <c r="C422" s="7" t="s">
        <v>66</v>
      </c>
      <c r="D422" s="7" t="s">
        <v>49</v>
      </c>
      <c r="E422" s="9">
        <v>188</v>
      </c>
      <c r="F422" s="9">
        <v>303</v>
      </c>
      <c r="G422" s="9">
        <f t="shared" si="13"/>
        <v>56964</v>
      </c>
      <c r="H422" s="9">
        <v>0</v>
      </c>
      <c r="I422" s="9">
        <v>0</v>
      </c>
      <c r="J422" s="34">
        <v>0</v>
      </c>
      <c r="K422" s="34">
        <v>0</v>
      </c>
      <c r="L422" s="9">
        <v>0</v>
      </c>
    </row>
    <row r="423" spans="1:12" x14ac:dyDescent="0.3">
      <c r="A423" s="3" t="s">
        <v>291</v>
      </c>
      <c r="B423" s="3">
        <f t="shared" si="12"/>
        <v>45341</v>
      </c>
      <c r="C423" s="7" t="s">
        <v>66</v>
      </c>
      <c r="D423" s="7" t="s">
        <v>50</v>
      </c>
      <c r="E423" s="9">
        <v>178</v>
      </c>
      <c r="F423" s="9">
        <v>311</v>
      </c>
      <c r="G423" s="9">
        <f t="shared" si="13"/>
        <v>55358</v>
      </c>
      <c r="H423" s="9">
        <v>0</v>
      </c>
      <c r="I423" s="9">
        <v>0</v>
      </c>
      <c r="J423" s="34">
        <v>0</v>
      </c>
      <c r="K423" s="34">
        <v>0</v>
      </c>
      <c r="L423" s="9">
        <v>0</v>
      </c>
    </row>
    <row r="424" spans="1:12" x14ac:dyDescent="0.3">
      <c r="A424" s="3" t="s">
        <v>291</v>
      </c>
      <c r="B424" s="3">
        <f t="shared" si="12"/>
        <v>45341</v>
      </c>
      <c r="C424" s="7" t="s">
        <v>66</v>
      </c>
      <c r="D424" s="7" t="s">
        <v>51</v>
      </c>
      <c r="E424" s="9">
        <v>174</v>
      </c>
      <c r="F424" s="9">
        <v>346</v>
      </c>
      <c r="G424" s="9">
        <f t="shared" si="13"/>
        <v>60204</v>
      </c>
      <c r="H424" s="9">
        <v>0</v>
      </c>
      <c r="I424" s="9">
        <v>0</v>
      </c>
      <c r="J424" s="34">
        <v>0</v>
      </c>
      <c r="K424" s="34">
        <v>0</v>
      </c>
      <c r="L424" s="9">
        <v>0</v>
      </c>
    </row>
    <row r="425" spans="1:12" x14ac:dyDescent="0.3">
      <c r="A425" s="3" t="s">
        <v>291</v>
      </c>
      <c r="B425" s="3">
        <f t="shared" si="12"/>
        <v>45341</v>
      </c>
      <c r="C425" s="7" t="s">
        <v>66</v>
      </c>
      <c r="D425" s="7" t="s">
        <v>52</v>
      </c>
      <c r="E425" s="9">
        <v>156</v>
      </c>
      <c r="F425" s="9">
        <v>260</v>
      </c>
      <c r="G425" s="9">
        <f t="shared" si="13"/>
        <v>40560</v>
      </c>
      <c r="H425" s="9">
        <v>0</v>
      </c>
      <c r="I425" s="9">
        <v>0</v>
      </c>
      <c r="J425" s="34">
        <v>0</v>
      </c>
      <c r="K425" s="34">
        <v>0</v>
      </c>
      <c r="L425" s="9">
        <v>0</v>
      </c>
    </row>
    <row r="426" spans="1:12" x14ac:dyDescent="0.3">
      <c r="A426" s="3" t="s">
        <v>291</v>
      </c>
      <c r="B426" s="3">
        <f t="shared" si="12"/>
        <v>45341</v>
      </c>
      <c r="C426" s="7" t="s">
        <v>66</v>
      </c>
      <c r="D426" s="7" t="s">
        <v>54</v>
      </c>
      <c r="E426" s="9">
        <v>274</v>
      </c>
      <c r="F426" s="9">
        <v>165</v>
      </c>
      <c r="G426" s="9">
        <f t="shared" si="13"/>
        <v>45210</v>
      </c>
      <c r="H426" s="9">
        <v>0</v>
      </c>
      <c r="I426" s="9">
        <v>0</v>
      </c>
      <c r="J426" s="34">
        <v>0</v>
      </c>
      <c r="K426" s="34">
        <v>0</v>
      </c>
      <c r="L426" s="9">
        <v>0</v>
      </c>
    </row>
    <row r="427" spans="1:12" x14ac:dyDescent="0.3">
      <c r="A427" s="3" t="s">
        <v>291</v>
      </c>
      <c r="B427" s="3">
        <f t="shared" si="12"/>
        <v>45341</v>
      </c>
      <c r="C427" s="7" t="s">
        <v>66</v>
      </c>
      <c r="D427" s="7" t="s">
        <v>55</v>
      </c>
      <c r="E427" s="9">
        <v>287</v>
      </c>
      <c r="F427" s="9">
        <v>183</v>
      </c>
      <c r="G427" s="9">
        <f t="shared" si="13"/>
        <v>52521</v>
      </c>
      <c r="H427" s="9">
        <v>0</v>
      </c>
      <c r="I427" s="9">
        <v>0</v>
      </c>
      <c r="J427" s="34">
        <v>0</v>
      </c>
      <c r="K427" s="34">
        <v>0</v>
      </c>
      <c r="L427" s="9">
        <v>0</v>
      </c>
    </row>
    <row r="428" spans="1:12" x14ac:dyDescent="0.3">
      <c r="A428" s="3" t="s">
        <v>291</v>
      </c>
      <c r="B428" s="3">
        <f t="shared" si="12"/>
        <v>45341</v>
      </c>
      <c r="C428" s="7" t="s">
        <v>66</v>
      </c>
      <c r="D428" s="7" t="s">
        <v>56</v>
      </c>
      <c r="E428" s="9">
        <v>270</v>
      </c>
      <c r="F428" s="9">
        <v>203</v>
      </c>
      <c r="G428" s="9">
        <f t="shared" si="13"/>
        <v>54810</v>
      </c>
      <c r="H428" s="9">
        <v>0</v>
      </c>
      <c r="I428" s="9">
        <v>0</v>
      </c>
      <c r="J428" s="34">
        <v>0</v>
      </c>
      <c r="K428" s="34">
        <v>0</v>
      </c>
      <c r="L428" s="9">
        <v>0</v>
      </c>
    </row>
    <row r="429" spans="1:12" x14ac:dyDescent="0.3">
      <c r="A429" s="3" t="s">
        <v>291</v>
      </c>
      <c r="B429" s="3">
        <f t="shared" si="12"/>
        <v>45341</v>
      </c>
      <c r="C429" s="7" t="s">
        <v>66</v>
      </c>
      <c r="D429" s="7" t="s">
        <v>57</v>
      </c>
      <c r="E429" s="9">
        <v>428</v>
      </c>
      <c r="F429" s="9">
        <v>175</v>
      </c>
      <c r="G429" s="9">
        <f t="shared" si="13"/>
        <v>74900</v>
      </c>
      <c r="H429" s="9">
        <v>1</v>
      </c>
      <c r="I429" s="9">
        <v>1</v>
      </c>
      <c r="J429" s="34">
        <v>0.3</v>
      </c>
      <c r="K429" s="34">
        <v>0.02</v>
      </c>
      <c r="L429" s="9">
        <v>0</v>
      </c>
    </row>
    <row r="430" spans="1:12" x14ac:dyDescent="0.3">
      <c r="A430" s="3" t="s">
        <v>291</v>
      </c>
      <c r="B430" s="3">
        <f t="shared" si="12"/>
        <v>45341</v>
      </c>
      <c r="C430" s="7" t="s">
        <v>66</v>
      </c>
      <c r="D430" s="7" t="s">
        <v>58</v>
      </c>
      <c r="E430" s="9">
        <v>50</v>
      </c>
      <c r="F430" s="9">
        <v>5167</v>
      </c>
      <c r="G430" s="9">
        <f t="shared" si="13"/>
        <v>258350</v>
      </c>
      <c r="H430" s="9">
        <v>0</v>
      </c>
      <c r="I430" s="9">
        <v>0</v>
      </c>
      <c r="J430" s="34">
        <v>0</v>
      </c>
      <c r="K430" s="34">
        <v>0</v>
      </c>
      <c r="L430" s="9">
        <v>0</v>
      </c>
    </row>
    <row r="431" spans="1:12" x14ac:dyDescent="0.3">
      <c r="A431" s="3" t="s">
        <v>291</v>
      </c>
      <c r="B431" s="3">
        <f t="shared" si="12"/>
        <v>45341</v>
      </c>
      <c r="C431" s="7" t="s">
        <v>66</v>
      </c>
      <c r="D431" s="7" t="s">
        <v>59</v>
      </c>
      <c r="E431" s="9">
        <v>45</v>
      </c>
      <c r="F431" s="9">
        <v>5045</v>
      </c>
      <c r="G431" s="9">
        <f t="shared" si="13"/>
        <v>227025</v>
      </c>
      <c r="H431" s="9">
        <v>0</v>
      </c>
      <c r="I431" s="9">
        <v>0</v>
      </c>
      <c r="J431" s="34">
        <v>0</v>
      </c>
      <c r="K431" s="34">
        <v>0</v>
      </c>
      <c r="L431" s="9">
        <v>0</v>
      </c>
    </row>
    <row r="432" spans="1:12" x14ac:dyDescent="0.3">
      <c r="A432" s="3" t="s">
        <v>291</v>
      </c>
      <c r="B432" s="3">
        <f t="shared" si="12"/>
        <v>45341</v>
      </c>
      <c r="C432" s="7" t="s">
        <v>66</v>
      </c>
      <c r="D432" s="7" t="s">
        <v>60</v>
      </c>
      <c r="E432" s="9">
        <v>44</v>
      </c>
      <c r="F432" s="9">
        <v>4879</v>
      </c>
      <c r="G432" s="9">
        <f t="shared" si="13"/>
        <v>214676</v>
      </c>
      <c r="H432" s="9">
        <v>0</v>
      </c>
      <c r="I432" s="9">
        <v>0</v>
      </c>
      <c r="J432" s="34">
        <v>0</v>
      </c>
      <c r="K432" s="34">
        <v>0</v>
      </c>
      <c r="L432" s="9">
        <v>0</v>
      </c>
    </row>
    <row r="433" spans="1:12" x14ac:dyDescent="0.3">
      <c r="A433" s="3" t="s">
        <v>291</v>
      </c>
      <c r="B433" s="3">
        <f t="shared" si="12"/>
        <v>45341</v>
      </c>
      <c r="C433" s="7" t="s">
        <v>70</v>
      </c>
      <c r="D433" s="7" t="s">
        <v>46</v>
      </c>
      <c r="E433" s="9">
        <v>103</v>
      </c>
      <c r="F433" s="9">
        <v>302</v>
      </c>
      <c r="G433" s="9">
        <f t="shared" si="13"/>
        <v>31106</v>
      </c>
      <c r="H433" s="9">
        <v>0</v>
      </c>
      <c r="I433" s="9">
        <v>0</v>
      </c>
      <c r="J433" s="34">
        <v>0</v>
      </c>
      <c r="K433" s="34">
        <v>0</v>
      </c>
      <c r="L433" s="9">
        <v>0</v>
      </c>
    </row>
    <row r="434" spans="1:12" x14ac:dyDescent="0.3">
      <c r="A434" s="3" t="s">
        <v>291</v>
      </c>
      <c r="B434" s="3">
        <f t="shared" si="12"/>
        <v>45341</v>
      </c>
      <c r="C434" s="7" t="s">
        <v>70</v>
      </c>
      <c r="D434" s="7" t="s">
        <v>49</v>
      </c>
      <c r="E434" s="9">
        <v>103</v>
      </c>
      <c r="F434" s="9">
        <v>312</v>
      </c>
      <c r="G434" s="9">
        <f t="shared" si="13"/>
        <v>32136</v>
      </c>
      <c r="H434" s="9">
        <v>0</v>
      </c>
      <c r="I434" s="9">
        <v>0</v>
      </c>
      <c r="J434" s="34">
        <v>0</v>
      </c>
      <c r="K434" s="34">
        <v>0</v>
      </c>
      <c r="L434" s="9">
        <v>0</v>
      </c>
    </row>
    <row r="435" spans="1:12" x14ac:dyDescent="0.3">
      <c r="A435" s="3" t="s">
        <v>291</v>
      </c>
      <c r="B435" s="3">
        <f t="shared" si="12"/>
        <v>45341</v>
      </c>
      <c r="C435" s="7" t="s">
        <v>70</v>
      </c>
      <c r="D435" s="7" t="s">
        <v>50</v>
      </c>
      <c r="E435" s="9">
        <v>80</v>
      </c>
      <c r="F435" s="9">
        <v>319</v>
      </c>
      <c r="G435" s="9">
        <f t="shared" si="13"/>
        <v>25520</v>
      </c>
      <c r="H435" s="9">
        <v>0</v>
      </c>
      <c r="I435" s="9">
        <v>0</v>
      </c>
      <c r="J435" s="34">
        <v>0</v>
      </c>
      <c r="K435" s="34">
        <v>0</v>
      </c>
      <c r="L435" s="9">
        <v>0</v>
      </c>
    </row>
    <row r="436" spans="1:12" x14ac:dyDescent="0.3">
      <c r="A436" s="3" t="s">
        <v>291</v>
      </c>
      <c r="B436" s="3">
        <f t="shared" si="12"/>
        <v>45341</v>
      </c>
      <c r="C436" s="7" t="s">
        <v>70</v>
      </c>
      <c r="D436" s="7" t="s">
        <v>52</v>
      </c>
      <c r="E436" s="9">
        <v>77</v>
      </c>
      <c r="F436" s="9">
        <v>263</v>
      </c>
      <c r="G436" s="9">
        <f t="shared" si="13"/>
        <v>20251</v>
      </c>
      <c r="H436" s="9">
        <v>0</v>
      </c>
      <c r="I436" s="9">
        <v>0</v>
      </c>
      <c r="J436" s="34">
        <v>0</v>
      </c>
      <c r="K436" s="34">
        <v>0</v>
      </c>
      <c r="L436" s="9">
        <v>0</v>
      </c>
    </row>
    <row r="437" spans="1:12" x14ac:dyDescent="0.3">
      <c r="A437" s="3" t="s">
        <v>291</v>
      </c>
      <c r="B437" s="3">
        <f t="shared" si="12"/>
        <v>45341</v>
      </c>
      <c r="C437" s="7" t="s">
        <v>70</v>
      </c>
      <c r="D437" s="7" t="s">
        <v>55</v>
      </c>
      <c r="E437" s="9">
        <v>131</v>
      </c>
      <c r="F437" s="9">
        <v>189</v>
      </c>
      <c r="G437" s="9">
        <f t="shared" si="13"/>
        <v>24759</v>
      </c>
      <c r="H437" s="9">
        <v>0</v>
      </c>
      <c r="I437" s="9">
        <v>0</v>
      </c>
      <c r="J437" s="34">
        <v>0</v>
      </c>
      <c r="K437" s="34">
        <v>0</v>
      </c>
      <c r="L437" s="9">
        <v>0</v>
      </c>
    </row>
    <row r="438" spans="1:12" x14ac:dyDescent="0.3">
      <c r="A438" s="3" t="s">
        <v>291</v>
      </c>
      <c r="B438" s="3">
        <f t="shared" si="12"/>
        <v>45341</v>
      </c>
      <c r="C438" s="7" t="s">
        <v>70</v>
      </c>
      <c r="D438" s="7" t="s">
        <v>56</v>
      </c>
      <c r="E438" s="9">
        <v>138</v>
      </c>
      <c r="F438" s="9">
        <v>208</v>
      </c>
      <c r="G438" s="9">
        <f t="shared" si="13"/>
        <v>28704</v>
      </c>
      <c r="H438" s="9">
        <v>0</v>
      </c>
      <c r="I438" s="9">
        <v>0</v>
      </c>
      <c r="J438" s="34">
        <v>0</v>
      </c>
      <c r="K438" s="34">
        <v>0</v>
      </c>
      <c r="L438" s="9">
        <v>0</v>
      </c>
    </row>
    <row r="439" spans="1:12" x14ac:dyDescent="0.3">
      <c r="A439" s="3" t="s">
        <v>291</v>
      </c>
      <c r="B439" s="3">
        <f t="shared" si="12"/>
        <v>45341</v>
      </c>
      <c r="C439" s="7" t="s">
        <v>70</v>
      </c>
      <c r="D439" s="7" t="s">
        <v>57</v>
      </c>
      <c r="E439" s="9">
        <v>135</v>
      </c>
      <c r="F439" s="9">
        <v>178</v>
      </c>
      <c r="G439" s="9">
        <f t="shared" si="13"/>
        <v>24030</v>
      </c>
      <c r="H439" s="9">
        <v>1</v>
      </c>
      <c r="I439" s="9">
        <v>0</v>
      </c>
      <c r="J439" s="34">
        <v>0.21</v>
      </c>
      <c r="K439" s="34">
        <v>0.02</v>
      </c>
      <c r="L439" s="9">
        <v>0</v>
      </c>
    </row>
    <row r="440" spans="1:12" x14ac:dyDescent="0.3">
      <c r="A440" s="3" t="s">
        <v>291</v>
      </c>
      <c r="B440" s="3">
        <f t="shared" si="12"/>
        <v>45341</v>
      </c>
      <c r="C440" s="7" t="s">
        <v>74</v>
      </c>
      <c r="D440" s="7" t="s">
        <v>46</v>
      </c>
      <c r="E440" s="9">
        <v>304</v>
      </c>
      <c r="F440" s="9">
        <v>289</v>
      </c>
      <c r="G440" s="9">
        <f t="shared" si="13"/>
        <v>87856</v>
      </c>
      <c r="H440" s="9">
        <v>0</v>
      </c>
      <c r="I440" s="9">
        <v>0</v>
      </c>
      <c r="J440" s="34">
        <v>0</v>
      </c>
      <c r="K440" s="34">
        <v>0</v>
      </c>
      <c r="L440" s="9">
        <v>0</v>
      </c>
    </row>
    <row r="441" spans="1:12" x14ac:dyDescent="0.3">
      <c r="A441" s="3" t="s">
        <v>291</v>
      </c>
      <c r="B441" s="3">
        <f t="shared" si="12"/>
        <v>45341</v>
      </c>
      <c r="C441" s="7" t="s">
        <v>74</v>
      </c>
      <c r="D441" s="7" t="s">
        <v>49</v>
      </c>
      <c r="E441" s="9">
        <v>284</v>
      </c>
      <c r="F441" s="9">
        <v>297</v>
      </c>
      <c r="G441" s="9">
        <f t="shared" si="13"/>
        <v>84348</v>
      </c>
      <c r="H441" s="9">
        <v>0</v>
      </c>
      <c r="I441" s="9">
        <v>0</v>
      </c>
      <c r="J441" s="34">
        <v>0</v>
      </c>
      <c r="K441" s="34">
        <v>0</v>
      </c>
      <c r="L441" s="9">
        <v>0</v>
      </c>
    </row>
    <row r="442" spans="1:12" x14ac:dyDescent="0.3">
      <c r="A442" s="3" t="s">
        <v>291</v>
      </c>
      <c r="B442" s="3">
        <f t="shared" si="12"/>
        <v>45341</v>
      </c>
      <c r="C442" s="7" t="s">
        <v>74</v>
      </c>
      <c r="D442" s="7" t="s">
        <v>50</v>
      </c>
      <c r="E442" s="9">
        <v>270</v>
      </c>
      <c r="F442" s="9">
        <v>307</v>
      </c>
      <c r="G442" s="9">
        <f t="shared" si="13"/>
        <v>82890</v>
      </c>
      <c r="H442" s="9">
        <v>0</v>
      </c>
      <c r="I442" s="9">
        <v>0</v>
      </c>
      <c r="J442" s="34">
        <v>0</v>
      </c>
      <c r="K442" s="34">
        <v>0</v>
      </c>
      <c r="L442" s="9">
        <v>0</v>
      </c>
    </row>
    <row r="443" spans="1:12" x14ac:dyDescent="0.3">
      <c r="A443" s="3" t="s">
        <v>291</v>
      </c>
      <c r="B443" s="3">
        <f t="shared" si="12"/>
        <v>45341</v>
      </c>
      <c r="C443" s="7" t="s">
        <v>74</v>
      </c>
      <c r="D443" s="7" t="s">
        <v>51</v>
      </c>
      <c r="E443" s="9">
        <v>275</v>
      </c>
      <c r="F443" s="9">
        <v>341</v>
      </c>
      <c r="G443" s="9">
        <f t="shared" si="13"/>
        <v>93775</v>
      </c>
      <c r="H443" s="9">
        <v>1</v>
      </c>
      <c r="I443" s="9">
        <v>0</v>
      </c>
      <c r="J443" s="34">
        <v>0.18</v>
      </c>
      <c r="K443" s="34">
        <v>0.02</v>
      </c>
      <c r="L443" s="9">
        <v>0</v>
      </c>
    </row>
    <row r="444" spans="1:12" x14ac:dyDescent="0.3">
      <c r="A444" s="3" t="s">
        <v>291</v>
      </c>
      <c r="B444" s="3">
        <f t="shared" si="12"/>
        <v>45341</v>
      </c>
      <c r="C444" s="7" t="s">
        <v>74</v>
      </c>
      <c r="D444" s="7" t="s">
        <v>52</v>
      </c>
      <c r="E444" s="9">
        <v>281</v>
      </c>
      <c r="F444" s="9">
        <v>251</v>
      </c>
      <c r="G444" s="9">
        <f t="shared" si="13"/>
        <v>70531</v>
      </c>
      <c r="H444" s="9">
        <v>0</v>
      </c>
      <c r="I444" s="9">
        <v>0</v>
      </c>
      <c r="J444" s="34">
        <v>0</v>
      </c>
      <c r="K444" s="34">
        <v>0</v>
      </c>
      <c r="L444" s="9">
        <v>0</v>
      </c>
    </row>
    <row r="445" spans="1:12" x14ac:dyDescent="0.3">
      <c r="A445" s="3" t="s">
        <v>291</v>
      </c>
      <c r="B445" s="3">
        <f t="shared" si="12"/>
        <v>45341</v>
      </c>
      <c r="C445" s="7" t="s">
        <v>74</v>
      </c>
      <c r="D445" s="7" t="s">
        <v>54</v>
      </c>
      <c r="E445" s="9">
        <v>626</v>
      </c>
      <c r="F445" s="9">
        <v>161</v>
      </c>
      <c r="G445" s="9">
        <f t="shared" si="13"/>
        <v>100786</v>
      </c>
      <c r="H445" s="9">
        <v>1</v>
      </c>
      <c r="I445" s="9">
        <v>0</v>
      </c>
      <c r="J445" s="34">
        <v>0.28000000000000003</v>
      </c>
      <c r="K445" s="34">
        <v>0.03</v>
      </c>
      <c r="L445" s="9">
        <v>0</v>
      </c>
    </row>
    <row r="446" spans="1:12" x14ac:dyDescent="0.3">
      <c r="A446" s="3" t="s">
        <v>291</v>
      </c>
      <c r="B446" s="3">
        <f t="shared" si="12"/>
        <v>45341</v>
      </c>
      <c r="C446" s="7" t="s">
        <v>74</v>
      </c>
      <c r="D446" s="7" t="s">
        <v>55</v>
      </c>
      <c r="E446" s="9">
        <v>439</v>
      </c>
      <c r="F446" s="9">
        <v>178</v>
      </c>
      <c r="G446" s="9">
        <f t="shared" si="13"/>
        <v>78142</v>
      </c>
      <c r="H446" s="9">
        <v>0</v>
      </c>
      <c r="I446" s="9">
        <v>0</v>
      </c>
      <c r="J446" s="34">
        <v>0</v>
      </c>
      <c r="K446" s="34">
        <v>0</v>
      </c>
      <c r="L446" s="9">
        <v>0</v>
      </c>
    </row>
    <row r="447" spans="1:12" x14ac:dyDescent="0.3">
      <c r="A447" s="3" t="s">
        <v>291</v>
      </c>
      <c r="B447" s="3">
        <f t="shared" si="12"/>
        <v>45341</v>
      </c>
      <c r="C447" s="7" t="s">
        <v>74</v>
      </c>
      <c r="D447" s="7" t="s">
        <v>56</v>
      </c>
      <c r="E447" s="9">
        <v>376</v>
      </c>
      <c r="F447" s="9">
        <v>198</v>
      </c>
      <c r="G447" s="9">
        <f t="shared" si="13"/>
        <v>74448</v>
      </c>
      <c r="H447" s="9">
        <v>0</v>
      </c>
      <c r="I447" s="9">
        <v>0</v>
      </c>
      <c r="J447" s="34">
        <v>0</v>
      </c>
      <c r="K447" s="34">
        <v>0</v>
      </c>
      <c r="L447" s="9">
        <v>0</v>
      </c>
    </row>
    <row r="448" spans="1:12" x14ac:dyDescent="0.3">
      <c r="A448" s="3" t="s">
        <v>291</v>
      </c>
      <c r="B448" s="3">
        <f t="shared" si="12"/>
        <v>45341</v>
      </c>
      <c r="C448" s="7" t="s">
        <v>74</v>
      </c>
      <c r="D448" s="7" t="s">
        <v>57</v>
      </c>
      <c r="E448" s="9">
        <v>602</v>
      </c>
      <c r="F448" s="9">
        <v>172</v>
      </c>
      <c r="G448" s="9">
        <f t="shared" si="13"/>
        <v>103544</v>
      </c>
      <c r="H448" s="9">
        <v>1</v>
      </c>
      <c r="I448" s="9">
        <v>0</v>
      </c>
      <c r="J448" s="34">
        <v>0.22</v>
      </c>
      <c r="K448" s="34">
        <v>0.03</v>
      </c>
      <c r="L448" s="9">
        <v>0</v>
      </c>
    </row>
    <row r="449" spans="1:12" x14ac:dyDescent="0.3">
      <c r="A449" s="3" t="s">
        <v>291</v>
      </c>
      <c r="B449" s="3">
        <f t="shared" si="12"/>
        <v>45341</v>
      </c>
      <c r="C449" s="7" t="s">
        <v>74</v>
      </c>
      <c r="D449" s="7" t="s">
        <v>58</v>
      </c>
      <c r="E449" s="9">
        <v>51</v>
      </c>
      <c r="F449" s="9">
        <v>5090</v>
      </c>
      <c r="G449" s="9">
        <f t="shared" si="13"/>
        <v>259590</v>
      </c>
      <c r="H449" s="9">
        <v>0</v>
      </c>
      <c r="I449" s="9">
        <v>0</v>
      </c>
      <c r="J449" s="34">
        <v>0</v>
      </c>
      <c r="K449" s="34">
        <v>0</v>
      </c>
      <c r="L449" s="9">
        <v>0</v>
      </c>
    </row>
    <row r="450" spans="1:12" x14ac:dyDescent="0.3">
      <c r="A450" s="3" t="s">
        <v>291</v>
      </c>
      <c r="B450" s="3">
        <f t="shared" ref="B450:B513" si="14">DATE(LEFT(A450,4),1,1)
 + MOD(1 - WEEKDAY(DATE(LEFT(A450,4),1,1),2),7)
 + 7*(VALUE(RIGHT(A450,2)) - 1)</f>
        <v>45341</v>
      </c>
      <c r="C450" s="7" t="s">
        <v>74</v>
      </c>
      <c r="D450" s="7" t="s">
        <v>59</v>
      </c>
      <c r="E450" s="9">
        <v>50</v>
      </c>
      <c r="F450" s="9">
        <v>4968</v>
      </c>
      <c r="G450" s="9">
        <f t="shared" ref="G450:G513" si="15">E450*F450</f>
        <v>248400</v>
      </c>
      <c r="H450" s="9">
        <v>0</v>
      </c>
      <c r="I450" s="9">
        <v>0</v>
      </c>
      <c r="J450" s="34">
        <v>0</v>
      </c>
      <c r="K450" s="34">
        <v>0</v>
      </c>
      <c r="L450" s="9">
        <v>0</v>
      </c>
    </row>
    <row r="451" spans="1:12" x14ac:dyDescent="0.3">
      <c r="A451" s="3" t="s">
        <v>291</v>
      </c>
      <c r="B451" s="3">
        <f t="shared" si="14"/>
        <v>45341</v>
      </c>
      <c r="C451" s="7" t="s">
        <v>74</v>
      </c>
      <c r="D451" s="7" t="s">
        <v>60</v>
      </c>
      <c r="E451" s="9">
        <v>56</v>
      </c>
      <c r="F451" s="9">
        <v>4816</v>
      </c>
      <c r="G451" s="9">
        <f t="shared" si="15"/>
        <v>269696</v>
      </c>
      <c r="H451" s="9">
        <v>0</v>
      </c>
      <c r="I451" s="9">
        <v>0</v>
      </c>
      <c r="J451" s="34">
        <v>0</v>
      </c>
      <c r="K451" s="34">
        <v>0</v>
      </c>
      <c r="L451" s="9">
        <v>0</v>
      </c>
    </row>
    <row r="452" spans="1:12" x14ac:dyDescent="0.3">
      <c r="A452" s="3" t="s">
        <v>291</v>
      </c>
      <c r="B452" s="3">
        <f t="shared" si="14"/>
        <v>45341</v>
      </c>
      <c r="C452" s="7" t="s">
        <v>74</v>
      </c>
      <c r="D452" s="7" t="s">
        <v>61</v>
      </c>
      <c r="E452" s="9">
        <v>63</v>
      </c>
      <c r="F452" s="9">
        <v>1175</v>
      </c>
      <c r="G452" s="9">
        <f t="shared" si="15"/>
        <v>74025</v>
      </c>
      <c r="H452" s="9">
        <v>0</v>
      </c>
      <c r="I452" s="9">
        <v>0</v>
      </c>
      <c r="J452" s="34">
        <v>0</v>
      </c>
      <c r="K452" s="34">
        <v>0</v>
      </c>
      <c r="L452" s="9">
        <v>0</v>
      </c>
    </row>
    <row r="453" spans="1:12" x14ac:dyDescent="0.3">
      <c r="A453" s="3" t="s">
        <v>291</v>
      </c>
      <c r="B453" s="3">
        <f t="shared" si="14"/>
        <v>45341</v>
      </c>
      <c r="C453" s="7" t="s">
        <v>76</v>
      </c>
      <c r="D453" s="7" t="s">
        <v>46</v>
      </c>
      <c r="E453" s="9">
        <v>122</v>
      </c>
      <c r="F453" s="9">
        <v>302</v>
      </c>
      <c r="G453" s="9">
        <f t="shared" si="15"/>
        <v>36844</v>
      </c>
      <c r="H453" s="9">
        <v>0</v>
      </c>
      <c r="I453" s="9">
        <v>0</v>
      </c>
      <c r="J453" s="34">
        <v>0</v>
      </c>
      <c r="K453" s="34">
        <v>0</v>
      </c>
      <c r="L453" s="9">
        <v>0</v>
      </c>
    </row>
    <row r="454" spans="1:12" x14ac:dyDescent="0.3">
      <c r="A454" s="3" t="s">
        <v>291</v>
      </c>
      <c r="B454" s="3">
        <f t="shared" si="14"/>
        <v>45341</v>
      </c>
      <c r="C454" s="7" t="s">
        <v>76</v>
      </c>
      <c r="D454" s="7" t="s">
        <v>49</v>
      </c>
      <c r="E454" s="9">
        <v>114</v>
      </c>
      <c r="F454" s="9">
        <v>309</v>
      </c>
      <c r="G454" s="9">
        <f t="shared" si="15"/>
        <v>35226</v>
      </c>
      <c r="H454" s="9">
        <v>0</v>
      </c>
      <c r="I454" s="9">
        <v>0</v>
      </c>
      <c r="J454" s="34">
        <v>0</v>
      </c>
      <c r="K454" s="34">
        <v>0</v>
      </c>
      <c r="L454" s="9">
        <v>0</v>
      </c>
    </row>
    <row r="455" spans="1:12" x14ac:dyDescent="0.3">
      <c r="A455" s="3" t="s">
        <v>291</v>
      </c>
      <c r="B455" s="3">
        <f t="shared" si="14"/>
        <v>45341</v>
      </c>
      <c r="C455" s="7" t="s">
        <v>76</v>
      </c>
      <c r="D455" s="7" t="s">
        <v>50</v>
      </c>
      <c r="E455" s="9">
        <v>114</v>
      </c>
      <c r="F455" s="9">
        <v>321</v>
      </c>
      <c r="G455" s="9">
        <f t="shared" si="15"/>
        <v>36594</v>
      </c>
      <c r="H455" s="9">
        <v>0</v>
      </c>
      <c r="I455" s="9">
        <v>0</v>
      </c>
      <c r="J455" s="34">
        <v>0</v>
      </c>
      <c r="K455" s="34">
        <v>0</v>
      </c>
      <c r="L455" s="9">
        <v>0</v>
      </c>
    </row>
    <row r="456" spans="1:12" x14ac:dyDescent="0.3">
      <c r="A456" s="3" t="s">
        <v>291</v>
      </c>
      <c r="B456" s="3">
        <f t="shared" si="14"/>
        <v>45341</v>
      </c>
      <c r="C456" s="7" t="s">
        <v>76</v>
      </c>
      <c r="D456" s="7" t="s">
        <v>51</v>
      </c>
      <c r="E456" s="9">
        <v>123</v>
      </c>
      <c r="F456" s="9">
        <v>357</v>
      </c>
      <c r="G456" s="9">
        <f t="shared" si="15"/>
        <v>43911</v>
      </c>
      <c r="H456" s="9">
        <v>0</v>
      </c>
      <c r="I456" s="9">
        <v>0</v>
      </c>
      <c r="J456" s="34">
        <v>0</v>
      </c>
      <c r="K456" s="34">
        <v>0</v>
      </c>
      <c r="L456" s="9">
        <v>0</v>
      </c>
    </row>
    <row r="457" spans="1:12" x14ac:dyDescent="0.3">
      <c r="A457" s="3" t="s">
        <v>291</v>
      </c>
      <c r="B457" s="3">
        <f t="shared" si="14"/>
        <v>45341</v>
      </c>
      <c r="C457" s="7" t="s">
        <v>76</v>
      </c>
      <c r="D457" s="7" t="s">
        <v>52</v>
      </c>
      <c r="E457" s="9">
        <v>141</v>
      </c>
      <c r="F457" s="9">
        <v>260</v>
      </c>
      <c r="G457" s="9">
        <f t="shared" si="15"/>
        <v>36660</v>
      </c>
      <c r="H457" s="9">
        <v>0</v>
      </c>
      <c r="I457" s="9">
        <v>0</v>
      </c>
      <c r="J457" s="34">
        <v>0</v>
      </c>
      <c r="K457" s="34">
        <v>0</v>
      </c>
      <c r="L457" s="9">
        <v>0</v>
      </c>
    </row>
    <row r="458" spans="1:12" x14ac:dyDescent="0.3">
      <c r="A458" s="3" t="s">
        <v>291</v>
      </c>
      <c r="B458" s="3">
        <f t="shared" si="14"/>
        <v>45341</v>
      </c>
      <c r="C458" s="7" t="s">
        <v>76</v>
      </c>
      <c r="D458" s="7" t="s">
        <v>54</v>
      </c>
      <c r="E458" s="9">
        <v>301</v>
      </c>
      <c r="F458" s="9">
        <v>168</v>
      </c>
      <c r="G458" s="9">
        <f t="shared" si="15"/>
        <v>50568</v>
      </c>
      <c r="H458" s="9">
        <v>1</v>
      </c>
      <c r="I458" s="9">
        <v>1</v>
      </c>
      <c r="J458" s="34">
        <v>0.28999999999999998</v>
      </c>
      <c r="K458" s="34">
        <v>0.03</v>
      </c>
      <c r="L458" s="9">
        <v>0</v>
      </c>
    </row>
    <row r="459" spans="1:12" x14ac:dyDescent="0.3">
      <c r="A459" s="3" t="s">
        <v>291</v>
      </c>
      <c r="B459" s="3">
        <f t="shared" si="14"/>
        <v>45341</v>
      </c>
      <c r="C459" s="7" t="s">
        <v>76</v>
      </c>
      <c r="D459" s="7" t="s">
        <v>55</v>
      </c>
      <c r="E459" s="9">
        <v>189</v>
      </c>
      <c r="F459" s="9">
        <v>187</v>
      </c>
      <c r="G459" s="9">
        <f t="shared" si="15"/>
        <v>35343</v>
      </c>
      <c r="H459" s="9">
        <v>0</v>
      </c>
      <c r="I459" s="9">
        <v>0</v>
      </c>
      <c r="J459" s="34">
        <v>0</v>
      </c>
      <c r="K459" s="34">
        <v>0</v>
      </c>
      <c r="L459" s="9">
        <v>0</v>
      </c>
    </row>
    <row r="460" spans="1:12" x14ac:dyDescent="0.3">
      <c r="A460" s="3" t="s">
        <v>291</v>
      </c>
      <c r="B460" s="3">
        <f t="shared" si="14"/>
        <v>45341</v>
      </c>
      <c r="C460" s="7" t="s">
        <v>76</v>
      </c>
      <c r="D460" s="7" t="s">
        <v>56</v>
      </c>
      <c r="E460" s="9">
        <v>221</v>
      </c>
      <c r="F460" s="9">
        <v>205</v>
      </c>
      <c r="G460" s="9">
        <f t="shared" si="15"/>
        <v>45305</v>
      </c>
      <c r="H460" s="9">
        <v>1</v>
      </c>
      <c r="I460" s="9">
        <v>1</v>
      </c>
      <c r="J460" s="34">
        <v>0.1</v>
      </c>
      <c r="K460" s="34">
        <v>0.03</v>
      </c>
      <c r="L460" s="9">
        <v>2</v>
      </c>
    </row>
    <row r="461" spans="1:12" x14ac:dyDescent="0.3">
      <c r="A461" s="3" t="s">
        <v>291</v>
      </c>
      <c r="B461" s="3">
        <f t="shared" si="14"/>
        <v>45341</v>
      </c>
      <c r="C461" s="7" t="s">
        <v>76</v>
      </c>
      <c r="D461" s="7" t="s">
        <v>57</v>
      </c>
      <c r="E461" s="9">
        <v>184</v>
      </c>
      <c r="F461" s="9">
        <v>178</v>
      </c>
      <c r="G461" s="9">
        <f t="shared" si="15"/>
        <v>32752</v>
      </c>
      <c r="H461" s="9">
        <v>0</v>
      </c>
      <c r="I461" s="9">
        <v>0</v>
      </c>
      <c r="J461" s="34">
        <v>0</v>
      </c>
      <c r="K461" s="34">
        <v>0</v>
      </c>
      <c r="L461" s="9">
        <v>0</v>
      </c>
    </row>
    <row r="462" spans="1:12" x14ac:dyDescent="0.3">
      <c r="A462" s="3" t="s">
        <v>291</v>
      </c>
      <c r="B462" s="3">
        <f t="shared" si="14"/>
        <v>45341</v>
      </c>
      <c r="C462" s="7" t="s">
        <v>76</v>
      </c>
      <c r="D462" s="7" t="s">
        <v>58</v>
      </c>
      <c r="E462" s="9">
        <v>59</v>
      </c>
      <c r="F462" s="9">
        <v>5306</v>
      </c>
      <c r="G462" s="9">
        <f t="shared" si="15"/>
        <v>313054</v>
      </c>
      <c r="H462" s="9">
        <v>0</v>
      </c>
      <c r="I462" s="9">
        <v>0</v>
      </c>
      <c r="J462" s="34">
        <v>0</v>
      </c>
      <c r="K462" s="34">
        <v>0</v>
      </c>
      <c r="L462" s="9">
        <v>0</v>
      </c>
    </row>
    <row r="463" spans="1:12" x14ac:dyDescent="0.3">
      <c r="A463" s="3" t="s">
        <v>291</v>
      </c>
      <c r="B463" s="3">
        <f t="shared" si="14"/>
        <v>45341</v>
      </c>
      <c r="C463" s="7" t="s">
        <v>76</v>
      </c>
      <c r="D463" s="7" t="s">
        <v>59</v>
      </c>
      <c r="E463" s="9">
        <v>52</v>
      </c>
      <c r="F463" s="9">
        <v>5104</v>
      </c>
      <c r="G463" s="9">
        <f t="shared" si="15"/>
        <v>265408</v>
      </c>
      <c r="H463" s="9">
        <v>0</v>
      </c>
      <c r="I463" s="9">
        <v>0</v>
      </c>
      <c r="J463" s="34">
        <v>0</v>
      </c>
      <c r="K463" s="34">
        <v>0</v>
      </c>
      <c r="L463" s="9">
        <v>0</v>
      </c>
    </row>
    <row r="464" spans="1:12" x14ac:dyDescent="0.3">
      <c r="A464" s="3" t="s">
        <v>291</v>
      </c>
      <c r="B464" s="3">
        <f t="shared" si="14"/>
        <v>45341</v>
      </c>
      <c r="C464" s="7" t="s">
        <v>76</v>
      </c>
      <c r="D464" s="7" t="s">
        <v>60</v>
      </c>
      <c r="E464" s="9">
        <v>65</v>
      </c>
      <c r="F464" s="9">
        <v>5011</v>
      </c>
      <c r="G464" s="9">
        <f t="shared" si="15"/>
        <v>325715</v>
      </c>
      <c r="H464" s="9">
        <v>0</v>
      </c>
      <c r="I464" s="9">
        <v>0</v>
      </c>
      <c r="J464" s="34">
        <v>0</v>
      </c>
      <c r="K464" s="34">
        <v>0</v>
      </c>
      <c r="L464" s="9">
        <v>0</v>
      </c>
    </row>
    <row r="465" spans="1:12" x14ac:dyDescent="0.3">
      <c r="A465" s="3" t="s">
        <v>291</v>
      </c>
      <c r="B465" s="3">
        <f t="shared" si="14"/>
        <v>45341</v>
      </c>
      <c r="C465" s="7" t="s">
        <v>76</v>
      </c>
      <c r="D465" s="7" t="s">
        <v>61</v>
      </c>
      <c r="E465" s="9">
        <v>62</v>
      </c>
      <c r="F465" s="9">
        <v>1230</v>
      </c>
      <c r="G465" s="9">
        <f t="shared" si="15"/>
        <v>76260</v>
      </c>
      <c r="H465" s="9">
        <v>0</v>
      </c>
      <c r="I465" s="9">
        <v>0</v>
      </c>
      <c r="J465" s="34">
        <v>0</v>
      </c>
      <c r="K465" s="34">
        <v>0</v>
      </c>
      <c r="L465" s="9">
        <v>0</v>
      </c>
    </row>
    <row r="466" spans="1:12" x14ac:dyDescent="0.3">
      <c r="A466" s="3" t="s">
        <v>292</v>
      </c>
      <c r="B466" s="3">
        <f t="shared" si="14"/>
        <v>45348</v>
      </c>
      <c r="C466" s="7" t="s">
        <v>62</v>
      </c>
      <c r="D466" s="7" t="s">
        <v>46</v>
      </c>
      <c r="E466" s="9">
        <v>286</v>
      </c>
      <c r="F466" s="9">
        <v>286</v>
      </c>
      <c r="G466" s="9">
        <f t="shared" si="15"/>
        <v>81796</v>
      </c>
      <c r="H466" s="9">
        <v>1</v>
      </c>
      <c r="I466" s="9">
        <v>0</v>
      </c>
      <c r="J466" s="34">
        <v>0.16</v>
      </c>
      <c r="K466" s="34">
        <v>0.02</v>
      </c>
      <c r="L466" s="9">
        <v>0</v>
      </c>
    </row>
    <row r="467" spans="1:12" x14ac:dyDescent="0.3">
      <c r="A467" s="3" t="s">
        <v>292</v>
      </c>
      <c r="B467" s="3">
        <f t="shared" si="14"/>
        <v>45348</v>
      </c>
      <c r="C467" s="7" t="s">
        <v>62</v>
      </c>
      <c r="D467" s="7" t="s">
        <v>49</v>
      </c>
      <c r="E467" s="9">
        <v>274</v>
      </c>
      <c r="F467" s="9">
        <v>295</v>
      </c>
      <c r="G467" s="9">
        <f t="shared" si="15"/>
        <v>80830</v>
      </c>
      <c r="H467" s="9">
        <v>0</v>
      </c>
      <c r="I467" s="9">
        <v>0</v>
      </c>
      <c r="J467" s="34">
        <v>0</v>
      </c>
      <c r="K467" s="34">
        <v>0</v>
      </c>
      <c r="L467" s="9">
        <v>0</v>
      </c>
    </row>
    <row r="468" spans="1:12" x14ac:dyDescent="0.3">
      <c r="A468" s="3" t="s">
        <v>292</v>
      </c>
      <c r="B468" s="3">
        <f t="shared" si="14"/>
        <v>45348</v>
      </c>
      <c r="C468" s="7" t="s">
        <v>62</v>
      </c>
      <c r="D468" s="7" t="s">
        <v>50</v>
      </c>
      <c r="E468" s="9">
        <v>366</v>
      </c>
      <c r="F468" s="9">
        <v>303</v>
      </c>
      <c r="G468" s="9">
        <f t="shared" si="15"/>
        <v>110898</v>
      </c>
      <c r="H468" s="9">
        <v>1</v>
      </c>
      <c r="I468" s="9">
        <v>1</v>
      </c>
      <c r="J468" s="34">
        <v>0.14000000000000001</v>
      </c>
      <c r="K468" s="34">
        <v>0.02</v>
      </c>
      <c r="L468" s="9">
        <v>0</v>
      </c>
    </row>
    <row r="469" spans="1:12" x14ac:dyDescent="0.3">
      <c r="A469" s="3" t="s">
        <v>292</v>
      </c>
      <c r="B469" s="3">
        <f t="shared" si="14"/>
        <v>45348</v>
      </c>
      <c r="C469" s="7" t="s">
        <v>62</v>
      </c>
      <c r="D469" s="7" t="s">
        <v>51</v>
      </c>
      <c r="E469" s="9">
        <v>319</v>
      </c>
      <c r="F469" s="9">
        <v>340</v>
      </c>
      <c r="G469" s="9">
        <f t="shared" si="15"/>
        <v>108460</v>
      </c>
      <c r="H469" s="9">
        <v>0</v>
      </c>
      <c r="I469" s="9">
        <v>0</v>
      </c>
      <c r="J469" s="34">
        <v>0</v>
      </c>
      <c r="K469" s="34">
        <v>0</v>
      </c>
      <c r="L469" s="9">
        <v>0</v>
      </c>
    </row>
    <row r="470" spans="1:12" x14ac:dyDescent="0.3">
      <c r="A470" s="3" t="s">
        <v>292</v>
      </c>
      <c r="B470" s="3">
        <f t="shared" si="14"/>
        <v>45348</v>
      </c>
      <c r="C470" s="7" t="s">
        <v>62</v>
      </c>
      <c r="D470" s="7" t="s">
        <v>52</v>
      </c>
      <c r="E470" s="9">
        <v>351</v>
      </c>
      <c r="F470" s="9">
        <v>251</v>
      </c>
      <c r="G470" s="9">
        <f t="shared" si="15"/>
        <v>88101</v>
      </c>
      <c r="H470" s="9">
        <v>1</v>
      </c>
      <c r="I470" s="9">
        <v>0</v>
      </c>
      <c r="J470" s="34">
        <v>0.19</v>
      </c>
      <c r="K470" s="34">
        <v>0.02</v>
      </c>
      <c r="L470" s="9">
        <v>0</v>
      </c>
    </row>
    <row r="471" spans="1:12" x14ac:dyDescent="0.3">
      <c r="A471" s="3" t="s">
        <v>292</v>
      </c>
      <c r="B471" s="3">
        <f t="shared" si="14"/>
        <v>45348</v>
      </c>
      <c r="C471" s="7" t="s">
        <v>62</v>
      </c>
      <c r="D471" s="7" t="s">
        <v>54</v>
      </c>
      <c r="E471" s="9">
        <v>365</v>
      </c>
      <c r="F471" s="9">
        <v>162</v>
      </c>
      <c r="G471" s="9">
        <f t="shared" si="15"/>
        <v>59130</v>
      </c>
      <c r="H471" s="9">
        <v>0</v>
      </c>
      <c r="I471" s="9">
        <v>0</v>
      </c>
      <c r="J471" s="34">
        <v>0</v>
      </c>
      <c r="K471" s="34">
        <v>0</v>
      </c>
      <c r="L471" s="9">
        <v>0</v>
      </c>
    </row>
    <row r="472" spans="1:12" x14ac:dyDescent="0.3">
      <c r="A472" s="3" t="s">
        <v>292</v>
      </c>
      <c r="B472" s="3">
        <f t="shared" si="14"/>
        <v>45348</v>
      </c>
      <c r="C472" s="7" t="s">
        <v>62</v>
      </c>
      <c r="D472" s="7" t="s">
        <v>55</v>
      </c>
      <c r="E472" s="9">
        <v>445</v>
      </c>
      <c r="F472" s="9">
        <v>179</v>
      </c>
      <c r="G472" s="9">
        <f t="shared" si="15"/>
        <v>79655</v>
      </c>
      <c r="H472" s="9">
        <v>0</v>
      </c>
      <c r="I472" s="9">
        <v>0</v>
      </c>
      <c r="J472" s="34">
        <v>0</v>
      </c>
      <c r="K472" s="34">
        <v>0</v>
      </c>
      <c r="L472" s="9">
        <v>0</v>
      </c>
    </row>
    <row r="473" spans="1:12" x14ac:dyDescent="0.3">
      <c r="A473" s="3" t="s">
        <v>292</v>
      </c>
      <c r="B473" s="3">
        <f t="shared" si="14"/>
        <v>45348</v>
      </c>
      <c r="C473" s="7" t="s">
        <v>62</v>
      </c>
      <c r="D473" s="7" t="s">
        <v>56</v>
      </c>
      <c r="E473" s="9">
        <v>420</v>
      </c>
      <c r="F473" s="9">
        <v>196</v>
      </c>
      <c r="G473" s="9">
        <f t="shared" si="15"/>
        <v>82320</v>
      </c>
      <c r="H473" s="9">
        <v>0</v>
      </c>
      <c r="I473" s="9">
        <v>0</v>
      </c>
      <c r="J473" s="34">
        <v>0</v>
      </c>
      <c r="K473" s="34">
        <v>0</v>
      </c>
      <c r="L473" s="9">
        <v>0</v>
      </c>
    </row>
    <row r="474" spans="1:12" x14ac:dyDescent="0.3">
      <c r="A474" s="3" t="s">
        <v>292</v>
      </c>
      <c r="B474" s="3">
        <f t="shared" si="14"/>
        <v>45348</v>
      </c>
      <c r="C474" s="7" t="s">
        <v>62</v>
      </c>
      <c r="D474" s="7" t="s">
        <v>57</v>
      </c>
      <c r="E474" s="9">
        <v>447</v>
      </c>
      <c r="F474" s="9">
        <v>167</v>
      </c>
      <c r="G474" s="9">
        <f t="shared" si="15"/>
        <v>74649</v>
      </c>
      <c r="H474" s="9">
        <v>0</v>
      </c>
      <c r="I474" s="9">
        <v>0</v>
      </c>
      <c r="J474" s="34">
        <v>0</v>
      </c>
      <c r="K474" s="34">
        <v>0</v>
      </c>
      <c r="L474" s="9">
        <v>0</v>
      </c>
    </row>
    <row r="475" spans="1:12" x14ac:dyDescent="0.3">
      <c r="A475" s="3" t="s">
        <v>292</v>
      </c>
      <c r="B475" s="3">
        <f t="shared" si="14"/>
        <v>45348</v>
      </c>
      <c r="C475" s="7" t="s">
        <v>62</v>
      </c>
      <c r="D475" s="7" t="s">
        <v>58</v>
      </c>
      <c r="E475" s="9">
        <v>51</v>
      </c>
      <c r="F475" s="9">
        <v>5023</v>
      </c>
      <c r="G475" s="9">
        <f t="shared" si="15"/>
        <v>256173</v>
      </c>
      <c r="H475" s="9">
        <v>0</v>
      </c>
      <c r="I475" s="9">
        <v>0</v>
      </c>
      <c r="J475" s="34">
        <v>0</v>
      </c>
      <c r="K475" s="34">
        <v>0</v>
      </c>
      <c r="L475" s="9">
        <v>0</v>
      </c>
    </row>
    <row r="476" spans="1:12" x14ac:dyDescent="0.3">
      <c r="A476" s="3" t="s">
        <v>292</v>
      </c>
      <c r="B476" s="3">
        <f t="shared" si="14"/>
        <v>45348</v>
      </c>
      <c r="C476" s="7" t="s">
        <v>62</v>
      </c>
      <c r="D476" s="7" t="s">
        <v>59</v>
      </c>
      <c r="E476" s="9">
        <v>57</v>
      </c>
      <c r="F476" s="9">
        <v>4873</v>
      </c>
      <c r="G476" s="9">
        <f t="shared" si="15"/>
        <v>277761</v>
      </c>
      <c r="H476" s="9">
        <v>0</v>
      </c>
      <c r="I476" s="9">
        <v>0</v>
      </c>
      <c r="J476" s="34">
        <v>0</v>
      </c>
      <c r="K476" s="34">
        <v>0</v>
      </c>
      <c r="L476" s="9">
        <v>0</v>
      </c>
    </row>
    <row r="477" spans="1:12" x14ac:dyDescent="0.3">
      <c r="A477" s="3" t="s">
        <v>292</v>
      </c>
      <c r="B477" s="3">
        <f t="shared" si="14"/>
        <v>45348</v>
      </c>
      <c r="C477" s="7" t="s">
        <v>62</v>
      </c>
      <c r="D477" s="7" t="s">
        <v>60</v>
      </c>
      <c r="E477" s="9">
        <v>60</v>
      </c>
      <c r="F477" s="9">
        <v>4774</v>
      </c>
      <c r="G477" s="9">
        <f t="shared" si="15"/>
        <v>286440</v>
      </c>
      <c r="H477" s="9">
        <v>0</v>
      </c>
      <c r="I477" s="9">
        <v>0</v>
      </c>
      <c r="J477" s="34">
        <v>0</v>
      </c>
      <c r="K477" s="34">
        <v>0</v>
      </c>
      <c r="L477" s="9">
        <v>0</v>
      </c>
    </row>
    <row r="478" spans="1:12" x14ac:dyDescent="0.3">
      <c r="A478" s="3" t="s">
        <v>292</v>
      </c>
      <c r="B478" s="3">
        <f t="shared" si="14"/>
        <v>45348</v>
      </c>
      <c r="C478" s="7" t="s">
        <v>62</v>
      </c>
      <c r="D478" s="7" t="s">
        <v>61</v>
      </c>
      <c r="E478" s="9">
        <v>55</v>
      </c>
      <c r="F478" s="9">
        <v>1171</v>
      </c>
      <c r="G478" s="9">
        <f t="shared" si="15"/>
        <v>64405</v>
      </c>
      <c r="H478" s="9">
        <v>0</v>
      </c>
      <c r="I478" s="9">
        <v>0</v>
      </c>
      <c r="J478" s="34">
        <v>0</v>
      </c>
      <c r="K478" s="34">
        <v>0</v>
      </c>
      <c r="L478" s="9">
        <v>0</v>
      </c>
    </row>
    <row r="479" spans="1:12" x14ac:dyDescent="0.3">
      <c r="A479" s="3" t="s">
        <v>292</v>
      </c>
      <c r="B479" s="3">
        <f t="shared" si="14"/>
        <v>45348</v>
      </c>
      <c r="C479" s="7" t="s">
        <v>66</v>
      </c>
      <c r="D479" s="7" t="s">
        <v>46</v>
      </c>
      <c r="E479" s="9">
        <v>207</v>
      </c>
      <c r="F479" s="9">
        <v>292</v>
      </c>
      <c r="G479" s="9">
        <f t="shared" si="15"/>
        <v>60444</v>
      </c>
      <c r="H479" s="9">
        <v>0</v>
      </c>
      <c r="I479" s="9">
        <v>0</v>
      </c>
      <c r="J479" s="34">
        <v>0</v>
      </c>
      <c r="K479" s="34">
        <v>0</v>
      </c>
      <c r="L479" s="9">
        <v>2</v>
      </c>
    </row>
    <row r="480" spans="1:12" x14ac:dyDescent="0.3">
      <c r="A480" s="3" t="s">
        <v>292</v>
      </c>
      <c r="B480" s="3">
        <f t="shared" si="14"/>
        <v>45348</v>
      </c>
      <c r="C480" s="7" t="s">
        <v>66</v>
      </c>
      <c r="D480" s="7" t="s">
        <v>49</v>
      </c>
      <c r="E480" s="9">
        <v>173</v>
      </c>
      <c r="F480" s="9">
        <v>304</v>
      </c>
      <c r="G480" s="9">
        <f t="shared" si="15"/>
        <v>52592</v>
      </c>
      <c r="H480" s="9">
        <v>0</v>
      </c>
      <c r="I480" s="9">
        <v>0</v>
      </c>
      <c r="J480" s="34">
        <v>0</v>
      </c>
      <c r="K480" s="34">
        <v>0</v>
      </c>
      <c r="L480" s="9">
        <v>2</v>
      </c>
    </row>
    <row r="481" spans="1:12" x14ac:dyDescent="0.3">
      <c r="A481" s="3" t="s">
        <v>292</v>
      </c>
      <c r="B481" s="3">
        <f t="shared" si="14"/>
        <v>45348</v>
      </c>
      <c r="C481" s="7" t="s">
        <v>66</v>
      </c>
      <c r="D481" s="7" t="s">
        <v>50</v>
      </c>
      <c r="E481" s="9">
        <v>178</v>
      </c>
      <c r="F481" s="9">
        <v>312</v>
      </c>
      <c r="G481" s="9">
        <f t="shared" si="15"/>
        <v>55536</v>
      </c>
      <c r="H481" s="9">
        <v>0</v>
      </c>
      <c r="I481" s="9">
        <v>0</v>
      </c>
      <c r="J481" s="34">
        <v>0</v>
      </c>
      <c r="K481" s="34">
        <v>0</v>
      </c>
      <c r="L481" s="9">
        <v>0</v>
      </c>
    </row>
    <row r="482" spans="1:12" x14ac:dyDescent="0.3">
      <c r="A482" s="3" t="s">
        <v>292</v>
      </c>
      <c r="B482" s="3">
        <f t="shared" si="14"/>
        <v>45348</v>
      </c>
      <c r="C482" s="7" t="s">
        <v>66</v>
      </c>
      <c r="D482" s="7" t="s">
        <v>51</v>
      </c>
      <c r="E482" s="9">
        <v>166</v>
      </c>
      <c r="F482" s="9">
        <v>349</v>
      </c>
      <c r="G482" s="9">
        <f t="shared" si="15"/>
        <v>57934</v>
      </c>
      <c r="H482" s="9">
        <v>0</v>
      </c>
      <c r="I482" s="9">
        <v>0</v>
      </c>
      <c r="J482" s="34">
        <v>0</v>
      </c>
      <c r="K482" s="34">
        <v>0</v>
      </c>
      <c r="L482" s="9">
        <v>0</v>
      </c>
    </row>
    <row r="483" spans="1:12" x14ac:dyDescent="0.3">
      <c r="A483" s="3" t="s">
        <v>292</v>
      </c>
      <c r="B483" s="3">
        <f t="shared" si="14"/>
        <v>45348</v>
      </c>
      <c r="C483" s="7" t="s">
        <v>66</v>
      </c>
      <c r="D483" s="7" t="s">
        <v>52</v>
      </c>
      <c r="E483" s="9">
        <v>226</v>
      </c>
      <c r="F483" s="9">
        <v>257</v>
      </c>
      <c r="G483" s="9">
        <f t="shared" si="15"/>
        <v>58082</v>
      </c>
      <c r="H483" s="9">
        <v>1</v>
      </c>
      <c r="I483" s="9">
        <v>0</v>
      </c>
      <c r="J483" s="34">
        <v>0.2</v>
      </c>
      <c r="K483" s="34">
        <v>0.01</v>
      </c>
      <c r="L483" s="9">
        <v>0</v>
      </c>
    </row>
    <row r="484" spans="1:12" x14ac:dyDescent="0.3">
      <c r="A484" s="3" t="s">
        <v>292</v>
      </c>
      <c r="B484" s="3">
        <f t="shared" si="14"/>
        <v>45348</v>
      </c>
      <c r="C484" s="7" t="s">
        <v>66</v>
      </c>
      <c r="D484" s="7" t="s">
        <v>54</v>
      </c>
      <c r="E484" s="9">
        <v>237</v>
      </c>
      <c r="F484" s="9">
        <v>166</v>
      </c>
      <c r="G484" s="9">
        <f t="shared" si="15"/>
        <v>39342</v>
      </c>
      <c r="H484" s="9">
        <v>0</v>
      </c>
      <c r="I484" s="9">
        <v>0</v>
      </c>
      <c r="J484" s="34">
        <v>0</v>
      </c>
      <c r="K484" s="34">
        <v>0</v>
      </c>
      <c r="L484" s="9">
        <v>0</v>
      </c>
    </row>
    <row r="485" spans="1:12" x14ac:dyDescent="0.3">
      <c r="A485" s="3" t="s">
        <v>292</v>
      </c>
      <c r="B485" s="3">
        <f t="shared" si="14"/>
        <v>45348</v>
      </c>
      <c r="C485" s="7" t="s">
        <v>66</v>
      </c>
      <c r="D485" s="7" t="s">
        <v>55</v>
      </c>
      <c r="E485" s="9">
        <v>277</v>
      </c>
      <c r="F485" s="9">
        <v>185</v>
      </c>
      <c r="G485" s="9">
        <f t="shared" si="15"/>
        <v>51245</v>
      </c>
      <c r="H485" s="9">
        <v>0</v>
      </c>
      <c r="I485" s="9">
        <v>0</v>
      </c>
      <c r="J485" s="34">
        <v>0</v>
      </c>
      <c r="K485" s="34">
        <v>0</v>
      </c>
      <c r="L485" s="9">
        <v>0</v>
      </c>
    </row>
    <row r="486" spans="1:12" x14ac:dyDescent="0.3">
      <c r="A486" s="3" t="s">
        <v>292</v>
      </c>
      <c r="B486" s="3">
        <f t="shared" si="14"/>
        <v>45348</v>
      </c>
      <c r="C486" s="7" t="s">
        <v>66</v>
      </c>
      <c r="D486" s="7" t="s">
        <v>56</v>
      </c>
      <c r="E486" s="9">
        <v>297</v>
      </c>
      <c r="F486" s="9">
        <v>203</v>
      </c>
      <c r="G486" s="9">
        <f t="shared" si="15"/>
        <v>60291</v>
      </c>
      <c r="H486" s="9">
        <v>0</v>
      </c>
      <c r="I486" s="9">
        <v>0</v>
      </c>
      <c r="J486" s="34">
        <v>0</v>
      </c>
      <c r="K486" s="34">
        <v>0</v>
      </c>
      <c r="L486" s="9">
        <v>0</v>
      </c>
    </row>
    <row r="487" spans="1:12" x14ac:dyDescent="0.3">
      <c r="A487" s="3" t="s">
        <v>292</v>
      </c>
      <c r="B487" s="3">
        <f t="shared" si="14"/>
        <v>45348</v>
      </c>
      <c r="C487" s="7" t="s">
        <v>66</v>
      </c>
      <c r="D487" s="7" t="s">
        <v>57</v>
      </c>
      <c r="E487" s="9">
        <v>264</v>
      </c>
      <c r="F487" s="9">
        <v>176</v>
      </c>
      <c r="G487" s="9">
        <f t="shared" si="15"/>
        <v>46464</v>
      </c>
      <c r="H487" s="9">
        <v>0</v>
      </c>
      <c r="I487" s="9">
        <v>0</v>
      </c>
      <c r="J487" s="34">
        <v>0</v>
      </c>
      <c r="K487" s="34">
        <v>0</v>
      </c>
      <c r="L487" s="9">
        <v>0</v>
      </c>
    </row>
    <row r="488" spans="1:12" x14ac:dyDescent="0.3">
      <c r="A488" s="3" t="s">
        <v>292</v>
      </c>
      <c r="B488" s="3">
        <f t="shared" si="14"/>
        <v>45348</v>
      </c>
      <c r="C488" s="7" t="s">
        <v>66</v>
      </c>
      <c r="D488" s="7" t="s">
        <v>58</v>
      </c>
      <c r="E488" s="9">
        <v>46</v>
      </c>
      <c r="F488" s="9">
        <v>5169</v>
      </c>
      <c r="G488" s="9">
        <f t="shared" si="15"/>
        <v>237774</v>
      </c>
      <c r="H488" s="9">
        <v>0</v>
      </c>
      <c r="I488" s="9">
        <v>0</v>
      </c>
      <c r="J488" s="34">
        <v>0</v>
      </c>
      <c r="K488" s="34">
        <v>0</v>
      </c>
      <c r="L488" s="9">
        <v>0</v>
      </c>
    </row>
    <row r="489" spans="1:12" x14ac:dyDescent="0.3">
      <c r="A489" s="3" t="s">
        <v>292</v>
      </c>
      <c r="B489" s="3">
        <f t="shared" si="14"/>
        <v>45348</v>
      </c>
      <c r="C489" s="7" t="s">
        <v>66</v>
      </c>
      <c r="D489" s="7" t="s">
        <v>59</v>
      </c>
      <c r="E489" s="9">
        <v>48</v>
      </c>
      <c r="F489" s="9">
        <v>5032</v>
      </c>
      <c r="G489" s="9">
        <f t="shared" si="15"/>
        <v>241536</v>
      </c>
      <c r="H489" s="9">
        <v>0</v>
      </c>
      <c r="I489" s="9">
        <v>0</v>
      </c>
      <c r="J489" s="34">
        <v>0</v>
      </c>
      <c r="K489" s="34">
        <v>0</v>
      </c>
      <c r="L489" s="9">
        <v>0</v>
      </c>
    </row>
    <row r="490" spans="1:12" x14ac:dyDescent="0.3">
      <c r="A490" s="3" t="s">
        <v>292</v>
      </c>
      <c r="B490" s="3">
        <f t="shared" si="14"/>
        <v>45348</v>
      </c>
      <c r="C490" s="7" t="s">
        <v>66</v>
      </c>
      <c r="D490" s="7" t="s">
        <v>60</v>
      </c>
      <c r="E490" s="9">
        <v>41</v>
      </c>
      <c r="F490" s="9">
        <v>4904</v>
      </c>
      <c r="G490" s="9">
        <f t="shared" si="15"/>
        <v>201064</v>
      </c>
      <c r="H490" s="9">
        <v>0</v>
      </c>
      <c r="I490" s="9">
        <v>0</v>
      </c>
      <c r="J490" s="34">
        <v>0</v>
      </c>
      <c r="K490" s="34">
        <v>0</v>
      </c>
      <c r="L490" s="9">
        <v>0</v>
      </c>
    </row>
    <row r="491" spans="1:12" x14ac:dyDescent="0.3">
      <c r="A491" s="3" t="s">
        <v>292</v>
      </c>
      <c r="B491" s="3">
        <f t="shared" si="14"/>
        <v>45348</v>
      </c>
      <c r="C491" s="7" t="s">
        <v>70</v>
      </c>
      <c r="D491" s="7" t="s">
        <v>46</v>
      </c>
      <c r="E491" s="9">
        <v>86</v>
      </c>
      <c r="F491" s="9">
        <v>300</v>
      </c>
      <c r="G491" s="9">
        <f t="shared" si="15"/>
        <v>25800</v>
      </c>
      <c r="H491" s="9">
        <v>0</v>
      </c>
      <c r="I491" s="9">
        <v>0</v>
      </c>
      <c r="J491" s="34">
        <v>0</v>
      </c>
      <c r="K491" s="34">
        <v>0</v>
      </c>
      <c r="L491" s="9">
        <v>0</v>
      </c>
    </row>
    <row r="492" spans="1:12" x14ac:dyDescent="0.3">
      <c r="A492" s="3" t="s">
        <v>292</v>
      </c>
      <c r="B492" s="3">
        <f t="shared" si="14"/>
        <v>45348</v>
      </c>
      <c r="C492" s="7" t="s">
        <v>70</v>
      </c>
      <c r="D492" s="7" t="s">
        <v>49</v>
      </c>
      <c r="E492" s="9">
        <v>89</v>
      </c>
      <c r="F492" s="9">
        <v>314</v>
      </c>
      <c r="G492" s="9">
        <f t="shared" si="15"/>
        <v>27946</v>
      </c>
      <c r="H492" s="9">
        <v>0</v>
      </c>
      <c r="I492" s="9">
        <v>0</v>
      </c>
      <c r="J492" s="34">
        <v>0</v>
      </c>
      <c r="K492" s="34">
        <v>0</v>
      </c>
      <c r="L492" s="9">
        <v>0</v>
      </c>
    </row>
    <row r="493" spans="1:12" x14ac:dyDescent="0.3">
      <c r="A493" s="3" t="s">
        <v>292</v>
      </c>
      <c r="B493" s="3">
        <f t="shared" si="14"/>
        <v>45348</v>
      </c>
      <c r="C493" s="7" t="s">
        <v>70</v>
      </c>
      <c r="D493" s="7" t="s">
        <v>50</v>
      </c>
      <c r="E493" s="9">
        <v>85</v>
      </c>
      <c r="F493" s="9">
        <v>323</v>
      </c>
      <c r="G493" s="9">
        <f t="shared" si="15"/>
        <v>27455</v>
      </c>
      <c r="H493" s="9">
        <v>0</v>
      </c>
      <c r="I493" s="9">
        <v>0</v>
      </c>
      <c r="J493" s="34">
        <v>0</v>
      </c>
      <c r="K493" s="34">
        <v>0</v>
      </c>
      <c r="L493" s="9">
        <v>0</v>
      </c>
    </row>
    <row r="494" spans="1:12" x14ac:dyDescent="0.3">
      <c r="A494" s="3" t="s">
        <v>292</v>
      </c>
      <c r="B494" s="3">
        <f t="shared" si="14"/>
        <v>45348</v>
      </c>
      <c r="C494" s="7" t="s">
        <v>70</v>
      </c>
      <c r="D494" s="7" t="s">
        <v>52</v>
      </c>
      <c r="E494" s="9">
        <v>100</v>
      </c>
      <c r="F494" s="9">
        <v>263</v>
      </c>
      <c r="G494" s="9">
        <f t="shared" si="15"/>
        <v>26300</v>
      </c>
      <c r="H494" s="9">
        <v>0</v>
      </c>
      <c r="I494" s="9">
        <v>0</v>
      </c>
      <c r="J494" s="34">
        <v>0</v>
      </c>
      <c r="K494" s="34">
        <v>0</v>
      </c>
      <c r="L494" s="9">
        <v>1</v>
      </c>
    </row>
    <row r="495" spans="1:12" x14ac:dyDescent="0.3">
      <c r="A495" s="3" t="s">
        <v>292</v>
      </c>
      <c r="B495" s="3">
        <f t="shared" si="14"/>
        <v>45348</v>
      </c>
      <c r="C495" s="7" t="s">
        <v>70</v>
      </c>
      <c r="D495" s="7" t="s">
        <v>55</v>
      </c>
      <c r="E495" s="9">
        <v>122</v>
      </c>
      <c r="F495" s="9">
        <v>187</v>
      </c>
      <c r="G495" s="9">
        <f t="shared" si="15"/>
        <v>22814</v>
      </c>
      <c r="H495" s="9">
        <v>0</v>
      </c>
      <c r="I495" s="9">
        <v>0</v>
      </c>
      <c r="J495" s="34">
        <v>0</v>
      </c>
      <c r="K495" s="34">
        <v>0</v>
      </c>
      <c r="L495" s="9">
        <v>0</v>
      </c>
    </row>
    <row r="496" spans="1:12" x14ac:dyDescent="0.3">
      <c r="A496" s="3" t="s">
        <v>292</v>
      </c>
      <c r="B496" s="3">
        <f t="shared" si="14"/>
        <v>45348</v>
      </c>
      <c r="C496" s="7" t="s">
        <v>70</v>
      </c>
      <c r="D496" s="7" t="s">
        <v>56</v>
      </c>
      <c r="E496" s="9">
        <v>129</v>
      </c>
      <c r="F496" s="9">
        <v>207</v>
      </c>
      <c r="G496" s="9">
        <f t="shared" si="15"/>
        <v>26703</v>
      </c>
      <c r="H496" s="9">
        <v>0</v>
      </c>
      <c r="I496" s="9">
        <v>0</v>
      </c>
      <c r="J496" s="34">
        <v>0</v>
      </c>
      <c r="K496" s="34">
        <v>0</v>
      </c>
      <c r="L496" s="9">
        <v>0</v>
      </c>
    </row>
    <row r="497" spans="1:12" x14ac:dyDescent="0.3">
      <c r="A497" s="3" t="s">
        <v>292</v>
      </c>
      <c r="B497" s="3">
        <f t="shared" si="14"/>
        <v>45348</v>
      </c>
      <c r="C497" s="7" t="s">
        <v>70</v>
      </c>
      <c r="D497" s="7" t="s">
        <v>57</v>
      </c>
      <c r="E497" s="9">
        <v>117</v>
      </c>
      <c r="F497" s="9">
        <v>180</v>
      </c>
      <c r="G497" s="9">
        <f t="shared" si="15"/>
        <v>21060</v>
      </c>
      <c r="H497" s="9">
        <v>0</v>
      </c>
      <c r="I497" s="9">
        <v>0</v>
      </c>
      <c r="J497" s="34">
        <v>0</v>
      </c>
      <c r="K497" s="34">
        <v>0</v>
      </c>
      <c r="L497" s="9">
        <v>0</v>
      </c>
    </row>
    <row r="498" spans="1:12" x14ac:dyDescent="0.3">
      <c r="A498" s="3" t="s">
        <v>292</v>
      </c>
      <c r="B498" s="3">
        <f t="shared" si="14"/>
        <v>45348</v>
      </c>
      <c r="C498" s="7" t="s">
        <v>74</v>
      </c>
      <c r="D498" s="7" t="s">
        <v>46</v>
      </c>
      <c r="E498" s="9">
        <v>275</v>
      </c>
      <c r="F498" s="9">
        <v>288</v>
      </c>
      <c r="G498" s="9">
        <f t="shared" si="15"/>
        <v>79200</v>
      </c>
      <c r="H498" s="9">
        <v>0</v>
      </c>
      <c r="I498" s="9">
        <v>0</v>
      </c>
      <c r="J498" s="34">
        <v>0</v>
      </c>
      <c r="K498" s="34">
        <v>0</v>
      </c>
      <c r="L498" s="9">
        <v>0</v>
      </c>
    </row>
    <row r="499" spans="1:12" x14ac:dyDescent="0.3">
      <c r="A499" s="3" t="s">
        <v>292</v>
      </c>
      <c r="B499" s="3">
        <f t="shared" si="14"/>
        <v>45348</v>
      </c>
      <c r="C499" s="7" t="s">
        <v>74</v>
      </c>
      <c r="D499" s="7" t="s">
        <v>49</v>
      </c>
      <c r="E499" s="9">
        <v>314</v>
      </c>
      <c r="F499" s="9">
        <v>298</v>
      </c>
      <c r="G499" s="9">
        <f t="shared" si="15"/>
        <v>93572</v>
      </c>
      <c r="H499" s="9">
        <v>1</v>
      </c>
      <c r="I499" s="9">
        <v>0</v>
      </c>
      <c r="J499" s="34">
        <v>0.19</v>
      </c>
      <c r="K499" s="34">
        <v>0.02</v>
      </c>
      <c r="L499" s="9">
        <v>0</v>
      </c>
    </row>
    <row r="500" spans="1:12" x14ac:dyDescent="0.3">
      <c r="A500" s="3" t="s">
        <v>292</v>
      </c>
      <c r="B500" s="3">
        <f t="shared" si="14"/>
        <v>45348</v>
      </c>
      <c r="C500" s="7" t="s">
        <v>74</v>
      </c>
      <c r="D500" s="7" t="s">
        <v>50</v>
      </c>
      <c r="E500" s="9">
        <v>266</v>
      </c>
      <c r="F500" s="9">
        <v>309</v>
      </c>
      <c r="G500" s="9">
        <f t="shared" si="15"/>
        <v>82194</v>
      </c>
      <c r="H500" s="9">
        <v>0</v>
      </c>
      <c r="I500" s="9">
        <v>0</v>
      </c>
      <c r="J500" s="34">
        <v>0</v>
      </c>
      <c r="K500" s="34">
        <v>0</v>
      </c>
      <c r="L500" s="9">
        <v>0</v>
      </c>
    </row>
    <row r="501" spans="1:12" x14ac:dyDescent="0.3">
      <c r="A501" s="3" t="s">
        <v>292</v>
      </c>
      <c r="B501" s="3">
        <f t="shared" si="14"/>
        <v>45348</v>
      </c>
      <c r="C501" s="7" t="s">
        <v>74</v>
      </c>
      <c r="D501" s="7" t="s">
        <v>51</v>
      </c>
      <c r="E501" s="9">
        <v>294</v>
      </c>
      <c r="F501" s="9">
        <v>344</v>
      </c>
      <c r="G501" s="9">
        <f t="shared" si="15"/>
        <v>101136</v>
      </c>
      <c r="H501" s="9">
        <v>1</v>
      </c>
      <c r="I501" s="9">
        <v>0</v>
      </c>
      <c r="J501" s="34">
        <v>0.14000000000000001</v>
      </c>
      <c r="K501" s="34">
        <v>0.02</v>
      </c>
      <c r="L501" s="9">
        <v>0</v>
      </c>
    </row>
    <row r="502" spans="1:12" x14ac:dyDescent="0.3">
      <c r="A502" s="3" t="s">
        <v>292</v>
      </c>
      <c r="B502" s="3">
        <f t="shared" si="14"/>
        <v>45348</v>
      </c>
      <c r="C502" s="7" t="s">
        <v>74</v>
      </c>
      <c r="D502" s="7" t="s">
        <v>52</v>
      </c>
      <c r="E502" s="9">
        <v>351</v>
      </c>
      <c r="F502" s="9">
        <v>253</v>
      </c>
      <c r="G502" s="9">
        <f t="shared" si="15"/>
        <v>88803</v>
      </c>
      <c r="H502" s="9">
        <v>1</v>
      </c>
      <c r="I502" s="9">
        <v>0</v>
      </c>
      <c r="J502" s="34">
        <v>0.19</v>
      </c>
      <c r="K502" s="34">
        <v>0.02</v>
      </c>
      <c r="L502" s="9">
        <v>0</v>
      </c>
    </row>
    <row r="503" spans="1:12" x14ac:dyDescent="0.3">
      <c r="A503" s="3" t="s">
        <v>292</v>
      </c>
      <c r="B503" s="3">
        <f t="shared" si="14"/>
        <v>45348</v>
      </c>
      <c r="C503" s="7" t="s">
        <v>74</v>
      </c>
      <c r="D503" s="7" t="s">
        <v>54</v>
      </c>
      <c r="E503" s="9">
        <v>428</v>
      </c>
      <c r="F503" s="9">
        <v>162</v>
      </c>
      <c r="G503" s="9">
        <f t="shared" si="15"/>
        <v>69336</v>
      </c>
      <c r="H503" s="9">
        <v>0</v>
      </c>
      <c r="I503" s="9">
        <v>0</v>
      </c>
      <c r="J503" s="34">
        <v>0</v>
      </c>
      <c r="K503" s="34">
        <v>0</v>
      </c>
      <c r="L503" s="9">
        <v>0</v>
      </c>
    </row>
    <row r="504" spans="1:12" x14ac:dyDescent="0.3">
      <c r="A504" s="3" t="s">
        <v>292</v>
      </c>
      <c r="B504" s="3">
        <f t="shared" si="14"/>
        <v>45348</v>
      </c>
      <c r="C504" s="7" t="s">
        <v>74</v>
      </c>
      <c r="D504" s="7" t="s">
        <v>55</v>
      </c>
      <c r="E504" s="9">
        <v>448</v>
      </c>
      <c r="F504" s="9">
        <v>181</v>
      </c>
      <c r="G504" s="9">
        <f t="shared" si="15"/>
        <v>81088</v>
      </c>
      <c r="H504" s="9">
        <v>0</v>
      </c>
      <c r="I504" s="9">
        <v>0</v>
      </c>
      <c r="J504" s="34">
        <v>0</v>
      </c>
      <c r="K504" s="34">
        <v>0</v>
      </c>
      <c r="L504" s="9">
        <v>0</v>
      </c>
    </row>
    <row r="505" spans="1:12" x14ac:dyDescent="0.3">
      <c r="A505" s="3" t="s">
        <v>292</v>
      </c>
      <c r="B505" s="3">
        <f t="shared" si="14"/>
        <v>45348</v>
      </c>
      <c r="C505" s="7" t="s">
        <v>74</v>
      </c>
      <c r="D505" s="7" t="s">
        <v>56</v>
      </c>
      <c r="E505" s="9">
        <v>397</v>
      </c>
      <c r="F505" s="9">
        <v>199</v>
      </c>
      <c r="G505" s="9">
        <f t="shared" si="15"/>
        <v>79003</v>
      </c>
      <c r="H505" s="9">
        <v>0</v>
      </c>
      <c r="I505" s="9">
        <v>0</v>
      </c>
      <c r="J505" s="34">
        <v>0</v>
      </c>
      <c r="K505" s="34">
        <v>0</v>
      </c>
      <c r="L505" s="9">
        <v>0</v>
      </c>
    </row>
    <row r="506" spans="1:12" x14ac:dyDescent="0.3">
      <c r="A506" s="3" t="s">
        <v>292</v>
      </c>
      <c r="B506" s="3">
        <f t="shared" si="14"/>
        <v>45348</v>
      </c>
      <c r="C506" s="7" t="s">
        <v>74</v>
      </c>
      <c r="D506" s="7" t="s">
        <v>57</v>
      </c>
      <c r="E506" s="9">
        <v>473</v>
      </c>
      <c r="F506" s="9">
        <v>171</v>
      </c>
      <c r="G506" s="9">
        <f t="shared" si="15"/>
        <v>80883</v>
      </c>
      <c r="H506" s="9">
        <v>0</v>
      </c>
      <c r="I506" s="9">
        <v>0</v>
      </c>
      <c r="J506" s="34">
        <v>0</v>
      </c>
      <c r="K506" s="34">
        <v>0</v>
      </c>
      <c r="L506" s="9">
        <v>0</v>
      </c>
    </row>
    <row r="507" spans="1:12" x14ac:dyDescent="0.3">
      <c r="A507" s="3" t="s">
        <v>292</v>
      </c>
      <c r="B507" s="3">
        <f t="shared" si="14"/>
        <v>45348</v>
      </c>
      <c r="C507" s="7" t="s">
        <v>74</v>
      </c>
      <c r="D507" s="7" t="s">
        <v>58</v>
      </c>
      <c r="E507" s="9">
        <v>59</v>
      </c>
      <c r="F507" s="9">
        <v>5030</v>
      </c>
      <c r="G507" s="9">
        <f t="shared" si="15"/>
        <v>296770</v>
      </c>
      <c r="H507" s="9">
        <v>0</v>
      </c>
      <c r="I507" s="9">
        <v>0</v>
      </c>
      <c r="J507" s="34">
        <v>0</v>
      </c>
      <c r="K507" s="34">
        <v>0</v>
      </c>
      <c r="L507" s="9">
        <v>0</v>
      </c>
    </row>
    <row r="508" spans="1:12" x14ac:dyDescent="0.3">
      <c r="A508" s="3" t="s">
        <v>292</v>
      </c>
      <c r="B508" s="3">
        <f t="shared" si="14"/>
        <v>45348</v>
      </c>
      <c r="C508" s="7" t="s">
        <v>74</v>
      </c>
      <c r="D508" s="7" t="s">
        <v>59</v>
      </c>
      <c r="E508" s="9">
        <v>55</v>
      </c>
      <c r="F508" s="9">
        <v>4936</v>
      </c>
      <c r="G508" s="9">
        <f t="shared" si="15"/>
        <v>271480</v>
      </c>
      <c r="H508" s="9">
        <v>0</v>
      </c>
      <c r="I508" s="9">
        <v>0</v>
      </c>
      <c r="J508" s="34">
        <v>0</v>
      </c>
      <c r="K508" s="34">
        <v>0</v>
      </c>
      <c r="L508" s="9">
        <v>0</v>
      </c>
    </row>
    <row r="509" spans="1:12" x14ac:dyDescent="0.3">
      <c r="A509" s="3" t="s">
        <v>292</v>
      </c>
      <c r="B509" s="3">
        <f t="shared" si="14"/>
        <v>45348</v>
      </c>
      <c r="C509" s="7" t="s">
        <v>74</v>
      </c>
      <c r="D509" s="7" t="s">
        <v>60</v>
      </c>
      <c r="E509" s="9">
        <v>60</v>
      </c>
      <c r="F509" s="9">
        <v>4799</v>
      </c>
      <c r="G509" s="9">
        <f t="shared" si="15"/>
        <v>287940</v>
      </c>
      <c r="H509" s="9">
        <v>0</v>
      </c>
      <c r="I509" s="9">
        <v>0</v>
      </c>
      <c r="J509" s="34">
        <v>0</v>
      </c>
      <c r="K509" s="34">
        <v>0</v>
      </c>
      <c r="L509" s="9">
        <v>0</v>
      </c>
    </row>
    <row r="510" spans="1:12" x14ac:dyDescent="0.3">
      <c r="A510" s="3" t="s">
        <v>292</v>
      </c>
      <c r="B510" s="3">
        <f t="shared" si="14"/>
        <v>45348</v>
      </c>
      <c r="C510" s="7" t="s">
        <v>74</v>
      </c>
      <c r="D510" s="7" t="s">
        <v>61</v>
      </c>
      <c r="E510" s="9">
        <v>54</v>
      </c>
      <c r="F510" s="9">
        <v>1171</v>
      </c>
      <c r="G510" s="9">
        <f t="shared" si="15"/>
        <v>63234</v>
      </c>
      <c r="H510" s="9">
        <v>0</v>
      </c>
      <c r="I510" s="9">
        <v>0</v>
      </c>
      <c r="J510" s="34">
        <v>0</v>
      </c>
      <c r="K510" s="34">
        <v>0</v>
      </c>
      <c r="L510" s="9">
        <v>0</v>
      </c>
    </row>
    <row r="511" spans="1:12" x14ac:dyDescent="0.3">
      <c r="A511" s="3" t="s">
        <v>292</v>
      </c>
      <c r="B511" s="3">
        <f t="shared" si="14"/>
        <v>45348</v>
      </c>
      <c r="C511" s="7" t="s">
        <v>76</v>
      </c>
      <c r="D511" s="7" t="s">
        <v>46</v>
      </c>
      <c r="E511" s="9">
        <v>123</v>
      </c>
      <c r="F511" s="9">
        <v>299</v>
      </c>
      <c r="G511" s="9">
        <f t="shared" si="15"/>
        <v>36777</v>
      </c>
      <c r="H511" s="9">
        <v>0</v>
      </c>
      <c r="I511" s="9">
        <v>0</v>
      </c>
      <c r="J511" s="34">
        <v>0</v>
      </c>
      <c r="K511" s="34">
        <v>0</v>
      </c>
      <c r="L511" s="9">
        <v>0</v>
      </c>
    </row>
    <row r="512" spans="1:12" x14ac:dyDescent="0.3">
      <c r="A512" s="3" t="s">
        <v>292</v>
      </c>
      <c r="B512" s="3">
        <f t="shared" si="14"/>
        <v>45348</v>
      </c>
      <c r="C512" s="7" t="s">
        <v>76</v>
      </c>
      <c r="D512" s="7" t="s">
        <v>49</v>
      </c>
      <c r="E512" s="9">
        <v>136</v>
      </c>
      <c r="F512" s="9">
        <v>309</v>
      </c>
      <c r="G512" s="9">
        <f t="shared" si="15"/>
        <v>42024</v>
      </c>
      <c r="H512" s="9">
        <v>1</v>
      </c>
      <c r="I512" s="9">
        <v>0</v>
      </c>
      <c r="J512" s="34">
        <v>0.22</v>
      </c>
      <c r="K512" s="34">
        <v>0.02</v>
      </c>
      <c r="L512" s="9">
        <v>0</v>
      </c>
    </row>
    <row r="513" spans="1:12" x14ac:dyDescent="0.3">
      <c r="A513" s="3" t="s">
        <v>292</v>
      </c>
      <c r="B513" s="3">
        <f t="shared" si="14"/>
        <v>45348</v>
      </c>
      <c r="C513" s="7" t="s">
        <v>76</v>
      </c>
      <c r="D513" s="7" t="s">
        <v>50</v>
      </c>
      <c r="E513" s="9">
        <v>106</v>
      </c>
      <c r="F513" s="9">
        <v>321</v>
      </c>
      <c r="G513" s="9">
        <f t="shared" si="15"/>
        <v>34026</v>
      </c>
      <c r="H513" s="9">
        <v>0</v>
      </c>
      <c r="I513" s="9">
        <v>0</v>
      </c>
      <c r="J513" s="34">
        <v>0</v>
      </c>
      <c r="K513" s="34">
        <v>0</v>
      </c>
      <c r="L513" s="9">
        <v>0</v>
      </c>
    </row>
    <row r="514" spans="1:12" x14ac:dyDescent="0.3">
      <c r="A514" s="3" t="s">
        <v>292</v>
      </c>
      <c r="B514" s="3">
        <f t="shared" ref="B514:B577" si="16">DATE(LEFT(A514,4),1,1)
 + MOD(1 - WEEKDAY(DATE(LEFT(A514,4),1,1),2),7)
 + 7*(VALUE(RIGHT(A514,2)) - 1)</f>
        <v>45348</v>
      </c>
      <c r="C514" s="7" t="s">
        <v>76</v>
      </c>
      <c r="D514" s="7" t="s">
        <v>51</v>
      </c>
      <c r="E514" s="9">
        <v>122</v>
      </c>
      <c r="F514" s="9">
        <v>357</v>
      </c>
      <c r="G514" s="9">
        <f t="shared" ref="G514:G577" si="17">E514*F514</f>
        <v>43554</v>
      </c>
      <c r="H514" s="9">
        <v>0</v>
      </c>
      <c r="I514" s="9">
        <v>0</v>
      </c>
      <c r="J514" s="34">
        <v>0</v>
      </c>
      <c r="K514" s="34">
        <v>0</v>
      </c>
      <c r="L514" s="9">
        <v>0</v>
      </c>
    </row>
    <row r="515" spans="1:12" x14ac:dyDescent="0.3">
      <c r="A515" s="3" t="s">
        <v>292</v>
      </c>
      <c r="B515" s="3">
        <f t="shared" si="16"/>
        <v>45348</v>
      </c>
      <c r="C515" s="7" t="s">
        <v>76</v>
      </c>
      <c r="D515" s="7" t="s">
        <v>52</v>
      </c>
      <c r="E515" s="9">
        <v>130</v>
      </c>
      <c r="F515" s="9">
        <v>265</v>
      </c>
      <c r="G515" s="9">
        <f t="shared" si="17"/>
        <v>34450</v>
      </c>
      <c r="H515" s="9">
        <v>0</v>
      </c>
      <c r="I515" s="9">
        <v>0</v>
      </c>
      <c r="J515" s="34">
        <v>0</v>
      </c>
      <c r="K515" s="34">
        <v>0</v>
      </c>
      <c r="L515" s="9">
        <v>0</v>
      </c>
    </row>
    <row r="516" spans="1:12" x14ac:dyDescent="0.3">
      <c r="A516" s="3" t="s">
        <v>292</v>
      </c>
      <c r="B516" s="3">
        <f t="shared" si="16"/>
        <v>45348</v>
      </c>
      <c r="C516" s="7" t="s">
        <v>76</v>
      </c>
      <c r="D516" s="7" t="s">
        <v>54</v>
      </c>
      <c r="E516" s="9">
        <v>201</v>
      </c>
      <c r="F516" s="9">
        <v>167</v>
      </c>
      <c r="G516" s="9">
        <f t="shared" si="17"/>
        <v>33567</v>
      </c>
      <c r="H516" s="9">
        <v>0</v>
      </c>
      <c r="I516" s="9">
        <v>0</v>
      </c>
      <c r="J516" s="34">
        <v>0</v>
      </c>
      <c r="K516" s="34">
        <v>0</v>
      </c>
      <c r="L516" s="9">
        <v>0</v>
      </c>
    </row>
    <row r="517" spans="1:12" x14ac:dyDescent="0.3">
      <c r="A517" s="3" t="s">
        <v>292</v>
      </c>
      <c r="B517" s="3">
        <f t="shared" si="16"/>
        <v>45348</v>
      </c>
      <c r="C517" s="7" t="s">
        <v>76</v>
      </c>
      <c r="D517" s="7" t="s">
        <v>55</v>
      </c>
      <c r="E517" s="9">
        <v>201</v>
      </c>
      <c r="F517" s="9">
        <v>187</v>
      </c>
      <c r="G517" s="9">
        <f t="shared" si="17"/>
        <v>37587</v>
      </c>
      <c r="H517" s="9">
        <v>0</v>
      </c>
      <c r="I517" s="9">
        <v>0</v>
      </c>
      <c r="J517" s="34">
        <v>0</v>
      </c>
      <c r="K517" s="34">
        <v>0</v>
      </c>
      <c r="L517" s="9">
        <v>0</v>
      </c>
    </row>
    <row r="518" spans="1:12" x14ac:dyDescent="0.3">
      <c r="A518" s="3" t="s">
        <v>292</v>
      </c>
      <c r="B518" s="3">
        <f t="shared" si="16"/>
        <v>45348</v>
      </c>
      <c r="C518" s="7" t="s">
        <v>76</v>
      </c>
      <c r="D518" s="7" t="s">
        <v>56</v>
      </c>
      <c r="E518" s="9">
        <v>194</v>
      </c>
      <c r="F518" s="9">
        <v>208</v>
      </c>
      <c r="G518" s="9">
        <f t="shared" si="17"/>
        <v>40352</v>
      </c>
      <c r="H518" s="9">
        <v>0</v>
      </c>
      <c r="I518" s="9">
        <v>0</v>
      </c>
      <c r="J518" s="34">
        <v>0</v>
      </c>
      <c r="K518" s="34">
        <v>0</v>
      </c>
      <c r="L518" s="9">
        <v>0</v>
      </c>
    </row>
    <row r="519" spans="1:12" x14ac:dyDescent="0.3">
      <c r="A519" s="3" t="s">
        <v>292</v>
      </c>
      <c r="B519" s="3">
        <f t="shared" si="16"/>
        <v>45348</v>
      </c>
      <c r="C519" s="7" t="s">
        <v>76</v>
      </c>
      <c r="D519" s="7" t="s">
        <v>57</v>
      </c>
      <c r="E519" s="9">
        <v>204</v>
      </c>
      <c r="F519" s="9">
        <v>179</v>
      </c>
      <c r="G519" s="9">
        <f t="shared" si="17"/>
        <v>36516</v>
      </c>
      <c r="H519" s="9">
        <v>0</v>
      </c>
      <c r="I519" s="9">
        <v>0</v>
      </c>
      <c r="J519" s="34">
        <v>0</v>
      </c>
      <c r="K519" s="34">
        <v>0</v>
      </c>
      <c r="L519" s="9">
        <v>0</v>
      </c>
    </row>
    <row r="520" spans="1:12" x14ac:dyDescent="0.3">
      <c r="A520" s="3" t="s">
        <v>292</v>
      </c>
      <c r="B520" s="3">
        <f t="shared" si="16"/>
        <v>45348</v>
      </c>
      <c r="C520" s="7" t="s">
        <v>76</v>
      </c>
      <c r="D520" s="7" t="s">
        <v>58</v>
      </c>
      <c r="E520" s="9">
        <v>57</v>
      </c>
      <c r="F520" s="9">
        <v>5260</v>
      </c>
      <c r="G520" s="9">
        <f t="shared" si="17"/>
        <v>299820</v>
      </c>
      <c r="H520" s="9">
        <v>0</v>
      </c>
      <c r="I520" s="9">
        <v>0</v>
      </c>
      <c r="J520" s="34">
        <v>0</v>
      </c>
      <c r="K520" s="34">
        <v>0</v>
      </c>
      <c r="L520" s="9">
        <v>0</v>
      </c>
    </row>
    <row r="521" spans="1:12" x14ac:dyDescent="0.3">
      <c r="A521" s="3" t="s">
        <v>292</v>
      </c>
      <c r="B521" s="3">
        <f t="shared" si="16"/>
        <v>45348</v>
      </c>
      <c r="C521" s="7" t="s">
        <v>76</v>
      </c>
      <c r="D521" s="7" t="s">
        <v>59</v>
      </c>
      <c r="E521" s="9">
        <v>56</v>
      </c>
      <c r="F521" s="9">
        <v>5174</v>
      </c>
      <c r="G521" s="9">
        <f t="shared" si="17"/>
        <v>289744</v>
      </c>
      <c r="H521" s="9">
        <v>0</v>
      </c>
      <c r="I521" s="9">
        <v>0</v>
      </c>
      <c r="J521" s="34">
        <v>0</v>
      </c>
      <c r="K521" s="34">
        <v>0</v>
      </c>
      <c r="L521" s="9">
        <v>0</v>
      </c>
    </row>
    <row r="522" spans="1:12" x14ac:dyDescent="0.3">
      <c r="A522" s="3" t="s">
        <v>292</v>
      </c>
      <c r="B522" s="3">
        <f t="shared" si="16"/>
        <v>45348</v>
      </c>
      <c r="C522" s="7" t="s">
        <v>76</v>
      </c>
      <c r="D522" s="7" t="s">
        <v>60</v>
      </c>
      <c r="E522" s="9">
        <v>52</v>
      </c>
      <c r="F522" s="9">
        <v>5020</v>
      </c>
      <c r="G522" s="9">
        <f t="shared" si="17"/>
        <v>261040</v>
      </c>
      <c r="H522" s="9">
        <v>0</v>
      </c>
      <c r="I522" s="9">
        <v>0</v>
      </c>
      <c r="J522" s="34">
        <v>0</v>
      </c>
      <c r="K522" s="34">
        <v>0</v>
      </c>
      <c r="L522" s="9">
        <v>0</v>
      </c>
    </row>
    <row r="523" spans="1:12" x14ac:dyDescent="0.3">
      <c r="A523" s="3" t="s">
        <v>292</v>
      </c>
      <c r="B523" s="3">
        <f t="shared" si="16"/>
        <v>45348</v>
      </c>
      <c r="C523" s="7" t="s">
        <v>76</v>
      </c>
      <c r="D523" s="7" t="s">
        <v>61</v>
      </c>
      <c r="E523" s="9">
        <v>61</v>
      </c>
      <c r="F523" s="9">
        <v>1232</v>
      </c>
      <c r="G523" s="9">
        <f t="shared" si="17"/>
        <v>75152</v>
      </c>
      <c r="H523" s="9">
        <v>1</v>
      </c>
      <c r="I523" s="9">
        <v>0</v>
      </c>
      <c r="J523" s="34">
        <v>0.1</v>
      </c>
      <c r="K523" s="34">
        <v>0.01</v>
      </c>
      <c r="L523" s="9">
        <v>0</v>
      </c>
    </row>
    <row r="524" spans="1:12" x14ac:dyDescent="0.3">
      <c r="A524" s="3" t="s">
        <v>293</v>
      </c>
      <c r="B524" s="3">
        <f t="shared" si="16"/>
        <v>45355</v>
      </c>
      <c r="C524" s="7" t="s">
        <v>62</v>
      </c>
      <c r="D524" s="7" t="s">
        <v>46</v>
      </c>
      <c r="E524" s="9">
        <v>375</v>
      </c>
      <c r="F524" s="9">
        <v>287</v>
      </c>
      <c r="G524" s="9">
        <f t="shared" si="17"/>
        <v>107625</v>
      </c>
      <c r="H524" s="9">
        <v>1</v>
      </c>
      <c r="I524" s="9">
        <v>0</v>
      </c>
      <c r="J524" s="34">
        <v>0.25</v>
      </c>
      <c r="K524" s="34">
        <v>0.02</v>
      </c>
      <c r="L524" s="9">
        <v>0</v>
      </c>
    </row>
    <row r="525" spans="1:12" x14ac:dyDescent="0.3">
      <c r="A525" s="3" t="s">
        <v>293</v>
      </c>
      <c r="B525" s="3">
        <f t="shared" si="16"/>
        <v>45355</v>
      </c>
      <c r="C525" s="7" t="s">
        <v>62</v>
      </c>
      <c r="D525" s="7" t="s">
        <v>49</v>
      </c>
      <c r="E525" s="9">
        <v>297</v>
      </c>
      <c r="F525" s="9">
        <v>298</v>
      </c>
      <c r="G525" s="9">
        <f t="shared" si="17"/>
        <v>88506</v>
      </c>
      <c r="H525" s="9">
        <v>0</v>
      </c>
      <c r="I525" s="9">
        <v>0</v>
      </c>
      <c r="J525" s="34">
        <v>0</v>
      </c>
      <c r="K525" s="34">
        <v>0</v>
      </c>
      <c r="L525" s="9">
        <v>0</v>
      </c>
    </row>
    <row r="526" spans="1:12" x14ac:dyDescent="0.3">
      <c r="A526" s="3" t="s">
        <v>293</v>
      </c>
      <c r="B526" s="3">
        <f t="shared" si="16"/>
        <v>45355</v>
      </c>
      <c r="C526" s="7" t="s">
        <v>62</v>
      </c>
      <c r="D526" s="7" t="s">
        <v>50</v>
      </c>
      <c r="E526" s="9">
        <v>307</v>
      </c>
      <c r="F526" s="9">
        <v>306</v>
      </c>
      <c r="G526" s="9">
        <f t="shared" si="17"/>
        <v>93942</v>
      </c>
      <c r="H526" s="9">
        <v>1</v>
      </c>
      <c r="I526" s="9">
        <v>0</v>
      </c>
      <c r="J526" s="34">
        <v>0.14000000000000001</v>
      </c>
      <c r="K526" s="34">
        <v>0.02</v>
      </c>
      <c r="L526" s="9">
        <v>3</v>
      </c>
    </row>
    <row r="527" spans="1:12" x14ac:dyDescent="0.3">
      <c r="A527" s="3" t="s">
        <v>293</v>
      </c>
      <c r="B527" s="3">
        <f t="shared" si="16"/>
        <v>45355</v>
      </c>
      <c r="C527" s="7" t="s">
        <v>62</v>
      </c>
      <c r="D527" s="7" t="s">
        <v>51</v>
      </c>
      <c r="E527" s="9">
        <v>272</v>
      </c>
      <c r="F527" s="9">
        <v>340</v>
      </c>
      <c r="G527" s="9">
        <f t="shared" si="17"/>
        <v>92480</v>
      </c>
      <c r="H527" s="9">
        <v>0</v>
      </c>
      <c r="I527" s="9">
        <v>0</v>
      </c>
      <c r="J527" s="34">
        <v>0</v>
      </c>
      <c r="K527" s="34">
        <v>0</v>
      </c>
      <c r="L527" s="9">
        <v>3</v>
      </c>
    </row>
    <row r="528" spans="1:12" x14ac:dyDescent="0.3">
      <c r="A528" s="3" t="s">
        <v>293</v>
      </c>
      <c r="B528" s="3">
        <f t="shared" si="16"/>
        <v>45355</v>
      </c>
      <c r="C528" s="7" t="s">
        <v>62</v>
      </c>
      <c r="D528" s="7" t="s">
        <v>52</v>
      </c>
      <c r="E528" s="9">
        <v>273</v>
      </c>
      <c r="F528" s="9">
        <v>248</v>
      </c>
      <c r="G528" s="9">
        <f t="shared" si="17"/>
        <v>67704</v>
      </c>
      <c r="H528" s="9">
        <v>0</v>
      </c>
      <c r="I528" s="9">
        <v>0</v>
      </c>
      <c r="J528" s="34">
        <v>0</v>
      </c>
      <c r="K528" s="34">
        <v>0</v>
      </c>
      <c r="L528" s="9">
        <v>0</v>
      </c>
    </row>
    <row r="529" spans="1:12" x14ac:dyDescent="0.3">
      <c r="A529" s="3" t="s">
        <v>293</v>
      </c>
      <c r="B529" s="3">
        <f t="shared" si="16"/>
        <v>45355</v>
      </c>
      <c r="C529" s="7" t="s">
        <v>62</v>
      </c>
      <c r="D529" s="7" t="s">
        <v>54</v>
      </c>
      <c r="E529" s="9">
        <v>406</v>
      </c>
      <c r="F529" s="9">
        <v>162</v>
      </c>
      <c r="G529" s="9">
        <f t="shared" si="17"/>
        <v>65772</v>
      </c>
      <c r="H529" s="9">
        <v>0</v>
      </c>
      <c r="I529" s="9">
        <v>0</v>
      </c>
      <c r="J529" s="34">
        <v>0</v>
      </c>
      <c r="K529" s="34">
        <v>0</v>
      </c>
      <c r="L529" s="9">
        <v>0</v>
      </c>
    </row>
    <row r="530" spans="1:12" x14ac:dyDescent="0.3">
      <c r="A530" s="3" t="s">
        <v>293</v>
      </c>
      <c r="B530" s="3">
        <f t="shared" si="16"/>
        <v>45355</v>
      </c>
      <c r="C530" s="7" t="s">
        <v>62</v>
      </c>
      <c r="D530" s="7" t="s">
        <v>55</v>
      </c>
      <c r="E530" s="9">
        <v>431</v>
      </c>
      <c r="F530" s="9">
        <v>180</v>
      </c>
      <c r="G530" s="9">
        <f t="shared" si="17"/>
        <v>77580</v>
      </c>
      <c r="H530" s="9">
        <v>0</v>
      </c>
      <c r="I530" s="9">
        <v>0</v>
      </c>
      <c r="J530" s="34">
        <v>0</v>
      </c>
      <c r="K530" s="34">
        <v>0</v>
      </c>
      <c r="L530" s="9">
        <v>0</v>
      </c>
    </row>
    <row r="531" spans="1:12" x14ac:dyDescent="0.3">
      <c r="A531" s="3" t="s">
        <v>293</v>
      </c>
      <c r="B531" s="3">
        <f t="shared" si="16"/>
        <v>45355</v>
      </c>
      <c r="C531" s="7" t="s">
        <v>62</v>
      </c>
      <c r="D531" s="7" t="s">
        <v>56</v>
      </c>
      <c r="E531" s="9">
        <v>436</v>
      </c>
      <c r="F531" s="9">
        <v>198</v>
      </c>
      <c r="G531" s="9">
        <f t="shared" si="17"/>
        <v>86328</v>
      </c>
      <c r="H531" s="9">
        <v>0</v>
      </c>
      <c r="I531" s="9">
        <v>0</v>
      </c>
      <c r="J531" s="34">
        <v>0</v>
      </c>
      <c r="K531" s="34">
        <v>0</v>
      </c>
      <c r="L531" s="9">
        <v>0</v>
      </c>
    </row>
    <row r="532" spans="1:12" x14ac:dyDescent="0.3">
      <c r="A532" s="3" t="s">
        <v>293</v>
      </c>
      <c r="B532" s="3">
        <f t="shared" si="16"/>
        <v>45355</v>
      </c>
      <c r="C532" s="7" t="s">
        <v>62</v>
      </c>
      <c r="D532" s="7" t="s">
        <v>57</v>
      </c>
      <c r="E532" s="9">
        <v>405</v>
      </c>
      <c r="F532" s="9">
        <v>170</v>
      </c>
      <c r="G532" s="9">
        <f t="shared" si="17"/>
        <v>68850</v>
      </c>
      <c r="H532" s="9">
        <v>0</v>
      </c>
      <c r="I532" s="9">
        <v>0</v>
      </c>
      <c r="J532" s="34">
        <v>0</v>
      </c>
      <c r="K532" s="34">
        <v>0</v>
      </c>
      <c r="L532" s="9">
        <v>0</v>
      </c>
    </row>
    <row r="533" spans="1:12" x14ac:dyDescent="0.3">
      <c r="A533" s="3" t="s">
        <v>293</v>
      </c>
      <c r="B533" s="3">
        <f t="shared" si="16"/>
        <v>45355</v>
      </c>
      <c r="C533" s="7" t="s">
        <v>62</v>
      </c>
      <c r="D533" s="7" t="s">
        <v>58</v>
      </c>
      <c r="E533" s="9">
        <v>55</v>
      </c>
      <c r="F533" s="9">
        <v>5030</v>
      </c>
      <c r="G533" s="9">
        <f t="shared" si="17"/>
        <v>276650</v>
      </c>
      <c r="H533" s="9">
        <v>0</v>
      </c>
      <c r="I533" s="9">
        <v>0</v>
      </c>
      <c r="J533" s="34">
        <v>0</v>
      </c>
      <c r="K533" s="34">
        <v>0</v>
      </c>
      <c r="L533" s="9">
        <v>0</v>
      </c>
    </row>
    <row r="534" spans="1:12" x14ac:dyDescent="0.3">
      <c r="A534" s="3" t="s">
        <v>293</v>
      </c>
      <c r="B534" s="3">
        <f t="shared" si="16"/>
        <v>45355</v>
      </c>
      <c r="C534" s="7" t="s">
        <v>62</v>
      </c>
      <c r="D534" s="7" t="s">
        <v>59</v>
      </c>
      <c r="E534" s="9">
        <v>59</v>
      </c>
      <c r="F534" s="9">
        <v>4867</v>
      </c>
      <c r="G534" s="9">
        <f t="shared" si="17"/>
        <v>287153</v>
      </c>
      <c r="H534" s="9">
        <v>0</v>
      </c>
      <c r="I534" s="9">
        <v>0</v>
      </c>
      <c r="J534" s="34">
        <v>0</v>
      </c>
      <c r="K534" s="34">
        <v>0</v>
      </c>
      <c r="L534" s="9">
        <v>0</v>
      </c>
    </row>
    <row r="535" spans="1:12" x14ac:dyDescent="0.3">
      <c r="A535" s="3" t="s">
        <v>293</v>
      </c>
      <c r="B535" s="3">
        <f t="shared" si="16"/>
        <v>45355</v>
      </c>
      <c r="C535" s="7" t="s">
        <v>62</v>
      </c>
      <c r="D535" s="7" t="s">
        <v>60</v>
      </c>
      <c r="E535" s="9">
        <v>48</v>
      </c>
      <c r="F535" s="9">
        <v>4809</v>
      </c>
      <c r="G535" s="9">
        <f t="shared" si="17"/>
        <v>230832</v>
      </c>
      <c r="H535" s="9">
        <v>0</v>
      </c>
      <c r="I535" s="9">
        <v>0</v>
      </c>
      <c r="J535" s="34">
        <v>0</v>
      </c>
      <c r="K535" s="34">
        <v>0</v>
      </c>
      <c r="L535" s="9">
        <v>0</v>
      </c>
    </row>
    <row r="536" spans="1:12" x14ac:dyDescent="0.3">
      <c r="A536" s="3" t="s">
        <v>293</v>
      </c>
      <c r="B536" s="3">
        <f t="shared" si="16"/>
        <v>45355</v>
      </c>
      <c r="C536" s="7" t="s">
        <v>62</v>
      </c>
      <c r="D536" s="7" t="s">
        <v>61</v>
      </c>
      <c r="E536" s="9">
        <v>57</v>
      </c>
      <c r="F536" s="9">
        <v>1170</v>
      </c>
      <c r="G536" s="9">
        <f t="shared" si="17"/>
        <v>66690</v>
      </c>
      <c r="H536" s="9">
        <v>0</v>
      </c>
      <c r="I536" s="9">
        <v>0</v>
      </c>
      <c r="J536" s="34">
        <v>0</v>
      </c>
      <c r="K536" s="34">
        <v>0</v>
      </c>
      <c r="L536" s="9">
        <v>0</v>
      </c>
    </row>
    <row r="537" spans="1:12" x14ac:dyDescent="0.3">
      <c r="A537" s="3" t="s">
        <v>293</v>
      </c>
      <c r="B537" s="3">
        <f t="shared" si="16"/>
        <v>45355</v>
      </c>
      <c r="C537" s="7" t="s">
        <v>66</v>
      </c>
      <c r="D537" s="7" t="s">
        <v>46</v>
      </c>
      <c r="E537" s="9">
        <v>197</v>
      </c>
      <c r="F537" s="9">
        <v>296</v>
      </c>
      <c r="G537" s="9">
        <f t="shared" si="17"/>
        <v>58312</v>
      </c>
      <c r="H537" s="9">
        <v>0</v>
      </c>
      <c r="I537" s="9">
        <v>0</v>
      </c>
      <c r="J537" s="34">
        <v>0</v>
      </c>
      <c r="K537" s="34">
        <v>0</v>
      </c>
      <c r="L537" s="9">
        <v>0</v>
      </c>
    </row>
    <row r="538" spans="1:12" x14ac:dyDescent="0.3">
      <c r="A538" s="3" t="s">
        <v>293</v>
      </c>
      <c r="B538" s="3">
        <f t="shared" si="16"/>
        <v>45355</v>
      </c>
      <c r="C538" s="7" t="s">
        <v>66</v>
      </c>
      <c r="D538" s="7" t="s">
        <v>49</v>
      </c>
      <c r="E538" s="9">
        <v>205</v>
      </c>
      <c r="F538" s="9">
        <v>303</v>
      </c>
      <c r="G538" s="9">
        <f t="shared" si="17"/>
        <v>62115</v>
      </c>
      <c r="H538" s="9">
        <v>0</v>
      </c>
      <c r="I538" s="9">
        <v>0</v>
      </c>
      <c r="J538" s="34">
        <v>0</v>
      </c>
      <c r="K538" s="34">
        <v>0</v>
      </c>
      <c r="L538" s="9">
        <v>0</v>
      </c>
    </row>
    <row r="539" spans="1:12" x14ac:dyDescent="0.3">
      <c r="A539" s="3" t="s">
        <v>293</v>
      </c>
      <c r="B539" s="3">
        <f t="shared" si="16"/>
        <v>45355</v>
      </c>
      <c r="C539" s="7" t="s">
        <v>66</v>
      </c>
      <c r="D539" s="7" t="s">
        <v>50</v>
      </c>
      <c r="E539" s="9">
        <v>189</v>
      </c>
      <c r="F539" s="9">
        <v>309</v>
      </c>
      <c r="G539" s="9">
        <f t="shared" si="17"/>
        <v>58401</v>
      </c>
      <c r="H539" s="9">
        <v>0</v>
      </c>
      <c r="I539" s="9">
        <v>0</v>
      </c>
      <c r="J539" s="34">
        <v>0</v>
      </c>
      <c r="K539" s="34">
        <v>0</v>
      </c>
      <c r="L539" s="9">
        <v>0</v>
      </c>
    </row>
    <row r="540" spans="1:12" x14ac:dyDescent="0.3">
      <c r="A540" s="3" t="s">
        <v>293</v>
      </c>
      <c r="B540" s="3">
        <f t="shared" si="16"/>
        <v>45355</v>
      </c>
      <c r="C540" s="7" t="s">
        <v>66</v>
      </c>
      <c r="D540" s="7" t="s">
        <v>51</v>
      </c>
      <c r="E540" s="9">
        <v>228</v>
      </c>
      <c r="F540" s="9">
        <v>351</v>
      </c>
      <c r="G540" s="9">
        <f t="shared" si="17"/>
        <v>80028</v>
      </c>
      <c r="H540" s="9">
        <v>1</v>
      </c>
      <c r="I540" s="9">
        <v>0</v>
      </c>
      <c r="J540" s="34">
        <v>0.21</v>
      </c>
      <c r="K540" s="34">
        <v>0.01</v>
      </c>
      <c r="L540" s="9">
        <v>0</v>
      </c>
    </row>
    <row r="541" spans="1:12" x14ac:dyDescent="0.3">
      <c r="A541" s="3" t="s">
        <v>293</v>
      </c>
      <c r="B541" s="3">
        <f t="shared" si="16"/>
        <v>45355</v>
      </c>
      <c r="C541" s="7" t="s">
        <v>66</v>
      </c>
      <c r="D541" s="7" t="s">
        <v>52</v>
      </c>
      <c r="E541" s="9">
        <v>199</v>
      </c>
      <c r="F541" s="9">
        <v>259</v>
      </c>
      <c r="G541" s="9">
        <f t="shared" si="17"/>
        <v>51541</v>
      </c>
      <c r="H541" s="9">
        <v>0</v>
      </c>
      <c r="I541" s="9">
        <v>0</v>
      </c>
      <c r="J541" s="34">
        <v>0</v>
      </c>
      <c r="K541" s="34">
        <v>0</v>
      </c>
      <c r="L541" s="9">
        <v>0</v>
      </c>
    </row>
    <row r="542" spans="1:12" x14ac:dyDescent="0.3">
      <c r="A542" s="3" t="s">
        <v>293</v>
      </c>
      <c r="B542" s="3">
        <f t="shared" si="16"/>
        <v>45355</v>
      </c>
      <c r="C542" s="7" t="s">
        <v>66</v>
      </c>
      <c r="D542" s="7" t="s">
        <v>54</v>
      </c>
      <c r="E542" s="9">
        <v>233</v>
      </c>
      <c r="F542" s="9">
        <v>167</v>
      </c>
      <c r="G542" s="9">
        <f t="shared" si="17"/>
        <v>38911</v>
      </c>
      <c r="H542" s="9">
        <v>0</v>
      </c>
      <c r="I542" s="9">
        <v>0</v>
      </c>
      <c r="J542" s="34">
        <v>0</v>
      </c>
      <c r="K542" s="34">
        <v>0</v>
      </c>
      <c r="L542" s="9">
        <v>0</v>
      </c>
    </row>
    <row r="543" spans="1:12" x14ac:dyDescent="0.3">
      <c r="A543" s="3" t="s">
        <v>293</v>
      </c>
      <c r="B543" s="3">
        <f t="shared" si="16"/>
        <v>45355</v>
      </c>
      <c r="C543" s="7" t="s">
        <v>66</v>
      </c>
      <c r="D543" s="7" t="s">
        <v>55</v>
      </c>
      <c r="E543" s="9">
        <v>291</v>
      </c>
      <c r="F543" s="9">
        <v>184</v>
      </c>
      <c r="G543" s="9">
        <f t="shared" si="17"/>
        <v>53544</v>
      </c>
      <c r="H543" s="9">
        <v>0</v>
      </c>
      <c r="I543" s="9">
        <v>0</v>
      </c>
      <c r="J543" s="34">
        <v>0</v>
      </c>
      <c r="K543" s="34">
        <v>0</v>
      </c>
      <c r="L543" s="9">
        <v>0</v>
      </c>
    </row>
    <row r="544" spans="1:12" x14ac:dyDescent="0.3">
      <c r="A544" s="3" t="s">
        <v>293</v>
      </c>
      <c r="B544" s="3">
        <f t="shared" si="16"/>
        <v>45355</v>
      </c>
      <c r="C544" s="7" t="s">
        <v>66</v>
      </c>
      <c r="D544" s="7" t="s">
        <v>56</v>
      </c>
      <c r="E544" s="9">
        <v>290</v>
      </c>
      <c r="F544" s="9">
        <v>202</v>
      </c>
      <c r="G544" s="9">
        <f t="shared" si="17"/>
        <v>58580</v>
      </c>
      <c r="H544" s="9">
        <v>0</v>
      </c>
      <c r="I544" s="9">
        <v>0</v>
      </c>
      <c r="J544" s="34">
        <v>0</v>
      </c>
      <c r="K544" s="34">
        <v>0</v>
      </c>
      <c r="L544" s="9">
        <v>0</v>
      </c>
    </row>
    <row r="545" spans="1:12" x14ac:dyDescent="0.3">
      <c r="A545" s="3" t="s">
        <v>293</v>
      </c>
      <c r="B545" s="3">
        <f t="shared" si="16"/>
        <v>45355</v>
      </c>
      <c r="C545" s="7" t="s">
        <v>66</v>
      </c>
      <c r="D545" s="7" t="s">
        <v>57</v>
      </c>
      <c r="E545" s="9">
        <v>308</v>
      </c>
      <c r="F545" s="9">
        <v>175</v>
      </c>
      <c r="G545" s="9">
        <f t="shared" si="17"/>
        <v>53900</v>
      </c>
      <c r="H545" s="9">
        <v>0</v>
      </c>
      <c r="I545" s="9">
        <v>0</v>
      </c>
      <c r="J545" s="34">
        <v>0</v>
      </c>
      <c r="K545" s="34">
        <v>0</v>
      </c>
      <c r="L545" s="9">
        <v>0</v>
      </c>
    </row>
    <row r="546" spans="1:12" x14ac:dyDescent="0.3">
      <c r="A546" s="3" t="s">
        <v>293</v>
      </c>
      <c r="B546" s="3">
        <f t="shared" si="16"/>
        <v>45355</v>
      </c>
      <c r="C546" s="7" t="s">
        <v>66</v>
      </c>
      <c r="D546" s="7" t="s">
        <v>58</v>
      </c>
      <c r="E546" s="9">
        <v>42</v>
      </c>
      <c r="F546" s="9">
        <v>5141</v>
      </c>
      <c r="G546" s="9">
        <f t="shared" si="17"/>
        <v>215922</v>
      </c>
      <c r="H546" s="9">
        <v>0</v>
      </c>
      <c r="I546" s="9">
        <v>0</v>
      </c>
      <c r="J546" s="34">
        <v>0</v>
      </c>
      <c r="K546" s="34">
        <v>0</v>
      </c>
      <c r="L546" s="9">
        <v>0</v>
      </c>
    </row>
    <row r="547" spans="1:12" x14ac:dyDescent="0.3">
      <c r="A547" s="3" t="s">
        <v>293</v>
      </c>
      <c r="B547" s="3">
        <f t="shared" si="16"/>
        <v>45355</v>
      </c>
      <c r="C547" s="7" t="s">
        <v>66</v>
      </c>
      <c r="D547" s="7" t="s">
        <v>59</v>
      </c>
      <c r="E547" s="9">
        <v>41</v>
      </c>
      <c r="F547" s="9">
        <v>5007</v>
      </c>
      <c r="G547" s="9">
        <f t="shared" si="17"/>
        <v>205287</v>
      </c>
      <c r="H547" s="9">
        <v>0</v>
      </c>
      <c r="I547" s="9">
        <v>0</v>
      </c>
      <c r="J547" s="34">
        <v>0</v>
      </c>
      <c r="K547" s="34">
        <v>0</v>
      </c>
      <c r="L547" s="9">
        <v>0</v>
      </c>
    </row>
    <row r="548" spans="1:12" x14ac:dyDescent="0.3">
      <c r="A548" s="3" t="s">
        <v>293</v>
      </c>
      <c r="B548" s="3">
        <f t="shared" si="16"/>
        <v>45355</v>
      </c>
      <c r="C548" s="7" t="s">
        <v>66</v>
      </c>
      <c r="D548" s="7" t="s">
        <v>60</v>
      </c>
      <c r="E548" s="9">
        <v>48</v>
      </c>
      <c r="F548" s="9">
        <v>4906</v>
      </c>
      <c r="G548" s="9">
        <f t="shared" si="17"/>
        <v>235488</v>
      </c>
      <c r="H548" s="9">
        <v>0</v>
      </c>
      <c r="I548" s="9">
        <v>0</v>
      </c>
      <c r="J548" s="34">
        <v>0</v>
      </c>
      <c r="K548" s="34">
        <v>0</v>
      </c>
      <c r="L548" s="9">
        <v>0</v>
      </c>
    </row>
    <row r="549" spans="1:12" x14ac:dyDescent="0.3">
      <c r="A549" s="3" t="s">
        <v>293</v>
      </c>
      <c r="B549" s="3">
        <f t="shared" si="16"/>
        <v>45355</v>
      </c>
      <c r="C549" s="7" t="s">
        <v>70</v>
      </c>
      <c r="D549" s="7" t="s">
        <v>46</v>
      </c>
      <c r="E549" s="9">
        <v>94</v>
      </c>
      <c r="F549" s="9">
        <v>301</v>
      </c>
      <c r="G549" s="9">
        <f t="shared" si="17"/>
        <v>28294</v>
      </c>
      <c r="H549" s="9">
        <v>0</v>
      </c>
      <c r="I549" s="9">
        <v>0</v>
      </c>
      <c r="J549" s="34">
        <v>0</v>
      </c>
      <c r="K549" s="34">
        <v>0</v>
      </c>
      <c r="L549" s="9">
        <v>0</v>
      </c>
    </row>
    <row r="550" spans="1:12" x14ac:dyDescent="0.3">
      <c r="A550" s="3" t="s">
        <v>293</v>
      </c>
      <c r="B550" s="3">
        <f t="shared" si="16"/>
        <v>45355</v>
      </c>
      <c r="C550" s="7" t="s">
        <v>70</v>
      </c>
      <c r="D550" s="7" t="s">
        <v>49</v>
      </c>
      <c r="E550" s="9">
        <v>89</v>
      </c>
      <c r="F550" s="9">
        <v>312</v>
      </c>
      <c r="G550" s="9">
        <f t="shared" si="17"/>
        <v>27768</v>
      </c>
      <c r="H550" s="9">
        <v>0</v>
      </c>
      <c r="I550" s="9">
        <v>0</v>
      </c>
      <c r="J550" s="34">
        <v>0</v>
      </c>
      <c r="K550" s="34">
        <v>0</v>
      </c>
      <c r="L550" s="9">
        <v>0</v>
      </c>
    </row>
    <row r="551" spans="1:12" x14ac:dyDescent="0.3">
      <c r="A551" s="3" t="s">
        <v>293</v>
      </c>
      <c r="B551" s="3">
        <f t="shared" si="16"/>
        <v>45355</v>
      </c>
      <c r="C551" s="7" t="s">
        <v>70</v>
      </c>
      <c r="D551" s="7" t="s">
        <v>50</v>
      </c>
      <c r="E551" s="9">
        <v>89</v>
      </c>
      <c r="F551" s="9">
        <v>321</v>
      </c>
      <c r="G551" s="9">
        <f t="shared" si="17"/>
        <v>28569</v>
      </c>
      <c r="H551" s="9">
        <v>0</v>
      </c>
      <c r="I551" s="9">
        <v>0</v>
      </c>
      <c r="J551" s="34">
        <v>0</v>
      </c>
      <c r="K551" s="34">
        <v>0</v>
      </c>
      <c r="L551" s="9">
        <v>0</v>
      </c>
    </row>
    <row r="552" spans="1:12" x14ac:dyDescent="0.3">
      <c r="A552" s="3" t="s">
        <v>293</v>
      </c>
      <c r="B552" s="3">
        <f t="shared" si="16"/>
        <v>45355</v>
      </c>
      <c r="C552" s="7" t="s">
        <v>70</v>
      </c>
      <c r="D552" s="7" t="s">
        <v>52</v>
      </c>
      <c r="E552" s="9">
        <v>88</v>
      </c>
      <c r="F552" s="9">
        <v>264</v>
      </c>
      <c r="G552" s="9">
        <f t="shared" si="17"/>
        <v>23232</v>
      </c>
      <c r="H552" s="9">
        <v>0</v>
      </c>
      <c r="I552" s="9">
        <v>0</v>
      </c>
      <c r="J552" s="34">
        <v>0</v>
      </c>
      <c r="K552" s="34">
        <v>0</v>
      </c>
      <c r="L552" s="9">
        <v>0</v>
      </c>
    </row>
    <row r="553" spans="1:12" x14ac:dyDescent="0.3">
      <c r="A553" s="3" t="s">
        <v>293</v>
      </c>
      <c r="B553" s="3">
        <f t="shared" si="16"/>
        <v>45355</v>
      </c>
      <c r="C553" s="7" t="s">
        <v>70</v>
      </c>
      <c r="D553" s="7" t="s">
        <v>55</v>
      </c>
      <c r="E553" s="9">
        <v>118</v>
      </c>
      <c r="F553" s="9">
        <v>189</v>
      </c>
      <c r="G553" s="9">
        <f t="shared" si="17"/>
        <v>22302</v>
      </c>
      <c r="H553" s="9">
        <v>0</v>
      </c>
      <c r="I553" s="9">
        <v>0</v>
      </c>
      <c r="J553" s="34">
        <v>0</v>
      </c>
      <c r="K553" s="34">
        <v>0</v>
      </c>
      <c r="L553" s="9">
        <v>0</v>
      </c>
    </row>
    <row r="554" spans="1:12" x14ac:dyDescent="0.3">
      <c r="A554" s="3" t="s">
        <v>293</v>
      </c>
      <c r="B554" s="3">
        <f t="shared" si="16"/>
        <v>45355</v>
      </c>
      <c r="C554" s="7" t="s">
        <v>70</v>
      </c>
      <c r="D554" s="7" t="s">
        <v>56</v>
      </c>
      <c r="E554" s="9">
        <v>131</v>
      </c>
      <c r="F554" s="9">
        <v>208</v>
      </c>
      <c r="G554" s="9">
        <f t="shared" si="17"/>
        <v>27248</v>
      </c>
      <c r="H554" s="9">
        <v>0</v>
      </c>
      <c r="I554" s="9">
        <v>0</v>
      </c>
      <c r="J554" s="34">
        <v>0</v>
      </c>
      <c r="K554" s="34">
        <v>0</v>
      </c>
      <c r="L554" s="9">
        <v>0</v>
      </c>
    </row>
    <row r="555" spans="1:12" x14ac:dyDescent="0.3">
      <c r="A555" s="3" t="s">
        <v>293</v>
      </c>
      <c r="B555" s="3">
        <f t="shared" si="16"/>
        <v>45355</v>
      </c>
      <c r="C555" s="7" t="s">
        <v>70</v>
      </c>
      <c r="D555" s="7" t="s">
        <v>57</v>
      </c>
      <c r="E555" s="9">
        <v>123</v>
      </c>
      <c r="F555" s="9">
        <v>179</v>
      </c>
      <c r="G555" s="9">
        <f t="shared" si="17"/>
        <v>22017</v>
      </c>
      <c r="H555" s="9">
        <v>0</v>
      </c>
      <c r="I555" s="9">
        <v>0</v>
      </c>
      <c r="J555" s="34">
        <v>0</v>
      </c>
      <c r="K555" s="34">
        <v>0</v>
      </c>
      <c r="L555" s="9">
        <v>0</v>
      </c>
    </row>
    <row r="556" spans="1:12" x14ac:dyDescent="0.3">
      <c r="A556" s="3" t="s">
        <v>293</v>
      </c>
      <c r="B556" s="3">
        <f t="shared" si="16"/>
        <v>45355</v>
      </c>
      <c r="C556" s="7" t="s">
        <v>74</v>
      </c>
      <c r="D556" s="7" t="s">
        <v>46</v>
      </c>
      <c r="E556" s="9">
        <v>233</v>
      </c>
      <c r="F556" s="9">
        <v>290</v>
      </c>
      <c r="G556" s="9">
        <f t="shared" si="17"/>
        <v>67570</v>
      </c>
      <c r="H556" s="9">
        <v>0</v>
      </c>
      <c r="I556" s="9">
        <v>0</v>
      </c>
      <c r="J556" s="34">
        <v>0</v>
      </c>
      <c r="K556" s="34">
        <v>0</v>
      </c>
      <c r="L556" s="9">
        <v>0</v>
      </c>
    </row>
    <row r="557" spans="1:12" x14ac:dyDescent="0.3">
      <c r="A557" s="3" t="s">
        <v>293</v>
      </c>
      <c r="B557" s="3">
        <f t="shared" si="16"/>
        <v>45355</v>
      </c>
      <c r="C557" s="7" t="s">
        <v>74</v>
      </c>
      <c r="D557" s="7" t="s">
        <v>49</v>
      </c>
      <c r="E557" s="9">
        <v>268</v>
      </c>
      <c r="F557" s="9">
        <v>294</v>
      </c>
      <c r="G557" s="9">
        <f t="shared" si="17"/>
        <v>78792</v>
      </c>
      <c r="H557" s="9">
        <v>0</v>
      </c>
      <c r="I557" s="9">
        <v>0</v>
      </c>
      <c r="J557" s="34">
        <v>0</v>
      </c>
      <c r="K557" s="34">
        <v>0</v>
      </c>
      <c r="L557" s="9">
        <v>0</v>
      </c>
    </row>
    <row r="558" spans="1:12" x14ac:dyDescent="0.3">
      <c r="A558" s="3" t="s">
        <v>293</v>
      </c>
      <c r="B558" s="3">
        <f t="shared" si="16"/>
        <v>45355</v>
      </c>
      <c r="C558" s="7" t="s">
        <v>74</v>
      </c>
      <c r="D558" s="7" t="s">
        <v>50</v>
      </c>
      <c r="E558" s="9">
        <v>336</v>
      </c>
      <c r="F558" s="9">
        <v>305</v>
      </c>
      <c r="G558" s="9">
        <f t="shared" si="17"/>
        <v>102480</v>
      </c>
      <c r="H558" s="9">
        <v>1</v>
      </c>
      <c r="I558" s="9">
        <v>1</v>
      </c>
      <c r="J558" s="34">
        <v>0.12</v>
      </c>
      <c r="K558" s="34">
        <v>0.02</v>
      </c>
      <c r="L558" s="9">
        <v>0</v>
      </c>
    </row>
    <row r="559" spans="1:12" x14ac:dyDescent="0.3">
      <c r="A559" s="3" t="s">
        <v>293</v>
      </c>
      <c r="B559" s="3">
        <f t="shared" si="16"/>
        <v>45355</v>
      </c>
      <c r="C559" s="7" t="s">
        <v>74</v>
      </c>
      <c r="D559" s="7" t="s">
        <v>51</v>
      </c>
      <c r="E559" s="9">
        <v>255</v>
      </c>
      <c r="F559" s="9">
        <v>341</v>
      </c>
      <c r="G559" s="9">
        <f t="shared" si="17"/>
        <v>86955</v>
      </c>
      <c r="H559" s="9">
        <v>0</v>
      </c>
      <c r="I559" s="9">
        <v>0</v>
      </c>
      <c r="J559" s="34">
        <v>0</v>
      </c>
      <c r="K559" s="34">
        <v>0</v>
      </c>
      <c r="L559" s="9">
        <v>0</v>
      </c>
    </row>
    <row r="560" spans="1:12" x14ac:dyDescent="0.3">
      <c r="A560" s="3" t="s">
        <v>293</v>
      </c>
      <c r="B560" s="3">
        <f t="shared" si="16"/>
        <v>45355</v>
      </c>
      <c r="C560" s="7" t="s">
        <v>74</v>
      </c>
      <c r="D560" s="7" t="s">
        <v>52</v>
      </c>
      <c r="E560" s="9">
        <v>289</v>
      </c>
      <c r="F560" s="9">
        <v>253</v>
      </c>
      <c r="G560" s="9">
        <f t="shared" si="17"/>
        <v>73117</v>
      </c>
      <c r="H560" s="9">
        <v>1</v>
      </c>
      <c r="I560" s="9">
        <v>0</v>
      </c>
      <c r="J560" s="34">
        <v>0.22</v>
      </c>
      <c r="K560" s="34">
        <v>0.02</v>
      </c>
      <c r="L560" s="9">
        <v>3</v>
      </c>
    </row>
    <row r="561" spans="1:12" x14ac:dyDescent="0.3">
      <c r="A561" s="3" t="s">
        <v>293</v>
      </c>
      <c r="B561" s="3">
        <f t="shared" si="16"/>
        <v>45355</v>
      </c>
      <c r="C561" s="7" t="s">
        <v>74</v>
      </c>
      <c r="D561" s="7" t="s">
        <v>54</v>
      </c>
      <c r="E561" s="9">
        <v>434</v>
      </c>
      <c r="F561" s="9">
        <v>163</v>
      </c>
      <c r="G561" s="9">
        <f t="shared" si="17"/>
        <v>70742</v>
      </c>
      <c r="H561" s="9">
        <v>0</v>
      </c>
      <c r="I561" s="9">
        <v>0</v>
      </c>
      <c r="J561" s="34">
        <v>0</v>
      </c>
      <c r="K561" s="34">
        <v>0</v>
      </c>
      <c r="L561" s="9">
        <v>0</v>
      </c>
    </row>
    <row r="562" spans="1:12" x14ac:dyDescent="0.3">
      <c r="A562" s="3" t="s">
        <v>293</v>
      </c>
      <c r="B562" s="3">
        <f t="shared" si="16"/>
        <v>45355</v>
      </c>
      <c r="C562" s="7" t="s">
        <v>74</v>
      </c>
      <c r="D562" s="7" t="s">
        <v>55</v>
      </c>
      <c r="E562" s="9">
        <v>364</v>
      </c>
      <c r="F562" s="9">
        <v>180</v>
      </c>
      <c r="G562" s="9">
        <f t="shared" si="17"/>
        <v>65520</v>
      </c>
      <c r="H562" s="9">
        <v>0</v>
      </c>
      <c r="I562" s="9">
        <v>0</v>
      </c>
      <c r="J562" s="34">
        <v>0</v>
      </c>
      <c r="K562" s="34">
        <v>0</v>
      </c>
      <c r="L562" s="9">
        <v>0</v>
      </c>
    </row>
    <row r="563" spans="1:12" x14ac:dyDescent="0.3">
      <c r="A563" s="3" t="s">
        <v>293</v>
      </c>
      <c r="B563" s="3">
        <f t="shared" si="16"/>
        <v>45355</v>
      </c>
      <c r="C563" s="7" t="s">
        <v>74</v>
      </c>
      <c r="D563" s="7" t="s">
        <v>56</v>
      </c>
      <c r="E563" s="9">
        <v>411</v>
      </c>
      <c r="F563" s="9">
        <v>199</v>
      </c>
      <c r="G563" s="9">
        <f t="shared" si="17"/>
        <v>81789</v>
      </c>
      <c r="H563" s="9">
        <v>0</v>
      </c>
      <c r="I563" s="9">
        <v>0</v>
      </c>
      <c r="J563" s="34">
        <v>0</v>
      </c>
      <c r="K563" s="34">
        <v>0</v>
      </c>
      <c r="L563" s="9">
        <v>0</v>
      </c>
    </row>
    <row r="564" spans="1:12" x14ac:dyDescent="0.3">
      <c r="A564" s="3" t="s">
        <v>293</v>
      </c>
      <c r="B564" s="3">
        <f t="shared" si="16"/>
        <v>45355</v>
      </c>
      <c r="C564" s="7" t="s">
        <v>74</v>
      </c>
      <c r="D564" s="7" t="s">
        <v>57</v>
      </c>
      <c r="E564" s="9">
        <v>400</v>
      </c>
      <c r="F564" s="9">
        <v>171</v>
      </c>
      <c r="G564" s="9">
        <f t="shared" si="17"/>
        <v>68400</v>
      </c>
      <c r="H564" s="9">
        <v>0</v>
      </c>
      <c r="I564" s="9">
        <v>0</v>
      </c>
      <c r="J564" s="34">
        <v>0</v>
      </c>
      <c r="K564" s="34">
        <v>0</v>
      </c>
      <c r="L564" s="9">
        <v>0</v>
      </c>
    </row>
    <row r="565" spans="1:12" x14ac:dyDescent="0.3">
      <c r="A565" s="3" t="s">
        <v>293</v>
      </c>
      <c r="B565" s="3">
        <f t="shared" si="16"/>
        <v>45355</v>
      </c>
      <c r="C565" s="7" t="s">
        <v>74</v>
      </c>
      <c r="D565" s="7" t="s">
        <v>58</v>
      </c>
      <c r="E565" s="9">
        <v>62</v>
      </c>
      <c r="F565" s="9">
        <v>5079</v>
      </c>
      <c r="G565" s="9">
        <f t="shared" si="17"/>
        <v>314898</v>
      </c>
      <c r="H565" s="9">
        <v>0</v>
      </c>
      <c r="I565" s="9">
        <v>0</v>
      </c>
      <c r="J565" s="34">
        <v>0</v>
      </c>
      <c r="K565" s="34">
        <v>0</v>
      </c>
      <c r="L565" s="9">
        <v>0</v>
      </c>
    </row>
    <row r="566" spans="1:12" x14ac:dyDescent="0.3">
      <c r="A566" s="3" t="s">
        <v>293</v>
      </c>
      <c r="B566" s="3">
        <f t="shared" si="16"/>
        <v>45355</v>
      </c>
      <c r="C566" s="7" t="s">
        <v>74</v>
      </c>
      <c r="D566" s="7" t="s">
        <v>59</v>
      </c>
      <c r="E566" s="9">
        <v>61</v>
      </c>
      <c r="F566" s="9">
        <v>4949</v>
      </c>
      <c r="G566" s="9">
        <f t="shared" si="17"/>
        <v>301889</v>
      </c>
      <c r="H566" s="9">
        <v>0</v>
      </c>
      <c r="I566" s="9">
        <v>0</v>
      </c>
      <c r="J566" s="34">
        <v>0</v>
      </c>
      <c r="K566" s="34">
        <v>0</v>
      </c>
      <c r="L566" s="9">
        <v>0</v>
      </c>
    </row>
    <row r="567" spans="1:12" x14ac:dyDescent="0.3">
      <c r="A567" s="3" t="s">
        <v>293</v>
      </c>
      <c r="B567" s="3">
        <f t="shared" si="16"/>
        <v>45355</v>
      </c>
      <c r="C567" s="7" t="s">
        <v>74</v>
      </c>
      <c r="D567" s="7" t="s">
        <v>60</v>
      </c>
      <c r="E567" s="9">
        <v>53</v>
      </c>
      <c r="F567" s="9">
        <v>4789</v>
      </c>
      <c r="G567" s="9">
        <f t="shared" si="17"/>
        <v>253817</v>
      </c>
      <c r="H567" s="9">
        <v>1</v>
      </c>
      <c r="I567" s="9">
        <v>0</v>
      </c>
      <c r="J567" s="34">
        <v>7.0000000000000007E-2</v>
      </c>
      <c r="K567" s="34">
        <v>0.01</v>
      </c>
      <c r="L567" s="9">
        <v>0</v>
      </c>
    </row>
    <row r="568" spans="1:12" x14ac:dyDescent="0.3">
      <c r="A568" s="3" t="s">
        <v>293</v>
      </c>
      <c r="B568" s="3">
        <f t="shared" si="16"/>
        <v>45355</v>
      </c>
      <c r="C568" s="7" t="s">
        <v>74</v>
      </c>
      <c r="D568" s="7" t="s">
        <v>61</v>
      </c>
      <c r="E568" s="9">
        <v>60</v>
      </c>
      <c r="F568" s="9">
        <v>1182</v>
      </c>
      <c r="G568" s="9">
        <f t="shared" si="17"/>
        <v>70920</v>
      </c>
      <c r="H568" s="9">
        <v>0</v>
      </c>
      <c r="I568" s="9">
        <v>0</v>
      </c>
      <c r="J568" s="34">
        <v>0</v>
      </c>
      <c r="K568" s="34">
        <v>0</v>
      </c>
      <c r="L568" s="9">
        <v>0</v>
      </c>
    </row>
    <row r="569" spans="1:12" x14ac:dyDescent="0.3">
      <c r="A569" s="3" t="s">
        <v>293</v>
      </c>
      <c r="B569" s="3">
        <f t="shared" si="16"/>
        <v>45355</v>
      </c>
      <c r="C569" s="7" t="s">
        <v>76</v>
      </c>
      <c r="D569" s="7" t="s">
        <v>46</v>
      </c>
      <c r="E569" s="9">
        <v>120</v>
      </c>
      <c r="F569" s="9">
        <v>300</v>
      </c>
      <c r="G569" s="9">
        <f t="shared" si="17"/>
        <v>36000</v>
      </c>
      <c r="H569" s="9">
        <v>0</v>
      </c>
      <c r="I569" s="9">
        <v>0</v>
      </c>
      <c r="J569" s="34">
        <v>0</v>
      </c>
      <c r="K569" s="34">
        <v>0</v>
      </c>
      <c r="L569" s="9">
        <v>0</v>
      </c>
    </row>
    <row r="570" spans="1:12" x14ac:dyDescent="0.3">
      <c r="A570" s="3" t="s">
        <v>293</v>
      </c>
      <c r="B570" s="3">
        <f t="shared" si="16"/>
        <v>45355</v>
      </c>
      <c r="C570" s="7" t="s">
        <v>76</v>
      </c>
      <c r="D570" s="7" t="s">
        <v>49</v>
      </c>
      <c r="E570" s="9">
        <v>121</v>
      </c>
      <c r="F570" s="9">
        <v>310</v>
      </c>
      <c r="G570" s="9">
        <f t="shared" si="17"/>
        <v>37510</v>
      </c>
      <c r="H570" s="9">
        <v>0</v>
      </c>
      <c r="I570" s="9">
        <v>0</v>
      </c>
      <c r="J570" s="34">
        <v>0</v>
      </c>
      <c r="K570" s="34">
        <v>0</v>
      </c>
      <c r="L570" s="9">
        <v>0</v>
      </c>
    </row>
    <row r="571" spans="1:12" x14ac:dyDescent="0.3">
      <c r="A571" s="3" t="s">
        <v>293</v>
      </c>
      <c r="B571" s="3">
        <f t="shared" si="16"/>
        <v>45355</v>
      </c>
      <c r="C571" s="7" t="s">
        <v>76</v>
      </c>
      <c r="D571" s="7" t="s">
        <v>50</v>
      </c>
      <c r="E571" s="9">
        <v>145</v>
      </c>
      <c r="F571" s="9">
        <v>320</v>
      </c>
      <c r="G571" s="9">
        <f t="shared" si="17"/>
        <v>46400</v>
      </c>
      <c r="H571" s="9">
        <v>1</v>
      </c>
      <c r="I571" s="9">
        <v>0</v>
      </c>
      <c r="J571" s="34">
        <v>0.11</v>
      </c>
      <c r="K571" s="34">
        <v>0.02</v>
      </c>
      <c r="L571" s="9">
        <v>0</v>
      </c>
    </row>
    <row r="572" spans="1:12" x14ac:dyDescent="0.3">
      <c r="A572" s="3" t="s">
        <v>293</v>
      </c>
      <c r="B572" s="3">
        <f t="shared" si="16"/>
        <v>45355</v>
      </c>
      <c r="C572" s="7" t="s">
        <v>76</v>
      </c>
      <c r="D572" s="7" t="s">
        <v>51</v>
      </c>
      <c r="E572" s="9">
        <v>104</v>
      </c>
      <c r="F572" s="9">
        <v>359</v>
      </c>
      <c r="G572" s="9">
        <f t="shared" si="17"/>
        <v>37336</v>
      </c>
      <c r="H572" s="9">
        <v>0</v>
      </c>
      <c r="I572" s="9">
        <v>0</v>
      </c>
      <c r="J572" s="34">
        <v>0</v>
      </c>
      <c r="K572" s="34">
        <v>0</v>
      </c>
      <c r="L572" s="9">
        <v>0</v>
      </c>
    </row>
    <row r="573" spans="1:12" x14ac:dyDescent="0.3">
      <c r="A573" s="3" t="s">
        <v>293</v>
      </c>
      <c r="B573" s="3">
        <f t="shared" si="16"/>
        <v>45355</v>
      </c>
      <c r="C573" s="7" t="s">
        <v>76</v>
      </c>
      <c r="D573" s="7" t="s">
        <v>52</v>
      </c>
      <c r="E573" s="9">
        <v>117</v>
      </c>
      <c r="F573" s="9">
        <v>265</v>
      </c>
      <c r="G573" s="9">
        <f t="shared" si="17"/>
        <v>31005</v>
      </c>
      <c r="H573" s="9">
        <v>0</v>
      </c>
      <c r="I573" s="9">
        <v>0</v>
      </c>
      <c r="J573" s="34">
        <v>0</v>
      </c>
      <c r="K573" s="34">
        <v>0</v>
      </c>
      <c r="L573" s="9">
        <v>0</v>
      </c>
    </row>
    <row r="574" spans="1:12" x14ac:dyDescent="0.3">
      <c r="A574" s="3" t="s">
        <v>293</v>
      </c>
      <c r="B574" s="3">
        <f t="shared" si="16"/>
        <v>45355</v>
      </c>
      <c r="C574" s="7" t="s">
        <v>76</v>
      </c>
      <c r="D574" s="7" t="s">
        <v>54</v>
      </c>
      <c r="E574" s="9">
        <v>189</v>
      </c>
      <c r="F574" s="9">
        <v>168</v>
      </c>
      <c r="G574" s="9">
        <f t="shared" si="17"/>
        <v>31752</v>
      </c>
      <c r="H574" s="9">
        <v>0</v>
      </c>
      <c r="I574" s="9">
        <v>0</v>
      </c>
      <c r="J574" s="34">
        <v>0</v>
      </c>
      <c r="K574" s="34">
        <v>0</v>
      </c>
      <c r="L574" s="9">
        <v>0</v>
      </c>
    </row>
    <row r="575" spans="1:12" x14ac:dyDescent="0.3">
      <c r="A575" s="3" t="s">
        <v>293</v>
      </c>
      <c r="B575" s="3">
        <f t="shared" si="16"/>
        <v>45355</v>
      </c>
      <c r="C575" s="7" t="s">
        <v>76</v>
      </c>
      <c r="D575" s="7" t="s">
        <v>55</v>
      </c>
      <c r="E575" s="9">
        <v>221</v>
      </c>
      <c r="F575" s="9">
        <v>186</v>
      </c>
      <c r="G575" s="9">
        <f t="shared" si="17"/>
        <v>41106</v>
      </c>
      <c r="H575" s="9">
        <v>0</v>
      </c>
      <c r="I575" s="9">
        <v>0</v>
      </c>
      <c r="J575" s="34">
        <v>0</v>
      </c>
      <c r="K575" s="34">
        <v>0</v>
      </c>
      <c r="L575" s="9">
        <v>0</v>
      </c>
    </row>
    <row r="576" spans="1:12" x14ac:dyDescent="0.3">
      <c r="A576" s="3" t="s">
        <v>293</v>
      </c>
      <c r="B576" s="3">
        <f t="shared" si="16"/>
        <v>45355</v>
      </c>
      <c r="C576" s="7" t="s">
        <v>76</v>
      </c>
      <c r="D576" s="7" t="s">
        <v>56</v>
      </c>
      <c r="E576" s="9">
        <v>274</v>
      </c>
      <c r="F576" s="9">
        <v>207</v>
      </c>
      <c r="G576" s="9">
        <f t="shared" si="17"/>
        <v>56718</v>
      </c>
      <c r="H576" s="9">
        <v>1</v>
      </c>
      <c r="I576" s="9">
        <v>0</v>
      </c>
      <c r="J576" s="34">
        <v>0.3</v>
      </c>
      <c r="K576" s="34">
        <v>0.03</v>
      </c>
      <c r="L576" s="9">
        <v>0</v>
      </c>
    </row>
    <row r="577" spans="1:12" x14ac:dyDescent="0.3">
      <c r="A577" s="3" t="s">
        <v>293</v>
      </c>
      <c r="B577" s="3">
        <f t="shared" si="16"/>
        <v>45355</v>
      </c>
      <c r="C577" s="7" t="s">
        <v>76</v>
      </c>
      <c r="D577" s="7" t="s">
        <v>57</v>
      </c>
      <c r="E577" s="9">
        <v>198</v>
      </c>
      <c r="F577" s="9">
        <v>176</v>
      </c>
      <c r="G577" s="9">
        <f t="shared" si="17"/>
        <v>34848</v>
      </c>
      <c r="H577" s="9">
        <v>0</v>
      </c>
      <c r="I577" s="9">
        <v>0</v>
      </c>
      <c r="J577" s="34">
        <v>0</v>
      </c>
      <c r="K577" s="34">
        <v>0</v>
      </c>
      <c r="L577" s="9">
        <v>0</v>
      </c>
    </row>
    <row r="578" spans="1:12" x14ac:dyDescent="0.3">
      <c r="A578" s="3" t="s">
        <v>293</v>
      </c>
      <c r="B578" s="3">
        <f t="shared" ref="B578:B641" si="18">DATE(LEFT(A578,4),1,1)
 + MOD(1 - WEEKDAY(DATE(LEFT(A578,4),1,1),2),7)
 + 7*(VALUE(RIGHT(A578,2)) - 1)</f>
        <v>45355</v>
      </c>
      <c r="C578" s="7" t="s">
        <v>76</v>
      </c>
      <c r="D578" s="7" t="s">
        <v>58</v>
      </c>
      <c r="E578" s="9">
        <v>57</v>
      </c>
      <c r="F578" s="9">
        <v>5276</v>
      </c>
      <c r="G578" s="9">
        <f t="shared" ref="G578:G641" si="19">E578*F578</f>
        <v>300732</v>
      </c>
      <c r="H578" s="9">
        <v>0</v>
      </c>
      <c r="I578" s="9">
        <v>0</v>
      </c>
      <c r="J578" s="34">
        <v>0</v>
      </c>
      <c r="K578" s="34">
        <v>0</v>
      </c>
      <c r="L578" s="9">
        <v>0</v>
      </c>
    </row>
    <row r="579" spans="1:12" x14ac:dyDescent="0.3">
      <c r="A579" s="3" t="s">
        <v>293</v>
      </c>
      <c r="B579" s="3">
        <f t="shared" si="18"/>
        <v>45355</v>
      </c>
      <c r="C579" s="7" t="s">
        <v>76</v>
      </c>
      <c r="D579" s="7" t="s">
        <v>59</v>
      </c>
      <c r="E579" s="9">
        <v>61</v>
      </c>
      <c r="F579" s="9">
        <v>5148</v>
      </c>
      <c r="G579" s="9">
        <f t="shared" si="19"/>
        <v>314028</v>
      </c>
      <c r="H579" s="9">
        <v>0</v>
      </c>
      <c r="I579" s="9">
        <v>0</v>
      </c>
      <c r="J579" s="34">
        <v>0</v>
      </c>
      <c r="K579" s="34">
        <v>0</v>
      </c>
      <c r="L579" s="9">
        <v>0</v>
      </c>
    </row>
    <row r="580" spans="1:12" x14ac:dyDescent="0.3">
      <c r="A580" s="3" t="s">
        <v>293</v>
      </c>
      <c r="B580" s="3">
        <f t="shared" si="18"/>
        <v>45355</v>
      </c>
      <c r="C580" s="7" t="s">
        <v>76</v>
      </c>
      <c r="D580" s="7" t="s">
        <v>60</v>
      </c>
      <c r="E580" s="9">
        <v>68</v>
      </c>
      <c r="F580" s="9">
        <v>4948</v>
      </c>
      <c r="G580" s="9">
        <f t="shared" si="19"/>
        <v>336464</v>
      </c>
      <c r="H580" s="9">
        <v>0</v>
      </c>
      <c r="I580" s="9">
        <v>0</v>
      </c>
      <c r="J580" s="34">
        <v>0</v>
      </c>
      <c r="K580" s="34">
        <v>0</v>
      </c>
      <c r="L580" s="9">
        <v>0</v>
      </c>
    </row>
    <row r="581" spans="1:12" x14ac:dyDescent="0.3">
      <c r="A581" s="3" t="s">
        <v>293</v>
      </c>
      <c r="B581" s="3">
        <f t="shared" si="18"/>
        <v>45355</v>
      </c>
      <c r="C581" s="7" t="s">
        <v>76</v>
      </c>
      <c r="D581" s="7" t="s">
        <v>61</v>
      </c>
      <c r="E581" s="9">
        <v>52</v>
      </c>
      <c r="F581" s="9">
        <v>1220</v>
      </c>
      <c r="G581" s="9">
        <f t="shared" si="19"/>
        <v>63440</v>
      </c>
      <c r="H581" s="9">
        <v>0</v>
      </c>
      <c r="I581" s="9">
        <v>0</v>
      </c>
      <c r="J581" s="34">
        <v>0</v>
      </c>
      <c r="K581" s="34">
        <v>0</v>
      </c>
      <c r="L581" s="9">
        <v>0</v>
      </c>
    </row>
    <row r="582" spans="1:12" x14ac:dyDescent="0.3">
      <c r="A582" s="3" t="s">
        <v>294</v>
      </c>
      <c r="B582" s="3">
        <f t="shared" si="18"/>
        <v>45362</v>
      </c>
      <c r="C582" s="7" t="s">
        <v>62</v>
      </c>
      <c r="D582" s="7" t="s">
        <v>46</v>
      </c>
      <c r="E582" s="9">
        <v>281</v>
      </c>
      <c r="F582" s="9">
        <v>287</v>
      </c>
      <c r="G582" s="9">
        <f t="shared" si="19"/>
        <v>80647</v>
      </c>
      <c r="H582" s="9">
        <v>0</v>
      </c>
      <c r="I582" s="9">
        <v>0</v>
      </c>
      <c r="J582" s="34">
        <v>0</v>
      </c>
      <c r="K582" s="34">
        <v>0</v>
      </c>
      <c r="L582" s="9">
        <v>0</v>
      </c>
    </row>
    <row r="583" spans="1:12" x14ac:dyDescent="0.3">
      <c r="A583" s="3" t="s">
        <v>294</v>
      </c>
      <c r="B583" s="3">
        <f t="shared" si="18"/>
        <v>45362</v>
      </c>
      <c r="C583" s="7" t="s">
        <v>62</v>
      </c>
      <c r="D583" s="7" t="s">
        <v>49</v>
      </c>
      <c r="E583" s="9">
        <v>284</v>
      </c>
      <c r="F583" s="9">
        <v>296</v>
      </c>
      <c r="G583" s="9">
        <f t="shared" si="19"/>
        <v>84064</v>
      </c>
      <c r="H583" s="9">
        <v>0</v>
      </c>
      <c r="I583" s="9">
        <v>0</v>
      </c>
      <c r="J583" s="34">
        <v>0</v>
      </c>
      <c r="K583" s="34">
        <v>0</v>
      </c>
      <c r="L583" s="9">
        <v>0</v>
      </c>
    </row>
    <row r="584" spans="1:12" x14ac:dyDescent="0.3">
      <c r="A584" s="3" t="s">
        <v>294</v>
      </c>
      <c r="B584" s="3">
        <f t="shared" si="18"/>
        <v>45362</v>
      </c>
      <c r="C584" s="7" t="s">
        <v>62</v>
      </c>
      <c r="D584" s="7" t="s">
        <v>50</v>
      </c>
      <c r="E584" s="9">
        <v>297</v>
      </c>
      <c r="F584" s="9">
        <v>305</v>
      </c>
      <c r="G584" s="9">
        <f t="shared" si="19"/>
        <v>90585</v>
      </c>
      <c r="H584" s="9">
        <v>1</v>
      </c>
      <c r="I584" s="9">
        <v>0</v>
      </c>
      <c r="J584" s="34">
        <v>0.14000000000000001</v>
      </c>
      <c r="K584" s="34">
        <v>0.02</v>
      </c>
      <c r="L584" s="9">
        <v>0</v>
      </c>
    </row>
    <row r="585" spans="1:12" x14ac:dyDescent="0.3">
      <c r="A585" s="3" t="s">
        <v>294</v>
      </c>
      <c r="B585" s="3">
        <f t="shared" si="18"/>
        <v>45362</v>
      </c>
      <c r="C585" s="7" t="s">
        <v>62</v>
      </c>
      <c r="D585" s="7" t="s">
        <v>51</v>
      </c>
      <c r="E585" s="9">
        <v>362</v>
      </c>
      <c r="F585" s="9">
        <v>342</v>
      </c>
      <c r="G585" s="9">
        <f t="shared" si="19"/>
        <v>123804</v>
      </c>
      <c r="H585" s="9">
        <v>1</v>
      </c>
      <c r="I585" s="9">
        <v>1</v>
      </c>
      <c r="J585" s="34">
        <v>0.16</v>
      </c>
      <c r="K585" s="34">
        <v>0.02</v>
      </c>
      <c r="L585" s="9">
        <v>0</v>
      </c>
    </row>
    <row r="586" spans="1:12" x14ac:dyDescent="0.3">
      <c r="A586" s="3" t="s">
        <v>294</v>
      </c>
      <c r="B586" s="3">
        <f t="shared" si="18"/>
        <v>45362</v>
      </c>
      <c r="C586" s="7" t="s">
        <v>62</v>
      </c>
      <c r="D586" s="7" t="s">
        <v>52</v>
      </c>
      <c r="E586" s="9">
        <v>293</v>
      </c>
      <c r="F586" s="9">
        <v>252</v>
      </c>
      <c r="G586" s="9">
        <f t="shared" si="19"/>
        <v>73836</v>
      </c>
      <c r="H586" s="9">
        <v>1</v>
      </c>
      <c r="I586" s="9">
        <v>0</v>
      </c>
      <c r="J586" s="34">
        <v>0.22</v>
      </c>
      <c r="K586" s="34">
        <v>0.02</v>
      </c>
      <c r="L586" s="9">
        <v>0</v>
      </c>
    </row>
    <row r="587" spans="1:12" x14ac:dyDescent="0.3">
      <c r="A587" s="3" t="s">
        <v>294</v>
      </c>
      <c r="B587" s="3">
        <f t="shared" si="18"/>
        <v>45362</v>
      </c>
      <c r="C587" s="7" t="s">
        <v>62</v>
      </c>
      <c r="D587" s="7" t="s">
        <v>54</v>
      </c>
      <c r="E587" s="9">
        <v>446</v>
      </c>
      <c r="F587" s="9">
        <v>160</v>
      </c>
      <c r="G587" s="9">
        <f t="shared" si="19"/>
        <v>71360</v>
      </c>
      <c r="H587" s="9">
        <v>0</v>
      </c>
      <c r="I587" s="9">
        <v>0</v>
      </c>
      <c r="J587" s="34">
        <v>0</v>
      </c>
      <c r="K587" s="34">
        <v>0</v>
      </c>
      <c r="L587" s="9">
        <v>0</v>
      </c>
    </row>
    <row r="588" spans="1:12" x14ac:dyDescent="0.3">
      <c r="A588" s="3" t="s">
        <v>294</v>
      </c>
      <c r="B588" s="3">
        <f t="shared" si="18"/>
        <v>45362</v>
      </c>
      <c r="C588" s="7" t="s">
        <v>62</v>
      </c>
      <c r="D588" s="7" t="s">
        <v>55</v>
      </c>
      <c r="E588" s="9">
        <v>400</v>
      </c>
      <c r="F588" s="9">
        <v>180</v>
      </c>
      <c r="G588" s="9">
        <f t="shared" si="19"/>
        <v>72000</v>
      </c>
      <c r="H588" s="9">
        <v>0</v>
      </c>
      <c r="I588" s="9">
        <v>0</v>
      </c>
      <c r="J588" s="34">
        <v>0</v>
      </c>
      <c r="K588" s="34">
        <v>0</v>
      </c>
      <c r="L588" s="9">
        <v>0</v>
      </c>
    </row>
    <row r="589" spans="1:12" x14ac:dyDescent="0.3">
      <c r="A589" s="3" t="s">
        <v>294</v>
      </c>
      <c r="B589" s="3">
        <f t="shared" si="18"/>
        <v>45362</v>
      </c>
      <c r="C589" s="7" t="s">
        <v>62</v>
      </c>
      <c r="D589" s="7" t="s">
        <v>56</v>
      </c>
      <c r="E589" s="9">
        <v>453</v>
      </c>
      <c r="F589" s="9">
        <v>197</v>
      </c>
      <c r="G589" s="9">
        <f t="shared" si="19"/>
        <v>89241</v>
      </c>
      <c r="H589" s="9">
        <v>0</v>
      </c>
      <c r="I589" s="9">
        <v>0</v>
      </c>
      <c r="J589" s="34">
        <v>0</v>
      </c>
      <c r="K589" s="34">
        <v>0</v>
      </c>
      <c r="L589" s="9">
        <v>0</v>
      </c>
    </row>
    <row r="590" spans="1:12" x14ac:dyDescent="0.3">
      <c r="A590" s="3" t="s">
        <v>294</v>
      </c>
      <c r="B590" s="3">
        <f t="shared" si="18"/>
        <v>45362</v>
      </c>
      <c r="C590" s="7" t="s">
        <v>62</v>
      </c>
      <c r="D590" s="7" t="s">
        <v>57</v>
      </c>
      <c r="E590" s="9">
        <v>469</v>
      </c>
      <c r="F590" s="9">
        <v>170</v>
      </c>
      <c r="G590" s="9">
        <f t="shared" si="19"/>
        <v>79730</v>
      </c>
      <c r="H590" s="9">
        <v>0</v>
      </c>
      <c r="I590" s="9">
        <v>0</v>
      </c>
      <c r="J590" s="34">
        <v>0</v>
      </c>
      <c r="K590" s="34">
        <v>0</v>
      </c>
      <c r="L590" s="9">
        <v>0</v>
      </c>
    </row>
    <row r="591" spans="1:12" x14ac:dyDescent="0.3">
      <c r="A591" s="3" t="s">
        <v>294</v>
      </c>
      <c r="B591" s="3">
        <f t="shared" si="18"/>
        <v>45362</v>
      </c>
      <c r="C591" s="7" t="s">
        <v>62</v>
      </c>
      <c r="D591" s="7" t="s">
        <v>58</v>
      </c>
      <c r="E591" s="9">
        <v>59</v>
      </c>
      <c r="F591" s="9">
        <v>5068</v>
      </c>
      <c r="G591" s="9">
        <f t="shared" si="19"/>
        <v>299012</v>
      </c>
      <c r="H591" s="9">
        <v>0</v>
      </c>
      <c r="I591" s="9">
        <v>0</v>
      </c>
      <c r="J591" s="34">
        <v>0</v>
      </c>
      <c r="K591" s="34">
        <v>0</v>
      </c>
      <c r="L591" s="9">
        <v>0</v>
      </c>
    </row>
    <row r="592" spans="1:12" x14ac:dyDescent="0.3">
      <c r="A592" s="3" t="s">
        <v>294</v>
      </c>
      <c r="B592" s="3">
        <f t="shared" si="18"/>
        <v>45362</v>
      </c>
      <c r="C592" s="7" t="s">
        <v>62</v>
      </c>
      <c r="D592" s="7" t="s">
        <v>59</v>
      </c>
      <c r="E592" s="9">
        <v>59</v>
      </c>
      <c r="F592" s="9">
        <v>4892</v>
      </c>
      <c r="G592" s="9">
        <f t="shared" si="19"/>
        <v>288628</v>
      </c>
      <c r="H592" s="9">
        <v>0</v>
      </c>
      <c r="I592" s="9">
        <v>0</v>
      </c>
      <c r="J592" s="34">
        <v>0</v>
      </c>
      <c r="K592" s="34">
        <v>0</v>
      </c>
      <c r="L592" s="9">
        <v>0</v>
      </c>
    </row>
    <row r="593" spans="1:12" x14ac:dyDescent="0.3">
      <c r="A593" s="3" t="s">
        <v>294</v>
      </c>
      <c r="B593" s="3">
        <f t="shared" si="18"/>
        <v>45362</v>
      </c>
      <c r="C593" s="7" t="s">
        <v>62</v>
      </c>
      <c r="D593" s="7" t="s">
        <v>60</v>
      </c>
      <c r="E593" s="9">
        <v>57</v>
      </c>
      <c r="F593" s="9">
        <v>4749</v>
      </c>
      <c r="G593" s="9">
        <f t="shared" si="19"/>
        <v>270693</v>
      </c>
      <c r="H593" s="9">
        <v>0</v>
      </c>
      <c r="I593" s="9">
        <v>0</v>
      </c>
      <c r="J593" s="34">
        <v>0</v>
      </c>
      <c r="K593" s="34">
        <v>0</v>
      </c>
      <c r="L593" s="9">
        <v>0</v>
      </c>
    </row>
    <row r="594" spans="1:12" x14ac:dyDescent="0.3">
      <c r="A594" s="3" t="s">
        <v>294</v>
      </c>
      <c r="B594" s="3">
        <f t="shared" si="18"/>
        <v>45362</v>
      </c>
      <c r="C594" s="7" t="s">
        <v>62</v>
      </c>
      <c r="D594" s="7" t="s">
        <v>61</v>
      </c>
      <c r="E594" s="9">
        <v>57</v>
      </c>
      <c r="F594" s="9">
        <v>1159</v>
      </c>
      <c r="G594" s="9">
        <f t="shared" si="19"/>
        <v>66063</v>
      </c>
      <c r="H594" s="9">
        <v>0</v>
      </c>
      <c r="I594" s="9">
        <v>0</v>
      </c>
      <c r="J594" s="34">
        <v>0</v>
      </c>
      <c r="K594" s="34">
        <v>0</v>
      </c>
      <c r="L594" s="9">
        <v>0</v>
      </c>
    </row>
    <row r="595" spans="1:12" x14ac:dyDescent="0.3">
      <c r="A595" s="3" t="s">
        <v>294</v>
      </c>
      <c r="B595" s="3">
        <f t="shared" si="18"/>
        <v>45362</v>
      </c>
      <c r="C595" s="7" t="s">
        <v>66</v>
      </c>
      <c r="D595" s="7" t="s">
        <v>46</v>
      </c>
      <c r="E595" s="9">
        <v>170</v>
      </c>
      <c r="F595" s="9">
        <v>296</v>
      </c>
      <c r="G595" s="9">
        <f t="shared" si="19"/>
        <v>50320</v>
      </c>
      <c r="H595" s="9">
        <v>0</v>
      </c>
      <c r="I595" s="9">
        <v>0</v>
      </c>
      <c r="J595" s="34">
        <v>0</v>
      </c>
      <c r="K595" s="34">
        <v>0</v>
      </c>
      <c r="L595" s="9">
        <v>0</v>
      </c>
    </row>
    <row r="596" spans="1:12" x14ac:dyDescent="0.3">
      <c r="A596" s="3" t="s">
        <v>294</v>
      </c>
      <c r="B596" s="3">
        <f t="shared" si="18"/>
        <v>45362</v>
      </c>
      <c r="C596" s="7" t="s">
        <v>66</v>
      </c>
      <c r="D596" s="7" t="s">
        <v>49</v>
      </c>
      <c r="E596" s="9">
        <v>187</v>
      </c>
      <c r="F596" s="9">
        <v>301</v>
      </c>
      <c r="G596" s="9">
        <f t="shared" si="19"/>
        <v>56287</v>
      </c>
      <c r="H596" s="9">
        <v>0</v>
      </c>
      <c r="I596" s="9">
        <v>0</v>
      </c>
      <c r="J596" s="34">
        <v>0</v>
      </c>
      <c r="K596" s="34">
        <v>0</v>
      </c>
      <c r="L596" s="9">
        <v>0</v>
      </c>
    </row>
    <row r="597" spans="1:12" x14ac:dyDescent="0.3">
      <c r="A597" s="3" t="s">
        <v>294</v>
      </c>
      <c r="B597" s="3">
        <f t="shared" si="18"/>
        <v>45362</v>
      </c>
      <c r="C597" s="7" t="s">
        <v>66</v>
      </c>
      <c r="D597" s="7" t="s">
        <v>50</v>
      </c>
      <c r="E597" s="9">
        <v>172</v>
      </c>
      <c r="F597" s="9">
        <v>311</v>
      </c>
      <c r="G597" s="9">
        <f t="shared" si="19"/>
        <v>53492</v>
      </c>
      <c r="H597" s="9">
        <v>0</v>
      </c>
      <c r="I597" s="9">
        <v>0</v>
      </c>
      <c r="J597" s="34">
        <v>0</v>
      </c>
      <c r="K597" s="34">
        <v>0</v>
      </c>
      <c r="L597" s="9">
        <v>0</v>
      </c>
    </row>
    <row r="598" spans="1:12" x14ac:dyDescent="0.3">
      <c r="A598" s="3" t="s">
        <v>294</v>
      </c>
      <c r="B598" s="3">
        <f t="shared" si="18"/>
        <v>45362</v>
      </c>
      <c r="C598" s="7" t="s">
        <v>66</v>
      </c>
      <c r="D598" s="7" t="s">
        <v>51</v>
      </c>
      <c r="E598" s="9">
        <v>165</v>
      </c>
      <c r="F598" s="9">
        <v>346</v>
      </c>
      <c r="G598" s="9">
        <f t="shared" si="19"/>
        <v>57090</v>
      </c>
      <c r="H598" s="9">
        <v>0</v>
      </c>
      <c r="I598" s="9">
        <v>0</v>
      </c>
      <c r="J598" s="34">
        <v>0</v>
      </c>
      <c r="K598" s="34">
        <v>0</v>
      </c>
      <c r="L598" s="9">
        <v>0</v>
      </c>
    </row>
    <row r="599" spans="1:12" x14ac:dyDescent="0.3">
      <c r="A599" s="3" t="s">
        <v>294</v>
      </c>
      <c r="B599" s="3">
        <f t="shared" si="18"/>
        <v>45362</v>
      </c>
      <c r="C599" s="7" t="s">
        <v>66</v>
      </c>
      <c r="D599" s="7" t="s">
        <v>52</v>
      </c>
      <c r="E599" s="9">
        <v>204</v>
      </c>
      <c r="F599" s="9">
        <v>257</v>
      </c>
      <c r="G599" s="9">
        <f t="shared" si="19"/>
        <v>52428</v>
      </c>
      <c r="H599" s="9">
        <v>0</v>
      </c>
      <c r="I599" s="9">
        <v>0</v>
      </c>
      <c r="J599" s="34">
        <v>0</v>
      </c>
      <c r="K599" s="34">
        <v>0</v>
      </c>
      <c r="L599" s="9">
        <v>0</v>
      </c>
    </row>
    <row r="600" spans="1:12" x14ac:dyDescent="0.3">
      <c r="A600" s="3" t="s">
        <v>294</v>
      </c>
      <c r="B600" s="3">
        <f t="shared" si="18"/>
        <v>45362</v>
      </c>
      <c r="C600" s="7" t="s">
        <v>66</v>
      </c>
      <c r="D600" s="7" t="s">
        <v>54</v>
      </c>
      <c r="E600" s="9">
        <v>286</v>
      </c>
      <c r="F600" s="9">
        <v>164</v>
      </c>
      <c r="G600" s="9">
        <f t="shared" si="19"/>
        <v>46904</v>
      </c>
      <c r="H600" s="9">
        <v>0</v>
      </c>
      <c r="I600" s="9">
        <v>0</v>
      </c>
      <c r="J600" s="34">
        <v>0</v>
      </c>
      <c r="K600" s="34">
        <v>0</v>
      </c>
      <c r="L600" s="9">
        <v>0</v>
      </c>
    </row>
    <row r="601" spans="1:12" x14ac:dyDescent="0.3">
      <c r="A601" s="3" t="s">
        <v>294</v>
      </c>
      <c r="B601" s="3">
        <f t="shared" si="18"/>
        <v>45362</v>
      </c>
      <c r="C601" s="7" t="s">
        <v>66</v>
      </c>
      <c r="D601" s="7" t="s">
        <v>55</v>
      </c>
      <c r="E601" s="9">
        <v>283</v>
      </c>
      <c r="F601" s="9">
        <v>185</v>
      </c>
      <c r="G601" s="9">
        <f t="shared" si="19"/>
        <v>52355</v>
      </c>
      <c r="H601" s="9">
        <v>0</v>
      </c>
      <c r="I601" s="9">
        <v>0</v>
      </c>
      <c r="J601" s="34">
        <v>0</v>
      </c>
      <c r="K601" s="34">
        <v>0</v>
      </c>
      <c r="L601" s="9">
        <v>0</v>
      </c>
    </row>
    <row r="602" spans="1:12" x14ac:dyDescent="0.3">
      <c r="A602" s="3" t="s">
        <v>294</v>
      </c>
      <c r="B602" s="3">
        <f t="shared" si="18"/>
        <v>45362</v>
      </c>
      <c r="C602" s="7" t="s">
        <v>66</v>
      </c>
      <c r="D602" s="7" t="s">
        <v>56</v>
      </c>
      <c r="E602" s="9">
        <v>291</v>
      </c>
      <c r="F602" s="9">
        <v>202</v>
      </c>
      <c r="G602" s="9">
        <f t="shared" si="19"/>
        <v>58782</v>
      </c>
      <c r="H602" s="9">
        <v>0</v>
      </c>
      <c r="I602" s="9">
        <v>0</v>
      </c>
      <c r="J602" s="34">
        <v>0</v>
      </c>
      <c r="K602" s="34">
        <v>0</v>
      </c>
      <c r="L602" s="9">
        <v>0</v>
      </c>
    </row>
    <row r="603" spans="1:12" x14ac:dyDescent="0.3">
      <c r="A603" s="3" t="s">
        <v>294</v>
      </c>
      <c r="B603" s="3">
        <f t="shared" si="18"/>
        <v>45362</v>
      </c>
      <c r="C603" s="7" t="s">
        <v>66</v>
      </c>
      <c r="D603" s="7" t="s">
        <v>57</v>
      </c>
      <c r="E603" s="9">
        <v>296</v>
      </c>
      <c r="F603" s="9">
        <v>174</v>
      </c>
      <c r="G603" s="9">
        <f t="shared" si="19"/>
        <v>51504</v>
      </c>
      <c r="H603" s="9">
        <v>0</v>
      </c>
      <c r="I603" s="9">
        <v>0</v>
      </c>
      <c r="J603" s="34">
        <v>0</v>
      </c>
      <c r="K603" s="34">
        <v>0</v>
      </c>
      <c r="L603" s="9">
        <v>0</v>
      </c>
    </row>
    <row r="604" spans="1:12" x14ac:dyDescent="0.3">
      <c r="A604" s="3" t="s">
        <v>294</v>
      </c>
      <c r="B604" s="3">
        <f t="shared" si="18"/>
        <v>45362</v>
      </c>
      <c r="C604" s="7" t="s">
        <v>66</v>
      </c>
      <c r="D604" s="7" t="s">
        <v>58</v>
      </c>
      <c r="E604" s="9">
        <v>49</v>
      </c>
      <c r="F604" s="9">
        <v>5177</v>
      </c>
      <c r="G604" s="9">
        <f t="shared" si="19"/>
        <v>253673</v>
      </c>
      <c r="H604" s="9">
        <v>0</v>
      </c>
      <c r="I604" s="9">
        <v>0</v>
      </c>
      <c r="J604" s="34">
        <v>0</v>
      </c>
      <c r="K604" s="34">
        <v>0</v>
      </c>
      <c r="L604" s="9">
        <v>0</v>
      </c>
    </row>
    <row r="605" spans="1:12" x14ac:dyDescent="0.3">
      <c r="A605" s="3" t="s">
        <v>294</v>
      </c>
      <c r="B605" s="3">
        <f t="shared" si="18"/>
        <v>45362</v>
      </c>
      <c r="C605" s="7" t="s">
        <v>66</v>
      </c>
      <c r="D605" s="7" t="s">
        <v>59</v>
      </c>
      <c r="E605" s="9">
        <v>49</v>
      </c>
      <c r="F605" s="9">
        <v>5002</v>
      </c>
      <c r="G605" s="9">
        <f t="shared" si="19"/>
        <v>245098</v>
      </c>
      <c r="H605" s="9">
        <v>0</v>
      </c>
      <c r="I605" s="9">
        <v>0</v>
      </c>
      <c r="J605" s="34">
        <v>0</v>
      </c>
      <c r="K605" s="34">
        <v>0</v>
      </c>
      <c r="L605" s="9">
        <v>0</v>
      </c>
    </row>
    <row r="606" spans="1:12" x14ac:dyDescent="0.3">
      <c r="A606" s="3" t="s">
        <v>294</v>
      </c>
      <c r="B606" s="3">
        <f t="shared" si="18"/>
        <v>45362</v>
      </c>
      <c r="C606" s="7" t="s">
        <v>66</v>
      </c>
      <c r="D606" s="7" t="s">
        <v>60</v>
      </c>
      <c r="E606" s="9">
        <v>47</v>
      </c>
      <c r="F606" s="9">
        <v>4888</v>
      </c>
      <c r="G606" s="9">
        <f t="shared" si="19"/>
        <v>229736</v>
      </c>
      <c r="H606" s="9">
        <v>0</v>
      </c>
      <c r="I606" s="9">
        <v>0</v>
      </c>
      <c r="J606" s="34">
        <v>0</v>
      </c>
      <c r="K606" s="34">
        <v>0</v>
      </c>
      <c r="L606" s="9">
        <v>0</v>
      </c>
    </row>
    <row r="607" spans="1:12" x14ac:dyDescent="0.3">
      <c r="A607" s="3" t="s">
        <v>294</v>
      </c>
      <c r="B607" s="3">
        <f t="shared" si="18"/>
        <v>45362</v>
      </c>
      <c r="C607" s="7" t="s">
        <v>70</v>
      </c>
      <c r="D607" s="7" t="s">
        <v>46</v>
      </c>
      <c r="E607" s="9">
        <v>95</v>
      </c>
      <c r="F607" s="9">
        <v>301</v>
      </c>
      <c r="G607" s="9">
        <f t="shared" si="19"/>
        <v>28595</v>
      </c>
      <c r="H607" s="9">
        <v>0</v>
      </c>
      <c r="I607" s="9">
        <v>0</v>
      </c>
      <c r="J607" s="34">
        <v>0</v>
      </c>
      <c r="K607" s="34">
        <v>0</v>
      </c>
      <c r="L607" s="9">
        <v>1</v>
      </c>
    </row>
    <row r="608" spans="1:12" x14ac:dyDescent="0.3">
      <c r="A608" s="3" t="s">
        <v>294</v>
      </c>
      <c r="B608" s="3">
        <f t="shared" si="18"/>
        <v>45362</v>
      </c>
      <c r="C608" s="7" t="s">
        <v>70</v>
      </c>
      <c r="D608" s="7" t="s">
        <v>49</v>
      </c>
      <c r="E608" s="9">
        <v>88</v>
      </c>
      <c r="F608" s="9">
        <v>311</v>
      </c>
      <c r="G608" s="9">
        <f t="shared" si="19"/>
        <v>27368</v>
      </c>
      <c r="H608" s="9">
        <v>0</v>
      </c>
      <c r="I608" s="9">
        <v>0</v>
      </c>
      <c r="J608" s="34">
        <v>0</v>
      </c>
      <c r="K608" s="34">
        <v>0</v>
      </c>
      <c r="L608" s="9">
        <v>0</v>
      </c>
    </row>
    <row r="609" spans="1:12" x14ac:dyDescent="0.3">
      <c r="A609" s="3" t="s">
        <v>294</v>
      </c>
      <c r="B609" s="3">
        <f t="shared" si="18"/>
        <v>45362</v>
      </c>
      <c r="C609" s="7" t="s">
        <v>70</v>
      </c>
      <c r="D609" s="7" t="s">
        <v>50</v>
      </c>
      <c r="E609" s="9">
        <v>85</v>
      </c>
      <c r="F609" s="9">
        <v>320</v>
      </c>
      <c r="G609" s="9">
        <f t="shared" si="19"/>
        <v>27200</v>
      </c>
      <c r="H609" s="9">
        <v>0</v>
      </c>
      <c r="I609" s="9">
        <v>0</v>
      </c>
      <c r="J609" s="34">
        <v>0</v>
      </c>
      <c r="K609" s="34">
        <v>0</v>
      </c>
      <c r="L609" s="9">
        <v>0</v>
      </c>
    </row>
    <row r="610" spans="1:12" x14ac:dyDescent="0.3">
      <c r="A610" s="3" t="s">
        <v>294</v>
      </c>
      <c r="B610" s="3">
        <f t="shared" si="18"/>
        <v>45362</v>
      </c>
      <c r="C610" s="7" t="s">
        <v>70</v>
      </c>
      <c r="D610" s="7" t="s">
        <v>52</v>
      </c>
      <c r="E610" s="9">
        <v>94</v>
      </c>
      <c r="F610" s="9">
        <v>268</v>
      </c>
      <c r="G610" s="9">
        <f t="shared" si="19"/>
        <v>25192</v>
      </c>
      <c r="H610" s="9">
        <v>1</v>
      </c>
      <c r="I610" s="9">
        <v>0</v>
      </c>
      <c r="J610" s="34">
        <v>0.19</v>
      </c>
      <c r="K610" s="34">
        <v>0.01</v>
      </c>
      <c r="L610" s="9">
        <v>0</v>
      </c>
    </row>
    <row r="611" spans="1:12" x14ac:dyDescent="0.3">
      <c r="A611" s="3" t="s">
        <v>294</v>
      </c>
      <c r="B611" s="3">
        <f t="shared" si="18"/>
        <v>45362</v>
      </c>
      <c r="C611" s="7" t="s">
        <v>70</v>
      </c>
      <c r="D611" s="7" t="s">
        <v>55</v>
      </c>
      <c r="E611" s="9">
        <v>123</v>
      </c>
      <c r="F611" s="9">
        <v>189</v>
      </c>
      <c r="G611" s="9">
        <f t="shared" si="19"/>
        <v>23247</v>
      </c>
      <c r="H611" s="9">
        <v>0</v>
      </c>
      <c r="I611" s="9">
        <v>0</v>
      </c>
      <c r="J611" s="34">
        <v>0</v>
      </c>
      <c r="K611" s="34">
        <v>0</v>
      </c>
      <c r="L611" s="9">
        <v>0</v>
      </c>
    </row>
    <row r="612" spans="1:12" x14ac:dyDescent="0.3">
      <c r="A612" s="3" t="s">
        <v>294</v>
      </c>
      <c r="B612" s="3">
        <f t="shared" si="18"/>
        <v>45362</v>
      </c>
      <c r="C612" s="7" t="s">
        <v>70</v>
      </c>
      <c r="D612" s="7" t="s">
        <v>56</v>
      </c>
      <c r="E612" s="9">
        <v>144</v>
      </c>
      <c r="F612" s="9">
        <v>207</v>
      </c>
      <c r="G612" s="9">
        <f t="shared" si="19"/>
        <v>29808</v>
      </c>
      <c r="H612" s="9">
        <v>0</v>
      </c>
      <c r="I612" s="9">
        <v>0</v>
      </c>
      <c r="J612" s="34">
        <v>0</v>
      </c>
      <c r="K612" s="34">
        <v>0</v>
      </c>
      <c r="L612" s="9">
        <v>0</v>
      </c>
    </row>
    <row r="613" spans="1:12" x14ac:dyDescent="0.3">
      <c r="A613" s="3" t="s">
        <v>294</v>
      </c>
      <c r="B613" s="3">
        <f t="shared" si="18"/>
        <v>45362</v>
      </c>
      <c r="C613" s="7" t="s">
        <v>70</v>
      </c>
      <c r="D613" s="7" t="s">
        <v>57</v>
      </c>
      <c r="E613" s="9">
        <v>133</v>
      </c>
      <c r="F613" s="9">
        <v>178</v>
      </c>
      <c r="G613" s="9">
        <f t="shared" si="19"/>
        <v>23674</v>
      </c>
      <c r="H613" s="9">
        <v>0</v>
      </c>
      <c r="I613" s="9">
        <v>0</v>
      </c>
      <c r="J613" s="34">
        <v>0</v>
      </c>
      <c r="K613" s="34">
        <v>0</v>
      </c>
      <c r="L613" s="9">
        <v>0</v>
      </c>
    </row>
    <row r="614" spans="1:12" x14ac:dyDescent="0.3">
      <c r="A614" s="3" t="s">
        <v>294</v>
      </c>
      <c r="B614" s="3">
        <f t="shared" si="18"/>
        <v>45362</v>
      </c>
      <c r="C614" s="7" t="s">
        <v>74</v>
      </c>
      <c r="D614" s="7" t="s">
        <v>46</v>
      </c>
      <c r="E614" s="9">
        <v>262</v>
      </c>
      <c r="F614" s="9">
        <v>288</v>
      </c>
      <c r="G614" s="9">
        <f t="shared" si="19"/>
        <v>75456</v>
      </c>
      <c r="H614" s="9">
        <v>0</v>
      </c>
      <c r="I614" s="9">
        <v>0</v>
      </c>
      <c r="J614" s="34">
        <v>0</v>
      </c>
      <c r="K614" s="34">
        <v>0</v>
      </c>
      <c r="L614" s="9">
        <v>0</v>
      </c>
    </row>
    <row r="615" spans="1:12" x14ac:dyDescent="0.3">
      <c r="A615" s="3" t="s">
        <v>294</v>
      </c>
      <c r="B615" s="3">
        <f t="shared" si="18"/>
        <v>45362</v>
      </c>
      <c r="C615" s="7" t="s">
        <v>74</v>
      </c>
      <c r="D615" s="7" t="s">
        <v>49</v>
      </c>
      <c r="E615" s="9">
        <v>257</v>
      </c>
      <c r="F615" s="9">
        <v>299</v>
      </c>
      <c r="G615" s="9">
        <f t="shared" si="19"/>
        <v>76843</v>
      </c>
      <c r="H615" s="9">
        <v>0</v>
      </c>
      <c r="I615" s="9">
        <v>0</v>
      </c>
      <c r="J615" s="34">
        <v>0</v>
      </c>
      <c r="K615" s="34">
        <v>0</v>
      </c>
      <c r="L615" s="9">
        <v>0</v>
      </c>
    </row>
    <row r="616" spans="1:12" x14ac:dyDescent="0.3">
      <c r="A616" s="3" t="s">
        <v>294</v>
      </c>
      <c r="B616" s="3">
        <f t="shared" si="18"/>
        <v>45362</v>
      </c>
      <c r="C616" s="7" t="s">
        <v>74</v>
      </c>
      <c r="D616" s="7" t="s">
        <v>50</v>
      </c>
      <c r="E616" s="9">
        <v>269</v>
      </c>
      <c r="F616" s="9">
        <v>307</v>
      </c>
      <c r="G616" s="9">
        <f t="shared" si="19"/>
        <v>82583</v>
      </c>
      <c r="H616" s="9">
        <v>1</v>
      </c>
      <c r="I616" s="9">
        <v>0</v>
      </c>
      <c r="J616" s="34">
        <v>0.15</v>
      </c>
      <c r="K616" s="34">
        <v>0.02</v>
      </c>
      <c r="L616" s="9">
        <v>0</v>
      </c>
    </row>
    <row r="617" spans="1:12" x14ac:dyDescent="0.3">
      <c r="A617" s="3" t="s">
        <v>294</v>
      </c>
      <c r="B617" s="3">
        <f t="shared" si="18"/>
        <v>45362</v>
      </c>
      <c r="C617" s="7" t="s">
        <v>74</v>
      </c>
      <c r="D617" s="7" t="s">
        <v>51</v>
      </c>
      <c r="E617" s="9">
        <v>302</v>
      </c>
      <c r="F617" s="9">
        <v>343</v>
      </c>
      <c r="G617" s="9">
        <f t="shared" si="19"/>
        <v>103586</v>
      </c>
      <c r="H617" s="9">
        <v>0</v>
      </c>
      <c r="I617" s="9">
        <v>0</v>
      </c>
      <c r="J617" s="34">
        <v>0</v>
      </c>
      <c r="K617" s="34">
        <v>0</v>
      </c>
      <c r="L617" s="9">
        <v>0</v>
      </c>
    </row>
    <row r="618" spans="1:12" x14ac:dyDescent="0.3">
      <c r="A618" s="3" t="s">
        <v>294</v>
      </c>
      <c r="B618" s="3">
        <f t="shared" si="18"/>
        <v>45362</v>
      </c>
      <c r="C618" s="7" t="s">
        <v>74</v>
      </c>
      <c r="D618" s="7" t="s">
        <v>52</v>
      </c>
      <c r="E618" s="9">
        <v>306</v>
      </c>
      <c r="F618" s="9">
        <v>253</v>
      </c>
      <c r="G618" s="9">
        <f t="shared" si="19"/>
        <v>77418</v>
      </c>
      <c r="H618" s="9">
        <v>0</v>
      </c>
      <c r="I618" s="9">
        <v>0</v>
      </c>
      <c r="J618" s="34">
        <v>0</v>
      </c>
      <c r="K618" s="34">
        <v>0</v>
      </c>
      <c r="L618" s="9">
        <v>0</v>
      </c>
    </row>
    <row r="619" spans="1:12" x14ac:dyDescent="0.3">
      <c r="A619" s="3" t="s">
        <v>294</v>
      </c>
      <c r="B619" s="3">
        <f t="shared" si="18"/>
        <v>45362</v>
      </c>
      <c r="C619" s="7" t="s">
        <v>74</v>
      </c>
      <c r="D619" s="7" t="s">
        <v>54</v>
      </c>
      <c r="E619" s="9">
        <v>426</v>
      </c>
      <c r="F619" s="9">
        <v>162</v>
      </c>
      <c r="G619" s="9">
        <f t="shared" si="19"/>
        <v>69012</v>
      </c>
      <c r="H619" s="9">
        <v>0</v>
      </c>
      <c r="I619" s="9">
        <v>0</v>
      </c>
      <c r="J619" s="34">
        <v>0</v>
      </c>
      <c r="K619" s="34">
        <v>0</v>
      </c>
      <c r="L619" s="9">
        <v>0</v>
      </c>
    </row>
    <row r="620" spans="1:12" x14ac:dyDescent="0.3">
      <c r="A620" s="3" t="s">
        <v>294</v>
      </c>
      <c r="B620" s="3">
        <f t="shared" si="18"/>
        <v>45362</v>
      </c>
      <c r="C620" s="7" t="s">
        <v>74</v>
      </c>
      <c r="D620" s="7" t="s">
        <v>55</v>
      </c>
      <c r="E620" s="9">
        <v>389</v>
      </c>
      <c r="F620" s="9">
        <v>181</v>
      </c>
      <c r="G620" s="9">
        <f t="shared" si="19"/>
        <v>70409</v>
      </c>
      <c r="H620" s="9">
        <v>0</v>
      </c>
      <c r="I620" s="9">
        <v>0</v>
      </c>
      <c r="J620" s="34">
        <v>0</v>
      </c>
      <c r="K620" s="34">
        <v>0</v>
      </c>
      <c r="L620" s="9">
        <v>0</v>
      </c>
    </row>
    <row r="621" spans="1:12" x14ac:dyDescent="0.3">
      <c r="A621" s="3" t="s">
        <v>294</v>
      </c>
      <c r="B621" s="3">
        <f t="shared" si="18"/>
        <v>45362</v>
      </c>
      <c r="C621" s="7" t="s">
        <v>74</v>
      </c>
      <c r="D621" s="7" t="s">
        <v>56</v>
      </c>
      <c r="E621" s="9">
        <v>434</v>
      </c>
      <c r="F621" s="9">
        <v>197</v>
      </c>
      <c r="G621" s="9">
        <f t="shared" si="19"/>
        <v>85498</v>
      </c>
      <c r="H621" s="9">
        <v>0</v>
      </c>
      <c r="I621" s="9">
        <v>0</v>
      </c>
      <c r="J621" s="34">
        <v>0</v>
      </c>
      <c r="K621" s="34">
        <v>0</v>
      </c>
      <c r="L621" s="9">
        <v>0</v>
      </c>
    </row>
    <row r="622" spans="1:12" x14ac:dyDescent="0.3">
      <c r="A622" s="3" t="s">
        <v>294</v>
      </c>
      <c r="B622" s="3">
        <f t="shared" si="18"/>
        <v>45362</v>
      </c>
      <c r="C622" s="7" t="s">
        <v>74</v>
      </c>
      <c r="D622" s="7" t="s">
        <v>57</v>
      </c>
      <c r="E622" s="9">
        <v>488</v>
      </c>
      <c r="F622" s="9">
        <v>171</v>
      </c>
      <c r="G622" s="9">
        <f t="shared" si="19"/>
        <v>83448</v>
      </c>
      <c r="H622" s="9">
        <v>1</v>
      </c>
      <c r="I622" s="9">
        <v>0</v>
      </c>
      <c r="J622" s="34">
        <v>0.1</v>
      </c>
      <c r="K622" s="34">
        <v>0.03</v>
      </c>
      <c r="L622" s="9">
        <v>0</v>
      </c>
    </row>
    <row r="623" spans="1:12" x14ac:dyDescent="0.3">
      <c r="A623" s="3" t="s">
        <v>294</v>
      </c>
      <c r="B623" s="3">
        <f t="shared" si="18"/>
        <v>45362</v>
      </c>
      <c r="C623" s="7" t="s">
        <v>74</v>
      </c>
      <c r="D623" s="7" t="s">
        <v>58</v>
      </c>
      <c r="E623" s="9">
        <v>55</v>
      </c>
      <c r="F623" s="9">
        <v>5127</v>
      </c>
      <c r="G623" s="9">
        <f t="shared" si="19"/>
        <v>281985</v>
      </c>
      <c r="H623" s="9">
        <v>0</v>
      </c>
      <c r="I623" s="9">
        <v>0</v>
      </c>
      <c r="J623" s="34">
        <v>0</v>
      </c>
      <c r="K623" s="34">
        <v>0</v>
      </c>
      <c r="L623" s="9">
        <v>0</v>
      </c>
    </row>
    <row r="624" spans="1:12" x14ac:dyDescent="0.3">
      <c r="A624" s="3" t="s">
        <v>294</v>
      </c>
      <c r="B624" s="3">
        <f t="shared" si="18"/>
        <v>45362</v>
      </c>
      <c r="C624" s="7" t="s">
        <v>74</v>
      </c>
      <c r="D624" s="7" t="s">
        <v>59</v>
      </c>
      <c r="E624" s="9">
        <v>56</v>
      </c>
      <c r="F624" s="9">
        <v>4914</v>
      </c>
      <c r="G624" s="9">
        <f t="shared" si="19"/>
        <v>275184</v>
      </c>
      <c r="H624" s="9">
        <v>0</v>
      </c>
      <c r="I624" s="9">
        <v>0</v>
      </c>
      <c r="J624" s="34">
        <v>0</v>
      </c>
      <c r="K624" s="34">
        <v>0</v>
      </c>
      <c r="L624" s="9">
        <v>0</v>
      </c>
    </row>
    <row r="625" spans="1:12" x14ac:dyDescent="0.3">
      <c r="A625" s="3" t="s">
        <v>294</v>
      </c>
      <c r="B625" s="3">
        <f t="shared" si="18"/>
        <v>45362</v>
      </c>
      <c r="C625" s="7" t="s">
        <v>74</v>
      </c>
      <c r="D625" s="7" t="s">
        <v>60</v>
      </c>
      <c r="E625" s="9">
        <v>54</v>
      </c>
      <c r="F625" s="9">
        <v>4823</v>
      </c>
      <c r="G625" s="9">
        <f t="shared" si="19"/>
        <v>260442</v>
      </c>
      <c r="H625" s="9">
        <v>0</v>
      </c>
      <c r="I625" s="9">
        <v>0</v>
      </c>
      <c r="J625" s="34">
        <v>0</v>
      </c>
      <c r="K625" s="34">
        <v>0</v>
      </c>
      <c r="L625" s="9">
        <v>0</v>
      </c>
    </row>
    <row r="626" spans="1:12" x14ac:dyDescent="0.3">
      <c r="A626" s="3" t="s">
        <v>294</v>
      </c>
      <c r="B626" s="3">
        <f t="shared" si="18"/>
        <v>45362</v>
      </c>
      <c r="C626" s="7" t="s">
        <v>74</v>
      </c>
      <c r="D626" s="7" t="s">
        <v>61</v>
      </c>
      <c r="E626" s="9">
        <v>55</v>
      </c>
      <c r="F626" s="9">
        <v>1170</v>
      </c>
      <c r="G626" s="9">
        <f t="shared" si="19"/>
        <v>64350</v>
      </c>
      <c r="H626" s="9">
        <v>0</v>
      </c>
      <c r="I626" s="9">
        <v>0</v>
      </c>
      <c r="J626" s="34">
        <v>0</v>
      </c>
      <c r="K626" s="34">
        <v>0</v>
      </c>
      <c r="L626" s="9">
        <v>0</v>
      </c>
    </row>
    <row r="627" spans="1:12" x14ac:dyDescent="0.3">
      <c r="A627" s="3" t="s">
        <v>294</v>
      </c>
      <c r="B627" s="3">
        <f t="shared" si="18"/>
        <v>45362</v>
      </c>
      <c r="C627" s="7" t="s">
        <v>76</v>
      </c>
      <c r="D627" s="7" t="s">
        <v>46</v>
      </c>
      <c r="E627" s="9">
        <v>130</v>
      </c>
      <c r="F627" s="9">
        <v>302</v>
      </c>
      <c r="G627" s="9">
        <f t="shared" si="19"/>
        <v>39260</v>
      </c>
      <c r="H627" s="9">
        <v>0</v>
      </c>
      <c r="I627" s="9">
        <v>0</v>
      </c>
      <c r="J627" s="34">
        <v>0</v>
      </c>
      <c r="K627" s="34">
        <v>0</v>
      </c>
      <c r="L627" s="9">
        <v>0</v>
      </c>
    </row>
    <row r="628" spans="1:12" x14ac:dyDescent="0.3">
      <c r="A628" s="3" t="s">
        <v>294</v>
      </c>
      <c r="B628" s="3">
        <f t="shared" si="18"/>
        <v>45362</v>
      </c>
      <c r="C628" s="7" t="s">
        <v>76</v>
      </c>
      <c r="D628" s="7" t="s">
        <v>49</v>
      </c>
      <c r="E628" s="9">
        <v>114</v>
      </c>
      <c r="F628" s="9">
        <v>310</v>
      </c>
      <c r="G628" s="9">
        <f t="shared" si="19"/>
        <v>35340</v>
      </c>
      <c r="H628" s="9">
        <v>0</v>
      </c>
      <c r="I628" s="9">
        <v>0</v>
      </c>
      <c r="J628" s="34">
        <v>0</v>
      </c>
      <c r="K628" s="34">
        <v>0</v>
      </c>
      <c r="L628" s="9">
        <v>0</v>
      </c>
    </row>
    <row r="629" spans="1:12" x14ac:dyDescent="0.3">
      <c r="A629" s="3" t="s">
        <v>294</v>
      </c>
      <c r="B629" s="3">
        <f t="shared" si="18"/>
        <v>45362</v>
      </c>
      <c r="C629" s="7" t="s">
        <v>76</v>
      </c>
      <c r="D629" s="7" t="s">
        <v>50</v>
      </c>
      <c r="E629" s="9">
        <v>114</v>
      </c>
      <c r="F629" s="9">
        <v>320</v>
      </c>
      <c r="G629" s="9">
        <f t="shared" si="19"/>
        <v>36480</v>
      </c>
      <c r="H629" s="9">
        <v>0</v>
      </c>
      <c r="I629" s="9">
        <v>0</v>
      </c>
      <c r="J629" s="34">
        <v>0</v>
      </c>
      <c r="K629" s="34">
        <v>0</v>
      </c>
      <c r="L629" s="9">
        <v>0</v>
      </c>
    </row>
    <row r="630" spans="1:12" x14ac:dyDescent="0.3">
      <c r="A630" s="3" t="s">
        <v>294</v>
      </c>
      <c r="B630" s="3">
        <f t="shared" si="18"/>
        <v>45362</v>
      </c>
      <c r="C630" s="7" t="s">
        <v>76</v>
      </c>
      <c r="D630" s="7" t="s">
        <v>51</v>
      </c>
      <c r="E630" s="9">
        <v>122</v>
      </c>
      <c r="F630" s="9">
        <v>357</v>
      </c>
      <c r="G630" s="9">
        <f t="shared" si="19"/>
        <v>43554</v>
      </c>
      <c r="H630" s="9">
        <v>0</v>
      </c>
      <c r="I630" s="9">
        <v>0</v>
      </c>
      <c r="J630" s="34">
        <v>0</v>
      </c>
      <c r="K630" s="34">
        <v>0</v>
      </c>
      <c r="L630" s="9">
        <v>0</v>
      </c>
    </row>
    <row r="631" spans="1:12" x14ac:dyDescent="0.3">
      <c r="A631" s="3" t="s">
        <v>294</v>
      </c>
      <c r="B631" s="3">
        <f t="shared" si="18"/>
        <v>45362</v>
      </c>
      <c r="C631" s="7" t="s">
        <v>76</v>
      </c>
      <c r="D631" s="7" t="s">
        <v>52</v>
      </c>
      <c r="E631" s="9">
        <v>119</v>
      </c>
      <c r="F631" s="9">
        <v>265</v>
      </c>
      <c r="G631" s="9">
        <f t="shared" si="19"/>
        <v>31535</v>
      </c>
      <c r="H631" s="9">
        <v>0</v>
      </c>
      <c r="I631" s="9">
        <v>0</v>
      </c>
      <c r="J631" s="34">
        <v>0</v>
      </c>
      <c r="K631" s="34">
        <v>0</v>
      </c>
      <c r="L631" s="9">
        <v>0</v>
      </c>
    </row>
    <row r="632" spans="1:12" x14ac:dyDescent="0.3">
      <c r="A632" s="3" t="s">
        <v>294</v>
      </c>
      <c r="B632" s="3">
        <f t="shared" si="18"/>
        <v>45362</v>
      </c>
      <c r="C632" s="7" t="s">
        <v>76</v>
      </c>
      <c r="D632" s="7" t="s">
        <v>54</v>
      </c>
      <c r="E632" s="9">
        <v>207</v>
      </c>
      <c r="F632" s="9">
        <v>168</v>
      </c>
      <c r="G632" s="9">
        <f t="shared" si="19"/>
        <v>34776</v>
      </c>
      <c r="H632" s="9">
        <v>0</v>
      </c>
      <c r="I632" s="9">
        <v>0</v>
      </c>
      <c r="J632" s="34">
        <v>0</v>
      </c>
      <c r="K632" s="34">
        <v>0</v>
      </c>
      <c r="L632" s="9">
        <v>0</v>
      </c>
    </row>
    <row r="633" spans="1:12" x14ac:dyDescent="0.3">
      <c r="A633" s="3" t="s">
        <v>294</v>
      </c>
      <c r="B633" s="3">
        <f t="shared" si="18"/>
        <v>45362</v>
      </c>
      <c r="C633" s="7" t="s">
        <v>76</v>
      </c>
      <c r="D633" s="7" t="s">
        <v>55</v>
      </c>
      <c r="E633" s="9">
        <v>213</v>
      </c>
      <c r="F633" s="9">
        <v>187</v>
      </c>
      <c r="G633" s="9">
        <f t="shared" si="19"/>
        <v>39831</v>
      </c>
      <c r="H633" s="9">
        <v>0</v>
      </c>
      <c r="I633" s="9">
        <v>0</v>
      </c>
      <c r="J633" s="34">
        <v>0</v>
      </c>
      <c r="K633" s="34">
        <v>0</v>
      </c>
      <c r="L633" s="9">
        <v>0</v>
      </c>
    </row>
    <row r="634" spans="1:12" x14ac:dyDescent="0.3">
      <c r="A634" s="3" t="s">
        <v>294</v>
      </c>
      <c r="B634" s="3">
        <f t="shared" si="18"/>
        <v>45362</v>
      </c>
      <c r="C634" s="7" t="s">
        <v>76</v>
      </c>
      <c r="D634" s="7" t="s">
        <v>56</v>
      </c>
      <c r="E634" s="9">
        <v>213</v>
      </c>
      <c r="F634" s="9">
        <v>206</v>
      </c>
      <c r="G634" s="9">
        <f t="shared" si="19"/>
        <v>43878</v>
      </c>
      <c r="H634" s="9">
        <v>0</v>
      </c>
      <c r="I634" s="9">
        <v>0</v>
      </c>
      <c r="J634" s="34">
        <v>0</v>
      </c>
      <c r="K634" s="34">
        <v>0</v>
      </c>
      <c r="L634" s="9">
        <v>0</v>
      </c>
    </row>
    <row r="635" spans="1:12" x14ac:dyDescent="0.3">
      <c r="A635" s="3" t="s">
        <v>294</v>
      </c>
      <c r="B635" s="3">
        <f t="shared" si="18"/>
        <v>45362</v>
      </c>
      <c r="C635" s="7" t="s">
        <v>76</v>
      </c>
      <c r="D635" s="7" t="s">
        <v>57</v>
      </c>
      <c r="E635" s="9">
        <v>181</v>
      </c>
      <c r="F635" s="9">
        <v>177</v>
      </c>
      <c r="G635" s="9">
        <f t="shared" si="19"/>
        <v>32037</v>
      </c>
      <c r="H635" s="9">
        <v>0</v>
      </c>
      <c r="I635" s="9">
        <v>0</v>
      </c>
      <c r="J635" s="34">
        <v>0</v>
      </c>
      <c r="K635" s="34">
        <v>0</v>
      </c>
      <c r="L635" s="9">
        <v>0</v>
      </c>
    </row>
    <row r="636" spans="1:12" x14ac:dyDescent="0.3">
      <c r="A636" s="3" t="s">
        <v>294</v>
      </c>
      <c r="B636" s="3">
        <f t="shared" si="18"/>
        <v>45362</v>
      </c>
      <c r="C636" s="7" t="s">
        <v>76</v>
      </c>
      <c r="D636" s="7" t="s">
        <v>58</v>
      </c>
      <c r="E636" s="9">
        <v>60</v>
      </c>
      <c r="F636" s="9">
        <v>5213</v>
      </c>
      <c r="G636" s="9">
        <f t="shared" si="19"/>
        <v>312780</v>
      </c>
      <c r="H636" s="9">
        <v>0</v>
      </c>
      <c r="I636" s="9">
        <v>0</v>
      </c>
      <c r="J636" s="34">
        <v>0</v>
      </c>
      <c r="K636" s="34">
        <v>0</v>
      </c>
      <c r="L636" s="9">
        <v>0</v>
      </c>
    </row>
    <row r="637" spans="1:12" x14ac:dyDescent="0.3">
      <c r="A637" s="3" t="s">
        <v>294</v>
      </c>
      <c r="B637" s="3">
        <f t="shared" si="18"/>
        <v>45362</v>
      </c>
      <c r="C637" s="7" t="s">
        <v>76</v>
      </c>
      <c r="D637" s="7" t="s">
        <v>59</v>
      </c>
      <c r="E637" s="9">
        <v>62</v>
      </c>
      <c r="F637" s="9">
        <v>5095</v>
      </c>
      <c r="G637" s="9">
        <f t="shared" si="19"/>
        <v>315890</v>
      </c>
      <c r="H637" s="9">
        <v>0</v>
      </c>
      <c r="I637" s="9">
        <v>0</v>
      </c>
      <c r="J637" s="34">
        <v>0</v>
      </c>
      <c r="K637" s="34">
        <v>0</v>
      </c>
      <c r="L637" s="9">
        <v>0</v>
      </c>
    </row>
    <row r="638" spans="1:12" x14ac:dyDescent="0.3">
      <c r="A638" s="3" t="s">
        <v>294</v>
      </c>
      <c r="B638" s="3">
        <f t="shared" si="18"/>
        <v>45362</v>
      </c>
      <c r="C638" s="7" t="s">
        <v>76</v>
      </c>
      <c r="D638" s="7" t="s">
        <v>60</v>
      </c>
      <c r="E638" s="9">
        <v>67</v>
      </c>
      <c r="F638" s="9">
        <v>4974</v>
      </c>
      <c r="G638" s="9">
        <f t="shared" si="19"/>
        <v>333258</v>
      </c>
      <c r="H638" s="9">
        <v>0</v>
      </c>
      <c r="I638" s="9">
        <v>0</v>
      </c>
      <c r="J638" s="34">
        <v>0</v>
      </c>
      <c r="K638" s="34">
        <v>0</v>
      </c>
      <c r="L638" s="9">
        <v>0</v>
      </c>
    </row>
    <row r="639" spans="1:12" x14ac:dyDescent="0.3">
      <c r="A639" s="3" t="s">
        <v>294</v>
      </c>
      <c r="B639" s="3">
        <f t="shared" si="18"/>
        <v>45362</v>
      </c>
      <c r="C639" s="7" t="s">
        <v>76</v>
      </c>
      <c r="D639" s="7" t="s">
        <v>61</v>
      </c>
      <c r="E639" s="9">
        <v>60</v>
      </c>
      <c r="F639" s="9">
        <v>1235</v>
      </c>
      <c r="G639" s="9">
        <f t="shared" si="19"/>
        <v>74100</v>
      </c>
      <c r="H639" s="9">
        <v>0</v>
      </c>
      <c r="I639" s="9">
        <v>0</v>
      </c>
      <c r="J639" s="34">
        <v>0</v>
      </c>
      <c r="K639" s="34">
        <v>0</v>
      </c>
      <c r="L639" s="9">
        <v>1</v>
      </c>
    </row>
    <row r="640" spans="1:12" x14ac:dyDescent="0.3">
      <c r="A640" s="3" t="s">
        <v>295</v>
      </c>
      <c r="B640" s="3">
        <f t="shared" si="18"/>
        <v>45369</v>
      </c>
      <c r="C640" s="7" t="s">
        <v>62</v>
      </c>
      <c r="D640" s="7" t="s">
        <v>46</v>
      </c>
      <c r="E640" s="9">
        <v>306</v>
      </c>
      <c r="F640" s="9">
        <v>290</v>
      </c>
      <c r="G640" s="9">
        <f t="shared" si="19"/>
        <v>88740</v>
      </c>
      <c r="H640" s="9">
        <v>0</v>
      </c>
      <c r="I640" s="9">
        <v>0</v>
      </c>
      <c r="J640" s="34">
        <v>0</v>
      </c>
      <c r="K640" s="34">
        <v>0</v>
      </c>
      <c r="L640" s="9">
        <v>0</v>
      </c>
    </row>
    <row r="641" spans="1:12" x14ac:dyDescent="0.3">
      <c r="A641" s="3" t="s">
        <v>295</v>
      </c>
      <c r="B641" s="3">
        <f t="shared" si="18"/>
        <v>45369</v>
      </c>
      <c r="C641" s="7" t="s">
        <v>62</v>
      </c>
      <c r="D641" s="7" t="s">
        <v>49</v>
      </c>
      <c r="E641" s="9">
        <v>290</v>
      </c>
      <c r="F641" s="9">
        <v>294</v>
      </c>
      <c r="G641" s="9">
        <f t="shared" si="19"/>
        <v>85260</v>
      </c>
      <c r="H641" s="9">
        <v>0</v>
      </c>
      <c r="I641" s="9">
        <v>0</v>
      </c>
      <c r="J641" s="34">
        <v>0</v>
      </c>
      <c r="K641" s="34">
        <v>0</v>
      </c>
      <c r="L641" s="9">
        <v>0</v>
      </c>
    </row>
    <row r="642" spans="1:12" x14ac:dyDescent="0.3">
      <c r="A642" s="3" t="s">
        <v>295</v>
      </c>
      <c r="B642" s="3">
        <f t="shared" ref="B642:B705" si="20">DATE(LEFT(A642,4),1,1)
 + MOD(1 - WEEKDAY(DATE(LEFT(A642,4),1,1),2),7)
 + 7*(VALUE(RIGHT(A642,2)) - 1)</f>
        <v>45369</v>
      </c>
      <c r="C642" s="7" t="s">
        <v>62</v>
      </c>
      <c r="D642" s="7" t="s">
        <v>50</v>
      </c>
      <c r="E642" s="9">
        <v>279</v>
      </c>
      <c r="F642" s="9">
        <v>305</v>
      </c>
      <c r="G642" s="9">
        <f t="shared" ref="G642:G705" si="21">E642*F642</f>
        <v>85095</v>
      </c>
      <c r="H642" s="9">
        <v>0</v>
      </c>
      <c r="I642" s="9">
        <v>0</v>
      </c>
      <c r="J642" s="34">
        <v>0</v>
      </c>
      <c r="K642" s="34">
        <v>0</v>
      </c>
      <c r="L642" s="9">
        <v>0</v>
      </c>
    </row>
    <row r="643" spans="1:12" x14ac:dyDescent="0.3">
      <c r="A643" s="3" t="s">
        <v>295</v>
      </c>
      <c r="B643" s="3">
        <f t="shared" si="20"/>
        <v>45369</v>
      </c>
      <c r="C643" s="7" t="s">
        <v>62</v>
      </c>
      <c r="D643" s="7" t="s">
        <v>51</v>
      </c>
      <c r="E643" s="9">
        <v>279</v>
      </c>
      <c r="F643" s="9">
        <v>340</v>
      </c>
      <c r="G643" s="9">
        <f t="shared" si="21"/>
        <v>94860</v>
      </c>
      <c r="H643" s="9">
        <v>0</v>
      </c>
      <c r="I643" s="9">
        <v>0</v>
      </c>
      <c r="J643" s="34">
        <v>0</v>
      </c>
      <c r="K643" s="34">
        <v>0</v>
      </c>
      <c r="L643" s="9">
        <v>0</v>
      </c>
    </row>
    <row r="644" spans="1:12" x14ac:dyDescent="0.3">
      <c r="A644" s="3" t="s">
        <v>295</v>
      </c>
      <c r="B644" s="3">
        <f t="shared" si="20"/>
        <v>45369</v>
      </c>
      <c r="C644" s="7" t="s">
        <v>62</v>
      </c>
      <c r="D644" s="7" t="s">
        <v>52</v>
      </c>
      <c r="E644" s="9">
        <v>313</v>
      </c>
      <c r="F644" s="9">
        <v>251</v>
      </c>
      <c r="G644" s="9">
        <f t="shared" si="21"/>
        <v>78563</v>
      </c>
      <c r="H644" s="9">
        <v>0</v>
      </c>
      <c r="I644" s="9">
        <v>0</v>
      </c>
      <c r="J644" s="34">
        <v>0</v>
      </c>
      <c r="K644" s="34">
        <v>0</v>
      </c>
      <c r="L644" s="9">
        <v>0</v>
      </c>
    </row>
    <row r="645" spans="1:12" x14ac:dyDescent="0.3">
      <c r="A645" s="3" t="s">
        <v>295</v>
      </c>
      <c r="B645" s="3">
        <f t="shared" si="20"/>
        <v>45369</v>
      </c>
      <c r="C645" s="7" t="s">
        <v>62</v>
      </c>
      <c r="D645" s="7" t="s">
        <v>54</v>
      </c>
      <c r="E645" s="9">
        <v>435</v>
      </c>
      <c r="F645" s="9">
        <v>160</v>
      </c>
      <c r="G645" s="9">
        <f t="shared" si="21"/>
        <v>69600</v>
      </c>
      <c r="H645" s="9">
        <v>0</v>
      </c>
      <c r="I645" s="9">
        <v>0</v>
      </c>
      <c r="J645" s="34">
        <v>0</v>
      </c>
      <c r="K645" s="34">
        <v>0</v>
      </c>
      <c r="L645" s="9">
        <v>0</v>
      </c>
    </row>
    <row r="646" spans="1:12" x14ac:dyDescent="0.3">
      <c r="A646" s="3" t="s">
        <v>295</v>
      </c>
      <c r="B646" s="3">
        <f t="shared" si="20"/>
        <v>45369</v>
      </c>
      <c r="C646" s="7" t="s">
        <v>62</v>
      </c>
      <c r="D646" s="7" t="s">
        <v>55</v>
      </c>
      <c r="E646" s="9">
        <v>439</v>
      </c>
      <c r="F646" s="9">
        <v>179</v>
      </c>
      <c r="G646" s="9">
        <f t="shared" si="21"/>
        <v>78581</v>
      </c>
      <c r="H646" s="9">
        <v>0</v>
      </c>
      <c r="I646" s="9">
        <v>0</v>
      </c>
      <c r="J646" s="34">
        <v>0</v>
      </c>
      <c r="K646" s="34">
        <v>0</v>
      </c>
      <c r="L646" s="9">
        <v>0</v>
      </c>
    </row>
    <row r="647" spans="1:12" x14ac:dyDescent="0.3">
      <c r="A647" s="3" t="s">
        <v>295</v>
      </c>
      <c r="B647" s="3">
        <f t="shared" si="20"/>
        <v>45369</v>
      </c>
      <c r="C647" s="7" t="s">
        <v>62</v>
      </c>
      <c r="D647" s="7" t="s">
        <v>56</v>
      </c>
      <c r="E647" s="9">
        <v>406</v>
      </c>
      <c r="F647" s="9">
        <v>196</v>
      </c>
      <c r="G647" s="9">
        <f t="shared" si="21"/>
        <v>79576</v>
      </c>
      <c r="H647" s="9">
        <v>0</v>
      </c>
      <c r="I647" s="9">
        <v>0</v>
      </c>
      <c r="J647" s="34">
        <v>0</v>
      </c>
      <c r="K647" s="34">
        <v>0</v>
      </c>
      <c r="L647" s="9">
        <v>0</v>
      </c>
    </row>
    <row r="648" spans="1:12" x14ac:dyDescent="0.3">
      <c r="A648" s="3" t="s">
        <v>295</v>
      </c>
      <c r="B648" s="3">
        <f t="shared" si="20"/>
        <v>45369</v>
      </c>
      <c r="C648" s="7" t="s">
        <v>62</v>
      </c>
      <c r="D648" s="7" t="s">
        <v>57</v>
      </c>
      <c r="E648" s="9">
        <v>375</v>
      </c>
      <c r="F648" s="9">
        <v>169</v>
      </c>
      <c r="G648" s="9">
        <f t="shared" si="21"/>
        <v>63375</v>
      </c>
      <c r="H648" s="9">
        <v>0</v>
      </c>
      <c r="I648" s="9">
        <v>0</v>
      </c>
      <c r="J648" s="34">
        <v>0</v>
      </c>
      <c r="K648" s="34">
        <v>0</v>
      </c>
      <c r="L648" s="9">
        <v>0</v>
      </c>
    </row>
    <row r="649" spans="1:12" x14ac:dyDescent="0.3">
      <c r="A649" s="3" t="s">
        <v>295</v>
      </c>
      <c r="B649" s="3">
        <f t="shared" si="20"/>
        <v>45369</v>
      </c>
      <c r="C649" s="7" t="s">
        <v>62</v>
      </c>
      <c r="D649" s="7" t="s">
        <v>58</v>
      </c>
      <c r="E649" s="9">
        <v>50</v>
      </c>
      <c r="F649" s="9">
        <v>5024</v>
      </c>
      <c r="G649" s="9">
        <f t="shared" si="21"/>
        <v>251200</v>
      </c>
      <c r="H649" s="9">
        <v>0</v>
      </c>
      <c r="I649" s="9">
        <v>0</v>
      </c>
      <c r="J649" s="34">
        <v>0</v>
      </c>
      <c r="K649" s="34">
        <v>0</v>
      </c>
      <c r="L649" s="9">
        <v>0</v>
      </c>
    </row>
    <row r="650" spans="1:12" x14ac:dyDescent="0.3">
      <c r="A650" s="3" t="s">
        <v>295</v>
      </c>
      <c r="B650" s="3">
        <f t="shared" si="20"/>
        <v>45369</v>
      </c>
      <c r="C650" s="7" t="s">
        <v>62</v>
      </c>
      <c r="D650" s="7" t="s">
        <v>59</v>
      </c>
      <c r="E650" s="9">
        <v>62</v>
      </c>
      <c r="F650" s="9">
        <v>4856</v>
      </c>
      <c r="G650" s="9">
        <f t="shared" si="21"/>
        <v>301072</v>
      </c>
      <c r="H650" s="9">
        <v>0</v>
      </c>
      <c r="I650" s="9">
        <v>0</v>
      </c>
      <c r="J650" s="34">
        <v>0</v>
      </c>
      <c r="K650" s="34">
        <v>0</v>
      </c>
      <c r="L650" s="9">
        <v>0</v>
      </c>
    </row>
    <row r="651" spans="1:12" x14ac:dyDescent="0.3">
      <c r="A651" s="3" t="s">
        <v>295</v>
      </c>
      <c r="B651" s="3">
        <f t="shared" si="20"/>
        <v>45369</v>
      </c>
      <c r="C651" s="7" t="s">
        <v>62</v>
      </c>
      <c r="D651" s="7" t="s">
        <v>60</v>
      </c>
      <c r="E651" s="9">
        <v>54</v>
      </c>
      <c r="F651" s="9">
        <v>4786</v>
      </c>
      <c r="G651" s="9">
        <f t="shared" si="21"/>
        <v>258444</v>
      </c>
      <c r="H651" s="9">
        <v>0</v>
      </c>
      <c r="I651" s="9">
        <v>0</v>
      </c>
      <c r="J651" s="34">
        <v>0</v>
      </c>
      <c r="K651" s="34">
        <v>0</v>
      </c>
      <c r="L651" s="9">
        <v>0</v>
      </c>
    </row>
    <row r="652" spans="1:12" x14ac:dyDescent="0.3">
      <c r="A652" s="3" t="s">
        <v>295</v>
      </c>
      <c r="B652" s="3">
        <f t="shared" si="20"/>
        <v>45369</v>
      </c>
      <c r="C652" s="7" t="s">
        <v>62</v>
      </c>
      <c r="D652" s="7" t="s">
        <v>61</v>
      </c>
      <c r="E652" s="9">
        <v>56</v>
      </c>
      <c r="F652" s="9">
        <v>1165</v>
      </c>
      <c r="G652" s="9">
        <f t="shared" si="21"/>
        <v>65240</v>
      </c>
      <c r="H652" s="9">
        <v>1</v>
      </c>
      <c r="I652" s="9">
        <v>0</v>
      </c>
      <c r="J652" s="34">
        <v>0.06</v>
      </c>
      <c r="K652" s="34">
        <v>0.01</v>
      </c>
      <c r="L652" s="9">
        <v>0</v>
      </c>
    </row>
    <row r="653" spans="1:12" x14ac:dyDescent="0.3">
      <c r="A653" s="3" t="s">
        <v>295</v>
      </c>
      <c r="B653" s="3">
        <f t="shared" si="20"/>
        <v>45369</v>
      </c>
      <c r="C653" s="7" t="s">
        <v>66</v>
      </c>
      <c r="D653" s="7" t="s">
        <v>46</v>
      </c>
      <c r="E653" s="9">
        <v>218</v>
      </c>
      <c r="F653" s="9">
        <v>297</v>
      </c>
      <c r="G653" s="9">
        <f t="shared" si="21"/>
        <v>64746</v>
      </c>
      <c r="H653" s="9">
        <v>1</v>
      </c>
      <c r="I653" s="9">
        <v>1</v>
      </c>
      <c r="J653" s="34">
        <v>0.25</v>
      </c>
      <c r="K653" s="34">
        <v>0.01</v>
      </c>
      <c r="L653" s="9">
        <v>0</v>
      </c>
    </row>
    <row r="654" spans="1:12" x14ac:dyDescent="0.3">
      <c r="A654" s="3" t="s">
        <v>295</v>
      </c>
      <c r="B654" s="3">
        <f t="shared" si="20"/>
        <v>45369</v>
      </c>
      <c r="C654" s="7" t="s">
        <v>66</v>
      </c>
      <c r="D654" s="7" t="s">
        <v>49</v>
      </c>
      <c r="E654" s="9">
        <v>192</v>
      </c>
      <c r="F654" s="9">
        <v>305</v>
      </c>
      <c r="G654" s="9">
        <f t="shared" si="21"/>
        <v>58560</v>
      </c>
      <c r="H654" s="9">
        <v>0</v>
      </c>
      <c r="I654" s="9">
        <v>0</v>
      </c>
      <c r="J654" s="34">
        <v>0</v>
      </c>
      <c r="K654" s="34">
        <v>0</v>
      </c>
      <c r="L654" s="9">
        <v>0</v>
      </c>
    </row>
    <row r="655" spans="1:12" x14ac:dyDescent="0.3">
      <c r="A655" s="3" t="s">
        <v>295</v>
      </c>
      <c r="B655" s="3">
        <f t="shared" si="20"/>
        <v>45369</v>
      </c>
      <c r="C655" s="7" t="s">
        <v>66</v>
      </c>
      <c r="D655" s="7" t="s">
        <v>50</v>
      </c>
      <c r="E655" s="9">
        <v>184</v>
      </c>
      <c r="F655" s="9">
        <v>315</v>
      </c>
      <c r="G655" s="9">
        <f t="shared" si="21"/>
        <v>57960</v>
      </c>
      <c r="H655" s="9">
        <v>0</v>
      </c>
      <c r="I655" s="9">
        <v>0</v>
      </c>
      <c r="J655" s="34">
        <v>0</v>
      </c>
      <c r="K655" s="34">
        <v>0</v>
      </c>
      <c r="L655" s="9">
        <v>0</v>
      </c>
    </row>
    <row r="656" spans="1:12" x14ac:dyDescent="0.3">
      <c r="A656" s="3" t="s">
        <v>295</v>
      </c>
      <c r="B656" s="3">
        <f t="shared" si="20"/>
        <v>45369</v>
      </c>
      <c r="C656" s="7" t="s">
        <v>66</v>
      </c>
      <c r="D656" s="7" t="s">
        <v>51</v>
      </c>
      <c r="E656" s="9">
        <v>208</v>
      </c>
      <c r="F656" s="9">
        <v>349</v>
      </c>
      <c r="G656" s="9">
        <f t="shared" si="21"/>
        <v>72592</v>
      </c>
      <c r="H656" s="9">
        <v>1</v>
      </c>
      <c r="I656" s="9">
        <v>1</v>
      </c>
      <c r="J656" s="34">
        <v>0.17</v>
      </c>
      <c r="K656" s="34">
        <v>0.01</v>
      </c>
      <c r="L656" s="9">
        <v>0</v>
      </c>
    </row>
    <row r="657" spans="1:12" x14ac:dyDescent="0.3">
      <c r="A657" s="3" t="s">
        <v>295</v>
      </c>
      <c r="B657" s="3">
        <f t="shared" si="20"/>
        <v>45369</v>
      </c>
      <c r="C657" s="7" t="s">
        <v>66</v>
      </c>
      <c r="D657" s="7" t="s">
        <v>52</v>
      </c>
      <c r="E657" s="9">
        <v>202</v>
      </c>
      <c r="F657" s="9">
        <v>259</v>
      </c>
      <c r="G657" s="9">
        <f t="shared" si="21"/>
        <v>52318</v>
      </c>
      <c r="H657" s="9">
        <v>0</v>
      </c>
      <c r="I657" s="9">
        <v>0</v>
      </c>
      <c r="J657" s="34">
        <v>0</v>
      </c>
      <c r="K657" s="34">
        <v>0</v>
      </c>
      <c r="L657" s="9">
        <v>0</v>
      </c>
    </row>
    <row r="658" spans="1:12" x14ac:dyDescent="0.3">
      <c r="A658" s="3" t="s">
        <v>295</v>
      </c>
      <c r="B658" s="3">
        <f t="shared" si="20"/>
        <v>45369</v>
      </c>
      <c r="C658" s="7" t="s">
        <v>66</v>
      </c>
      <c r="D658" s="7" t="s">
        <v>54</v>
      </c>
      <c r="E658" s="9">
        <v>271</v>
      </c>
      <c r="F658" s="9">
        <v>167</v>
      </c>
      <c r="G658" s="9">
        <f t="shared" si="21"/>
        <v>45257</v>
      </c>
      <c r="H658" s="9">
        <v>0</v>
      </c>
      <c r="I658" s="9">
        <v>0</v>
      </c>
      <c r="J658" s="34">
        <v>0</v>
      </c>
      <c r="K658" s="34">
        <v>0</v>
      </c>
      <c r="L658" s="9">
        <v>0</v>
      </c>
    </row>
    <row r="659" spans="1:12" x14ac:dyDescent="0.3">
      <c r="A659" s="3" t="s">
        <v>295</v>
      </c>
      <c r="B659" s="3">
        <f t="shared" si="20"/>
        <v>45369</v>
      </c>
      <c r="C659" s="7" t="s">
        <v>66</v>
      </c>
      <c r="D659" s="7" t="s">
        <v>55</v>
      </c>
      <c r="E659" s="9">
        <v>301</v>
      </c>
      <c r="F659" s="9">
        <v>184</v>
      </c>
      <c r="G659" s="9">
        <f t="shared" si="21"/>
        <v>55384</v>
      </c>
      <c r="H659" s="9">
        <v>0</v>
      </c>
      <c r="I659" s="9">
        <v>0</v>
      </c>
      <c r="J659" s="34">
        <v>0</v>
      </c>
      <c r="K659" s="34">
        <v>0</v>
      </c>
      <c r="L659" s="9">
        <v>0</v>
      </c>
    </row>
    <row r="660" spans="1:12" x14ac:dyDescent="0.3">
      <c r="A660" s="3" t="s">
        <v>295</v>
      </c>
      <c r="B660" s="3">
        <f t="shared" si="20"/>
        <v>45369</v>
      </c>
      <c r="C660" s="7" t="s">
        <v>66</v>
      </c>
      <c r="D660" s="7" t="s">
        <v>56</v>
      </c>
      <c r="E660" s="9">
        <v>299</v>
      </c>
      <c r="F660" s="9">
        <v>202</v>
      </c>
      <c r="G660" s="9">
        <f t="shared" si="21"/>
        <v>60398</v>
      </c>
      <c r="H660" s="9">
        <v>0</v>
      </c>
      <c r="I660" s="9">
        <v>0</v>
      </c>
      <c r="J660" s="34">
        <v>0</v>
      </c>
      <c r="K660" s="34">
        <v>0</v>
      </c>
      <c r="L660" s="9">
        <v>0</v>
      </c>
    </row>
    <row r="661" spans="1:12" x14ac:dyDescent="0.3">
      <c r="A661" s="3" t="s">
        <v>295</v>
      </c>
      <c r="B661" s="3">
        <f t="shared" si="20"/>
        <v>45369</v>
      </c>
      <c r="C661" s="7" t="s">
        <v>66</v>
      </c>
      <c r="D661" s="7" t="s">
        <v>57</v>
      </c>
      <c r="E661" s="9">
        <v>307</v>
      </c>
      <c r="F661" s="9">
        <v>176</v>
      </c>
      <c r="G661" s="9">
        <f t="shared" si="21"/>
        <v>54032</v>
      </c>
      <c r="H661" s="9">
        <v>0</v>
      </c>
      <c r="I661" s="9">
        <v>0</v>
      </c>
      <c r="J661" s="34">
        <v>0</v>
      </c>
      <c r="K661" s="34">
        <v>0</v>
      </c>
      <c r="L661" s="9">
        <v>0</v>
      </c>
    </row>
    <row r="662" spans="1:12" x14ac:dyDescent="0.3">
      <c r="A662" s="3" t="s">
        <v>295</v>
      </c>
      <c r="B662" s="3">
        <f t="shared" si="20"/>
        <v>45369</v>
      </c>
      <c r="C662" s="7" t="s">
        <v>66</v>
      </c>
      <c r="D662" s="7" t="s">
        <v>58</v>
      </c>
      <c r="E662" s="9">
        <v>42</v>
      </c>
      <c r="F662" s="9">
        <v>5172</v>
      </c>
      <c r="G662" s="9">
        <f t="shared" si="21"/>
        <v>217224</v>
      </c>
      <c r="H662" s="9">
        <v>0</v>
      </c>
      <c r="I662" s="9">
        <v>0</v>
      </c>
      <c r="J662" s="34">
        <v>0</v>
      </c>
      <c r="K662" s="34">
        <v>0</v>
      </c>
      <c r="L662" s="9">
        <v>0</v>
      </c>
    </row>
    <row r="663" spans="1:12" x14ac:dyDescent="0.3">
      <c r="A663" s="3" t="s">
        <v>295</v>
      </c>
      <c r="B663" s="3">
        <f t="shared" si="20"/>
        <v>45369</v>
      </c>
      <c r="C663" s="7" t="s">
        <v>66</v>
      </c>
      <c r="D663" s="7" t="s">
        <v>59</v>
      </c>
      <c r="E663" s="9">
        <v>47</v>
      </c>
      <c r="F663" s="9">
        <v>5011</v>
      </c>
      <c r="G663" s="9">
        <f t="shared" si="21"/>
        <v>235517</v>
      </c>
      <c r="H663" s="9">
        <v>0</v>
      </c>
      <c r="I663" s="9">
        <v>0</v>
      </c>
      <c r="J663" s="34">
        <v>0</v>
      </c>
      <c r="K663" s="34">
        <v>0</v>
      </c>
      <c r="L663" s="9">
        <v>0</v>
      </c>
    </row>
    <row r="664" spans="1:12" x14ac:dyDescent="0.3">
      <c r="A664" s="3" t="s">
        <v>295</v>
      </c>
      <c r="B664" s="3">
        <f t="shared" si="20"/>
        <v>45369</v>
      </c>
      <c r="C664" s="7" t="s">
        <v>66</v>
      </c>
      <c r="D664" s="7" t="s">
        <v>60</v>
      </c>
      <c r="E664" s="9">
        <v>44</v>
      </c>
      <c r="F664" s="9">
        <v>4918</v>
      </c>
      <c r="G664" s="9">
        <f t="shared" si="21"/>
        <v>216392</v>
      </c>
      <c r="H664" s="9">
        <v>0</v>
      </c>
      <c r="I664" s="9">
        <v>0</v>
      </c>
      <c r="J664" s="34">
        <v>0</v>
      </c>
      <c r="K664" s="34">
        <v>0</v>
      </c>
      <c r="L664" s="9">
        <v>0</v>
      </c>
    </row>
    <row r="665" spans="1:12" x14ac:dyDescent="0.3">
      <c r="A665" s="3" t="s">
        <v>295</v>
      </c>
      <c r="B665" s="3">
        <f t="shared" si="20"/>
        <v>45369</v>
      </c>
      <c r="C665" s="7" t="s">
        <v>70</v>
      </c>
      <c r="D665" s="7" t="s">
        <v>46</v>
      </c>
      <c r="E665" s="9">
        <v>104</v>
      </c>
      <c r="F665" s="9">
        <v>301</v>
      </c>
      <c r="G665" s="9">
        <f t="shared" si="21"/>
        <v>31304</v>
      </c>
      <c r="H665" s="9">
        <v>0</v>
      </c>
      <c r="I665" s="9">
        <v>0</v>
      </c>
      <c r="J665" s="34">
        <v>0</v>
      </c>
      <c r="K665" s="34">
        <v>0</v>
      </c>
      <c r="L665" s="9">
        <v>1</v>
      </c>
    </row>
    <row r="666" spans="1:12" x14ac:dyDescent="0.3">
      <c r="A666" s="3" t="s">
        <v>295</v>
      </c>
      <c r="B666" s="3">
        <f t="shared" si="20"/>
        <v>45369</v>
      </c>
      <c r="C666" s="7" t="s">
        <v>70</v>
      </c>
      <c r="D666" s="7" t="s">
        <v>49</v>
      </c>
      <c r="E666" s="9">
        <v>91</v>
      </c>
      <c r="F666" s="9">
        <v>312</v>
      </c>
      <c r="G666" s="9">
        <f t="shared" si="21"/>
        <v>28392</v>
      </c>
      <c r="H666" s="9">
        <v>0</v>
      </c>
      <c r="I666" s="9">
        <v>0</v>
      </c>
      <c r="J666" s="34">
        <v>0</v>
      </c>
      <c r="K666" s="34">
        <v>0</v>
      </c>
      <c r="L666" s="9">
        <v>0</v>
      </c>
    </row>
    <row r="667" spans="1:12" x14ac:dyDescent="0.3">
      <c r="A667" s="3" t="s">
        <v>295</v>
      </c>
      <c r="B667" s="3">
        <f t="shared" si="20"/>
        <v>45369</v>
      </c>
      <c r="C667" s="7" t="s">
        <v>70</v>
      </c>
      <c r="D667" s="7" t="s">
        <v>50</v>
      </c>
      <c r="E667" s="9">
        <v>89</v>
      </c>
      <c r="F667" s="9">
        <v>321</v>
      </c>
      <c r="G667" s="9">
        <f t="shared" si="21"/>
        <v>28569</v>
      </c>
      <c r="H667" s="9">
        <v>0</v>
      </c>
      <c r="I667" s="9">
        <v>0</v>
      </c>
      <c r="J667" s="34">
        <v>0</v>
      </c>
      <c r="K667" s="34">
        <v>0</v>
      </c>
      <c r="L667" s="9">
        <v>0</v>
      </c>
    </row>
    <row r="668" spans="1:12" x14ac:dyDescent="0.3">
      <c r="A668" s="3" t="s">
        <v>295</v>
      </c>
      <c r="B668" s="3">
        <f t="shared" si="20"/>
        <v>45369</v>
      </c>
      <c r="C668" s="7" t="s">
        <v>70</v>
      </c>
      <c r="D668" s="7" t="s">
        <v>52</v>
      </c>
      <c r="E668" s="9">
        <v>81</v>
      </c>
      <c r="F668" s="9">
        <v>263</v>
      </c>
      <c r="G668" s="9">
        <f t="shared" si="21"/>
        <v>21303</v>
      </c>
      <c r="H668" s="9">
        <v>0</v>
      </c>
      <c r="I668" s="9">
        <v>0</v>
      </c>
      <c r="J668" s="34">
        <v>0</v>
      </c>
      <c r="K668" s="34">
        <v>0</v>
      </c>
      <c r="L668" s="9">
        <v>0</v>
      </c>
    </row>
    <row r="669" spans="1:12" x14ac:dyDescent="0.3">
      <c r="A669" s="3" t="s">
        <v>295</v>
      </c>
      <c r="B669" s="3">
        <f t="shared" si="20"/>
        <v>45369</v>
      </c>
      <c r="C669" s="7" t="s">
        <v>70</v>
      </c>
      <c r="D669" s="7" t="s">
        <v>55</v>
      </c>
      <c r="E669" s="9">
        <v>111</v>
      </c>
      <c r="F669" s="9">
        <v>189</v>
      </c>
      <c r="G669" s="9">
        <f t="shared" si="21"/>
        <v>20979</v>
      </c>
      <c r="H669" s="9">
        <v>0</v>
      </c>
      <c r="I669" s="9">
        <v>0</v>
      </c>
      <c r="J669" s="34">
        <v>0</v>
      </c>
      <c r="K669" s="34">
        <v>0</v>
      </c>
      <c r="L669" s="9">
        <v>0</v>
      </c>
    </row>
    <row r="670" spans="1:12" x14ac:dyDescent="0.3">
      <c r="A670" s="3" t="s">
        <v>295</v>
      </c>
      <c r="B670" s="3">
        <f t="shared" si="20"/>
        <v>45369</v>
      </c>
      <c r="C670" s="7" t="s">
        <v>70</v>
      </c>
      <c r="D670" s="7" t="s">
        <v>56</v>
      </c>
      <c r="E670" s="9">
        <v>128</v>
      </c>
      <c r="F670" s="9">
        <v>207</v>
      </c>
      <c r="G670" s="9">
        <f t="shared" si="21"/>
        <v>26496</v>
      </c>
      <c r="H670" s="9">
        <v>0</v>
      </c>
      <c r="I670" s="9">
        <v>0</v>
      </c>
      <c r="J670" s="34">
        <v>0</v>
      </c>
      <c r="K670" s="34">
        <v>0</v>
      </c>
      <c r="L670" s="9">
        <v>0</v>
      </c>
    </row>
    <row r="671" spans="1:12" x14ac:dyDescent="0.3">
      <c r="A671" s="3" t="s">
        <v>295</v>
      </c>
      <c r="B671" s="3">
        <f t="shared" si="20"/>
        <v>45369</v>
      </c>
      <c r="C671" s="7" t="s">
        <v>70</v>
      </c>
      <c r="D671" s="7" t="s">
        <v>57</v>
      </c>
      <c r="E671" s="9">
        <v>130</v>
      </c>
      <c r="F671" s="9">
        <v>178</v>
      </c>
      <c r="G671" s="9">
        <f t="shared" si="21"/>
        <v>23140</v>
      </c>
      <c r="H671" s="9">
        <v>0</v>
      </c>
      <c r="I671" s="9">
        <v>0</v>
      </c>
      <c r="J671" s="34">
        <v>0</v>
      </c>
      <c r="K671" s="34">
        <v>0</v>
      </c>
      <c r="L671" s="9">
        <v>0</v>
      </c>
    </row>
    <row r="672" spans="1:12" x14ac:dyDescent="0.3">
      <c r="A672" s="3" t="s">
        <v>295</v>
      </c>
      <c r="B672" s="3">
        <f t="shared" si="20"/>
        <v>45369</v>
      </c>
      <c r="C672" s="7" t="s">
        <v>74</v>
      </c>
      <c r="D672" s="7" t="s">
        <v>46</v>
      </c>
      <c r="E672" s="9">
        <v>287</v>
      </c>
      <c r="F672" s="9">
        <v>292</v>
      </c>
      <c r="G672" s="9">
        <f t="shared" si="21"/>
        <v>83804</v>
      </c>
      <c r="H672" s="9">
        <v>0</v>
      </c>
      <c r="I672" s="9">
        <v>0</v>
      </c>
      <c r="J672" s="34">
        <v>0</v>
      </c>
      <c r="K672" s="34">
        <v>0</v>
      </c>
      <c r="L672" s="9">
        <v>0</v>
      </c>
    </row>
    <row r="673" spans="1:12" x14ac:dyDescent="0.3">
      <c r="A673" s="3" t="s">
        <v>295</v>
      </c>
      <c r="B673" s="3">
        <f t="shared" si="20"/>
        <v>45369</v>
      </c>
      <c r="C673" s="7" t="s">
        <v>74</v>
      </c>
      <c r="D673" s="7" t="s">
        <v>49</v>
      </c>
      <c r="E673" s="9">
        <v>294</v>
      </c>
      <c r="F673" s="9">
        <v>299</v>
      </c>
      <c r="G673" s="9">
        <f t="shared" si="21"/>
        <v>87906</v>
      </c>
      <c r="H673" s="9">
        <v>0</v>
      </c>
      <c r="I673" s="9">
        <v>0</v>
      </c>
      <c r="J673" s="34">
        <v>0</v>
      </c>
      <c r="K673" s="34">
        <v>0</v>
      </c>
      <c r="L673" s="9">
        <v>0</v>
      </c>
    </row>
    <row r="674" spans="1:12" x14ac:dyDescent="0.3">
      <c r="A674" s="3" t="s">
        <v>295</v>
      </c>
      <c r="B674" s="3">
        <f t="shared" si="20"/>
        <v>45369</v>
      </c>
      <c r="C674" s="7" t="s">
        <v>74</v>
      </c>
      <c r="D674" s="7" t="s">
        <v>50</v>
      </c>
      <c r="E674" s="9">
        <v>316</v>
      </c>
      <c r="F674" s="9">
        <v>307</v>
      </c>
      <c r="G674" s="9">
        <f t="shared" si="21"/>
        <v>97012</v>
      </c>
      <c r="H674" s="9">
        <v>1</v>
      </c>
      <c r="I674" s="9">
        <v>0</v>
      </c>
      <c r="J674" s="34">
        <v>0.13</v>
      </c>
      <c r="K674" s="34">
        <v>0.02</v>
      </c>
      <c r="L674" s="9">
        <v>0</v>
      </c>
    </row>
    <row r="675" spans="1:12" x14ac:dyDescent="0.3">
      <c r="A675" s="3" t="s">
        <v>295</v>
      </c>
      <c r="B675" s="3">
        <f t="shared" si="20"/>
        <v>45369</v>
      </c>
      <c r="C675" s="7" t="s">
        <v>74</v>
      </c>
      <c r="D675" s="7" t="s">
        <v>51</v>
      </c>
      <c r="E675" s="9">
        <v>347</v>
      </c>
      <c r="F675" s="9">
        <v>343</v>
      </c>
      <c r="G675" s="9">
        <f t="shared" si="21"/>
        <v>119021</v>
      </c>
      <c r="H675" s="9">
        <v>1</v>
      </c>
      <c r="I675" s="9">
        <v>0</v>
      </c>
      <c r="J675" s="34">
        <v>0.25</v>
      </c>
      <c r="K675" s="34">
        <v>0.02</v>
      </c>
      <c r="L675" s="9">
        <v>0</v>
      </c>
    </row>
    <row r="676" spans="1:12" x14ac:dyDescent="0.3">
      <c r="A676" s="3" t="s">
        <v>295</v>
      </c>
      <c r="B676" s="3">
        <f t="shared" si="20"/>
        <v>45369</v>
      </c>
      <c r="C676" s="7" t="s">
        <v>74</v>
      </c>
      <c r="D676" s="7" t="s">
        <v>52</v>
      </c>
      <c r="E676" s="9">
        <v>259</v>
      </c>
      <c r="F676" s="9">
        <v>252</v>
      </c>
      <c r="G676" s="9">
        <f t="shared" si="21"/>
        <v>65268</v>
      </c>
      <c r="H676" s="9">
        <v>0</v>
      </c>
      <c r="I676" s="9">
        <v>0</v>
      </c>
      <c r="J676" s="34">
        <v>0</v>
      </c>
      <c r="K676" s="34">
        <v>0</v>
      </c>
      <c r="L676" s="9">
        <v>0</v>
      </c>
    </row>
    <row r="677" spans="1:12" x14ac:dyDescent="0.3">
      <c r="A677" s="3" t="s">
        <v>295</v>
      </c>
      <c r="B677" s="3">
        <f t="shared" si="20"/>
        <v>45369</v>
      </c>
      <c r="C677" s="7" t="s">
        <v>74</v>
      </c>
      <c r="D677" s="7" t="s">
        <v>54</v>
      </c>
      <c r="E677" s="9">
        <v>432</v>
      </c>
      <c r="F677" s="9">
        <v>161</v>
      </c>
      <c r="G677" s="9">
        <f t="shared" si="21"/>
        <v>69552</v>
      </c>
      <c r="H677" s="9">
        <v>0</v>
      </c>
      <c r="I677" s="9">
        <v>0</v>
      </c>
      <c r="J677" s="34">
        <v>0</v>
      </c>
      <c r="K677" s="34">
        <v>0</v>
      </c>
      <c r="L677" s="9">
        <v>0</v>
      </c>
    </row>
    <row r="678" spans="1:12" x14ac:dyDescent="0.3">
      <c r="A678" s="3" t="s">
        <v>295</v>
      </c>
      <c r="B678" s="3">
        <f t="shared" si="20"/>
        <v>45369</v>
      </c>
      <c r="C678" s="7" t="s">
        <v>74</v>
      </c>
      <c r="D678" s="7" t="s">
        <v>55</v>
      </c>
      <c r="E678" s="9">
        <v>447</v>
      </c>
      <c r="F678" s="9">
        <v>181</v>
      </c>
      <c r="G678" s="9">
        <f t="shared" si="21"/>
        <v>80907</v>
      </c>
      <c r="H678" s="9">
        <v>0</v>
      </c>
      <c r="I678" s="9">
        <v>0</v>
      </c>
      <c r="J678" s="34">
        <v>0</v>
      </c>
      <c r="K678" s="34">
        <v>0</v>
      </c>
      <c r="L678" s="9">
        <v>0</v>
      </c>
    </row>
    <row r="679" spans="1:12" x14ac:dyDescent="0.3">
      <c r="A679" s="3" t="s">
        <v>295</v>
      </c>
      <c r="B679" s="3">
        <f t="shared" si="20"/>
        <v>45369</v>
      </c>
      <c r="C679" s="7" t="s">
        <v>74</v>
      </c>
      <c r="D679" s="7" t="s">
        <v>56</v>
      </c>
      <c r="E679" s="9">
        <v>591</v>
      </c>
      <c r="F679" s="9">
        <v>197</v>
      </c>
      <c r="G679" s="9">
        <f t="shared" si="21"/>
        <v>116427</v>
      </c>
      <c r="H679" s="9">
        <v>1</v>
      </c>
      <c r="I679" s="9">
        <v>1</v>
      </c>
      <c r="J679" s="34">
        <v>0.27</v>
      </c>
      <c r="K679" s="34">
        <v>0.03</v>
      </c>
      <c r="L679" s="9">
        <v>0</v>
      </c>
    </row>
    <row r="680" spans="1:12" x14ac:dyDescent="0.3">
      <c r="A680" s="3" t="s">
        <v>295</v>
      </c>
      <c r="B680" s="3">
        <f t="shared" si="20"/>
        <v>45369</v>
      </c>
      <c r="C680" s="7" t="s">
        <v>74</v>
      </c>
      <c r="D680" s="7" t="s">
        <v>57</v>
      </c>
      <c r="E680" s="9">
        <v>573</v>
      </c>
      <c r="F680" s="9">
        <v>173</v>
      </c>
      <c r="G680" s="9">
        <f t="shared" si="21"/>
        <v>99129</v>
      </c>
      <c r="H680" s="9">
        <v>1</v>
      </c>
      <c r="I680" s="9">
        <v>0</v>
      </c>
      <c r="J680" s="34">
        <v>0.26</v>
      </c>
      <c r="K680" s="34">
        <v>0.03</v>
      </c>
      <c r="L680" s="9">
        <v>0</v>
      </c>
    </row>
    <row r="681" spans="1:12" x14ac:dyDescent="0.3">
      <c r="A681" s="3" t="s">
        <v>295</v>
      </c>
      <c r="B681" s="3">
        <f t="shared" si="20"/>
        <v>45369</v>
      </c>
      <c r="C681" s="7" t="s">
        <v>74</v>
      </c>
      <c r="D681" s="7" t="s">
        <v>58</v>
      </c>
      <c r="E681" s="9">
        <v>48</v>
      </c>
      <c r="F681" s="9">
        <v>5024</v>
      </c>
      <c r="G681" s="9">
        <f t="shared" si="21"/>
        <v>241152</v>
      </c>
      <c r="H681" s="9">
        <v>0</v>
      </c>
      <c r="I681" s="9">
        <v>0</v>
      </c>
      <c r="J681" s="34">
        <v>0</v>
      </c>
      <c r="K681" s="34">
        <v>0</v>
      </c>
      <c r="L681" s="9">
        <v>0</v>
      </c>
    </row>
    <row r="682" spans="1:12" x14ac:dyDescent="0.3">
      <c r="A682" s="3" t="s">
        <v>295</v>
      </c>
      <c r="B682" s="3">
        <f t="shared" si="20"/>
        <v>45369</v>
      </c>
      <c r="C682" s="7" t="s">
        <v>74</v>
      </c>
      <c r="D682" s="7" t="s">
        <v>59</v>
      </c>
      <c r="E682" s="9">
        <v>56</v>
      </c>
      <c r="F682" s="9">
        <v>4923</v>
      </c>
      <c r="G682" s="9">
        <f t="shared" si="21"/>
        <v>275688</v>
      </c>
      <c r="H682" s="9">
        <v>0</v>
      </c>
      <c r="I682" s="9">
        <v>0</v>
      </c>
      <c r="J682" s="34">
        <v>0</v>
      </c>
      <c r="K682" s="34">
        <v>0</v>
      </c>
      <c r="L682" s="9">
        <v>0</v>
      </c>
    </row>
    <row r="683" spans="1:12" x14ac:dyDescent="0.3">
      <c r="A683" s="3" t="s">
        <v>295</v>
      </c>
      <c r="B683" s="3">
        <f t="shared" si="20"/>
        <v>45369</v>
      </c>
      <c r="C683" s="7" t="s">
        <v>74</v>
      </c>
      <c r="D683" s="7" t="s">
        <v>60</v>
      </c>
      <c r="E683" s="9">
        <v>51</v>
      </c>
      <c r="F683" s="9">
        <v>4795</v>
      </c>
      <c r="G683" s="9">
        <f t="shared" si="21"/>
        <v>244545</v>
      </c>
      <c r="H683" s="9">
        <v>1</v>
      </c>
      <c r="I683" s="9">
        <v>0</v>
      </c>
      <c r="J683" s="34">
        <v>0.06</v>
      </c>
      <c r="K683" s="34">
        <v>0.01</v>
      </c>
      <c r="L683" s="9">
        <v>0</v>
      </c>
    </row>
    <row r="684" spans="1:12" x14ac:dyDescent="0.3">
      <c r="A684" s="3" t="s">
        <v>295</v>
      </c>
      <c r="B684" s="3">
        <f t="shared" si="20"/>
        <v>45369</v>
      </c>
      <c r="C684" s="7" t="s">
        <v>74</v>
      </c>
      <c r="D684" s="7" t="s">
        <v>61</v>
      </c>
      <c r="E684" s="9">
        <v>58</v>
      </c>
      <c r="F684" s="9">
        <v>1172</v>
      </c>
      <c r="G684" s="9">
        <f t="shared" si="21"/>
        <v>67976</v>
      </c>
      <c r="H684" s="9">
        <v>0</v>
      </c>
      <c r="I684" s="9">
        <v>0</v>
      </c>
      <c r="J684" s="34">
        <v>0</v>
      </c>
      <c r="K684" s="34">
        <v>0</v>
      </c>
      <c r="L684" s="9">
        <v>0</v>
      </c>
    </row>
    <row r="685" spans="1:12" x14ac:dyDescent="0.3">
      <c r="A685" s="3" t="s">
        <v>295</v>
      </c>
      <c r="B685" s="3">
        <f t="shared" si="20"/>
        <v>45369</v>
      </c>
      <c r="C685" s="7" t="s">
        <v>76</v>
      </c>
      <c r="D685" s="7" t="s">
        <v>46</v>
      </c>
      <c r="E685" s="9">
        <v>117</v>
      </c>
      <c r="F685" s="9">
        <v>301</v>
      </c>
      <c r="G685" s="9">
        <f t="shared" si="21"/>
        <v>35217</v>
      </c>
      <c r="H685" s="9">
        <v>0</v>
      </c>
      <c r="I685" s="9">
        <v>0</v>
      </c>
      <c r="J685" s="34">
        <v>0</v>
      </c>
      <c r="K685" s="34">
        <v>0</v>
      </c>
      <c r="L685" s="9">
        <v>0</v>
      </c>
    </row>
    <row r="686" spans="1:12" x14ac:dyDescent="0.3">
      <c r="A686" s="3" t="s">
        <v>295</v>
      </c>
      <c r="B686" s="3">
        <f t="shared" si="20"/>
        <v>45369</v>
      </c>
      <c r="C686" s="7" t="s">
        <v>76</v>
      </c>
      <c r="D686" s="7" t="s">
        <v>49</v>
      </c>
      <c r="E686" s="9">
        <v>150</v>
      </c>
      <c r="F686" s="9">
        <v>311</v>
      </c>
      <c r="G686" s="9">
        <f t="shared" si="21"/>
        <v>46650</v>
      </c>
      <c r="H686" s="9">
        <v>1</v>
      </c>
      <c r="I686" s="9">
        <v>1</v>
      </c>
      <c r="J686" s="34">
        <v>0.2</v>
      </c>
      <c r="K686" s="34">
        <v>0.02</v>
      </c>
      <c r="L686" s="9">
        <v>0</v>
      </c>
    </row>
    <row r="687" spans="1:12" x14ac:dyDescent="0.3">
      <c r="A687" s="3" t="s">
        <v>295</v>
      </c>
      <c r="B687" s="3">
        <f t="shared" si="20"/>
        <v>45369</v>
      </c>
      <c r="C687" s="7" t="s">
        <v>76</v>
      </c>
      <c r="D687" s="7" t="s">
        <v>50</v>
      </c>
      <c r="E687" s="9">
        <v>151</v>
      </c>
      <c r="F687" s="9">
        <v>322</v>
      </c>
      <c r="G687" s="9">
        <f t="shared" si="21"/>
        <v>48622</v>
      </c>
      <c r="H687" s="9">
        <v>1</v>
      </c>
      <c r="I687" s="9">
        <v>1</v>
      </c>
      <c r="J687" s="34">
        <v>0.15</v>
      </c>
      <c r="K687" s="34">
        <v>0.02</v>
      </c>
      <c r="L687" s="9">
        <v>0</v>
      </c>
    </row>
    <row r="688" spans="1:12" x14ac:dyDescent="0.3">
      <c r="A688" s="3" t="s">
        <v>295</v>
      </c>
      <c r="B688" s="3">
        <f t="shared" si="20"/>
        <v>45369</v>
      </c>
      <c r="C688" s="7" t="s">
        <v>76</v>
      </c>
      <c r="D688" s="7" t="s">
        <v>51</v>
      </c>
      <c r="E688" s="9">
        <v>134</v>
      </c>
      <c r="F688" s="9">
        <v>358</v>
      </c>
      <c r="G688" s="9">
        <f t="shared" si="21"/>
        <v>47972</v>
      </c>
      <c r="H688" s="9">
        <v>1</v>
      </c>
      <c r="I688" s="9">
        <v>1</v>
      </c>
      <c r="J688" s="34">
        <v>0.25</v>
      </c>
      <c r="K688" s="34">
        <v>0.02</v>
      </c>
      <c r="L688" s="9">
        <v>0</v>
      </c>
    </row>
    <row r="689" spans="1:12" x14ac:dyDescent="0.3">
      <c r="A689" s="3" t="s">
        <v>295</v>
      </c>
      <c r="B689" s="3">
        <f t="shared" si="20"/>
        <v>45369</v>
      </c>
      <c r="C689" s="7" t="s">
        <v>76</v>
      </c>
      <c r="D689" s="7" t="s">
        <v>52</v>
      </c>
      <c r="E689" s="9">
        <v>149</v>
      </c>
      <c r="F689" s="9">
        <v>263</v>
      </c>
      <c r="G689" s="9">
        <f t="shared" si="21"/>
        <v>39187</v>
      </c>
      <c r="H689" s="9">
        <v>1</v>
      </c>
      <c r="I689" s="9">
        <v>1</v>
      </c>
      <c r="J689" s="34">
        <v>0.19</v>
      </c>
      <c r="K689" s="34">
        <v>0.02</v>
      </c>
      <c r="L689" s="9">
        <v>0</v>
      </c>
    </row>
    <row r="690" spans="1:12" x14ac:dyDescent="0.3">
      <c r="A690" s="3" t="s">
        <v>295</v>
      </c>
      <c r="B690" s="3">
        <f t="shared" si="20"/>
        <v>45369</v>
      </c>
      <c r="C690" s="7" t="s">
        <v>76</v>
      </c>
      <c r="D690" s="7" t="s">
        <v>54</v>
      </c>
      <c r="E690" s="9">
        <v>186</v>
      </c>
      <c r="F690" s="9">
        <v>169</v>
      </c>
      <c r="G690" s="9">
        <f t="shared" si="21"/>
        <v>31434</v>
      </c>
      <c r="H690" s="9">
        <v>0</v>
      </c>
      <c r="I690" s="9">
        <v>0</v>
      </c>
      <c r="J690" s="34">
        <v>0</v>
      </c>
      <c r="K690" s="34">
        <v>0</v>
      </c>
      <c r="L690" s="9">
        <v>0</v>
      </c>
    </row>
    <row r="691" spans="1:12" x14ac:dyDescent="0.3">
      <c r="A691" s="3" t="s">
        <v>295</v>
      </c>
      <c r="B691" s="3">
        <f t="shared" si="20"/>
        <v>45369</v>
      </c>
      <c r="C691" s="7" t="s">
        <v>76</v>
      </c>
      <c r="D691" s="7" t="s">
        <v>55</v>
      </c>
      <c r="E691" s="9">
        <v>186</v>
      </c>
      <c r="F691" s="9">
        <v>187</v>
      </c>
      <c r="G691" s="9">
        <f t="shared" si="21"/>
        <v>34782</v>
      </c>
      <c r="H691" s="9">
        <v>0</v>
      </c>
      <c r="I691" s="9">
        <v>0</v>
      </c>
      <c r="J691" s="34">
        <v>0</v>
      </c>
      <c r="K691" s="34">
        <v>0</v>
      </c>
      <c r="L691" s="9">
        <v>0</v>
      </c>
    </row>
    <row r="692" spans="1:12" x14ac:dyDescent="0.3">
      <c r="A692" s="3" t="s">
        <v>295</v>
      </c>
      <c r="B692" s="3">
        <f t="shared" si="20"/>
        <v>45369</v>
      </c>
      <c r="C692" s="7" t="s">
        <v>76</v>
      </c>
      <c r="D692" s="7" t="s">
        <v>56</v>
      </c>
      <c r="E692" s="9">
        <v>187</v>
      </c>
      <c r="F692" s="9">
        <v>205</v>
      </c>
      <c r="G692" s="9">
        <f t="shared" si="21"/>
        <v>38335</v>
      </c>
      <c r="H692" s="9">
        <v>0</v>
      </c>
      <c r="I692" s="9">
        <v>0</v>
      </c>
      <c r="J692" s="34">
        <v>0</v>
      </c>
      <c r="K692" s="34">
        <v>0</v>
      </c>
      <c r="L692" s="9">
        <v>0</v>
      </c>
    </row>
    <row r="693" spans="1:12" x14ac:dyDescent="0.3">
      <c r="A693" s="3" t="s">
        <v>295</v>
      </c>
      <c r="B693" s="3">
        <f t="shared" si="20"/>
        <v>45369</v>
      </c>
      <c r="C693" s="7" t="s">
        <v>76</v>
      </c>
      <c r="D693" s="7" t="s">
        <v>57</v>
      </c>
      <c r="E693" s="9">
        <v>203</v>
      </c>
      <c r="F693" s="9">
        <v>178</v>
      </c>
      <c r="G693" s="9">
        <f t="shared" si="21"/>
        <v>36134</v>
      </c>
      <c r="H693" s="9">
        <v>0</v>
      </c>
      <c r="I693" s="9">
        <v>0</v>
      </c>
      <c r="J693" s="34">
        <v>0</v>
      </c>
      <c r="K693" s="34">
        <v>0</v>
      </c>
      <c r="L693" s="9">
        <v>0</v>
      </c>
    </row>
    <row r="694" spans="1:12" x14ac:dyDescent="0.3">
      <c r="A694" s="3" t="s">
        <v>295</v>
      </c>
      <c r="B694" s="3">
        <f t="shared" si="20"/>
        <v>45369</v>
      </c>
      <c r="C694" s="7" t="s">
        <v>76</v>
      </c>
      <c r="D694" s="7" t="s">
        <v>58</v>
      </c>
      <c r="E694" s="9">
        <v>67</v>
      </c>
      <c r="F694" s="9">
        <v>5308</v>
      </c>
      <c r="G694" s="9">
        <f t="shared" si="21"/>
        <v>355636</v>
      </c>
      <c r="H694" s="9">
        <v>0</v>
      </c>
      <c r="I694" s="9">
        <v>0</v>
      </c>
      <c r="J694" s="34">
        <v>0</v>
      </c>
      <c r="K694" s="34">
        <v>0</v>
      </c>
      <c r="L694" s="9">
        <v>0</v>
      </c>
    </row>
    <row r="695" spans="1:12" x14ac:dyDescent="0.3">
      <c r="A695" s="3" t="s">
        <v>295</v>
      </c>
      <c r="B695" s="3">
        <f t="shared" si="20"/>
        <v>45369</v>
      </c>
      <c r="C695" s="7" t="s">
        <v>76</v>
      </c>
      <c r="D695" s="7" t="s">
        <v>59</v>
      </c>
      <c r="E695" s="9">
        <v>58</v>
      </c>
      <c r="F695" s="9">
        <v>5137</v>
      </c>
      <c r="G695" s="9">
        <f t="shared" si="21"/>
        <v>297946</v>
      </c>
      <c r="H695" s="9">
        <v>0</v>
      </c>
      <c r="I695" s="9">
        <v>0</v>
      </c>
      <c r="J695" s="34">
        <v>0</v>
      </c>
      <c r="K695" s="34">
        <v>0</v>
      </c>
      <c r="L695" s="9">
        <v>0</v>
      </c>
    </row>
    <row r="696" spans="1:12" x14ac:dyDescent="0.3">
      <c r="A696" s="3" t="s">
        <v>295</v>
      </c>
      <c r="B696" s="3">
        <f t="shared" si="20"/>
        <v>45369</v>
      </c>
      <c r="C696" s="7" t="s">
        <v>76</v>
      </c>
      <c r="D696" s="7" t="s">
        <v>60</v>
      </c>
      <c r="E696" s="9">
        <v>70</v>
      </c>
      <c r="F696" s="9">
        <v>4993</v>
      </c>
      <c r="G696" s="9">
        <f t="shared" si="21"/>
        <v>349510</v>
      </c>
      <c r="H696" s="9">
        <v>1</v>
      </c>
      <c r="I696" s="9">
        <v>0</v>
      </c>
      <c r="J696" s="34">
        <v>7.0000000000000007E-2</v>
      </c>
      <c r="K696" s="34">
        <v>0.01</v>
      </c>
      <c r="L696" s="9">
        <v>0</v>
      </c>
    </row>
    <row r="697" spans="1:12" x14ac:dyDescent="0.3">
      <c r="A697" s="3" t="s">
        <v>295</v>
      </c>
      <c r="B697" s="3">
        <f t="shared" si="20"/>
        <v>45369</v>
      </c>
      <c r="C697" s="7" t="s">
        <v>76</v>
      </c>
      <c r="D697" s="7" t="s">
        <v>61</v>
      </c>
      <c r="E697" s="9">
        <v>64</v>
      </c>
      <c r="F697" s="9">
        <v>1224</v>
      </c>
      <c r="G697" s="9">
        <f t="shared" si="21"/>
        <v>78336</v>
      </c>
      <c r="H697" s="9">
        <v>0</v>
      </c>
      <c r="I697" s="9">
        <v>0</v>
      </c>
      <c r="J697" s="34">
        <v>0</v>
      </c>
      <c r="K697" s="34">
        <v>0</v>
      </c>
      <c r="L697" s="9">
        <v>0</v>
      </c>
    </row>
    <row r="698" spans="1:12" x14ac:dyDescent="0.3">
      <c r="A698" s="3" t="s">
        <v>195</v>
      </c>
      <c r="B698" s="3">
        <f t="shared" si="20"/>
        <v>45376</v>
      </c>
      <c r="C698" s="7" t="s">
        <v>62</v>
      </c>
      <c r="D698" s="7" t="s">
        <v>46</v>
      </c>
      <c r="E698" s="9">
        <v>270</v>
      </c>
      <c r="F698" s="9">
        <v>288</v>
      </c>
      <c r="G698" s="9">
        <f t="shared" si="21"/>
        <v>77760</v>
      </c>
      <c r="H698" s="9">
        <v>0</v>
      </c>
      <c r="I698" s="9">
        <v>0</v>
      </c>
      <c r="J698" s="34">
        <v>0</v>
      </c>
      <c r="K698" s="34">
        <v>0</v>
      </c>
      <c r="L698" s="9">
        <v>0</v>
      </c>
    </row>
    <row r="699" spans="1:12" x14ac:dyDescent="0.3">
      <c r="A699" s="3" t="s">
        <v>195</v>
      </c>
      <c r="B699" s="3">
        <f t="shared" si="20"/>
        <v>45376</v>
      </c>
      <c r="C699" s="7" t="s">
        <v>62</v>
      </c>
      <c r="D699" s="7" t="s">
        <v>49</v>
      </c>
      <c r="E699" s="9">
        <v>264</v>
      </c>
      <c r="F699" s="9">
        <v>297</v>
      </c>
      <c r="G699" s="9">
        <f t="shared" si="21"/>
        <v>78408</v>
      </c>
      <c r="H699" s="9">
        <v>0</v>
      </c>
      <c r="I699" s="9">
        <v>0</v>
      </c>
      <c r="J699" s="34">
        <v>0</v>
      </c>
      <c r="K699" s="34">
        <v>0</v>
      </c>
      <c r="L699" s="9">
        <v>0</v>
      </c>
    </row>
    <row r="700" spans="1:12" x14ac:dyDescent="0.3">
      <c r="A700" s="3" t="s">
        <v>195</v>
      </c>
      <c r="B700" s="3">
        <f t="shared" si="20"/>
        <v>45376</v>
      </c>
      <c r="C700" s="7" t="s">
        <v>62</v>
      </c>
      <c r="D700" s="7" t="s">
        <v>50</v>
      </c>
      <c r="E700" s="9">
        <v>281</v>
      </c>
      <c r="F700" s="9">
        <v>306</v>
      </c>
      <c r="G700" s="9">
        <f t="shared" si="21"/>
        <v>85986</v>
      </c>
      <c r="H700" s="9">
        <v>0</v>
      </c>
      <c r="I700" s="9">
        <v>0</v>
      </c>
      <c r="J700" s="34">
        <v>0</v>
      </c>
      <c r="K700" s="34">
        <v>0</v>
      </c>
      <c r="L700" s="9">
        <v>0</v>
      </c>
    </row>
    <row r="701" spans="1:12" x14ac:dyDescent="0.3">
      <c r="A701" s="3" t="s">
        <v>195</v>
      </c>
      <c r="B701" s="3">
        <f t="shared" si="20"/>
        <v>45376</v>
      </c>
      <c r="C701" s="7" t="s">
        <v>62</v>
      </c>
      <c r="D701" s="7" t="s">
        <v>51</v>
      </c>
      <c r="E701" s="9">
        <v>248</v>
      </c>
      <c r="F701" s="9">
        <v>341</v>
      </c>
      <c r="G701" s="9">
        <f t="shared" si="21"/>
        <v>84568</v>
      </c>
      <c r="H701" s="9">
        <v>0</v>
      </c>
      <c r="I701" s="9">
        <v>0</v>
      </c>
      <c r="J701" s="34">
        <v>0</v>
      </c>
      <c r="K701" s="34">
        <v>0</v>
      </c>
      <c r="L701" s="9">
        <v>0</v>
      </c>
    </row>
    <row r="702" spans="1:12" x14ac:dyDescent="0.3">
      <c r="A702" s="3" t="s">
        <v>195</v>
      </c>
      <c r="B702" s="3">
        <f t="shared" si="20"/>
        <v>45376</v>
      </c>
      <c r="C702" s="7" t="s">
        <v>62</v>
      </c>
      <c r="D702" s="7" t="s">
        <v>52</v>
      </c>
      <c r="E702" s="9">
        <v>250</v>
      </c>
      <c r="F702" s="9">
        <v>248</v>
      </c>
      <c r="G702" s="9">
        <f t="shared" si="21"/>
        <v>62000</v>
      </c>
      <c r="H702" s="9">
        <v>0</v>
      </c>
      <c r="I702" s="9">
        <v>0</v>
      </c>
      <c r="J702" s="34">
        <v>0</v>
      </c>
      <c r="K702" s="34">
        <v>0</v>
      </c>
      <c r="L702" s="9">
        <v>0</v>
      </c>
    </row>
    <row r="703" spans="1:12" x14ac:dyDescent="0.3">
      <c r="A703" s="3" t="s">
        <v>195</v>
      </c>
      <c r="B703" s="3">
        <f t="shared" si="20"/>
        <v>45376</v>
      </c>
      <c r="C703" s="7" t="s">
        <v>62</v>
      </c>
      <c r="D703" s="7" t="s">
        <v>54</v>
      </c>
      <c r="E703" s="9">
        <v>423</v>
      </c>
      <c r="F703" s="9">
        <v>161</v>
      </c>
      <c r="G703" s="9">
        <f t="shared" si="21"/>
        <v>68103</v>
      </c>
      <c r="H703" s="9">
        <v>0</v>
      </c>
      <c r="I703" s="9">
        <v>0</v>
      </c>
      <c r="J703" s="34">
        <v>0</v>
      </c>
      <c r="K703" s="34">
        <v>0</v>
      </c>
      <c r="L703" s="9">
        <v>0</v>
      </c>
    </row>
    <row r="704" spans="1:12" x14ac:dyDescent="0.3">
      <c r="A704" s="3" t="s">
        <v>195</v>
      </c>
      <c r="B704" s="3">
        <f t="shared" si="20"/>
        <v>45376</v>
      </c>
      <c r="C704" s="7" t="s">
        <v>62</v>
      </c>
      <c r="D704" s="7" t="s">
        <v>55</v>
      </c>
      <c r="E704" s="9">
        <v>447</v>
      </c>
      <c r="F704" s="9">
        <v>179</v>
      </c>
      <c r="G704" s="9">
        <f t="shared" si="21"/>
        <v>80013</v>
      </c>
      <c r="H704" s="9">
        <v>0</v>
      </c>
      <c r="I704" s="9">
        <v>0</v>
      </c>
      <c r="J704" s="34">
        <v>0</v>
      </c>
      <c r="K704" s="34">
        <v>0</v>
      </c>
      <c r="L704" s="9">
        <v>0</v>
      </c>
    </row>
    <row r="705" spans="1:12" x14ac:dyDescent="0.3">
      <c r="A705" s="3" t="s">
        <v>195</v>
      </c>
      <c r="B705" s="3">
        <f t="shared" si="20"/>
        <v>45376</v>
      </c>
      <c r="C705" s="7" t="s">
        <v>62</v>
      </c>
      <c r="D705" s="7" t="s">
        <v>56</v>
      </c>
      <c r="E705" s="9">
        <v>468</v>
      </c>
      <c r="F705" s="9">
        <v>196</v>
      </c>
      <c r="G705" s="9">
        <f t="shared" si="21"/>
        <v>91728</v>
      </c>
      <c r="H705" s="9">
        <v>0</v>
      </c>
      <c r="I705" s="9">
        <v>0</v>
      </c>
      <c r="J705" s="34">
        <v>0</v>
      </c>
      <c r="K705" s="34">
        <v>0</v>
      </c>
      <c r="L705" s="9">
        <v>0</v>
      </c>
    </row>
    <row r="706" spans="1:12" x14ac:dyDescent="0.3">
      <c r="A706" s="3" t="s">
        <v>195</v>
      </c>
      <c r="B706" s="3">
        <f t="shared" ref="B706:B769" si="22">DATE(LEFT(A706,4),1,1)
 + MOD(1 - WEEKDAY(DATE(LEFT(A706,4),1,1),2),7)
 + 7*(VALUE(RIGHT(A706,2)) - 1)</f>
        <v>45376</v>
      </c>
      <c r="C706" s="7" t="s">
        <v>62</v>
      </c>
      <c r="D706" s="7" t="s">
        <v>57</v>
      </c>
      <c r="E706" s="9">
        <v>596</v>
      </c>
      <c r="F706" s="9">
        <v>171</v>
      </c>
      <c r="G706" s="9">
        <f t="shared" ref="G706:G769" si="23">E706*F706</f>
        <v>101916</v>
      </c>
      <c r="H706" s="9">
        <v>1</v>
      </c>
      <c r="I706" s="9">
        <v>1</v>
      </c>
      <c r="J706" s="34">
        <v>0.16</v>
      </c>
      <c r="K706" s="34">
        <v>0.03</v>
      </c>
      <c r="L706" s="9">
        <v>0</v>
      </c>
    </row>
    <row r="707" spans="1:12" x14ac:dyDescent="0.3">
      <c r="A707" s="3" t="s">
        <v>195</v>
      </c>
      <c r="B707" s="3">
        <f t="shared" si="22"/>
        <v>45376</v>
      </c>
      <c r="C707" s="7" t="s">
        <v>62</v>
      </c>
      <c r="D707" s="7" t="s">
        <v>58</v>
      </c>
      <c r="E707" s="9">
        <v>59</v>
      </c>
      <c r="F707" s="9">
        <v>5018</v>
      </c>
      <c r="G707" s="9">
        <f t="shared" si="23"/>
        <v>296062</v>
      </c>
      <c r="H707" s="9">
        <v>0</v>
      </c>
      <c r="I707" s="9">
        <v>0</v>
      </c>
      <c r="J707" s="34">
        <v>0</v>
      </c>
      <c r="K707" s="34">
        <v>0</v>
      </c>
      <c r="L707" s="9">
        <v>0</v>
      </c>
    </row>
    <row r="708" spans="1:12" x14ac:dyDescent="0.3">
      <c r="A708" s="3" t="s">
        <v>195</v>
      </c>
      <c r="B708" s="3">
        <f t="shared" si="22"/>
        <v>45376</v>
      </c>
      <c r="C708" s="7" t="s">
        <v>62</v>
      </c>
      <c r="D708" s="7" t="s">
        <v>59</v>
      </c>
      <c r="E708" s="9">
        <v>59</v>
      </c>
      <c r="F708" s="9">
        <v>4851</v>
      </c>
      <c r="G708" s="9">
        <f t="shared" si="23"/>
        <v>286209</v>
      </c>
      <c r="H708" s="9">
        <v>0</v>
      </c>
      <c r="I708" s="9">
        <v>0</v>
      </c>
      <c r="J708" s="34">
        <v>0</v>
      </c>
      <c r="K708" s="34">
        <v>0</v>
      </c>
      <c r="L708" s="9">
        <v>0</v>
      </c>
    </row>
    <row r="709" spans="1:12" x14ac:dyDescent="0.3">
      <c r="A709" s="3" t="s">
        <v>195</v>
      </c>
      <c r="B709" s="3">
        <f t="shared" si="22"/>
        <v>45376</v>
      </c>
      <c r="C709" s="7" t="s">
        <v>62</v>
      </c>
      <c r="D709" s="7" t="s">
        <v>60</v>
      </c>
      <c r="E709" s="9">
        <v>56</v>
      </c>
      <c r="F709" s="9">
        <v>4790</v>
      </c>
      <c r="G709" s="9">
        <f t="shared" si="23"/>
        <v>268240</v>
      </c>
      <c r="H709" s="9">
        <v>0</v>
      </c>
      <c r="I709" s="9">
        <v>0</v>
      </c>
      <c r="J709" s="34">
        <v>0</v>
      </c>
      <c r="K709" s="34">
        <v>0</v>
      </c>
      <c r="L709" s="9">
        <v>0</v>
      </c>
    </row>
    <row r="710" spans="1:12" x14ac:dyDescent="0.3">
      <c r="A710" s="3" t="s">
        <v>195</v>
      </c>
      <c r="B710" s="3">
        <f t="shared" si="22"/>
        <v>45376</v>
      </c>
      <c r="C710" s="7" t="s">
        <v>62</v>
      </c>
      <c r="D710" s="7" t="s">
        <v>61</v>
      </c>
      <c r="E710" s="9">
        <v>54</v>
      </c>
      <c r="F710" s="9">
        <v>1169</v>
      </c>
      <c r="G710" s="9">
        <f t="shared" si="23"/>
        <v>63126</v>
      </c>
      <c r="H710" s="9">
        <v>0</v>
      </c>
      <c r="I710" s="9">
        <v>0</v>
      </c>
      <c r="J710" s="34">
        <v>0</v>
      </c>
      <c r="K710" s="34">
        <v>0</v>
      </c>
      <c r="L710" s="9">
        <v>0</v>
      </c>
    </row>
    <row r="711" spans="1:12" x14ac:dyDescent="0.3">
      <c r="A711" s="3" t="s">
        <v>195</v>
      </c>
      <c r="B711" s="3">
        <f t="shared" si="22"/>
        <v>45376</v>
      </c>
      <c r="C711" s="7" t="s">
        <v>66</v>
      </c>
      <c r="D711" s="7" t="s">
        <v>46</v>
      </c>
      <c r="E711" s="9">
        <v>187</v>
      </c>
      <c r="F711" s="9">
        <v>294</v>
      </c>
      <c r="G711" s="9">
        <f t="shared" si="23"/>
        <v>54978</v>
      </c>
      <c r="H711" s="9">
        <v>0</v>
      </c>
      <c r="I711" s="9">
        <v>0</v>
      </c>
      <c r="J711" s="34">
        <v>0</v>
      </c>
      <c r="K711" s="34">
        <v>0</v>
      </c>
      <c r="L711" s="9">
        <v>0</v>
      </c>
    </row>
    <row r="712" spans="1:12" x14ac:dyDescent="0.3">
      <c r="A712" s="3" t="s">
        <v>195</v>
      </c>
      <c r="B712" s="3">
        <f t="shared" si="22"/>
        <v>45376</v>
      </c>
      <c r="C712" s="7" t="s">
        <v>66</v>
      </c>
      <c r="D712" s="7" t="s">
        <v>49</v>
      </c>
      <c r="E712" s="9">
        <v>181</v>
      </c>
      <c r="F712" s="9">
        <v>301</v>
      </c>
      <c r="G712" s="9">
        <f t="shared" si="23"/>
        <v>54481</v>
      </c>
      <c r="H712" s="9">
        <v>0</v>
      </c>
      <c r="I712" s="9">
        <v>0</v>
      </c>
      <c r="J712" s="34">
        <v>0</v>
      </c>
      <c r="K712" s="34">
        <v>0</v>
      </c>
      <c r="L712" s="9">
        <v>0</v>
      </c>
    </row>
    <row r="713" spans="1:12" x14ac:dyDescent="0.3">
      <c r="A713" s="3" t="s">
        <v>195</v>
      </c>
      <c r="B713" s="3">
        <f t="shared" si="22"/>
        <v>45376</v>
      </c>
      <c r="C713" s="7" t="s">
        <v>66</v>
      </c>
      <c r="D713" s="7" t="s">
        <v>50</v>
      </c>
      <c r="E713" s="9">
        <v>189</v>
      </c>
      <c r="F713" s="9">
        <v>312</v>
      </c>
      <c r="G713" s="9">
        <f t="shared" si="23"/>
        <v>58968</v>
      </c>
      <c r="H713" s="9">
        <v>0</v>
      </c>
      <c r="I713" s="9">
        <v>0</v>
      </c>
      <c r="J713" s="34">
        <v>0</v>
      </c>
      <c r="K713" s="34">
        <v>0</v>
      </c>
      <c r="L713" s="9">
        <v>0</v>
      </c>
    </row>
    <row r="714" spans="1:12" x14ac:dyDescent="0.3">
      <c r="A714" s="3" t="s">
        <v>195</v>
      </c>
      <c r="B714" s="3">
        <f t="shared" si="22"/>
        <v>45376</v>
      </c>
      <c r="C714" s="7" t="s">
        <v>66</v>
      </c>
      <c r="D714" s="7" t="s">
        <v>51</v>
      </c>
      <c r="E714" s="9">
        <v>185</v>
      </c>
      <c r="F714" s="9">
        <v>349</v>
      </c>
      <c r="G714" s="9">
        <f t="shared" si="23"/>
        <v>64565</v>
      </c>
      <c r="H714" s="9">
        <v>0</v>
      </c>
      <c r="I714" s="9">
        <v>0</v>
      </c>
      <c r="J714" s="34">
        <v>0</v>
      </c>
      <c r="K714" s="34">
        <v>0</v>
      </c>
      <c r="L714" s="9">
        <v>0</v>
      </c>
    </row>
    <row r="715" spans="1:12" x14ac:dyDescent="0.3">
      <c r="A715" s="3" t="s">
        <v>195</v>
      </c>
      <c r="B715" s="3">
        <f t="shared" si="22"/>
        <v>45376</v>
      </c>
      <c r="C715" s="7" t="s">
        <v>66</v>
      </c>
      <c r="D715" s="7" t="s">
        <v>52</v>
      </c>
      <c r="E715" s="9">
        <v>213</v>
      </c>
      <c r="F715" s="9">
        <v>258</v>
      </c>
      <c r="G715" s="9">
        <f t="shared" si="23"/>
        <v>54954</v>
      </c>
      <c r="H715" s="9">
        <v>0</v>
      </c>
      <c r="I715" s="9">
        <v>0</v>
      </c>
      <c r="J715" s="34">
        <v>0</v>
      </c>
      <c r="K715" s="34">
        <v>0</v>
      </c>
      <c r="L715" s="9">
        <v>0</v>
      </c>
    </row>
    <row r="716" spans="1:12" x14ac:dyDescent="0.3">
      <c r="A716" s="3" t="s">
        <v>195</v>
      </c>
      <c r="B716" s="3">
        <f t="shared" si="22"/>
        <v>45376</v>
      </c>
      <c r="C716" s="7" t="s">
        <v>66</v>
      </c>
      <c r="D716" s="7" t="s">
        <v>54</v>
      </c>
      <c r="E716" s="9">
        <v>292</v>
      </c>
      <c r="F716" s="9">
        <v>166</v>
      </c>
      <c r="G716" s="9">
        <f t="shared" si="23"/>
        <v>48472</v>
      </c>
      <c r="H716" s="9">
        <v>0</v>
      </c>
      <c r="I716" s="9">
        <v>0</v>
      </c>
      <c r="J716" s="34">
        <v>0</v>
      </c>
      <c r="K716" s="34">
        <v>0</v>
      </c>
      <c r="L716" s="9">
        <v>0</v>
      </c>
    </row>
    <row r="717" spans="1:12" x14ac:dyDescent="0.3">
      <c r="A717" s="3" t="s">
        <v>195</v>
      </c>
      <c r="B717" s="3">
        <f t="shared" si="22"/>
        <v>45376</v>
      </c>
      <c r="C717" s="7" t="s">
        <v>66</v>
      </c>
      <c r="D717" s="7" t="s">
        <v>55</v>
      </c>
      <c r="E717" s="9">
        <v>304</v>
      </c>
      <c r="F717" s="9">
        <v>183</v>
      </c>
      <c r="G717" s="9">
        <f t="shared" si="23"/>
        <v>55632</v>
      </c>
      <c r="H717" s="9">
        <v>0</v>
      </c>
      <c r="I717" s="9">
        <v>0</v>
      </c>
      <c r="J717" s="34">
        <v>0</v>
      </c>
      <c r="K717" s="34">
        <v>0</v>
      </c>
      <c r="L717" s="9">
        <v>3</v>
      </c>
    </row>
    <row r="718" spans="1:12" x14ac:dyDescent="0.3">
      <c r="A718" s="3" t="s">
        <v>195</v>
      </c>
      <c r="B718" s="3">
        <f t="shared" si="22"/>
        <v>45376</v>
      </c>
      <c r="C718" s="7" t="s">
        <v>66</v>
      </c>
      <c r="D718" s="7" t="s">
        <v>56</v>
      </c>
      <c r="E718" s="9">
        <v>290</v>
      </c>
      <c r="F718" s="9">
        <v>202</v>
      </c>
      <c r="G718" s="9">
        <f t="shared" si="23"/>
        <v>58580</v>
      </c>
      <c r="H718" s="9">
        <v>0</v>
      </c>
      <c r="I718" s="9">
        <v>0</v>
      </c>
      <c r="J718" s="34">
        <v>0</v>
      </c>
      <c r="K718" s="34">
        <v>0</v>
      </c>
      <c r="L718" s="9">
        <v>0</v>
      </c>
    </row>
    <row r="719" spans="1:12" x14ac:dyDescent="0.3">
      <c r="A719" s="3" t="s">
        <v>195</v>
      </c>
      <c r="B719" s="3">
        <f t="shared" si="22"/>
        <v>45376</v>
      </c>
      <c r="C719" s="7" t="s">
        <v>66</v>
      </c>
      <c r="D719" s="7" t="s">
        <v>57</v>
      </c>
      <c r="E719" s="9">
        <v>295</v>
      </c>
      <c r="F719" s="9">
        <v>176</v>
      </c>
      <c r="G719" s="9">
        <f t="shared" si="23"/>
        <v>51920</v>
      </c>
      <c r="H719" s="9">
        <v>0</v>
      </c>
      <c r="I719" s="9">
        <v>0</v>
      </c>
      <c r="J719" s="34">
        <v>0</v>
      </c>
      <c r="K719" s="34">
        <v>0</v>
      </c>
      <c r="L719" s="9">
        <v>0</v>
      </c>
    </row>
    <row r="720" spans="1:12" x14ac:dyDescent="0.3">
      <c r="A720" s="3" t="s">
        <v>195</v>
      </c>
      <c r="B720" s="3">
        <f t="shared" si="22"/>
        <v>45376</v>
      </c>
      <c r="C720" s="7" t="s">
        <v>66</v>
      </c>
      <c r="D720" s="7" t="s">
        <v>58</v>
      </c>
      <c r="E720" s="9">
        <v>48</v>
      </c>
      <c r="F720" s="9">
        <v>5164</v>
      </c>
      <c r="G720" s="9">
        <f t="shared" si="23"/>
        <v>247872</v>
      </c>
      <c r="H720" s="9">
        <v>0</v>
      </c>
      <c r="I720" s="9">
        <v>0</v>
      </c>
      <c r="J720" s="34">
        <v>0</v>
      </c>
      <c r="K720" s="34">
        <v>0</v>
      </c>
      <c r="L720" s="9">
        <v>0</v>
      </c>
    </row>
    <row r="721" spans="1:12" x14ac:dyDescent="0.3">
      <c r="A721" s="3" t="s">
        <v>195</v>
      </c>
      <c r="B721" s="3">
        <f t="shared" si="22"/>
        <v>45376</v>
      </c>
      <c r="C721" s="7" t="s">
        <v>66</v>
      </c>
      <c r="D721" s="7" t="s">
        <v>59</v>
      </c>
      <c r="E721" s="9">
        <v>48</v>
      </c>
      <c r="F721" s="9">
        <v>5066</v>
      </c>
      <c r="G721" s="9">
        <f t="shared" si="23"/>
        <v>243168</v>
      </c>
      <c r="H721" s="9">
        <v>0</v>
      </c>
      <c r="I721" s="9">
        <v>0</v>
      </c>
      <c r="J721" s="34">
        <v>0</v>
      </c>
      <c r="K721" s="34">
        <v>0</v>
      </c>
      <c r="L721" s="9">
        <v>0</v>
      </c>
    </row>
    <row r="722" spans="1:12" x14ac:dyDescent="0.3">
      <c r="A722" s="3" t="s">
        <v>195</v>
      </c>
      <c r="B722" s="3">
        <f t="shared" si="22"/>
        <v>45376</v>
      </c>
      <c r="C722" s="7" t="s">
        <v>66</v>
      </c>
      <c r="D722" s="7" t="s">
        <v>60</v>
      </c>
      <c r="E722" s="9">
        <v>46</v>
      </c>
      <c r="F722" s="9">
        <v>4848</v>
      </c>
      <c r="G722" s="9">
        <f t="shared" si="23"/>
        <v>223008</v>
      </c>
      <c r="H722" s="9">
        <v>0</v>
      </c>
      <c r="I722" s="9">
        <v>0</v>
      </c>
      <c r="J722" s="34">
        <v>0</v>
      </c>
      <c r="K722" s="34">
        <v>0</v>
      </c>
      <c r="L722" s="9">
        <v>0</v>
      </c>
    </row>
    <row r="723" spans="1:12" x14ac:dyDescent="0.3">
      <c r="A723" s="3" t="s">
        <v>195</v>
      </c>
      <c r="B723" s="3">
        <f t="shared" si="22"/>
        <v>45376</v>
      </c>
      <c r="C723" s="7" t="s">
        <v>70</v>
      </c>
      <c r="D723" s="7" t="s">
        <v>46</v>
      </c>
      <c r="E723" s="9">
        <v>89</v>
      </c>
      <c r="F723" s="9">
        <v>304</v>
      </c>
      <c r="G723" s="9">
        <f t="shared" si="23"/>
        <v>27056</v>
      </c>
      <c r="H723" s="9">
        <v>1</v>
      </c>
      <c r="I723" s="9">
        <v>0</v>
      </c>
      <c r="J723" s="34">
        <v>0.16</v>
      </c>
      <c r="K723" s="34">
        <v>0.01</v>
      </c>
      <c r="L723" s="9">
        <v>0</v>
      </c>
    </row>
    <row r="724" spans="1:12" x14ac:dyDescent="0.3">
      <c r="A724" s="3" t="s">
        <v>195</v>
      </c>
      <c r="B724" s="3">
        <f t="shared" si="22"/>
        <v>45376</v>
      </c>
      <c r="C724" s="7" t="s">
        <v>70</v>
      </c>
      <c r="D724" s="7" t="s">
        <v>49</v>
      </c>
      <c r="E724" s="9">
        <v>90</v>
      </c>
      <c r="F724" s="9">
        <v>313</v>
      </c>
      <c r="G724" s="9">
        <f t="shared" si="23"/>
        <v>28170</v>
      </c>
      <c r="H724" s="9">
        <v>0</v>
      </c>
      <c r="I724" s="9">
        <v>0</v>
      </c>
      <c r="J724" s="34">
        <v>0</v>
      </c>
      <c r="K724" s="34">
        <v>0</v>
      </c>
      <c r="L724" s="9">
        <v>0</v>
      </c>
    </row>
    <row r="725" spans="1:12" x14ac:dyDescent="0.3">
      <c r="A725" s="3" t="s">
        <v>195</v>
      </c>
      <c r="B725" s="3">
        <f t="shared" si="22"/>
        <v>45376</v>
      </c>
      <c r="C725" s="7" t="s">
        <v>70</v>
      </c>
      <c r="D725" s="7" t="s">
        <v>50</v>
      </c>
      <c r="E725" s="9">
        <v>84</v>
      </c>
      <c r="F725" s="9">
        <v>324</v>
      </c>
      <c r="G725" s="9">
        <f t="shared" si="23"/>
        <v>27216</v>
      </c>
      <c r="H725" s="9">
        <v>0</v>
      </c>
      <c r="I725" s="9">
        <v>0</v>
      </c>
      <c r="J725" s="34">
        <v>0</v>
      </c>
      <c r="K725" s="34">
        <v>0</v>
      </c>
      <c r="L725" s="9">
        <v>0</v>
      </c>
    </row>
    <row r="726" spans="1:12" x14ac:dyDescent="0.3">
      <c r="A726" s="3" t="s">
        <v>195</v>
      </c>
      <c r="B726" s="3">
        <f t="shared" si="22"/>
        <v>45376</v>
      </c>
      <c r="C726" s="7" t="s">
        <v>70</v>
      </c>
      <c r="D726" s="7" t="s">
        <v>52</v>
      </c>
      <c r="E726" s="9">
        <v>88</v>
      </c>
      <c r="F726" s="9">
        <v>264</v>
      </c>
      <c r="G726" s="9">
        <f t="shared" si="23"/>
        <v>23232</v>
      </c>
      <c r="H726" s="9">
        <v>0</v>
      </c>
      <c r="I726" s="9">
        <v>0</v>
      </c>
      <c r="J726" s="34">
        <v>0</v>
      </c>
      <c r="K726" s="34">
        <v>0</v>
      </c>
      <c r="L726" s="9">
        <v>0</v>
      </c>
    </row>
    <row r="727" spans="1:12" x14ac:dyDescent="0.3">
      <c r="A727" s="3" t="s">
        <v>195</v>
      </c>
      <c r="B727" s="3">
        <f t="shared" si="22"/>
        <v>45376</v>
      </c>
      <c r="C727" s="7" t="s">
        <v>70</v>
      </c>
      <c r="D727" s="7" t="s">
        <v>55</v>
      </c>
      <c r="E727" s="9">
        <v>121</v>
      </c>
      <c r="F727" s="9">
        <v>187</v>
      </c>
      <c r="G727" s="9">
        <f t="shared" si="23"/>
        <v>22627</v>
      </c>
      <c r="H727" s="9">
        <v>0</v>
      </c>
      <c r="I727" s="9">
        <v>0</v>
      </c>
      <c r="J727" s="34">
        <v>0</v>
      </c>
      <c r="K727" s="34">
        <v>0</v>
      </c>
      <c r="L727" s="9">
        <v>0</v>
      </c>
    </row>
    <row r="728" spans="1:12" x14ac:dyDescent="0.3">
      <c r="A728" s="3" t="s">
        <v>195</v>
      </c>
      <c r="B728" s="3">
        <f t="shared" si="22"/>
        <v>45376</v>
      </c>
      <c r="C728" s="7" t="s">
        <v>70</v>
      </c>
      <c r="D728" s="7" t="s">
        <v>56</v>
      </c>
      <c r="E728" s="9">
        <v>137</v>
      </c>
      <c r="F728" s="9">
        <v>208</v>
      </c>
      <c r="G728" s="9">
        <f t="shared" si="23"/>
        <v>28496</v>
      </c>
      <c r="H728" s="9">
        <v>0</v>
      </c>
      <c r="I728" s="9">
        <v>0</v>
      </c>
      <c r="J728" s="34">
        <v>0</v>
      </c>
      <c r="K728" s="34">
        <v>0</v>
      </c>
      <c r="L728" s="9">
        <v>0</v>
      </c>
    </row>
    <row r="729" spans="1:12" x14ac:dyDescent="0.3">
      <c r="A729" s="3" t="s">
        <v>195</v>
      </c>
      <c r="B729" s="3">
        <f t="shared" si="22"/>
        <v>45376</v>
      </c>
      <c r="C729" s="7" t="s">
        <v>70</v>
      </c>
      <c r="D729" s="7" t="s">
        <v>57</v>
      </c>
      <c r="E729" s="9">
        <v>124</v>
      </c>
      <c r="F729" s="9">
        <v>178</v>
      </c>
      <c r="G729" s="9">
        <f t="shared" si="23"/>
        <v>22072</v>
      </c>
      <c r="H729" s="9">
        <v>0</v>
      </c>
      <c r="I729" s="9">
        <v>0</v>
      </c>
      <c r="J729" s="34">
        <v>0</v>
      </c>
      <c r="K729" s="34">
        <v>0</v>
      </c>
      <c r="L729" s="9">
        <v>0</v>
      </c>
    </row>
    <row r="730" spans="1:12" x14ac:dyDescent="0.3">
      <c r="A730" s="3" t="s">
        <v>195</v>
      </c>
      <c r="B730" s="3">
        <f t="shared" si="22"/>
        <v>45376</v>
      </c>
      <c r="C730" s="7" t="s">
        <v>74</v>
      </c>
      <c r="D730" s="7" t="s">
        <v>46</v>
      </c>
      <c r="E730" s="9">
        <v>274</v>
      </c>
      <c r="F730" s="9">
        <v>287</v>
      </c>
      <c r="G730" s="9">
        <f t="shared" si="23"/>
        <v>78638</v>
      </c>
      <c r="H730" s="9">
        <v>0</v>
      </c>
      <c r="I730" s="9">
        <v>0</v>
      </c>
      <c r="J730" s="34">
        <v>0</v>
      </c>
      <c r="K730" s="34">
        <v>0</v>
      </c>
      <c r="L730" s="9">
        <v>0</v>
      </c>
    </row>
    <row r="731" spans="1:12" x14ac:dyDescent="0.3">
      <c r="A731" s="3" t="s">
        <v>195</v>
      </c>
      <c r="B731" s="3">
        <f t="shared" si="22"/>
        <v>45376</v>
      </c>
      <c r="C731" s="7" t="s">
        <v>74</v>
      </c>
      <c r="D731" s="7" t="s">
        <v>49</v>
      </c>
      <c r="E731" s="9">
        <v>264</v>
      </c>
      <c r="F731" s="9">
        <v>300</v>
      </c>
      <c r="G731" s="9">
        <f t="shared" si="23"/>
        <v>79200</v>
      </c>
      <c r="H731" s="9">
        <v>0</v>
      </c>
      <c r="I731" s="9">
        <v>0</v>
      </c>
      <c r="J731" s="34">
        <v>0</v>
      </c>
      <c r="K731" s="34">
        <v>0</v>
      </c>
      <c r="L731" s="9">
        <v>0</v>
      </c>
    </row>
    <row r="732" spans="1:12" x14ac:dyDescent="0.3">
      <c r="A732" s="3" t="s">
        <v>195</v>
      </c>
      <c r="B732" s="3">
        <f t="shared" si="22"/>
        <v>45376</v>
      </c>
      <c r="C732" s="7" t="s">
        <v>74</v>
      </c>
      <c r="D732" s="7" t="s">
        <v>50</v>
      </c>
      <c r="E732" s="9">
        <v>342</v>
      </c>
      <c r="F732" s="9">
        <v>308</v>
      </c>
      <c r="G732" s="9">
        <f t="shared" si="23"/>
        <v>105336</v>
      </c>
      <c r="H732" s="9">
        <v>1</v>
      </c>
      <c r="I732" s="9">
        <v>1</v>
      </c>
      <c r="J732" s="34">
        <v>0.16</v>
      </c>
      <c r="K732" s="34">
        <v>0.02</v>
      </c>
      <c r="L732" s="9">
        <v>3</v>
      </c>
    </row>
    <row r="733" spans="1:12" x14ac:dyDescent="0.3">
      <c r="A733" s="3" t="s">
        <v>195</v>
      </c>
      <c r="B733" s="3">
        <f t="shared" si="22"/>
        <v>45376</v>
      </c>
      <c r="C733" s="7" t="s">
        <v>74</v>
      </c>
      <c r="D733" s="7" t="s">
        <v>51</v>
      </c>
      <c r="E733" s="9">
        <v>314</v>
      </c>
      <c r="F733" s="9">
        <v>343</v>
      </c>
      <c r="G733" s="9">
        <f t="shared" si="23"/>
        <v>107702</v>
      </c>
      <c r="H733" s="9">
        <v>1</v>
      </c>
      <c r="I733" s="9">
        <v>1</v>
      </c>
      <c r="J733" s="34">
        <v>0.16</v>
      </c>
      <c r="K733" s="34">
        <v>0.02</v>
      </c>
      <c r="L733" s="9">
        <v>0</v>
      </c>
    </row>
    <row r="734" spans="1:12" x14ac:dyDescent="0.3">
      <c r="A734" s="3" t="s">
        <v>195</v>
      </c>
      <c r="B734" s="3">
        <f t="shared" si="22"/>
        <v>45376</v>
      </c>
      <c r="C734" s="7" t="s">
        <v>74</v>
      </c>
      <c r="D734" s="7" t="s">
        <v>52</v>
      </c>
      <c r="E734" s="9">
        <v>246</v>
      </c>
      <c r="F734" s="9">
        <v>253</v>
      </c>
      <c r="G734" s="9">
        <f t="shared" si="23"/>
        <v>62238</v>
      </c>
      <c r="H734" s="9">
        <v>0</v>
      </c>
      <c r="I734" s="9">
        <v>0</v>
      </c>
      <c r="J734" s="34">
        <v>0</v>
      </c>
      <c r="K734" s="34">
        <v>0</v>
      </c>
      <c r="L734" s="9">
        <v>0</v>
      </c>
    </row>
    <row r="735" spans="1:12" x14ac:dyDescent="0.3">
      <c r="A735" s="3" t="s">
        <v>195</v>
      </c>
      <c r="B735" s="3">
        <f t="shared" si="22"/>
        <v>45376</v>
      </c>
      <c r="C735" s="7" t="s">
        <v>74</v>
      </c>
      <c r="D735" s="7" t="s">
        <v>54</v>
      </c>
      <c r="E735" s="9">
        <v>371</v>
      </c>
      <c r="F735" s="9">
        <v>163</v>
      </c>
      <c r="G735" s="9">
        <f t="shared" si="23"/>
        <v>60473</v>
      </c>
      <c r="H735" s="9">
        <v>0</v>
      </c>
      <c r="I735" s="9">
        <v>0</v>
      </c>
      <c r="J735" s="34">
        <v>0</v>
      </c>
      <c r="K735" s="34">
        <v>0</v>
      </c>
      <c r="L735" s="9">
        <v>0</v>
      </c>
    </row>
    <row r="736" spans="1:12" x14ac:dyDescent="0.3">
      <c r="A736" s="3" t="s">
        <v>195</v>
      </c>
      <c r="B736" s="3">
        <f t="shared" si="22"/>
        <v>45376</v>
      </c>
      <c r="C736" s="7" t="s">
        <v>74</v>
      </c>
      <c r="D736" s="7" t="s">
        <v>55</v>
      </c>
      <c r="E736" s="9">
        <v>594</v>
      </c>
      <c r="F736" s="9">
        <v>181</v>
      </c>
      <c r="G736" s="9">
        <f t="shared" si="23"/>
        <v>107514</v>
      </c>
      <c r="H736" s="9">
        <v>1</v>
      </c>
      <c r="I736" s="9">
        <v>0</v>
      </c>
      <c r="J736" s="34">
        <v>0.23</v>
      </c>
      <c r="K736" s="34">
        <v>0.03</v>
      </c>
      <c r="L736" s="9">
        <v>0</v>
      </c>
    </row>
    <row r="737" spans="1:12" x14ac:dyDescent="0.3">
      <c r="A737" s="3" t="s">
        <v>195</v>
      </c>
      <c r="B737" s="3">
        <f t="shared" si="22"/>
        <v>45376</v>
      </c>
      <c r="C737" s="7" t="s">
        <v>74</v>
      </c>
      <c r="D737" s="7" t="s">
        <v>56</v>
      </c>
      <c r="E737" s="9">
        <v>418</v>
      </c>
      <c r="F737" s="9">
        <v>198</v>
      </c>
      <c r="G737" s="9">
        <f t="shared" si="23"/>
        <v>82764</v>
      </c>
      <c r="H737" s="9">
        <v>0</v>
      </c>
      <c r="I737" s="9">
        <v>0</v>
      </c>
      <c r="J737" s="34">
        <v>0</v>
      </c>
      <c r="K737" s="34">
        <v>0</v>
      </c>
      <c r="L737" s="9">
        <v>0</v>
      </c>
    </row>
    <row r="738" spans="1:12" x14ac:dyDescent="0.3">
      <c r="A738" s="3" t="s">
        <v>195</v>
      </c>
      <c r="B738" s="3">
        <f t="shared" si="22"/>
        <v>45376</v>
      </c>
      <c r="C738" s="7" t="s">
        <v>74</v>
      </c>
      <c r="D738" s="7" t="s">
        <v>57</v>
      </c>
      <c r="E738" s="9">
        <v>659</v>
      </c>
      <c r="F738" s="9">
        <v>170</v>
      </c>
      <c r="G738" s="9">
        <f t="shared" si="23"/>
        <v>112030</v>
      </c>
      <c r="H738" s="9">
        <v>1</v>
      </c>
      <c r="I738" s="9">
        <v>1</v>
      </c>
      <c r="J738" s="34">
        <v>0.27</v>
      </c>
      <c r="K738" s="34">
        <v>0.03</v>
      </c>
      <c r="L738" s="9">
        <v>0</v>
      </c>
    </row>
    <row r="739" spans="1:12" x14ac:dyDescent="0.3">
      <c r="A739" s="3" t="s">
        <v>195</v>
      </c>
      <c r="B739" s="3">
        <f t="shared" si="22"/>
        <v>45376</v>
      </c>
      <c r="C739" s="7" t="s">
        <v>74</v>
      </c>
      <c r="D739" s="7" t="s">
        <v>58</v>
      </c>
      <c r="E739" s="9">
        <v>56</v>
      </c>
      <c r="F739" s="9">
        <v>5067</v>
      </c>
      <c r="G739" s="9">
        <f t="shared" si="23"/>
        <v>283752</v>
      </c>
      <c r="H739" s="9">
        <v>0</v>
      </c>
      <c r="I739" s="9">
        <v>0</v>
      </c>
      <c r="J739" s="34">
        <v>0</v>
      </c>
      <c r="K739" s="34">
        <v>0</v>
      </c>
      <c r="L739" s="9">
        <v>0</v>
      </c>
    </row>
    <row r="740" spans="1:12" x14ac:dyDescent="0.3">
      <c r="A740" s="3" t="s">
        <v>195</v>
      </c>
      <c r="B740" s="3">
        <f t="shared" si="22"/>
        <v>45376</v>
      </c>
      <c r="C740" s="7" t="s">
        <v>74</v>
      </c>
      <c r="D740" s="7" t="s">
        <v>59</v>
      </c>
      <c r="E740" s="9">
        <v>55</v>
      </c>
      <c r="F740" s="9">
        <v>4938</v>
      </c>
      <c r="G740" s="9">
        <f t="shared" si="23"/>
        <v>271590</v>
      </c>
      <c r="H740" s="9">
        <v>0</v>
      </c>
      <c r="I740" s="9">
        <v>0</v>
      </c>
      <c r="J740" s="34">
        <v>0</v>
      </c>
      <c r="K740" s="34">
        <v>0</v>
      </c>
      <c r="L740" s="9">
        <v>0</v>
      </c>
    </row>
    <row r="741" spans="1:12" x14ac:dyDescent="0.3">
      <c r="A741" s="3" t="s">
        <v>195</v>
      </c>
      <c r="B741" s="3">
        <f t="shared" si="22"/>
        <v>45376</v>
      </c>
      <c r="C741" s="7" t="s">
        <v>74</v>
      </c>
      <c r="D741" s="7" t="s">
        <v>60</v>
      </c>
      <c r="E741" s="9">
        <v>55</v>
      </c>
      <c r="F741" s="9">
        <v>4762</v>
      </c>
      <c r="G741" s="9">
        <f t="shared" si="23"/>
        <v>261910</v>
      </c>
      <c r="H741" s="9">
        <v>0</v>
      </c>
      <c r="I741" s="9">
        <v>0</v>
      </c>
      <c r="J741" s="34">
        <v>0</v>
      </c>
      <c r="K741" s="34">
        <v>0</v>
      </c>
      <c r="L741" s="9">
        <v>0</v>
      </c>
    </row>
    <row r="742" spans="1:12" x14ac:dyDescent="0.3">
      <c r="A742" s="3" t="s">
        <v>195</v>
      </c>
      <c r="B742" s="3">
        <f t="shared" si="22"/>
        <v>45376</v>
      </c>
      <c r="C742" s="7" t="s">
        <v>74</v>
      </c>
      <c r="D742" s="7" t="s">
        <v>61</v>
      </c>
      <c r="E742" s="9">
        <v>57</v>
      </c>
      <c r="F742" s="9">
        <v>1162</v>
      </c>
      <c r="G742" s="9">
        <f t="shared" si="23"/>
        <v>66234</v>
      </c>
      <c r="H742" s="9">
        <v>0</v>
      </c>
      <c r="I742" s="9">
        <v>0</v>
      </c>
      <c r="J742" s="34">
        <v>0</v>
      </c>
      <c r="K742" s="34">
        <v>0</v>
      </c>
      <c r="L742" s="9">
        <v>0</v>
      </c>
    </row>
    <row r="743" spans="1:12" x14ac:dyDescent="0.3">
      <c r="A743" s="3" t="s">
        <v>195</v>
      </c>
      <c r="B743" s="3">
        <f t="shared" si="22"/>
        <v>45376</v>
      </c>
      <c r="C743" s="7" t="s">
        <v>76</v>
      </c>
      <c r="D743" s="7" t="s">
        <v>46</v>
      </c>
      <c r="E743" s="9">
        <v>131</v>
      </c>
      <c r="F743" s="9">
        <v>301</v>
      </c>
      <c r="G743" s="9">
        <f t="shared" si="23"/>
        <v>39431</v>
      </c>
      <c r="H743" s="9">
        <v>1</v>
      </c>
      <c r="I743" s="9">
        <v>0</v>
      </c>
      <c r="J743" s="34">
        <v>0.15</v>
      </c>
      <c r="K743" s="34">
        <v>0.02</v>
      </c>
      <c r="L743" s="9">
        <v>0</v>
      </c>
    </row>
    <row r="744" spans="1:12" x14ac:dyDescent="0.3">
      <c r="A744" s="3" t="s">
        <v>195</v>
      </c>
      <c r="B744" s="3">
        <f t="shared" si="22"/>
        <v>45376</v>
      </c>
      <c r="C744" s="7" t="s">
        <v>76</v>
      </c>
      <c r="D744" s="7" t="s">
        <v>49</v>
      </c>
      <c r="E744" s="9">
        <v>124</v>
      </c>
      <c r="F744" s="9">
        <v>312</v>
      </c>
      <c r="G744" s="9">
        <f t="shared" si="23"/>
        <v>38688</v>
      </c>
      <c r="H744" s="9">
        <v>0</v>
      </c>
      <c r="I744" s="9">
        <v>0</v>
      </c>
      <c r="J744" s="34">
        <v>0</v>
      </c>
      <c r="K744" s="34">
        <v>0</v>
      </c>
      <c r="L744" s="9">
        <v>0</v>
      </c>
    </row>
    <row r="745" spans="1:12" x14ac:dyDescent="0.3">
      <c r="A745" s="3" t="s">
        <v>195</v>
      </c>
      <c r="B745" s="3">
        <f t="shared" si="22"/>
        <v>45376</v>
      </c>
      <c r="C745" s="7" t="s">
        <v>76</v>
      </c>
      <c r="D745" s="7" t="s">
        <v>50</v>
      </c>
      <c r="E745" s="9">
        <v>112</v>
      </c>
      <c r="F745" s="9">
        <v>320</v>
      </c>
      <c r="G745" s="9">
        <f t="shared" si="23"/>
        <v>35840</v>
      </c>
      <c r="H745" s="9">
        <v>0</v>
      </c>
      <c r="I745" s="9">
        <v>0</v>
      </c>
      <c r="J745" s="34">
        <v>0</v>
      </c>
      <c r="K745" s="34">
        <v>0</v>
      </c>
      <c r="L745" s="9">
        <v>0</v>
      </c>
    </row>
    <row r="746" spans="1:12" x14ac:dyDescent="0.3">
      <c r="A746" s="3" t="s">
        <v>195</v>
      </c>
      <c r="B746" s="3">
        <f t="shared" si="22"/>
        <v>45376</v>
      </c>
      <c r="C746" s="7" t="s">
        <v>76</v>
      </c>
      <c r="D746" s="7" t="s">
        <v>51</v>
      </c>
      <c r="E746" s="9">
        <v>107</v>
      </c>
      <c r="F746" s="9">
        <v>357</v>
      </c>
      <c r="G746" s="9">
        <f t="shared" si="23"/>
        <v>38199</v>
      </c>
      <c r="H746" s="9">
        <v>0</v>
      </c>
      <c r="I746" s="9">
        <v>0</v>
      </c>
      <c r="J746" s="34">
        <v>0</v>
      </c>
      <c r="K746" s="34">
        <v>0</v>
      </c>
      <c r="L746" s="9">
        <v>0</v>
      </c>
    </row>
    <row r="747" spans="1:12" x14ac:dyDescent="0.3">
      <c r="A747" s="3" t="s">
        <v>195</v>
      </c>
      <c r="B747" s="3">
        <f t="shared" si="22"/>
        <v>45376</v>
      </c>
      <c r="C747" s="7" t="s">
        <v>76</v>
      </c>
      <c r="D747" s="7" t="s">
        <v>52</v>
      </c>
      <c r="E747" s="9">
        <v>128</v>
      </c>
      <c r="F747" s="9">
        <v>263</v>
      </c>
      <c r="G747" s="9">
        <f t="shared" si="23"/>
        <v>33664</v>
      </c>
      <c r="H747" s="9">
        <v>0</v>
      </c>
      <c r="I747" s="9">
        <v>0</v>
      </c>
      <c r="J747" s="34">
        <v>0</v>
      </c>
      <c r="K747" s="34">
        <v>0</v>
      </c>
      <c r="L747" s="9">
        <v>0</v>
      </c>
    </row>
    <row r="748" spans="1:12" x14ac:dyDescent="0.3">
      <c r="A748" s="3" t="s">
        <v>195</v>
      </c>
      <c r="B748" s="3">
        <f t="shared" si="22"/>
        <v>45376</v>
      </c>
      <c r="C748" s="7" t="s">
        <v>76</v>
      </c>
      <c r="D748" s="7" t="s">
        <v>54</v>
      </c>
      <c r="E748" s="9">
        <v>194</v>
      </c>
      <c r="F748" s="9">
        <v>168</v>
      </c>
      <c r="G748" s="9">
        <f t="shared" si="23"/>
        <v>32592</v>
      </c>
      <c r="H748" s="9">
        <v>0</v>
      </c>
      <c r="I748" s="9">
        <v>0</v>
      </c>
      <c r="J748" s="34">
        <v>0</v>
      </c>
      <c r="K748" s="34">
        <v>0</v>
      </c>
      <c r="L748" s="9">
        <v>0</v>
      </c>
    </row>
    <row r="749" spans="1:12" x14ac:dyDescent="0.3">
      <c r="A749" s="3" t="s">
        <v>195</v>
      </c>
      <c r="B749" s="3">
        <f t="shared" si="22"/>
        <v>45376</v>
      </c>
      <c r="C749" s="7" t="s">
        <v>76</v>
      </c>
      <c r="D749" s="7" t="s">
        <v>55</v>
      </c>
      <c r="E749" s="9">
        <v>214</v>
      </c>
      <c r="F749" s="9">
        <v>186</v>
      </c>
      <c r="G749" s="9">
        <f t="shared" si="23"/>
        <v>39804</v>
      </c>
      <c r="H749" s="9">
        <v>0</v>
      </c>
      <c r="I749" s="9">
        <v>0</v>
      </c>
      <c r="J749" s="34">
        <v>0</v>
      </c>
      <c r="K749" s="34">
        <v>0</v>
      </c>
      <c r="L749" s="9">
        <v>0</v>
      </c>
    </row>
    <row r="750" spans="1:12" x14ac:dyDescent="0.3">
      <c r="A750" s="3" t="s">
        <v>195</v>
      </c>
      <c r="B750" s="3">
        <f t="shared" si="22"/>
        <v>45376</v>
      </c>
      <c r="C750" s="7" t="s">
        <v>76</v>
      </c>
      <c r="D750" s="7" t="s">
        <v>56</v>
      </c>
      <c r="E750" s="9">
        <v>206</v>
      </c>
      <c r="F750" s="9">
        <v>206</v>
      </c>
      <c r="G750" s="9">
        <f t="shared" si="23"/>
        <v>42436</v>
      </c>
      <c r="H750" s="9">
        <v>0</v>
      </c>
      <c r="I750" s="9">
        <v>0</v>
      </c>
      <c r="J750" s="34">
        <v>0</v>
      </c>
      <c r="K750" s="34">
        <v>0</v>
      </c>
      <c r="L750" s="9">
        <v>0</v>
      </c>
    </row>
    <row r="751" spans="1:12" x14ac:dyDescent="0.3">
      <c r="A751" s="3" t="s">
        <v>195</v>
      </c>
      <c r="B751" s="3">
        <f t="shared" si="22"/>
        <v>45376</v>
      </c>
      <c r="C751" s="7" t="s">
        <v>76</v>
      </c>
      <c r="D751" s="7" t="s">
        <v>57</v>
      </c>
      <c r="E751" s="9">
        <v>191</v>
      </c>
      <c r="F751" s="9">
        <v>179</v>
      </c>
      <c r="G751" s="9">
        <f t="shared" si="23"/>
        <v>34189</v>
      </c>
      <c r="H751" s="9">
        <v>0</v>
      </c>
      <c r="I751" s="9">
        <v>0</v>
      </c>
      <c r="J751" s="34">
        <v>0</v>
      </c>
      <c r="K751" s="34">
        <v>0</v>
      </c>
      <c r="L751" s="9">
        <v>2</v>
      </c>
    </row>
    <row r="752" spans="1:12" x14ac:dyDescent="0.3">
      <c r="A752" s="3" t="s">
        <v>195</v>
      </c>
      <c r="B752" s="3">
        <f t="shared" si="22"/>
        <v>45376</v>
      </c>
      <c r="C752" s="7" t="s">
        <v>76</v>
      </c>
      <c r="D752" s="7" t="s">
        <v>58</v>
      </c>
      <c r="E752" s="9">
        <v>58</v>
      </c>
      <c r="F752" s="9">
        <v>5285</v>
      </c>
      <c r="G752" s="9">
        <f t="shared" si="23"/>
        <v>306530</v>
      </c>
      <c r="H752" s="9">
        <v>0</v>
      </c>
      <c r="I752" s="9">
        <v>0</v>
      </c>
      <c r="J752" s="34">
        <v>0</v>
      </c>
      <c r="K752" s="34">
        <v>0</v>
      </c>
      <c r="L752" s="9">
        <v>0</v>
      </c>
    </row>
    <row r="753" spans="1:12" x14ac:dyDescent="0.3">
      <c r="A753" s="3" t="s">
        <v>195</v>
      </c>
      <c r="B753" s="3">
        <f t="shared" si="22"/>
        <v>45376</v>
      </c>
      <c r="C753" s="7" t="s">
        <v>76</v>
      </c>
      <c r="D753" s="7" t="s">
        <v>59</v>
      </c>
      <c r="E753" s="9">
        <v>58</v>
      </c>
      <c r="F753" s="9">
        <v>5130</v>
      </c>
      <c r="G753" s="9">
        <f t="shared" si="23"/>
        <v>297540</v>
      </c>
      <c r="H753" s="9">
        <v>0</v>
      </c>
      <c r="I753" s="9">
        <v>0</v>
      </c>
      <c r="J753" s="34">
        <v>0</v>
      </c>
      <c r="K753" s="34">
        <v>0</v>
      </c>
      <c r="L753" s="9">
        <v>0</v>
      </c>
    </row>
    <row r="754" spans="1:12" x14ac:dyDescent="0.3">
      <c r="A754" s="3" t="s">
        <v>195</v>
      </c>
      <c r="B754" s="3">
        <f t="shared" si="22"/>
        <v>45376</v>
      </c>
      <c r="C754" s="7" t="s">
        <v>76</v>
      </c>
      <c r="D754" s="7" t="s">
        <v>60</v>
      </c>
      <c r="E754" s="9">
        <v>61</v>
      </c>
      <c r="F754" s="9">
        <v>5012</v>
      </c>
      <c r="G754" s="9">
        <f t="shared" si="23"/>
        <v>305732</v>
      </c>
      <c r="H754" s="9">
        <v>0</v>
      </c>
      <c r="I754" s="9">
        <v>0</v>
      </c>
      <c r="J754" s="34">
        <v>0</v>
      </c>
      <c r="K754" s="34">
        <v>0</v>
      </c>
      <c r="L754" s="9">
        <v>0</v>
      </c>
    </row>
    <row r="755" spans="1:12" x14ac:dyDescent="0.3">
      <c r="A755" s="3" t="s">
        <v>195</v>
      </c>
      <c r="B755" s="3">
        <f t="shared" si="22"/>
        <v>45376</v>
      </c>
      <c r="C755" s="7" t="s">
        <v>76</v>
      </c>
      <c r="D755" s="7" t="s">
        <v>61</v>
      </c>
      <c r="E755" s="9">
        <v>60</v>
      </c>
      <c r="F755" s="9">
        <v>1229</v>
      </c>
      <c r="G755" s="9">
        <f t="shared" si="23"/>
        <v>73740</v>
      </c>
      <c r="H755" s="9">
        <v>0</v>
      </c>
      <c r="I755" s="9">
        <v>0</v>
      </c>
      <c r="J755" s="34">
        <v>0</v>
      </c>
      <c r="K755" s="34">
        <v>0</v>
      </c>
      <c r="L755" s="9">
        <v>0</v>
      </c>
    </row>
    <row r="756" spans="1:12" x14ac:dyDescent="0.3">
      <c r="A756" s="3" t="s">
        <v>216</v>
      </c>
      <c r="B756" s="3">
        <f t="shared" si="22"/>
        <v>45383</v>
      </c>
      <c r="C756" s="7" t="s">
        <v>62</v>
      </c>
      <c r="D756" s="7" t="s">
        <v>46</v>
      </c>
      <c r="E756" s="9">
        <v>248</v>
      </c>
      <c r="F756" s="9">
        <v>291</v>
      </c>
      <c r="G756" s="9">
        <f t="shared" si="23"/>
        <v>72168</v>
      </c>
      <c r="H756" s="9">
        <v>0</v>
      </c>
      <c r="I756" s="9">
        <v>0</v>
      </c>
      <c r="J756" s="34">
        <v>0</v>
      </c>
      <c r="K756" s="34">
        <v>0</v>
      </c>
      <c r="L756" s="9">
        <v>0</v>
      </c>
    </row>
    <row r="757" spans="1:12" x14ac:dyDescent="0.3">
      <c r="A757" s="3" t="s">
        <v>216</v>
      </c>
      <c r="B757" s="3">
        <f t="shared" si="22"/>
        <v>45383</v>
      </c>
      <c r="C757" s="7" t="s">
        <v>62</v>
      </c>
      <c r="D757" s="7" t="s">
        <v>49</v>
      </c>
      <c r="E757" s="9">
        <v>277</v>
      </c>
      <c r="F757" s="9">
        <v>304</v>
      </c>
      <c r="G757" s="9">
        <f t="shared" si="23"/>
        <v>84208</v>
      </c>
      <c r="H757" s="9">
        <v>1</v>
      </c>
      <c r="I757" s="9">
        <v>0</v>
      </c>
      <c r="J757" s="34">
        <v>0.14000000000000001</v>
      </c>
      <c r="K757" s="34">
        <v>0.02</v>
      </c>
      <c r="L757" s="9">
        <v>0</v>
      </c>
    </row>
    <row r="758" spans="1:12" x14ac:dyDescent="0.3">
      <c r="A758" s="3" t="s">
        <v>216</v>
      </c>
      <c r="B758" s="3">
        <f t="shared" si="22"/>
        <v>45383</v>
      </c>
      <c r="C758" s="7" t="s">
        <v>62</v>
      </c>
      <c r="D758" s="7" t="s">
        <v>50</v>
      </c>
      <c r="E758" s="9">
        <v>229</v>
      </c>
      <c r="F758" s="9">
        <v>313</v>
      </c>
      <c r="G758" s="9">
        <f t="shared" si="23"/>
        <v>71677</v>
      </c>
      <c r="H758" s="9">
        <v>0</v>
      </c>
      <c r="I758" s="9">
        <v>0</v>
      </c>
      <c r="J758" s="34">
        <v>0</v>
      </c>
      <c r="K758" s="34">
        <v>0</v>
      </c>
      <c r="L758" s="9">
        <v>0</v>
      </c>
    </row>
    <row r="759" spans="1:12" x14ac:dyDescent="0.3">
      <c r="A759" s="3" t="s">
        <v>216</v>
      </c>
      <c r="B759" s="3">
        <f t="shared" si="22"/>
        <v>45383</v>
      </c>
      <c r="C759" s="7" t="s">
        <v>62</v>
      </c>
      <c r="D759" s="7" t="s">
        <v>51</v>
      </c>
      <c r="E759" s="9">
        <v>251</v>
      </c>
      <c r="F759" s="9">
        <v>349</v>
      </c>
      <c r="G759" s="9">
        <f t="shared" si="23"/>
        <v>87599</v>
      </c>
      <c r="H759" s="9">
        <v>0</v>
      </c>
      <c r="I759" s="9">
        <v>0</v>
      </c>
      <c r="J759" s="34">
        <v>0</v>
      </c>
      <c r="K759" s="34">
        <v>0</v>
      </c>
      <c r="L759" s="9">
        <v>0</v>
      </c>
    </row>
    <row r="760" spans="1:12" x14ac:dyDescent="0.3">
      <c r="A760" s="3" t="s">
        <v>216</v>
      </c>
      <c r="B760" s="3">
        <f t="shared" si="22"/>
        <v>45383</v>
      </c>
      <c r="C760" s="7" t="s">
        <v>62</v>
      </c>
      <c r="D760" s="7" t="s">
        <v>52</v>
      </c>
      <c r="E760" s="9">
        <v>283</v>
      </c>
      <c r="F760" s="9">
        <v>257</v>
      </c>
      <c r="G760" s="9">
        <f t="shared" si="23"/>
        <v>72731</v>
      </c>
      <c r="H760" s="9">
        <v>0</v>
      </c>
      <c r="I760" s="9">
        <v>0</v>
      </c>
      <c r="J760" s="34">
        <v>0</v>
      </c>
      <c r="K760" s="34">
        <v>0</v>
      </c>
      <c r="L760" s="9">
        <v>0</v>
      </c>
    </row>
    <row r="761" spans="1:12" x14ac:dyDescent="0.3">
      <c r="A761" s="3" t="s">
        <v>216</v>
      </c>
      <c r="B761" s="3">
        <f t="shared" si="22"/>
        <v>45383</v>
      </c>
      <c r="C761" s="7" t="s">
        <v>62</v>
      </c>
      <c r="D761" s="7" t="s">
        <v>54</v>
      </c>
      <c r="E761" s="9">
        <v>353</v>
      </c>
      <c r="F761" s="9">
        <v>165</v>
      </c>
      <c r="G761" s="9">
        <f t="shared" si="23"/>
        <v>58245</v>
      </c>
      <c r="H761" s="9">
        <v>0</v>
      </c>
      <c r="I761" s="9">
        <v>0</v>
      </c>
      <c r="J761" s="34">
        <v>0</v>
      </c>
      <c r="K761" s="34">
        <v>0</v>
      </c>
      <c r="L761" s="9">
        <v>0</v>
      </c>
    </row>
    <row r="762" spans="1:12" x14ac:dyDescent="0.3">
      <c r="A762" s="3" t="s">
        <v>216</v>
      </c>
      <c r="B762" s="3">
        <f t="shared" si="22"/>
        <v>45383</v>
      </c>
      <c r="C762" s="7" t="s">
        <v>62</v>
      </c>
      <c r="D762" s="7" t="s">
        <v>55</v>
      </c>
      <c r="E762" s="9">
        <v>394</v>
      </c>
      <c r="F762" s="9">
        <v>182</v>
      </c>
      <c r="G762" s="9">
        <f t="shared" si="23"/>
        <v>71708</v>
      </c>
      <c r="H762" s="9">
        <v>0</v>
      </c>
      <c r="I762" s="9">
        <v>0</v>
      </c>
      <c r="J762" s="34">
        <v>0</v>
      </c>
      <c r="K762" s="34">
        <v>0</v>
      </c>
      <c r="L762" s="9">
        <v>0</v>
      </c>
    </row>
    <row r="763" spans="1:12" x14ac:dyDescent="0.3">
      <c r="A763" s="3" t="s">
        <v>216</v>
      </c>
      <c r="B763" s="3">
        <f t="shared" si="22"/>
        <v>45383</v>
      </c>
      <c r="C763" s="7" t="s">
        <v>62</v>
      </c>
      <c r="D763" s="7" t="s">
        <v>56</v>
      </c>
      <c r="E763" s="9">
        <v>348</v>
      </c>
      <c r="F763" s="9">
        <v>201</v>
      </c>
      <c r="G763" s="9">
        <f t="shared" si="23"/>
        <v>69948</v>
      </c>
      <c r="H763" s="9">
        <v>0</v>
      </c>
      <c r="I763" s="9">
        <v>0</v>
      </c>
      <c r="J763" s="34">
        <v>0</v>
      </c>
      <c r="K763" s="34">
        <v>0</v>
      </c>
      <c r="L763" s="9">
        <v>0</v>
      </c>
    </row>
    <row r="764" spans="1:12" x14ac:dyDescent="0.3">
      <c r="A764" s="3" t="s">
        <v>216</v>
      </c>
      <c r="B764" s="3">
        <f t="shared" si="22"/>
        <v>45383</v>
      </c>
      <c r="C764" s="7" t="s">
        <v>62</v>
      </c>
      <c r="D764" s="7" t="s">
        <v>57</v>
      </c>
      <c r="E764" s="9">
        <v>420</v>
      </c>
      <c r="F764" s="9">
        <v>174</v>
      </c>
      <c r="G764" s="9">
        <f t="shared" si="23"/>
        <v>73080</v>
      </c>
      <c r="H764" s="9">
        <v>0</v>
      </c>
      <c r="I764" s="9">
        <v>0</v>
      </c>
      <c r="J764" s="34">
        <v>0</v>
      </c>
      <c r="K764" s="34">
        <v>0</v>
      </c>
      <c r="L764" s="9">
        <v>0</v>
      </c>
    </row>
    <row r="765" spans="1:12" x14ac:dyDescent="0.3">
      <c r="A765" s="3" t="s">
        <v>216</v>
      </c>
      <c r="B765" s="3">
        <f t="shared" si="22"/>
        <v>45383</v>
      </c>
      <c r="C765" s="7" t="s">
        <v>62</v>
      </c>
      <c r="D765" s="7" t="s">
        <v>58</v>
      </c>
      <c r="E765" s="9">
        <v>59</v>
      </c>
      <c r="F765" s="9">
        <v>5170</v>
      </c>
      <c r="G765" s="9">
        <f t="shared" si="23"/>
        <v>305030</v>
      </c>
      <c r="H765" s="9">
        <v>0</v>
      </c>
      <c r="I765" s="9">
        <v>0</v>
      </c>
      <c r="J765" s="34">
        <v>0</v>
      </c>
      <c r="K765" s="34">
        <v>0</v>
      </c>
      <c r="L765" s="9">
        <v>0</v>
      </c>
    </row>
    <row r="766" spans="1:12" x14ac:dyDescent="0.3">
      <c r="A766" s="3" t="s">
        <v>216</v>
      </c>
      <c r="B766" s="3">
        <f t="shared" si="22"/>
        <v>45383</v>
      </c>
      <c r="C766" s="7" t="s">
        <v>62</v>
      </c>
      <c r="D766" s="7" t="s">
        <v>59</v>
      </c>
      <c r="E766" s="9">
        <v>64</v>
      </c>
      <c r="F766" s="9">
        <v>4990</v>
      </c>
      <c r="G766" s="9">
        <f t="shared" si="23"/>
        <v>319360</v>
      </c>
      <c r="H766" s="9">
        <v>0</v>
      </c>
      <c r="I766" s="9">
        <v>0</v>
      </c>
      <c r="J766" s="34">
        <v>0</v>
      </c>
      <c r="K766" s="34">
        <v>0</v>
      </c>
      <c r="L766" s="9">
        <v>0</v>
      </c>
    </row>
    <row r="767" spans="1:12" x14ac:dyDescent="0.3">
      <c r="A767" s="3" t="s">
        <v>216</v>
      </c>
      <c r="B767" s="3">
        <f t="shared" si="22"/>
        <v>45383</v>
      </c>
      <c r="C767" s="7" t="s">
        <v>62</v>
      </c>
      <c r="D767" s="7" t="s">
        <v>60</v>
      </c>
      <c r="E767" s="9">
        <v>55</v>
      </c>
      <c r="F767" s="9">
        <v>4847</v>
      </c>
      <c r="G767" s="9">
        <f t="shared" si="23"/>
        <v>266585</v>
      </c>
      <c r="H767" s="9">
        <v>0</v>
      </c>
      <c r="I767" s="9">
        <v>0</v>
      </c>
      <c r="J767" s="34">
        <v>0</v>
      </c>
      <c r="K767" s="34">
        <v>0</v>
      </c>
      <c r="L767" s="9">
        <v>0</v>
      </c>
    </row>
    <row r="768" spans="1:12" x14ac:dyDescent="0.3">
      <c r="A768" s="3" t="s">
        <v>216</v>
      </c>
      <c r="B768" s="3">
        <f t="shared" si="22"/>
        <v>45383</v>
      </c>
      <c r="C768" s="7" t="s">
        <v>62</v>
      </c>
      <c r="D768" s="7" t="s">
        <v>61</v>
      </c>
      <c r="E768" s="9">
        <v>58</v>
      </c>
      <c r="F768" s="9">
        <v>1188</v>
      </c>
      <c r="G768" s="9">
        <f t="shared" si="23"/>
        <v>68904</v>
      </c>
      <c r="H768" s="9">
        <v>0</v>
      </c>
      <c r="I768" s="9">
        <v>0</v>
      </c>
      <c r="J768" s="34">
        <v>0</v>
      </c>
      <c r="K768" s="34">
        <v>0</v>
      </c>
      <c r="L768" s="9">
        <v>0</v>
      </c>
    </row>
    <row r="769" spans="1:12" x14ac:dyDescent="0.3">
      <c r="A769" s="3" t="s">
        <v>216</v>
      </c>
      <c r="B769" s="3">
        <f t="shared" si="22"/>
        <v>45383</v>
      </c>
      <c r="C769" s="7" t="s">
        <v>66</v>
      </c>
      <c r="D769" s="7" t="s">
        <v>46</v>
      </c>
      <c r="E769" s="9">
        <v>177</v>
      </c>
      <c r="F769" s="9">
        <v>302</v>
      </c>
      <c r="G769" s="9">
        <f t="shared" si="23"/>
        <v>53454</v>
      </c>
      <c r="H769" s="9">
        <v>0</v>
      </c>
      <c r="I769" s="9">
        <v>0</v>
      </c>
      <c r="J769" s="34">
        <v>0</v>
      </c>
      <c r="K769" s="34">
        <v>0</v>
      </c>
      <c r="L769" s="9">
        <v>0</v>
      </c>
    </row>
    <row r="770" spans="1:12" x14ac:dyDescent="0.3">
      <c r="A770" s="3" t="s">
        <v>216</v>
      </c>
      <c r="B770" s="3">
        <f t="shared" ref="B770:B833" si="24">DATE(LEFT(A770,4),1,1)
 + MOD(1 - WEEKDAY(DATE(LEFT(A770,4),1,1),2),7)
 + 7*(VALUE(RIGHT(A770,2)) - 1)</f>
        <v>45383</v>
      </c>
      <c r="C770" s="7" t="s">
        <v>66</v>
      </c>
      <c r="D770" s="7" t="s">
        <v>49</v>
      </c>
      <c r="E770" s="9">
        <v>200</v>
      </c>
      <c r="F770" s="9">
        <v>310</v>
      </c>
      <c r="G770" s="9">
        <f t="shared" ref="G770:G833" si="25">E770*F770</f>
        <v>62000</v>
      </c>
      <c r="H770" s="9">
        <v>1</v>
      </c>
      <c r="I770" s="9">
        <v>0</v>
      </c>
      <c r="J770" s="34">
        <v>0.25</v>
      </c>
      <c r="K770" s="34">
        <v>0.01</v>
      </c>
      <c r="L770" s="9">
        <v>0</v>
      </c>
    </row>
    <row r="771" spans="1:12" x14ac:dyDescent="0.3">
      <c r="A771" s="3" t="s">
        <v>216</v>
      </c>
      <c r="B771" s="3">
        <f t="shared" si="24"/>
        <v>45383</v>
      </c>
      <c r="C771" s="7" t="s">
        <v>66</v>
      </c>
      <c r="D771" s="7" t="s">
        <v>50</v>
      </c>
      <c r="E771" s="9">
        <v>176</v>
      </c>
      <c r="F771" s="9">
        <v>318</v>
      </c>
      <c r="G771" s="9">
        <f t="shared" si="25"/>
        <v>55968</v>
      </c>
      <c r="H771" s="9">
        <v>0</v>
      </c>
      <c r="I771" s="9">
        <v>0</v>
      </c>
      <c r="J771" s="34">
        <v>0</v>
      </c>
      <c r="K771" s="34">
        <v>0</v>
      </c>
      <c r="L771" s="9">
        <v>0</v>
      </c>
    </row>
    <row r="772" spans="1:12" x14ac:dyDescent="0.3">
      <c r="A772" s="3" t="s">
        <v>216</v>
      </c>
      <c r="B772" s="3">
        <f t="shared" si="24"/>
        <v>45383</v>
      </c>
      <c r="C772" s="7" t="s">
        <v>66</v>
      </c>
      <c r="D772" s="7" t="s">
        <v>51</v>
      </c>
      <c r="E772" s="9">
        <v>220</v>
      </c>
      <c r="F772" s="9">
        <v>355</v>
      </c>
      <c r="G772" s="9">
        <f t="shared" si="25"/>
        <v>78100</v>
      </c>
      <c r="H772" s="9">
        <v>1</v>
      </c>
      <c r="I772" s="9">
        <v>0</v>
      </c>
      <c r="J772" s="34">
        <v>0.15</v>
      </c>
      <c r="K772" s="34">
        <v>0.01</v>
      </c>
      <c r="L772" s="9">
        <v>0</v>
      </c>
    </row>
    <row r="773" spans="1:12" x14ac:dyDescent="0.3">
      <c r="A773" s="3" t="s">
        <v>216</v>
      </c>
      <c r="B773" s="3">
        <f t="shared" si="24"/>
        <v>45383</v>
      </c>
      <c r="C773" s="7" t="s">
        <v>66</v>
      </c>
      <c r="D773" s="7" t="s">
        <v>52</v>
      </c>
      <c r="E773" s="9">
        <v>157</v>
      </c>
      <c r="F773" s="9">
        <v>266</v>
      </c>
      <c r="G773" s="9">
        <f t="shared" si="25"/>
        <v>41762</v>
      </c>
      <c r="H773" s="9">
        <v>0</v>
      </c>
      <c r="I773" s="9">
        <v>0</v>
      </c>
      <c r="J773" s="34">
        <v>0</v>
      </c>
      <c r="K773" s="34">
        <v>0</v>
      </c>
      <c r="L773" s="9">
        <v>0</v>
      </c>
    </row>
    <row r="774" spans="1:12" x14ac:dyDescent="0.3">
      <c r="A774" s="3" t="s">
        <v>216</v>
      </c>
      <c r="B774" s="3">
        <f t="shared" si="24"/>
        <v>45383</v>
      </c>
      <c r="C774" s="7" t="s">
        <v>66</v>
      </c>
      <c r="D774" s="7" t="s">
        <v>54</v>
      </c>
      <c r="E774" s="9">
        <v>261</v>
      </c>
      <c r="F774" s="9">
        <v>169</v>
      </c>
      <c r="G774" s="9">
        <f t="shared" si="25"/>
        <v>44109</v>
      </c>
      <c r="H774" s="9">
        <v>0</v>
      </c>
      <c r="I774" s="9">
        <v>0</v>
      </c>
      <c r="J774" s="34">
        <v>0</v>
      </c>
      <c r="K774" s="34">
        <v>0</v>
      </c>
      <c r="L774" s="9">
        <v>0</v>
      </c>
    </row>
    <row r="775" spans="1:12" x14ac:dyDescent="0.3">
      <c r="A775" s="3" t="s">
        <v>216</v>
      </c>
      <c r="B775" s="3">
        <f t="shared" si="24"/>
        <v>45383</v>
      </c>
      <c r="C775" s="7" t="s">
        <v>66</v>
      </c>
      <c r="D775" s="7" t="s">
        <v>55</v>
      </c>
      <c r="E775" s="9">
        <v>353</v>
      </c>
      <c r="F775" s="9">
        <v>187</v>
      </c>
      <c r="G775" s="9">
        <f t="shared" si="25"/>
        <v>66011</v>
      </c>
      <c r="H775" s="9">
        <v>1</v>
      </c>
      <c r="I775" s="9">
        <v>1</v>
      </c>
      <c r="J775" s="34">
        <v>0.3</v>
      </c>
      <c r="K775" s="34">
        <v>0.02</v>
      </c>
      <c r="L775" s="9">
        <v>0</v>
      </c>
    </row>
    <row r="776" spans="1:12" x14ac:dyDescent="0.3">
      <c r="A776" s="3" t="s">
        <v>216</v>
      </c>
      <c r="B776" s="3">
        <f t="shared" si="24"/>
        <v>45383</v>
      </c>
      <c r="C776" s="7" t="s">
        <v>66</v>
      </c>
      <c r="D776" s="7" t="s">
        <v>56</v>
      </c>
      <c r="E776" s="9">
        <v>313</v>
      </c>
      <c r="F776" s="9">
        <v>206</v>
      </c>
      <c r="G776" s="9">
        <f t="shared" si="25"/>
        <v>64478</v>
      </c>
      <c r="H776" s="9">
        <v>0</v>
      </c>
      <c r="I776" s="9">
        <v>0</v>
      </c>
      <c r="J776" s="34">
        <v>0</v>
      </c>
      <c r="K776" s="34">
        <v>0</v>
      </c>
      <c r="L776" s="9">
        <v>0</v>
      </c>
    </row>
    <row r="777" spans="1:12" x14ac:dyDescent="0.3">
      <c r="A777" s="3" t="s">
        <v>216</v>
      </c>
      <c r="B777" s="3">
        <f t="shared" si="24"/>
        <v>45383</v>
      </c>
      <c r="C777" s="7" t="s">
        <v>66</v>
      </c>
      <c r="D777" s="7" t="s">
        <v>57</v>
      </c>
      <c r="E777" s="9">
        <v>305</v>
      </c>
      <c r="F777" s="9">
        <v>180</v>
      </c>
      <c r="G777" s="9">
        <f t="shared" si="25"/>
        <v>54900</v>
      </c>
      <c r="H777" s="9">
        <v>0</v>
      </c>
      <c r="I777" s="9">
        <v>0</v>
      </c>
      <c r="J777" s="34">
        <v>0</v>
      </c>
      <c r="K777" s="34">
        <v>0</v>
      </c>
      <c r="L777" s="9">
        <v>0</v>
      </c>
    </row>
    <row r="778" spans="1:12" x14ac:dyDescent="0.3">
      <c r="A778" s="3" t="s">
        <v>216</v>
      </c>
      <c r="B778" s="3">
        <f t="shared" si="24"/>
        <v>45383</v>
      </c>
      <c r="C778" s="7" t="s">
        <v>66</v>
      </c>
      <c r="D778" s="7" t="s">
        <v>58</v>
      </c>
      <c r="E778" s="9">
        <v>43</v>
      </c>
      <c r="F778" s="9">
        <v>5263</v>
      </c>
      <c r="G778" s="9">
        <f t="shared" si="25"/>
        <v>226309</v>
      </c>
      <c r="H778" s="9">
        <v>0</v>
      </c>
      <c r="I778" s="9">
        <v>0</v>
      </c>
      <c r="J778" s="34">
        <v>0</v>
      </c>
      <c r="K778" s="34">
        <v>0</v>
      </c>
      <c r="L778" s="9">
        <v>0</v>
      </c>
    </row>
    <row r="779" spans="1:12" x14ac:dyDescent="0.3">
      <c r="A779" s="3" t="s">
        <v>216</v>
      </c>
      <c r="B779" s="3">
        <f t="shared" si="24"/>
        <v>45383</v>
      </c>
      <c r="C779" s="7" t="s">
        <v>66</v>
      </c>
      <c r="D779" s="7" t="s">
        <v>59</v>
      </c>
      <c r="E779" s="9">
        <v>43</v>
      </c>
      <c r="F779" s="9">
        <v>5103</v>
      </c>
      <c r="G779" s="9">
        <f t="shared" si="25"/>
        <v>219429</v>
      </c>
      <c r="H779" s="9">
        <v>0</v>
      </c>
      <c r="I779" s="9">
        <v>0</v>
      </c>
      <c r="J779" s="34">
        <v>0</v>
      </c>
      <c r="K779" s="34">
        <v>0</v>
      </c>
      <c r="L779" s="9">
        <v>0</v>
      </c>
    </row>
    <row r="780" spans="1:12" x14ac:dyDescent="0.3">
      <c r="A780" s="3" t="s">
        <v>216</v>
      </c>
      <c r="B780" s="3">
        <f t="shared" si="24"/>
        <v>45383</v>
      </c>
      <c r="C780" s="7" t="s">
        <v>66</v>
      </c>
      <c r="D780" s="7" t="s">
        <v>60</v>
      </c>
      <c r="E780" s="9">
        <v>44</v>
      </c>
      <c r="F780" s="9">
        <v>4986</v>
      </c>
      <c r="G780" s="9">
        <f t="shared" si="25"/>
        <v>219384</v>
      </c>
      <c r="H780" s="9">
        <v>0</v>
      </c>
      <c r="I780" s="9">
        <v>0</v>
      </c>
      <c r="J780" s="34">
        <v>0</v>
      </c>
      <c r="K780" s="34">
        <v>0</v>
      </c>
      <c r="L780" s="9">
        <v>0</v>
      </c>
    </row>
    <row r="781" spans="1:12" x14ac:dyDescent="0.3">
      <c r="A781" s="3" t="s">
        <v>216</v>
      </c>
      <c r="B781" s="3">
        <f t="shared" si="24"/>
        <v>45383</v>
      </c>
      <c r="C781" s="7" t="s">
        <v>70</v>
      </c>
      <c r="D781" s="7" t="s">
        <v>46</v>
      </c>
      <c r="E781" s="9">
        <v>94</v>
      </c>
      <c r="F781" s="9">
        <v>310</v>
      </c>
      <c r="G781" s="9">
        <f t="shared" si="25"/>
        <v>29140</v>
      </c>
      <c r="H781" s="9">
        <v>0</v>
      </c>
      <c r="I781" s="9">
        <v>0</v>
      </c>
      <c r="J781" s="34">
        <v>0</v>
      </c>
      <c r="K781" s="34">
        <v>0</v>
      </c>
      <c r="L781" s="9">
        <v>0</v>
      </c>
    </row>
    <row r="782" spans="1:12" x14ac:dyDescent="0.3">
      <c r="A782" s="3" t="s">
        <v>216</v>
      </c>
      <c r="B782" s="3">
        <f t="shared" si="24"/>
        <v>45383</v>
      </c>
      <c r="C782" s="7" t="s">
        <v>70</v>
      </c>
      <c r="D782" s="7" t="s">
        <v>49</v>
      </c>
      <c r="E782" s="9">
        <v>85</v>
      </c>
      <c r="F782" s="9">
        <v>320</v>
      </c>
      <c r="G782" s="9">
        <f t="shared" si="25"/>
        <v>27200</v>
      </c>
      <c r="H782" s="9">
        <v>0</v>
      </c>
      <c r="I782" s="9">
        <v>0</v>
      </c>
      <c r="J782" s="34">
        <v>0</v>
      </c>
      <c r="K782" s="34">
        <v>0</v>
      </c>
      <c r="L782" s="9">
        <v>0</v>
      </c>
    </row>
    <row r="783" spans="1:12" x14ac:dyDescent="0.3">
      <c r="A783" s="3" t="s">
        <v>216</v>
      </c>
      <c r="B783" s="3">
        <f t="shared" si="24"/>
        <v>45383</v>
      </c>
      <c r="C783" s="7" t="s">
        <v>70</v>
      </c>
      <c r="D783" s="7" t="s">
        <v>50</v>
      </c>
      <c r="E783" s="9">
        <v>83</v>
      </c>
      <c r="F783" s="9">
        <v>327</v>
      </c>
      <c r="G783" s="9">
        <f t="shared" si="25"/>
        <v>27141</v>
      </c>
      <c r="H783" s="9">
        <v>0</v>
      </c>
      <c r="I783" s="9">
        <v>0</v>
      </c>
      <c r="J783" s="34">
        <v>0</v>
      </c>
      <c r="K783" s="34">
        <v>0</v>
      </c>
      <c r="L783" s="9">
        <v>0</v>
      </c>
    </row>
    <row r="784" spans="1:12" x14ac:dyDescent="0.3">
      <c r="A784" s="3" t="s">
        <v>216</v>
      </c>
      <c r="B784" s="3">
        <f t="shared" si="24"/>
        <v>45383</v>
      </c>
      <c r="C784" s="7" t="s">
        <v>70</v>
      </c>
      <c r="D784" s="7" t="s">
        <v>52</v>
      </c>
      <c r="E784" s="9">
        <v>86</v>
      </c>
      <c r="F784" s="9">
        <v>269</v>
      </c>
      <c r="G784" s="9">
        <f t="shared" si="25"/>
        <v>23134</v>
      </c>
      <c r="H784" s="9">
        <v>0</v>
      </c>
      <c r="I784" s="9">
        <v>0</v>
      </c>
      <c r="J784" s="34">
        <v>0</v>
      </c>
      <c r="K784" s="34">
        <v>0</v>
      </c>
      <c r="L784" s="9">
        <v>0</v>
      </c>
    </row>
    <row r="785" spans="1:12" x14ac:dyDescent="0.3">
      <c r="A785" s="3" t="s">
        <v>216</v>
      </c>
      <c r="B785" s="3">
        <f t="shared" si="24"/>
        <v>45383</v>
      </c>
      <c r="C785" s="7" t="s">
        <v>70</v>
      </c>
      <c r="D785" s="7" t="s">
        <v>55</v>
      </c>
      <c r="E785" s="9">
        <v>137</v>
      </c>
      <c r="F785" s="9">
        <v>192</v>
      </c>
      <c r="G785" s="9">
        <f t="shared" si="25"/>
        <v>26304</v>
      </c>
      <c r="H785" s="9">
        <v>1</v>
      </c>
      <c r="I785" s="9">
        <v>0</v>
      </c>
      <c r="J785" s="34">
        <v>0.1</v>
      </c>
      <c r="K785" s="34">
        <v>0.02</v>
      </c>
      <c r="L785" s="9">
        <v>0</v>
      </c>
    </row>
    <row r="786" spans="1:12" x14ac:dyDescent="0.3">
      <c r="A786" s="3" t="s">
        <v>216</v>
      </c>
      <c r="B786" s="3">
        <f t="shared" si="24"/>
        <v>45383</v>
      </c>
      <c r="C786" s="7" t="s">
        <v>70</v>
      </c>
      <c r="D786" s="7" t="s">
        <v>56</v>
      </c>
      <c r="E786" s="9">
        <v>116</v>
      </c>
      <c r="F786" s="9">
        <v>212</v>
      </c>
      <c r="G786" s="9">
        <f t="shared" si="25"/>
        <v>24592</v>
      </c>
      <c r="H786" s="9">
        <v>0</v>
      </c>
      <c r="I786" s="9">
        <v>0</v>
      </c>
      <c r="J786" s="34">
        <v>0</v>
      </c>
      <c r="K786" s="34">
        <v>0</v>
      </c>
      <c r="L786" s="9">
        <v>0</v>
      </c>
    </row>
    <row r="787" spans="1:12" x14ac:dyDescent="0.3">
      <c r="A787" s="3" t="s">
        <v>216</v>
      </c>
      <c r="B787" s="3">
        <f t="shared" si="24"/>
        <v>45383</v>
      </c>
      <c r="C787" s="7" t="s">
        <v>70</v>
      </c>
      <c r="D787" s="7" t="s">
        <v>57</v>
      </c>
      <c r="E787" s="9">
        <v>123</v>
      </c>
      <c r="F787" s="9">
        <v>182</v>
      </c>
      <c r="G787" s="9">
        <f t="shared" si="25"/>
        <v>22386</v>
      </c>
      <c r="H787" s="9">
        <v>0</v>
      </c>
      <c r="I787" s="9">
        <v>0</v>
      </c>
      <c r="J787" s="34">
        <v>0</v>
      </c>
      <c r="K787" s="34">
        <v>0</v>
      </c>
      <c r="L787" s="9">
        <v>0</v>
      </c>
    </row>
    <row r="788" spans="1:12" x14ac:dyDescent="0.3">
      <c r="A788" s="3" t="s">
        <v>216</v>
      </c>
      <c r="B788" s="3">
        <f t="shared" si="24"/>
        <v>45383</v>
      </c>
      <c r="C788" s="7" t="s">
        <v>74</v>
      </c>
      <c r="D788" s="7" t="s">
        <v>46</v>
      </c>
      <c r="E788" s="9">
        <v>280</v>
      </c>
      <c r="F788" s="9">
        <v>296</v>
      </c>
      <c r="G788" s="9">
        <f t="shared" si="25"/>
        <v>82880</v>
      </c>
      <c r="H788" s="9">
        <v>0</v>
      </c>
      <c r="I788" s="9">
        <v>0</v>
      </c>
      <c r="J788" s="34">
        <v>0</v>
      </c>
      <c r="K788" s="34">
        <v>0</v>
      </c>
      <c r="L788" s="9">
        <v>0</v>
      </c>
    </row>
    <row r="789" spans="1:12" x14ac:dyDescent="0.3">
      <c r="A789" s="3" t="s">
        <v>216</v>
      </c>
      <c r="B789" s="3">
        <f t="shared" si="24"/>
        <v>45383</v>
      </c>
      <c r="C789" s="7" t="s">
        <v>74</v>
      </c>
      <c r="D789" s="7" t="s">
        <v>49</v>
      </c>
      <c r="E789" s="9">
        <v>259</v>
      </c>
      <c r="F789" s="9">
        <v>302</v>
      </c>
      <c r="G789" s="9">
        <f t="shared" si="25"/>
        <v>78218</v>
      </c>
      <c r="H789" s="9">
        <v>0</v>
      </c>
      <c r="I789" s="9">
        <v>0</v>
      </c>
      <c r="J789" s="34">
        <v>0</v>
      </c>
      <c r="K789" s="34">
        <v>0</v>
      </c>
      <c r="L789" s="9">
        <v>0</v>
      </c>
    </row>
    <row r="790" spans="1:12" x14ac:dyDescent="0.3">
      <c r="A790" s="3" t="s">
        <v>216</v>
      </c>
      <c r="B790" s="3">
        <f t="shared" si="24"/>
        <v>45383</v>
      </c>
      <c r="C790" s="7" t="s">
        <v>74</v>
      </c>
      <c r="D790" s="7" t="s">
        <v>50</v>
      </c>
      <c r="E790" s="9">
        <v>303</v>
      </c>
      <c r="F790" s="9">
        <v>312</v>
      </c>
      <c r="G790" s="9">
        <f t="shared" si="25"/>
        <v>94536</v>
      </c>
      <c r="H790" s="9">
        <v>1</v>
      </c>
      <c r="I790" s="9">
        <v>0</v>
      </c>
      <c r="J790" s="34">
        <v>0.19</v>
      </c>
      <c r="K790" s="34">
        <v>0.02</v>
      </c>
      <c r="L790" s="9">
        <v>0</v>
      </c>
    </row>
    <row r="791" spans="1:12" x14ac:dyDescent="0.3">
      <c r="A791" s="3" t="s">
        <v>216</v>
      </c>
      <c r="B791" s="3">
        <f t="shared" si="24"/>
        <v>45383</v>
      </c>
      <c r="C791" s="7" t="s">
        <v>74</v>
      </c>
      <c r="D791" s="7" t="s">
        <v>51</v>
      </c>
      <c r="E791" s="9">
        <v>247</v>
      </c>
      <c r="F791" s="9">
        <v>352</v>
      </c>
      <c r="G791" s="9">
        <f t="shared" si="25"/>
        <v>86944</v>
      </c>
      <c r="H791" s="9">
        <v>0</v>
      </c>
      <c r="I791" s="9">
        <v>0</v>
      </c>
      <c r="J791" s="34">
        <v>0</v>
      </c>
      <c r="K791" s="34">
        <v>0</v>
      </c>
      <c r="L791" s="9">
        <v>0</v>
      </c>
    </row>
    <row r="792" spans="1:12" x14ac:dyDescent="0.3">
      <c r="A792" s="3" t="s">
        <v>216</v>
      </c>
      <c r="B792" s="3">
        <f t="shared" si="24"/>
        <v>45383</v>
      </c>
      <c r="C792" s="7" t="s">
        <v>74</v>
      </c>
      <c r="D792" s="7" t="s">
        <v>52</v>
      </c>
      <c r="E792" s="9">
        <v>282</v>
      </c>
      <c r="F792" s="9">
        <v>258</v>
      </c>
      <c r="G792" s="9">
        <f t="shared" si="25"/>
        <v>72756</v>
      </c>
      <c r="H792" s="9">
        <v>0</v>
      </c>
      <c r="I792" s="9">
        <v>0</v>
      </c>
      <c r="J792" s="34">
        <v>0</v>
      </c>
      <c r="K792" s="34">
        <v>0</v>
      </c>
      <c r="L792" s="9">
        <v>0</v>
      </c>
    </row>
    <row r="793" spans="1:12" x14ac:dyDescent="0.3">
      <c r="A793" s="3" t="s">
        <v>216</v>
      </c>
      <c r="B793" s="3">
        <f t="shared" si="24"/>
        <v>45383</v>
      </c>
      <c r="C793" s="7" t="s">
        <v>74</v>
      </c>
      <c r="D793" s="7" t="s">
        <v>54</v>
      </c>
      <c r="E793" s="9">
        <v>349</v>
      </c>
      <c r="F793" s="9">
        <v>167</v>
      </c>
      <c r="G793" s="9">
        <f t="shared" si="25"/>
        <v>58283</v>
      </c>
      <c r="H793" s="9">
        <v>0</v>
      </c>
      <c r="I793" s="9">
        <v>0</v>
      </c>
      <c r="J793" s="34">
        <v>0</v>
      </c>
      <c r="K793" s="34">
        <v>0</v>
      </c>
      <c r="L793" s="9">
        <v>0</v>
      </c>
    </row>
    <row r="794" spans="1:12" x14ac:dyDescent="0.3">
      <c r="A794" s="3" t="s">
        <v>216</v>
      </c>
      <c r="B794" s="3">
        <f t="shared" si="24"/>
        <v>45383</v>
      </c>
      <c r="C794" s="7" t="s">
        <v>74</v>
      </c>
      <c r="D794" s="7" t="s">
        <v>55</v>
      </c>
      <c r="E794" s="9">
        <v>405</v>
      </c>
      <c r="F794" s="9">
        <v>184</v>
      </c>
      <c r="G794" s="9">
        <f t="shared" si="25"/>
        <v>74520</v>
      </c>
      <c r="H794" s="9">
        <v>0</v>
      </c>
      <c r="I794" s="9">
        <v>0</v>
      </c>
      <c r="J794" s="34">
        <v>0</v>
      </c>
      <c r="K794" s="34">
        <v>0</v>
      </c>
      <c r="L794" s="9">
        <v>0</v>
      </c>
    </row>
    <row r="795" spans="1:12" x14ac:dyDescent="0.3">
      <c r="A795" s="3" t="s">
        <v>216</v>
      </c>
      <c r="B795" s="3">
        <f t="shared" si="24"/>
        <v>45383</v>
      </c>
      <c r="C795" s="7" t="s">
        <v>74</v>
      </c>
      <c r="D795" s="7" t="s">
        <v>56</v>
      </c>
      <c r="E795" s="9">
        <v>387</v>
      </c>
      <c r="F795" s="9">
        <v>202</v>
      </c>
      <c r="G795" s="9">
        <f t="shared" si="25"/>
        <v>78174</v>
      </c>
      <c r="H795" s="9">
        <v>0</v>
      </c>
      <c r="I795" s="9">
        <v>0</v>
      </c>
      <c r="J795" s="34">
        <v>0</v>
      </c>
      <c r="K795" s="34">
        <v>0</v>
      </c>
      <c r="L795" s="9">
        <v>0</v>
      </c>
    </row>
    <row r="796" spans="1:12" x14ac:dyDescent="0.3">
      <c r="A796" s="3" t="s">
        <v>216</v>
      </c>
      <c r="B796" s="3">
        <f t="shared" si="24"/>
        <v>45383</v>
      </c>
      <c r="C796" s="7" t="s">
        <v>74</v>
      </c>
      <c r="D796" s="7" t="s">
        <v>57</v>
      </c>
      <c r="E796" s="9">
        <v>452</v>
      </c>
      <c r="F796" s="9">
        <v>174</v>
      </c>
      <c r="G796" s="9">
        <f t="shared" si="25"/>
        <v>78648</v>
      </c>
      <c r="H796" s="9">
        <v>0</v>
      </c>
      <c r="I796" s="9">
        <v>0</v>
      </c>
      <c r="J796" s="34">
        <v>0</v>
      </c>
      <c r="K796" s="34">
        <v>0</v>
      </c>
      <c r="L796" s="9">
        <v>0</v>
      </c>
    </row>
    <row r="797" spans="1:12" x14ac:dyDescent="0.3">
      <c r="A797" s="3" t="s">
        <v>216</v>
      </c>
      <c r="B797" s="3">
        <f t="shared" si="24"/>
        <v>45383</v>
      </c>
      <c r="C797" s="7" t="s">
        <v>74</v>
      </c>
      <c r="D797" s="7" t="s">
        <v>58</v>
      </c>
      <c r="E797" s="9">
        <v>60</v>
      </c>
      <c r="F797" s="9">
        <v>5164</v>
      </c>
      <c r="G797" s="9">
        <f t="shared" si="25"/>
        <v>309840</v>
      </c>
      <c r="H797" s="9">
        <v>0</v>
      </c>
      <c r="I797" s="9">
        <v>0</v>
      </c>
      <c r="J797" s="34">
        <v>0</v>
      </c>
      <c r="K797" s="34">
        <v>0</v>
      </c>
      <c r="L797" s="9">
        <v>0</v>
      </c>
    </row>
    <row r="798" spans="1:12" x14ac:dyDescent="0.3">
      <c r="A798" s="3" t="s">
        <v>216</v>
      </c>
      <c r="B798" s="3">
        <f t="shared" si="24"/>
        <v>45383</v>
      </c>
      <c r="C798" s="7" t="s">
        <v>74</v>
      </c>
      <c r="D798" s="7" t="s">
        <v>59</v>
      </c>
      <c r="E798" s="9">
        <v>54</v>
      </c>
      <c r="F798" s="9">
        <v>5036</v>
      </c>
      <c r="G798" s="9">
        <f t="shared" si="25"/>
        <v>271944</v>
      </c>
      <c r="H798" s="9">
        <v>0</v>
      </c>
      <c r="I798" s="9">
        <v>0</v>
      </c>
      <c r="J798" s="34">
        <v>0</v>
      </c>
      <c r="K798" s="34">
        <v>0</v>
      </c>
      <c r="L798" s="9">
        <v>0</v>
      </c>
    </row>
    <row r="799" spans="1:12" x14ac:dyDescent="0.3">
      <c r="A799" s="3" t="s">
        <v>216</v>
      </c>
      <c r="B799" s="3">
        <f t="shared" si="24"/>
        <v>45383</v>
      </c>
      <c r="C799" s="7" t="s">
        <v>74</v>
      </c>
      <c r="D799" s="7" t="s">
        <v>60</v>
      </c>
      <c r="E799" s="9">
        <v>55</v>
      </c>
      <c r="F799" s="9">
        <v>4947</v>
      </c>
      <c r="G799" s="9">
        <f t="shared" si="25"/>
        <v>272085</v>
      </c>
      <c r="H799" s="9">
        <v>0</v>
      </c>
      <c r="I799" s="9">
        <v>0</v>
      </c>
      <c r="J799" s="34">
        <v>0</v>
      </c>
      <c r="K799" s="34">
        <v>0</v>
      </c>
      <c r="L799" s="9">
        <v>0</v>
      </c>
    </row>
    <row r="800" spans="1:12" x14ac:dyDescent="0.3">
      <c r="A800" s="3" t="s">
        <v>216</v>
      </c>
      <c r="B800" s="3">
        <f t="shared" si="24"/>
        <v>45383</v>
      </c>
      <c r="C800" s="7" t="s">
        <v>74</v>
      </c>
      <c r="D800" s="7" t="s">
        <v>61</v>
      </c>
      <c r="E800" s="9">
        <v>57</v>
      </c>
      <c r="F800" s="9">
        <v>1204</v>
      </c>
      <c r="G800" s="9">
        <f t="shared" si="25"/>
        <v>68628</v>
      </c>
      <c r="H800" s="9">
        <v>0</v>
      </c>
      <c r="I800" s="9">
        <v>0</v>
      </c>
      <c r="J800" s="34">
        <v>0</v>
      </c>
      <c r="K800" s="34">
        <v>0</v>
      </c>
      <c r="L800" s="9">
        <v>0</v>
      </c>
    </row>
    <row r="801" spans="1:12" x14ac:dyDescent="0.3">
      <c r="A801" s="3" t="s">
        <v>216</v>
      </c>
      <c r="B801" s="3">
        <f t="shared" si="24"/>
        <v>45383</v>
      </c>
      <c r="C801" s="7" t="s">
        <v>76</v>
      </c>
      <c r="D801" s="7" t="s">
        <v>46</v>
      </c>
      <c r="E801" s="9">
        <v>100</v>
      </c>
      <c r="F801" s="9">
        <v>306</v>
      </c>
      <c r="G801" s="9">
        <f t="shared" si="25"/>
        <v>30600</v>
      </c>
      <c r="H801" s="9">
        <v>0</v>
      </c>
      <c r="I801" s="9">
        <v>0</v>
      </c>
      <c r="J801" s="34">
        <v>0</v>
      </c>
      <c r="K801" s="34">
        <v>0</v>
      </c>
      <c r="L801" s="9">
        <v>0</v>
      </c>
    </row>
    <row r="802" spans="1:12" x14ac:dyDescent="0.3">
      <c r="A802" s="3" t="s">
        <v>216</v>
      </c>
      <c r="B802" s="3">
        <f t="shared" si="24"/>
        <v>45383</v>
      </c>
      <c r="C802" s="7" t="s">
        <v>76</v>
      </c>
      <c r="D802" s="7" t="s">
        <v>49</v>
      </c>
      <c r="E802" s="9">
        <v>118</v>
      </c>
      <c r="F802" s="9">
        <v>317</v>
      </c>
      <c r="G802" s="9">
        <f t="shared" si="25"/>
        <v>37406</v>
      </c>
      <c r="H802" s="9">
        <v>0</v>
      </c>
      <c r="I802" s="9">
        <v>0</v>
      </c>
      <c r="J802" s="34">
        <v>0</v>
      </c>
      <c r="K802" s="34">
        <v>0</v>
      </c>
      <c r="L802" s="9">
        <v>0</v>
      </c>
    </row>
    <row r="803" spans="1:12" x14ac:dyDescent="0.3">
      <c r="A803" s="3" t="s">
        <v>216</v>
      </c>
      <c r="B803" s="3">
        <f t="shared" si="24"/>
        <v>45383</v>
      </c>
      <c r="C803" s="7" t="s">
        <v>76</v>
      </c>
      <c r="D803" s="7" t="s">
        <v>50</v>
      </c>
      <c r="E803" s="9">
        <v>134</v>
      </c>
      <c r="F803" s="9">
        <v>327</v>
      </c>
      <c r="G803" s="9">
        <f t="shared" si="25"/>
        <v>43818</v>
      </c>
      <c r="H803" s="9">
        <v>0</v>
      </c>
      <c r="I803" s="9">
        <v>0</v>
      </c>
      <c r="J803" s="34">
        <v>0</v>
      </c>
      <c r="K803" s="34">
        <v>0</v>
      </c>
      <c r="L803" s="9">
        <v>1</v>
      </c>
    </row>
    <row r="804" spans="1:12" x14ac:dyDescent="0.3">
      <c r="A804" s="3" t="s">
        <v>216</v>
      </c>
      <c r="B804" s="3">
        <f t="shared" si="24"/>
        <v>45383</v>
      </c>
      <c r="C804" s="7" t="s">
        <v>76</v>
      </c>
      <c r="D804" s="7" t="s">
        <v>51</v>
      </c>
      <c r="E804" s="9">
        <v>126</v>
      </c>
      <c r="F804" s="9">
        <v>364</v>
      </c>
      <c r="G804" s="9">
        <f t="shared" si="25"/>
        <v>45864</v>
      </c>
      <c r="H804" s="9">
        <v>0</v>
      </c>
      <c r="I804" s="9">
        <v>0</v>
      </c>
      <c r="J804" s="34">
        <v>0</v>
      </c>
      <c r="K804" s="34">
        <v>0</v>
      </c>
      <c r="L804" s="9">
        <v>0</v>
      </c>
    </row>
    <row r="805" spans="1:12" x14ac:dyDescent="0.3">
      <c r="A805" s="3" t="s">
        <v>216</v>
      </c>
      <c r="B805" s="3">
        <f t="shared" si="24"/>
        <v>45383</v>
      </c>
      <c r="C805" s="7" t="s">
        <v>76</v>
      </c>
      <c r="D805" s="7" t="s">
        <v>52</v>
      </c>
      <c r="E805" s="9">
        <v>125</v>
      </c>
      <c r="F805" s="9">
        <v>270</v>
      </c>
      <c r="G805" s="9">
        <f t="shared" si="25"/>
        <v>33750</v>
      </c>
      <c r="H805" s="9">
        <v>1</v>
      </c>
      <c r="I805" s="9">
        <v>0</v>
      </c>
      <c r="J805" s="34">
        <v>0.11</v>
      </c>
      <c r="K805" s="34">
        <v>0.02</v>
      </c>
      <c r="L805" s="9">
        <v>0</v>
      </c>
    </row>
    <row r="806" spans="1:12" x14ac:dyDescent="0.3">
      <c r="A806" s="3" t="s">
        <v>216</v>
      </c>
      <c r="B806" s="3">
        <f t="shared" si="24"/>
        <v>45383</v>
      </c>
      <c r="C806" s="7" t="s">
        <v>76</v>
      </c>
      <c r="D806" s="7" t="s">
        <v>54</v>
      </c>
      <c r="E806" s="9">
        <v>258</v>
      </c>
      <c r="F806" s="9">
        <v>173</v>
      </c>
      <c r="G806" s="9">
        <f t="shared" si="25"/>
        <v>44634</v>
      </c>
      <c r="H806" s="9">
        <v>1</v>
      </c>
      <c r="I806" s="9">
        <v>1</v>
      </c>
      <c r="J806" s="34">
        <v>0.16</v>
      </c>
      <c r="K806" s="34">
        <v>0.03</v>
      </c>
      <c r="L806" s="9">
        <v>0</v>
      </c>
    </row>
    <row r="807" spans="1:12" x14ac:dyDescent="0.3">
      <c r="A807" s="3" t="s">
        <v>216</v>
      </c>
      <c r="B807" s="3">
        <f t="shared" si="24"/>
        <v>45383</v>
      </c>
      <c r="C807" s="7" t="s">
        <v>76</v>
      </c>
      <c r="D807" s="7" t="s">
        <v>55</v>
      </c>
      <c r="E807" s="9">
        <v>185</v>
      </c>
      <c r="F807" s="9">
        <v>193</v>
      </c>
      <c r="G807" s="9">
        <f t="shared" si="25"/>
        <v>35705</v>
      </c>
      <c r="H807" s="9">
        <v>0</v>
      </c>
      <c r="I807" s="9">
        <v>0</v>
      </c>
      <c r="J807" s="34">
        <v>0</v>
      </c>
      <c r="K807" s="34">
        <v>0</v>
      </c>
      <c r="L807" s="9">
        <v>0</v>
      </c>
    </row>
    <row r="808" spans="1:12" x14ac:dyDescent="0.3">
      <c r="A808" s="3" t="s">
        <v>216</v>
      </c>
      <c r="B808" s="3">
        <f t="shared" si="24"/>
        <v>45383</v>
      </c>
      <c r="C808" s="7" t="s">
        <v>76</v>
      </c>
      <c r="D808" s="7" t="s">
        <v>56</v>
      </c>
      <c r="E808" s="9">
        <v>195</v>
      </c>
      <c r="F808" s="9">
        <v>211</v>
      </c>
      <c r="G808" s="9">
        <f t="shared" si="25"/>
        <v>41145</v>
      </c>
      <c r="H808" s="9">
        <v>0</v>
      </c>
      <c r="I808" s="9">
        <v>0</v>
      </c>
      <c r="J808" s="34">
        <v>0</v>
      </c>
      <c r="K808" s="34">
        <v>0</v>
      </c>
      <c r="L808" s="9">
        <v>0</v>
      </c>
    </row>
    <row r="809" spans="1:12" x14ac:dyDescent="0.3">
      <c r="A809" s="3" t="s">
        <v>216</v>
      </c>
      <c r="B809" s="3">
        <f t="shared" si="24"/>
        <v>45383</v>
      </c>
      <c r="C809" s="7" t="s">
        <v>76</v>
      </c>
      <c r="D809" s="7" t="s">
        <v>57</v>
      </c>
      <c r="E809" s="9">
        <v>208</v>
      </c>
      <c r="F809" s="9">
        <v>182</v>
      </c>
      <c r="G809" s="9">
        <f t="shared" si="25"/>
        <v>37856</v>
      </c>
      <c r="H809" s="9">
        <v>0</v>
      </c>
      <c r="I809" s="9">
        <v>0</v>
      </c>
      <c r="J809" s="34">
        <v>0</v>
      </c>
      <c r="K809" s="34">
        <v>0</v>
      </c>
      <c r="L809" s="9">
        <v>0</v>
      </c>
    </row>
    <row r="810" spans="1:12" x14ac:dyDescent="0.3">
      <c r="A810" s="3" t="s">
        <v>216</v>
      </c>
      <c r="B810" s="3">
        <f t="shared" si="24"/>
        <v>45383</v>
      </c>
      <c r="C810" s="7" t="s">
        <v>76</v>
      </c>
      <c r="D810" s="7" t="s">
        <v>58</v>
      </c>
      <c r="E810" s="9">
        <v>58</v>
      </c>
      <c r="F810" s="9">
        <v>5363</v>
      </c>
      <c r="G810" s="9">
        <f t="shared" si="25"/>
        <v>311054</v>
      </c>
      <c r="H810" s="9">
        <v>0</v>
      </c>
      <c r="I810" s="9">
        <v>0</v>
      </c>
      <c r="J810" s="34">
        <v>0</v>
      </c>
      <c r="K810" s="34">
        <v>0</v>
      </c>
      <c r="L810" s="9">
        <v>0</v>
      </c>
    </row>
    <row r="811" spans="1:12" x14ac:dyDescent="0.3">
      <c r="A811" s="3" t="s">
        <v>216</v>
      </c>
      <c r="B811" s="3">
        <f t="shared" si="24"/>
        <v>45383</v>
      </c>
      <c r="C811" s="7" t="s">
        <v>76</v>
      </c>
      <c r="D811" s="7" t="s">
        <v>59</v>
      </c>
      <c r="E811" s="9">
        <v>53</v>
      </c>
      <c r="F811" s="9">
        <v>5204</v>
      </c>
      <c r="G811" s="9">
        <f t="shared" si="25"/>
        <v>275812</v>
      </c>
      <c r="H811" s="9">
        <v>0</v>
      </c>
      <c r="I811" s="9">
        <v>0</v>
      </c>
      <c r="J811" s="34">
        <v>0</v>
      </c>
      <c r="K811" s="34">
        <v>0</v>
      </c>
      <c r="L811" s="9">
        <v>0</v>
      </c>
    </row>
    <row r="812" spans="1:12" x14ac:dyDescent="0.3">
      <c r="A812" s="3" t="s">
        <v>216</v>
      </c>
      <c r="B812" s="3">
        <f t="shared" si="24"/>
        <v>45383</v>
      </c>
      <c r="C812" s="7" t="s">
        <v>76</v>
      </c>
      <c r="D812" s="7" t="s">
        <v>60</v>
      </c>
      <c r="E812" s="9">
        <v>58</v>
      </c>
      <c r="F812" s="9">
        <v>5117</v>
      </c>
      <c r="G812" s="9">
        <f t="shared" si="25"/>
        <v>296786</v>
      </c>
      <c r="H812" s="9">
        <v>0</v>
      </c>
      <c r="I812" s="9">
        <v>0</v>
      </c>
      <c r="J812" s="34">
        <v>0</v>
      </c>
      <c r="K812" s="34">
        <v>0</v>
      </c>
      <c r="L812" s="9">
        <v>0</v>
      </c>
    </row>
    <row r="813" spans="1:12" x14ac:dyDescent="0.3">
      <c r="A813" s="3" t="s">
        <v>216</v>
      </c>
      <c r="B813" s="3">
        <f t="shared" si="24"/>
        <v>45383</v>
      </c>
      <c r="C813" s="7" t="s">
        <v>76</v>
      </c>
      <c r="D813" s="7" t="s">
        <v>61</v>
      </c>
      <c r="E813" s="9">
        <v>65</v>
      </c>
      <c r="F813" s="9">
        <v>1257</v>
      </c>
      <c r="G813" s="9">
        <f t="shared" si="25"/>
        <v>81705</v>
      </c>
      <c r="H813" s="9">
        <v>0</v>
      </c>
      <c r="I813" s="9">
        <v>0</v>
      </c>
      <c r="J813" s="34">
        <v>0</v>
      </c>
      <c r="K813" s="34">
        <v>0</v>
      </c>
      <c r="L813" s="9">
        <v>0</v>
      </c>
    </row>
    <row r="814" spans="1:12" x14ac:dyDescent="0.3">
      <c r="A814" s="3" t="s">
        <v>142</v>
      </c>
      <c r="B814" s="3">
        <f t="shared" si="24"/>
        <v>45390</v>
      </c>
      <c r="C814" s="7" t="s">
        <v>62</v>
      </c>
      <c r="D814" s="7" t="s">
        <v>46</v>
      </c>
      <c r="E814" s="9">
        <v>253</v>
      </c>
      <c r="F814" s="9">
        <v>295</v>
      </c>
      <c r="G814" s="9">
        <f t="shared" si="25"/>
        <v>74635</v>
      </c>
      <c r="H814" s="9">
        <v>0</v>
      </c>
      <c r="I814" s="9">
        <v>0</v>
      </c>
      <c r="J814" s="34">
        <v>0</v>
      </c>
      <c r="K814" s="34">
        <v>0</v>
      </c>
      <c r="L814" s="9">
        <v>0</v>
      </c>
    </row>
    <row r="815" spans="1:12" x14ac:dyDescent="0.3">
      <c r="A815" s="3" t="s">
        <v>142</v>
      </c>
      <c r="B815" s="3">
        <f t="shared" si="24"/>
        <v>45390</v>
      </c>
      <c r="C815" s="7" t="s">
        <v>62</v>
      </c>
      <c r="D815" s="7" t="s">
        <v>49</v>
      </c>
      <c r="E815" s="9">
        <v>270</v>
      </c>
      <c r="F815" s="9">
        <v>303</v>
      </c>
      <c r="G815" s="9">
        <f t="shared" si="25"/>
        <v>81810</v>
      </c>
      <c r="H815" s="9">
        <v>0</v>
      </c>
      <c r="I815" s="9">
        <v>0</v>
      </c>
      <c r="J815" s="34">
        <v>0</v>
      </c>
      <c r="K815" s="34">
        <v>0</v>
      </c>
      <c r="L815" s="9">
        <v>0</v>
      </c>
    </row>
    <row r="816" spans="1:12" x14ac:dyDescent="0.3">
      <c r="A816" s="3" t="s">
        <v>142</v>
      </c>
      <c r="B816" s="3">
        <f t="shared" si="24"/>
        <v>45390</v>
      </c>
      <c r="C816" s="7" t="s">
        <v>62</v>
      </c>
      <c r="D816" s="7" t="s">
        <v>50</v>
      </c>
      <c r="E816" s="9">
        <v>299</v>
      </c>
      <c r="F816" s="9">
        <v>311</v>
      </c>
      <c r="G816" s="9">
        <f t="shared" si="25"/>
        <v>92989</v>
      </c>
      <c r="H816" s="9">
        <v>0</v>
      </c>
      <c r="I816" s="9">
        <v>0</v>
      </c>
      <c r="J816" s="34">
        <v>0</v>
      </c>
      <c r="K816" s="34">
        <v>0</v>
      </c>
      <c r="L816" s="9">
        <v>3</v>
      </c>
    </row>
    <row r="817" spans="1:12" x14ac:dyDescent="0.3">
      <c r="A817" s="3" t="s">
        <v>142</v>
      </c>
      <c r="B817" s="3">
        <f t="shared" si="24"/>
        <v>45390</v>
      </c>
      <c r="C817" s="7" t="s">
        <v>62</v>
      </c>
      <c r="D817" s="7" t="s">
        <v>51</v>
      </c>
      <c r="E817" s="9">
        <v>261</v>
      </c>
      <c r="F817" s="9">
        <v>348</v>
      </c>
      <c r="G817" s="9">
        <f t="shared" si="25"/>
        <v>90828</v>
      </c>
      <c r="H817" s="9">
        <v>0</v>
      </c>
      <c r="I817" s="9">
        <v>0</v>
      </c>
      <c r="J817" s="34">
        <v>0</v>
      </c>
      <c r="K817" s="34">
        <v>0</v>
      </c>
      <c r="L817" s="9">
        <v>0</v>
      </c>
    </row>
    <row r="818" spans="1:12" x14ac:dyDescent="0.3">
      <c r="A818" s="3" t="s">
        <v>142</v>
      </c>
      <c r="B818" s="3">
        <f t="shared" si="24"/>
        <v>45390</v>
      </c>
      <c r="C818" s="7" t="s">
        <v>62</v>
      </c>
      <c r="D818" s="7" t="s">
        <v>52</v>
      </c>
      <c r="E818" s="9">
        <v>264</v>
      </c>
      <c r="F818" s="9">
        <v>258</v>
      </c>
      <c r="G818" s="9">
        <f t="shared" si="25"/>
        <v>68112</v>
      </c>
      <c r="H818" s="9">
        <v>0</v>
      </c>
      <c r="I818" s="9">
        <v>0</v>
      </c>
      <c r="J818" s="34">
        <v>0</v>
      </c>
      <c r="K818" s="34">
        <v>0</v>
      </c>
      <c r="L818" s="9">
        <v>0</v>
      </c>
    </row>
    <row r="819" spans="1:12" x14ac:dyDescent="0.3">
      <c r="A819" s="3" t="s">
        <v>142</v>
      </c>
      <c r="B819" s="3">
        <f t="shared" si="24"/>
        <v>45390</v>
      </c>
      <c r="C819" s="7" t="s">
        <v>62</v>
      </c>
      <c r="D819" s="7" t="s">
        <v>54</v>
      </c>
      <c r="E819" s="9">
        <v>382</v>
      </c>
      <c r="F819" s="9">
        <v>163</v>
      </c>
      <c r="G819" s="9">
        <f t="shared" si="25"/>
        <v>62266</v>
      </c>
      <c r="H819" s="9">
        <v>0</v>
      </c>
      <c r="I819" s="9">
        <v>0</v>
      </c>
      <c r="J819" s="34">
        <v>0</v>
      </c>
      <c r="K819" s="34">
        <v>0</v>
      </c>
      <c r="L819" s="9">
        <v>0</v>
      </c>
    </row>
    <row r="820" spans="1:12" x14ac:dyDescent="0.3">
      <c r="A820" s="3" t="s">
        <v>142</v>
      </c>
      <c r="B820" s="3">
        <f t="shared" si="24"/>
        <v>45390</v>
      </c>
      <c r="C820" s="7" t="s">
        <v>62</v>
      </c>
      <c r="D820" s="7" t="s">
        <v>55</v>
      </c>
      <c r="E820" s="9">
        <v>419</v>
      </c>
      <c r="F820" s="9">
        <v>181</v>
      </c>
      <c r="G820" s="9">
        <f t="shared" si="25"/>
        <v>75839</v>
      </c>
      <c r="H820" s="9">
        <v>0</v>
      </c>
      <c r="I820" s="9">
        <v>0</v>
      </c>
      <c r="J820" s="34">
        <v>0</v>
      </c>
      <c r="K820" s="34">
        <v>0</v>
      </c>
      <c r="L820" s="9">
        <v>0</v>
      </c>
    </row>
    <row r="821" spans="1:12" x14ac:dyDescent="0.3">
      <c r="A821" s="3" t="s">
        <v>142</v>
      </c>
      <c r="B821" s="3">
        <f t="shared" si="24"/>
        <v>45390</v>
      </c>
      <c r="C821" s="7" t="s">
        <v>62</v>
      </c>
      <c r="D821" s="7" t="s">
        <v>56</v>
      </c>
      <c r="E821" s="9">
        <v>371</v>
      </c>
      <c r="F821" s="9">
        <v>198</v>
      </c>
      <c r="G821" s="9">
        <f t="shared" si="25"/>
        <v>73458</v>
      </c>
      <c r="H821" s="9">
        <v>0</v>
      </c>
      <c r="I821" s="9">
        <v>0</v>
      </c>
      <c r="J821" s="34">
        <v>0</v>
      </c>
      <c r="K821" s="34">
        <v>0</v>
      </c>
      <c r="L821" s="9">
        <v>0</v>
      </c>
    </row>
    <row r="822" spans="1:12" x14ac:dyDescent="0.3">
      <c r="A822" s="3" t="s">
        <v>142</v>
      </c>
      <c r="B822" s="3">
        <f t="shared" si="24"/>
        <v>45390</v>
      </c>
      <c r="C822" s="7" t="s">
        <v>62</v>
      </c>
      <c r="D822" s="7" t="s">
        <v>57</v>
      </c>
      <c r="E822" s="9">
        <v>376</v>
      </c>
      <c r="F822" s="9">
        <v>173</v>
      </c>
      <c r="G822" s="9">
        <f t="shared" si="25"/>
        <v>65048</v>
      </c>
      <c r="H822" s="9">
        <v>0</v>
      </c>
      <c r="I822" s="9">
        <v>0</v>
      </c>
      <c r="J822" s="34">
        <v>0</v>
      </c>
      <c r="K822" s="34">
        <v>0</v>
      </c>
      <c r="L822" s="9">
        <v>0</v>
      </c>
    </row>
    <row r="823" spans="1:12" x14ac:dyDescent="0.3">
      <c r="A823" s="3" t="s">
        <v>142</v>
      </c>
      <c r="B823" s="3">
        <f t="shared" si="24"/>
        <v>45390</v>
      </c>
      <c r="C823" s="7" t="s">
        <v>62</v>
      </c>
      <c r="D823" s="7" t="s">
        <v>58</v>
      </c>
      <c r="E823" s="9">
        <v>56</v>
      </c>
      <c r="F823" s="9">
        <v>5138</v>
      </c>
      <c r="G823" s="9">
        <f t="shared" si="25"/>
        <v>287728</v>
      </c>
      <c r="H823" s="9">
        <v>0</v>
      </c>
      <c r="I823" s="9">
        <v>0</v>
      </c>
      <c r="J823" s="34">
        <v>0</v>
      </c>
      <c r="K823" s="34">
        <v>0</v>
      </c>
      <c r="L823" s="9">
        <v>0</v>
      </c>
    </row>
    <row r="824" spans="1:12" x14ac:dyDescent="0.3">
      <c r="A824" s="3" t="s">
        <v>142</v>
      </c>
      <c r="B824" s="3">
        <f t="shared" si="24"/>
        <v>45390</v>
      </c>
      <c r="C824" s="7" t="s">
        <v>62</v>
      </c>
      <c r="D824" s="7" t="s">
        <v>59</v>
      </c>
      <c r="E824" s="9">
        <v>55</v>
      </c>
      <c r="F824" s="9">
        <v>5033</v>
      </c>
      <c r="G824" s="9">
        <f t="shared" si="25"/>
        <v>276815</v>
      </c>
      <c r="H824" s="9">
        <v>0</v>
      </c>
      <c r="I824" s="9">
        <v>0</v>
      </c>
      <c r="J824" s="34">
        <v>0</v>
      </c>
      <c r="K824" s="34">
        <v>0</v>
      </c>
      <c r="L824" s="9">
        <v>0</v>
      </c>
    </row>
    <row r="825" spans="1:12" x14ac:dyDescent="0.3">
      <c r="A825" s="3" t="s">
        <v>142</v>
      </c>
      <c r="B825" s="3">
        <f t="shared" si="24"/>
        <v>45390</v>
      </c>
      <c r="C825" s="7" t="s">
        <v>62</v>
      </c>
      <c r="D825" s="7" t="s">
        <v>60</v>
      </c>
      <c r="E825" s="9">
        <v>56</v>
      </c>
      <c r="F825" s="9">
        <v>4867</v>
      </c>
      <c r="G825" s="9">
        <f t="shared" si="25"/>
        <v>272552</v>
      </c>
      <c r="H825" s="9">
        <v>0</v>
      </c>
      <c r="I825" s="9">
        <v>0</v>
      </c>
      <c r="J825" s="34">
        <v>0</v>
      </c>
      <c r="K825" s="34">
        <v>0</v>
      </c>
      <c r="L825" s="9">
        <v>0</v>
      </c>
    </row>
    <row r="826" spans="1:12" x14ac:dyDescent="0.3">
      <c r="A826" s="3" t="s">
        <v>142</v>
      </c>
      <c r="B826" s="3">
        <f t="shared" si="24"/>
        <v>45390</v>
      </c>
      <c r="C826" s="7" t="s">
        <v>62</v>
      </c>
      <c r="D826" s="7" t="s">
        <v>61</v>
      </c>
      <c r="E826" s="9">
        <v>62</v>
      </c>
      <c r="F826" s="9">
        <v>1197</v>
      </c>
      <c r="G826" s="9">
        <f t="shared" si="25"/>
        <v>74214</v>
      </c>
      <c r="H826" s="9">
        <v>0</v>
      </c>
      <c r="I826" s="9">
        <v>0</v>
      </c>
      <c r="J826" s="34">
        <v>0</v>
      </c>
      <c r="K826" s="34">
        <v>0</v>
      </c>
      <c r="L826" s="9">
        <v>0</v>
      </c>
    </row>
    <row r="827" spans="1:12" x14ac:dyDescent="0.3">
      <c r="A827" s="3" t="s">
        <v>142</v>
      </c>
      <c r="B827" s="3">
        <f t="shared" si="24"/>
        <v>45390</v>
      </c>
      <c r="C827" s="7" t="s">
        <v>66</v>
      </c>
      <c r="D827" s="7" t="s">
        <v>46</v>
      </c>
      <c r="E827" s="9">
        <v>191</v>
      </c>
      <c r="F827" s="9">
        <v>300</v>
      </c>
      <c r="G827" s="9">
        <f t="shared" si="25"/>
        <v>57300</v>
      </c>
      <c r="H827" s="9">
        <v>0</v>
      </c>
      <c r="I827" s="9">
        <v>0</v>
      </c>
      <c r="J827" s="34">
        <v>0</v>
      </c>
      <c r="K827" s="34">
        <v>0</v>
      </c>
      <c r="L827" s="9">
        <v>0</v>
      </c>
    </row>
    <row r="828" spans="1:12" x14ac:dyDescent="0.3">
      <c r="A828" s="3" t="s">
        <v>142</v>
      </c>
      <c r="B828" s="3">
        <f t="shared" si="24"/>
        <v>45390</v>
      </c>
      <c r="C828" s="7" t="s">
        <v>66</v>
      </c>
      <c r="D828" s="7" t="s">
        <v>49</v>
      </c>
      <c r="E828" s="9">
        <v>203</v>
      </c>
      <c r="F828" s="9">
        <v>309</v>
      </c>
      <c r="G828" s="9">
        <f t="shared" si="25"/>
        <v>62727</v>
      </c>
      <c r="H828" s="9">
        <v>1</v>
      </c>
      <c r="I828" s="9">
        <v>0</v>
      </c>
      <c r="J828" s="34">
        <v>0.16</v>
      </c>
      <c r="K828" s="34">
        <v>0.01</v>
      </c>
      <c r="L828" s="9">
        <v>0</v>
      </c>
    </row>
    <row r="829" spans="1:12" x14ac:dyDescent="0.3">
      <c r="A829" s="3" t="s">
        <v>142</v>
      </c>
      <c r="B829" s="3">
        <f t="shared" si="24"/>
        <v>45390</v>
      </c>
      <c r="C829" s="7" t="s">
        <v>66</v>
      </c>
      <c r="D829" s="7" t="s">
        <v>50</v>
      </c>
      <c r="E829" s="9">
        <v>175</v>
      </c>
      <c r="F829" s="9">
        <v>317</v>
      </c>
      <c r="G829" s="9">
        <f t="shared" si="25"/>
        <v>55475</v>
      </c>
      <c r="H829" s="9">
        <v>1</v>
      </c>
      <c r="I829" s="9">
        <v>0</v>
      </c>
      <c r="J829" s="34">
        <v>0.16</v>
      </c>
      <c r="K829" s="34">
        <v>0.01</v>
      </c>
      <c r="L829" s="9">
        <v>0</v>
      </c>
    </row>
    <row r="830" spans="1:12" x14ac:dyDescent="0.3">
      <c r="A830" s="3" t="s">
        <v>142</v>
      </c>
      <c r="B830" s="3">
        <f t="shared" si="24"/>
        <v>45390</v>
      </c>
      <c r="C830" s="7" t="s">
        <v>66</v>
      </c>
      <c r="D830" s="7" t="s">
        <v>51</v>
      </c>
      <c r="E830" s="9">
        <v>173</v>
      </c>
      <c r="F830" s="9">
        <v>357</v>
      </c>
      <c r="G830" s="9">
        <f t="shared" si="25"/>
        <v>61761</v>
      </c>
      <c r="H830" s="9">
        <v>0</v>
      </c>
      <c r="I830" s="9">
        <v>0</v>
      </c>
      <c r="J830" s="34">
        <v>0</v>
      </c>
      <c r="K830" s="34">
        <v>0</v>
      </c>
      <c r="L830" s="9">
        <v>0</v>
      </c>
    </row>
    <row r="831" spans="1:12" x14ac:dyDescent="0.3">
      <c r="A831" s="3" t="s">
        <v>142</v>
      </c>
      <c r="B831" s="3">
        <f t="shared" si="24"/>
        <v>45390</v>
      </c>
      <c r="C831" s="7" t="s">
        <v>66</v>
      </c>
      <c r="D831" s="7" t="s">
        <v>52</v>
      </c>
      <c r="E831" s="9">
        <v>155</v>
      </c>
      <c r="F831" s="9">
        <v>263</v>
      </c>
      <c r="G831" s="9">
        <f t="shared" si="25"/>
        <v>40765</v>
      </c>
      <c r="H831" s="9">
        <v>0</v>
      </c>
      <c r="I831" s="9">
        <v>0</v>
      </c>
      <c r="J831" s="34">
        <v>0</v>
      </c>
      <c r="K831" s="34">
        <v>0</v>
      </c>
      <c r="L831" s="9">
        <v>0</v>
      </c>
    </row>
    <row r="832" spans="1:12" x14ac:dyDescent="0.3">
      <c r="A832" s="3" t="s">
        <v>142</v>
      </c>
      <c r="B832" s="3">
        <f t="shared" si="24"/>
        <v>45390</v>
      </c>
      <c r="C832" s="7" t="s">
        <v>66</v>
      </c>
      <c r="D832" s="7" t="s">
        <v>54</v>
      </c>
      <c r="E832" s="9">
        <v>298</v>
      </c>
      <c r="F832" s="9">
        <v>168</v>
      </c>
      <c r="G832" s="9">
        <f t="shared" si="25"/>
        <v>50064</v>
      </c>
      <c r="H832" s="9">
        <v>0</v>
      </c>
      <c r="I832" s="9">
        <v>0</v>
      </c>
      <c r="J832" s="34">
        <v>0</v>
      </c>
      <c r="K832" s="34">
        <v>0</v>
      </c>
      <c r="L832" s="9">
        <v>0</v>
      </c>
    </row>
    <row r="833" spans="1:12" x14ac:dyDescent="0.3">
      <c r="A833" s="3" t="s">
        <v>142</v>
      </c>
      <c r="B833" s="3">
        <f t="shared" si="24"/>
        <v>45390</v>
      </c>
      <c r="C833" s="7" t="s">
        <v>66</v>
      </c>
      <c r="D833" s="7" t="s">
        <v>55</v>
      </c>
      <c r="E833" s="9">
        <v>252</v>
      </c>
      <c r="F833" s="9">
        <v>187</v>
      </c>
      <c r="G833" s="9">
        <f t="shared" si="25"/>
        <v>47124</v>
      </c>
      <c r="H833" s="9">
        <v>0</v>
      </c>
      <c r="I833" s="9">
        <v>0</v>
      </c>
      <c r="J833" s="34">
        <v>0</v>
      </c>
      <c r="K833" s="34">
        <v>0</v>
      </c>
      <c r="L833" s="9">
        <v>3</v>
      </c>
    </row>
    <row r="834" spans="1:12" x14ac:dyDescent="0.3">
      <c r="A834" s="3" t="s">
        <v>142</v>
      </c>
      <c r="B834" s="3">
        <f t="shared" ref="B834:B897" si="26">DATE(LEFT(A834,4),1,1)
 + MOD(1 - WEEKDAY(DATE(LEFT(A834,4),1,1),2),7)
 + 7*(VALUE(RIGHT(A834,2)) - 1)</f>
        <v>45390</v>
      </c>
      <c r="C834" s="7" t="s">
        <v>66</v>
      </c>
      <c r="D834" s="7" t="s">
        <v>56</v>
      </c>
      <c r="E834" s="9">
        <v>310</v>
      </c>
      <c r="F834" s="9">
        <v>205</v>
      </c>
      <c r="G834" s="9">
        <f t="shared" ref="G834:G897" si="27">E834*F834</f>
        <v>63550</v>
      </c>
      <c r="H834" s="9">
        <v>0</v>
      </c>
      <c r="I834" s="9">
        <v>0</v>
      </c>
      <c r="J834" s="34">
        <v>0</v>
      </c>
      <c r="K834" s="34">
        <v>0</v>
      </c>
      <c r="L834" s="9">
        <v>0</v>
      </c>
    </row>
    <row r="835" spans="1:12" x14ac:dyDescent="0.3">
      <c r="A835" s="3" t="s">
        <v>142</v>
      </c>
      <c r="B835" s="3">
        <f t="shared" si="26"/>
        <v>45390</v>
      </c>
      <c r="C835" s="7" t="s">
        <v>66</v>
      </c>
      <c r="D835" s="7" t="s">
        <v>57</v>
      </c>
      <c r="E835" s="9">
        <v>275</v>
      </c>
      <c r="F835" s="9">
        <v>178</v>
      </c>
      <c r="G835" s="9">
        <f t="shared" si="27"/>
        <v>48950</v>
      </c>
      <c r="H835" s="9">
        <v>0</v>
      </c>
      <c r="I835" s="9">
        <v>0</v>
      </c>
      <c r="J835" s="34">
        <v>0</v>
      </c>
      <c r="K835" s="34">
        <v>0</v>
      </c>
      <c r="L835" s="9">
        <v>0</v>
      </c>
    </row>
    <row r="836" spans="1:12" x14ac:dyDescent="0.3">
      <c r="A836" s="3" t="s">
        <v>142</v>
      </c>
      <c r="B836" s="3">
        <f t="shared" si="26"/>
        <v>45390</v>
      </c>
      <c r="C836" s="7" t="s">
        <v>66</v>
      </c>
      <c r="D836" s="7" t="s">
        <v>58</v>
      </c>
      <c r="E836" s="9">
        <v>47</v>
      </c>
      <c r="F836" s="9">
        <v>5303</v>
      </c>
      <c r="G836" s="9">
        <f t="shared" si="27"/>
        <v>249241</v>
      </c>
      <c r="H836" s="9">
        <v>0</v>
      </c>
      <c r="I836" s="9">
        <v>0</v>
      </c>
      <c r="J836" s="34">
        <v>0</v>
      </c>
      <c r="K836" s="34">
        <v>0</v>
      </c>
      <c r="L836" s="9">
        <v>0</v>
      </c>
    </row>
    <row r="837" spans="1:12" x14ac:dyDescent="0.3">
      <c r="A837" s="3" t="s">
        <v>142</v>
      </c>
      <c r="B837" s="3">
        <f t="shared" si="26"/>
        <v>45390</v>
      </c>
      <c r="C837" s="7" t="s">
        <v>66</v>
      </c>
      <c r="D837" s="7" t="s">
        <v>59</v>
      </c>
      <c r="E837" s="9">
        <v>43</v>
      </c>
      <c r="F837" s="9">
        <v>5140</v>
      </c>
      <c r="G837" s="9">
        <f t="shared" si="27"/>
        <v>221020</v>
      </c>
      <c r="H837" s="9">
        <v>0</v>
      </c>
      <c r="I837" s="9">
        <v>0</v>
      </c>
      <c r="J837" s="34">
        <v>0</v>
      </c>
      <c r="K837" s="34">
        <v>0</v>
      </c>
      <c r="L837" s="9">
        <v>0</v>
      </c>
    </row>
    <row r="838" spans="1:12" x14ac:dyDescent="0.3">
      <c r="A838" s="3" t="s">
        <v>142</v>
      </c>
      <c r="B838" s="3">
        <f t="shared" si="26"/>
        <v>45390</v>
      </c>
      <c r="C838" s="7" t="s">
        <v>66</v>
      </c>
      <c r="D838" s="7" t="s">
        <v>60</v>
      </c>
      <c r="E838" s="9">
        <v>46</v>
      </c>
      <c r="F838" s="9">
        <v>5001</v>
      </c>
      <c r="G838" s="9">
        <f t="shared" si="27"/>
        <v>230046</v>
      </c>
      <c r="H838" s="9">
        <v>0</v>
      </c>
      <c r="I838" s="9">
        <v>0</v>
      </c>
      <c r="J838" s="34">
        <v>0</v>
      </c>
      <c r="K838" s="34">
        <v>0</v>
      </c>
      <c r="L838" s="9">
        <v>0</v>
      </c>
    </row>
    <row r="839" spans="1:12" x14ac:dyDescent="0.3">
      <c r="A839" s="3" t="s">
        <v>142</v>
      </c>
      <c r="B839" s="3">
        <f t="shared" si="26"/>
        <v>45390</v>
      </c>
      <c r="C839" s="7" t="s">
        <v>70</v>
      </c>
      <c r="D839" s="7" t="s">
        <v>46</v>
      </c>
      <c r="E839" s="9">
        <v>77</v>
      </c>
      <c r="F839" s="9">
        <v>307</v>
      </c>
      <c r="G839" s="9">
        <f t="shared" si="27"/>
        <v>23639</v>
      </c>
      <c r="H839" s="9">
        <v>0</v>
      </c>
      <c r="I839" s="9">
        <v>0</v>
      </c>
      <c r="J839" s="34">
        <v>0</v>
      </c>
      <c r="K839" s="34">
        <v>0</v>
      </c>
      <c r="L839" s="9">
        <v>0</v>
      </c>
    </row>
    <row r="840" spans="1:12" x14ac:dyDescent="0.3">
      <c r="A840" s="3" t="s">
        <v>142</v>
      </c>
      <c r="B840" s="3">
        <f t="shared" si="26"/>
        <v>45390</v>
      </c>
      <c r="C840" s="7" t="s">
        <v>70</v>
      </c>
      <c r="D840" s="7" t="s">
        <v>49</v>
      </c>
      <c r="E840" s="9">
        <v>89</v>
      </c>
      <c r="F840" s="9">
        <v>320</v>
      </c>
      <c r="G840" s="9">
        <f t="shared" si="27"/>
        <v>28480</v>
      </c>
      <c r="H840" s="9">
        <v>0</v>
      </c>
      <c r="I840" s="9">
        <v>0</v>
      </c>
      <c r="J840" s="34">
        <v>0</v>
      </c>
      <c r="K840" s="34">
        <v>0</v>
      </c>
      <c r="L840" s="9">
        <v>0</v>
      </c>
    </row>
    <row r="841" spans="1:12" x14ac:dyDescent="0.3">
      <c r="A841" s="3" t="s">
        <v>142</v>
      </c>
      <c r="B841" s="3">
        <f t="shared" si="26"/>
        <v>45390</v>
      </c>
      <c r="C841" s="7" t="s">
        <v>70</v>
      </c>
      <c r="D841" s="7" t="s">
        <v>50</v>
      </c>
      <c r="E841" s="9">
        <v>81</v>
      </c>
      <c r="F841" s="9">
        <v>327</v>
      </c>
      <c r="G841" s="9">
        <f t="shared" si="27"/>
        <v>26487</v>
      </c>
      <c r="H841" s="9">
        <v>0</v>
      </c>
      <c r="I841" s="9">
        <v>0</v>
      </c>
      <c r="J841" s="34">
        <v>0</v>
      </c>
      <c r="K841" s="34">
        <v>0</v>
      </c>
      <c r="L841" s="9">
        <v>0</v>
      </c>
    </row>
    <row r="842" spans="1:12" x14ac:dyDescent="0.3">
      <c r="A842" s="3" t="s">
        <v>142</v>
      </c>
      <c r="B842" s="3">
        <f t="shared" si="26"/>
        <v>45390</v>
      </c>
      <c r="C842" s="7" t="s">
        <v>70</v>
      </c>
      <c r="D842" s="7" t="s">
        <v>52</v>
      </c>
      <c r="E842" s="9">
        <v>104</v>
      </c>
      <c r="F842" s="9">
        <v>271</v>
      </c>
      <c r="G842" s="9">
        <f t="shared" si="27"/>
        <v>28184</v>
      </c>
      <c r="H842" s="9">
        <v>1</v>
      </c>
      <c r="I842" s="9">
        <v>0</v>
      </c>
      <c r="J842" s="34">
        <v>0.17</v>
      </c>
      <c r="K842" s="34">
        <v>0.01</v>
      </c>
      <c r="L842" s="9">
        <v>0</v>
      </c>
    </row>
    <row r="843" spans="1:12" x14ac:dyDescent="0.3">
      <c r="A843" s="3" t="s">
        <v>142</v>
      </c>
      <c r="B843" s="3">
        <f t="shared" si="26"/>
        <v>45390</v>
      </c>
      <c r="C843" s="7" t="s">
        <v>70</v>
      </c>
      <c r="D843" s="7" t="s">
        <v>55</v>
      </c>
      <c r="E843" s="9">
        <v>124</v>
      </c>
      <c r="F843" s="9">
        <v>193</v>
      </c>
      <c r="G843" s="9">
        <f t="shared" si="27"/>
        <v>23932</v>
      </c>
      <c r="H843" s="9">
        <v>0</v>
      </c>
      <c r="I843" s="9">
        <v>0</v>
      </c>
      <c r="J843" s="34">
        <v>0</v>
      </c>
      <c r="K843" s="34">
        <v>0</v>
      </c>
      <c r="L843" s="9">
        <v>0</v>
      </c>
    </row>
    <row r="844" spans="1:12" x14ac:dyDescent="0.3">
      <c r="A844" s="3" t="s">
        <v>142</v>
      </c>
      <c r="B844" s="3">
        <f t="shared" si="26"/>
        <v>45390</v>
      </c>
      <c r="C844" s="7" t="s">
        <v>70</v>
      </c>
      <c r="D844" s="7" t="s">
        <v>56</v>
      </c>
      <c r="E844" s="9">
        <v>110</v>
      </c>
      <c r="F844" s="9">
        <v>211</v>
      </c>
      <c r="G844" s="9">
        <f t="shared" si="27"/>
        <v>23210</v>
      </c>
      <c r="H844" s="9">
        <v>0</v>
      </c>
      <c r="I844" s="9">
        <v>0</v>
      </c>
      <c r="J844" s="34">
        <v>0</v>
      </c>
      <c r="K844" s="34">
        <v>0</v>
      </c>
      <c r="L844" s="9">
        <v>0</v>
      </c>
    </row>
    <row r="845" spans="1:12" x14ac:dyDescent="0.3">
      <c r="A845" s="3" t="s">
        <v>142</v>
      </c>
      <c r="B845" s="3">
        <f t="shared" si="26"/>
        <v>45390</v>
      </c>
      <c r="C845" s="7" t="s">
        <v>70</v>
      </c>
      <c r="D845" s="7" t="s">
        <v>57</v>
      </c>
      <c r="E845" s="9">
        <v>113</v>
      </c>
      <c r="F845" s="9">
        <v>182</v>
      </c>
      <c r="G845" s="9">
        <f t="shared" si="27"/>
        <v>20566</v>
      </c>
      <c r="H845" s="9">
        <v>0</v>
      </c>
      <c r="I845" s="9">
        <v>0</v>
      </c>
      <c r="J845" s="34">
        <v>0</v>
      </c>
      <c r="K845" s="34">
        <v>0</v>
      </c>
      <c r="L845" s="9">
        <v>0</v>
      </c>
    </row>
    <row r="846" spans="1:12" x14ac:dyDescent="0.3">
      <c r="A846" s="3" t="s">
        <v>142</v>
      </c>
      <c r="B846" s="3">
        <f t="shared" si="26"/>
        <v>45390</v>
      </c>
      <c r="C846" s="7" t="s">
        <v>74</v>
      </c>
      <c r="D846" s="7" t="s">
        <v>46</v>
      </c>
      <c r="E846" s="9">
        <v>290</v>
      </c>
      <c r="F846" s="9">
        <v>295</v>
      </c>
      <c r="G846" s="9">
        <f t="shared" si="27"/>
        <v>85550</v>
      </c>
      <c r="H846" s="9">
        <v>1</v>
      </c>
      <c r="I846" s="9">
        <v>0</v>
      </c>
      <c r="J846" s="34">
        <v>0.23</v>
      </c>
      <c r="K846" s="34">
        <v>0.02</v>
      </c>
      <c r="L846" s="9">
        <v>0</v>
      </c>
    </row>
    <row r="847" spans="1:12" x14ac:dyDescent="0.3">
      <c r="A847" s="3" t="s">
        <v>142</v>
      </c>
      <c r="B847" s="3">
        <f t="shared" si="26"/>
        <v>45390</v>
      </c>
      <c r="C847" s="7" t="s">
        <v>74</v>
      </c>
      <c r="D847" s="7" t="s">
        <v>49</v>
      </c>
      <c r="E847" s="9">
        <v>272</v>
      </c>
      <c r="F847" s="9">
        <v>307</v>
      </c>
      <c r="G847" s="9">
        <f t="shared" si="27"/>
        <v>83504</v>
      </c>
      <c r="H847" s="9">
        <v>0</v>
      </c>
      <c r="I847" s="9">
        <v>0</v>
      </c>
      <c r="J847" s="34">
        <v>0</v>
      </c>
      <c r="K847" s="34">
        <v>0</v>
      </c>
      <c r="L847" s="9">
        <v>0</v>
      </c>
    </row>
    <row r="848" spans="1:12" x14ac:dyDescent="0.3">
      <c r="A848" s="3" t="s">
        <v>142</v>
      </c>
      <c r="B848" s="3">
        <f t="shared" si="26"/>
        <v>45390</v>
      </c>
      <c r="C848" s="7" t="s">
        <v>74</v>
      </c>
      <c r="D848" s="7" t="s">
        <v>50</v>
      </c>
      <c r="E848" s="9">
        <v>283</v>
      </c>
      <c r="F848" s="9">
        <v>311</v>
      </c>
      <c r="G848" s="9">
        <f t="shared" si="27"/>
        <v>88013</v>
      </c>
      <c r="H848" s="9">
        <v>1</v>
      </c>
      <c r="I848" s="9">
        <v>0</v>
      </c>
      <c r="J848" s="34">
        <v>0.11</v>
      </c>
      <c r="K848" s="34">
        <v>0.02</v>
      </c>
      <c r="L848" s="9">
        <v>0</v>
      </c>
    </row>
    <row r="849" spans="1:12" x14ac:dyDescent="0.3">
      <c r="A849" s="3" t="s">
        <v>142</v>
      </c>
      <c r="B849" s="3">
        <f t="shared" si="26"/>
        <v>45390</v>
      </c>
      <c r="C849" s="7" t="s">
        <v>74</v>
      </c>
      <c r="D849" s="7" t="s">
        <v>51</v>
      </c>
      <c r="E849" s="9">
        <v>252</v>
      </c>
      <c r="F849" s="9">
        <v>350</v>
      </c>
      <c r="G849" s="9">
        <f t="shared" si="27"/>
        <v>88200</v>
      </c>
      <c r="H849" s="9">
        <v>0</v>
      </c>
      <c r="I849" s="9">
        <v>0</v>
      </c>
      <c r="J849" s="34">
        <v>0</v>
      </c>
      <c r="K849" s="34">
        <v>0</v>
      </c>
      <c r="L849" s="9">
        <v>0</v>
      </c>
    </row>
    <row r="850" spans="1:12" x14ac:dyDescent="0.3">
      <c r="A850" s="3" t="s">
        <v>142</v>
      </c>
      <c r="B850" s="3">
        <f t="shared" si="26"/>
        <v>45390</v>
      </c>
      <c r="C850" s="7" t="s">
        <v>74</v>
      </c>
      <c r="D850" s="7" t="s">
        <v>52</v>
      </c>
      <c r="E850" s="9">
        <v>274</v>
      </c>
      <c r="F850" s="9">
        <v>255</v>
      </c>
      <c r="G850" s="9">
        <f t="shared" si="27"/>
        <v>69870</v>
      </c>
      <c r="H850" s="9">
        <v>0</v>
      </c>
      <c r="I850" s="9">
        <v>0</v>
      </c>
      <c r="J850" s="34">
        <v>0</v>
      </c>
      <c r="K850" s="34">
        <v>0</v>
      </c>
      <c r="L850" s="9">
        <v>0</v>
      </c>
    </row>
    <row r="851" spans="1:12" x14ac:dyDescent="0.3">
      <c r="A851" s="3" t="s">
        <v>142</v>
      </c>
      <c r="B851" s="3">
        <f t="shared" si="26"/>
        <v>45390</v>
      </c>
      <c r="C851" s="7" t="s">
        <v>74</v>
      </c>
      <c r="D851" s="7" t="s">
        <v>54</v>
      </c>
      <c r="E851" s="9">
        <v>379</v>
      </c>
      <c r="F851" s="9">
        <v>166</v>
      </c>
      <c r="G851" s="9">
        <f t="shared" si="27"/>
        <v>62914</v>
      </c>
      <c r="H851" s="9">
        <v>0</v>
      </c>
      <c r="I851" s="9">
        <v>0</v>
      </c>
      <c r="J851" s="34">
        <v>0</v>
      </c>
      <c r="K851" s="34">
        <v>0</v>
      </c>
      <c r="L851" s="9">
        <v>0</v>
      </c>
    </row>
    <row r="852" spans="1:12" x14ac:dyDescent="0.3">
      <c r="A852" s="3" t="s">
        <v>142</v>
      </c>
      <c r="B852" s="3">
        <f t="shared" si="26"/>
        <v>45390</v>
      </c>
      <c r="C852" s="7" t="s">
        <v>74</v>
      </c>
      <c r="D852" s="7" t="s">
        <v>55</v>
      </c>
      <c r="E852" s="9">
        <v>353</v>
      </c>
      <c r="F852" s="9">
        <v>183</v>
      </c>
      <c r="G852" s="9">
        <f t="shared" si="27"/>
        <v>64599</v>
      </c>
      <c r="H852" s="9">
        <v>0</v>
      </c>
      <c r="I852" s="9">
        <v>0</v>
      </c>
      <c r="J852" s="34">
        <v>0</v>
      </c>
      <c r="K852" s="34">
        <v>0</v>
      </c>
      <c r="L852" s="9">
        <v>0</v>
      </c>
    </row>
    <row r="853" spans="1:12" x14ac:dyDescent="0.3">
      <c r="A853" s="3" t="s">
        <v>142</v>
      </c>
      <c r="B853" s="3">
        <f t="shared" si="26"/>
        <v>45390</v>
      </c>
      <c r="C853" s="7" t="s">
        <v>74</v>
      </c>
      <c r="D853" s="7" t="s">
        <v>56</v>
      </c>
      <c r="E853" s="9">
        <v>427</v>
      </c>
      <c r="F853" s="9">
        <v>204</v>
      </c>
      <c r="G853" s="9">
        <f t="shared" si="27"/>
        <v>87108</v>
      </c>
      <c r="H853" s="9">
        <v>0</v>
      </c>
      <c r="I853" s="9">
        <v>0</v>
      </c>
      <c r="J853" s="34">
        <v>0</v>
      </c>
      <c r="K853" s="34">
        <v>0</v>
      </c>
      <c r="L853" s="9">
        <v>0</v>
      </c>
    </row>
    <row r="854" spans="1:12" x14ac:dyDescent="0.3">
      <c r="A854" s="3" t="s">
        <v>142</v>
      </c>
      <c r="B854" s="3">
        <f t="shared" si="26"/>
        <v>45390</v>
      </c>
      <c r="C854" s="7" t="s">
        <v>74</v>
      </c>
      <c r="D854" s="7" t="s">
        <v>57</v>
      </c>
      <c r="E854" s="9">
        <v>384</v>
      </c>
      <c r="F854" s="9">
        <v>175</v>
      </c>
      <c r="G854" s="9">
        <f t="shared" si="27"/>
        <v>67200</v>
      </c>
      <c r="H854" s="9">
        <v>0</v>
      </c>
      <c r="I854" s="9">
        <v>0</v>
      </c>
      <c r="J854" s="34">
        <v>0</v>
      </c>
      <c r="K854" s="34">
        <v>0</v>
      </c>
      <c r="L854" s="9">
        <v>0</v>
      </c>
    </row>
    <row r="855" spans="1:12" x14ac:dyDescent="0.3">
      <c r="A855" s="3" t="s">
        <v>142</v>
      </c>
      <c r="B855" s="3">
        <f t="shared" si="26"/>
        <v>45390</v>
      </c>
      <c r="C855" s="7" t="s">
        <v>74</v>
      </c>
      <c r="D855" s="7" t="s">
        <v>58</v>
      </c>
      <c r="E855" s="9">
        <v>62</v>
      </c>
      <c r="F855" s="9">
        <v>5139</v>
      </c>
      <c r="G855" s="9">
        <f t="shared" si="27"/>
        <v>318618</v>
      </c>
      <c r="H855" s="9">
        <v>0</v>
      </c>
      <c r="I855" s="9">
        <v>0</v>
      </c>
      <c r="J855" s="34">
        <v>0</v>
      </c>
      <c r="K855" s="34">
        <v>0</v>
      </c>
      <c r="L855" s="9">
        <v>0</v>
      </c>
    </row>
    <row r="856" spans="1:12" x14ac:dyDescent="0.3">
      <c r="A856" s="3" t="s">
        <v>142</v>
      </c>
      <c r="B856" s="3">
        <f t="shared" si="26"/>
        <v>45390</v>
      </c>
      <c r="C856" s="7" t="s">
        <v>74</v>
      </c>
      <c r="D856" s="7" t="s">
        <v>59</v>
      </c>
      <c r="E856" s="9">
        <v>61</v>
      </c>
      <c r="F856" s="9">
        <v>5068</v>
      </c>
      <c r="G856" s="9">
        <f t="shared" si="27"/>
        <v>309148</v>
      </c>
      <c r="H856" s="9">
        <v>0</v>
      </c>
      <c r="I856" s="9">
        <v>0</v>
      </c>
      <c r="J856" s="34">
        <v>0</v>
      </c>
      <c r="K856" s="34">
        <v>0</v>
      </c>
      <c r="L856" s="9">
        <v>0</v>
      </c>
    </row>
    <row r="857" spans="1:12" x14ac:dyDescent="0.3">
      <c r="A857" s="3" t="s">
        <v>142</v>
      </c>
      <c r="B857" s="3">
        <f t="shared" si="26"/>
        <v>45390</v>
      </c>
      <c r="C857" s="7" t="s">
        <v>74</v>
      </c>
      <c r="D857" s="7" t="s">
        <v>60</v>
      </c>
      <c r="E857" s="9">
        <v>61</v>
      </c>
      <c r="F857" s="9">
        <v>4852</v>
      </c>
      <c r="G857" s="9">
        <f t="shared" si="27"/>
        <v>295972</v>
      </c>
      <c r="H857" s="9">
        <v>0</v>
      </c>
      <c r="I857" s="9">
        <v>0</v>
      </c>
      <c r="J857" s="34">
        <v>0</v>
      </c>
      <c r="K857" s="34">
        <v>0</v>
      </c>
      <c r="L857" s="9">
        <v>0</v>
      </c>
    </row>
    <row r="858" spans="1:12" x14ac:dyDescent="0.3">
      <c r="A858" s="3" t="s">
        <v>142</v>
      </c>
      <c r="B858" s="3">
        <f t="shared" si="26"/>
        <v>45390</v>
      </c>
      <c r="C858" s="7" t="s">
        <v>74</v>
      </c>
      <c r="D858" s="7" t="s">
        <v>61</v>
      </c>
      <c r="E858" s="9">
        <v>53</v>
      </c>
      <c r="F858" s="9">
        <v>1204</v>
      </c>
      <c r="G858" s="9">
        <f t="shared" si="27"/>
        <v>63812</v>
      </c>
      <c r="H858" s="9">
        <v>0</v>
      </c>
      <c r="I858" s="9">
        <v>0</v>
      </c>
      <c r="J858" s="34">
        <v>0</v>
      </c>
      <c r="K858" s="34">
        <v>0</v>
      </c>
      <c r="L858" s="9">
        <v>0</v>
      </c>
    </row>
    <row r="859" spans="1:12" x14ac:dyDescent="0.3">
      <c r="A859" s="3" t="s">
        <v>142</v>
      </c>
      <c r="B859" s="3">
        <f t="shared" si="26"/>
        <v>45390</v>
      </c>
      <c r="C859" s="7" t="s">
        <v>76</v>
      </c>
      <c r="D859" s="7" t="s">
        <v>46</v>
      </c>
      <c r="E859" s="9">
        <v>121</v>
      </c>
      <c r="F859" s="9">
        <v>309</v>
      </c>
      <c r="G859" s="9">
        <f t="shared" si="27"/>
        <v>37389</v>
      </c>
      <c r="H859" s="9">
        <v>1</v>
      </c>
      <c r="I859" s="9">
        <v>0</v>
      </c>
      <c r="J859" s="34">
        <v>0.1</v>
      </c>
      <c r="K859" s="34">
        <v>0.02</v>
      </c>
      <c r="L859" s="9">
        <v>0</v>
      </c>
    </row>
    <row r="860" spans="1:12" x14ac:dyDescent="0.3">
      <c r="A860" s="3" t="s">
        <v>142</v>
      </c>
      <c r="B860" s="3">
        <f t="shared" si="26"/>
        <v>45390</v>
      </c>
      <c r="C860" s="7" t="s">
        <v>76</v>
      </c>
      <c r="D860" s="7" t="s">
        <v>49</v>
      </c>
      <c r="E860" s="9">
        <v>113</v>
      </c>
      <c r="F860" s="9">
        <v>317</v>
      </c>
      <c r="G860" s="9">
        <f t="shared" si="27"/>
        <v>35821</v>
      </c>
      <c r="H860" s="9">
        <v>0</v>
      </c>
      <c r="I860" s="9">
        <v>0</v>
      </c>
      <c r="J860" s="34">
        <v>0</v>
      </c>
      <c r="K860" s="34">
        <v>0</v>
      </c>
      <c r="L860" s="9">
        <v>0</v>
      </c>
    </row>
    <row r="861" spans="1:12" x14ac:dyDescent="0.3">
      <c r="A861" s="3" t="s">
        <v>142</v>
      </c>
      <c r="B861" s="3">
        <f t="shared" si="26"/>
        <v>45390</v>
      </c>
      <c r="C861" s="7" t="s">
        <v>76</v>
      </c>
      <c r="D861" s="7" t="s">
        <v>50</v>
      </c>
      <c r="E861" s="9">
        <v>117</v>
      </c>
      <c r="F861" s="9">
        <v>327</v>
      </c>
      <c r="G861" s="9">
        <f t="shared" si="27"/>
        <v>38259</v>
      </c>
      <c r="H861" s="9">
        <v>0</v>
      </c>
      <c r="I861" s="9">
        <v>0</v>
      </c>
      <c r="J861" s="34">
        <v>0</v>
      </c>
      <c r="K861" s="34">
        <v>0</v>
      </c>
      <c r="L861" s="9">
        <v>0</v>
      </c>
    </row>
    <row r="862" spans="1:12" x14ac:dyDescent="0.3">
      <c r="A862" s="3" t="s">
        <v>142</v>
      </c>
      <c r="B862" s="3">
        <f t="shared" si="26"/>
        <v>45390</v>
      </c>
      <c r="C862" s="7" t="s">
        <v>76</v>
      </c>
      <c r="D862" s="7" t="s">
        <v>51</v>
      </c>
      <c r="E862" s="9">
        <v>118</v>
      </c>
      <c r="F862" s="9">
        <v>366</v>
      </c>
      <c r="G862" s="9">
        <f t="shared" si="27"/>
        <v>43188</v>
      </c>
      <c r="H862" s="9">
        <v>1</v>
      </c>
      <c r="I862" s="9">
        <v>0</v>
      </c>
      <c r="J862" s="34">
        <v>0.12</v>
      </c>
      <c r="K862" s="34">
        <v>0.02</v>
      </c>
      <c r="L862" s="9">
        <v>0</v>
      </c>
    </row>
    <row r="863" spans="1:12" x14ac:dyDescent="0.3">
      <c r="A863" s="3" t="s">
        <v>142</v>
      </c>
      <c r="B863" s="3">
        <f t="shared" si="26"/>
        <v>45390</v>
      </c>
      <c r="C863" s="7" t="s">
        <v>76</v>
      </c>
      <c r="D863" s="7" t="s">
        <v>52</v>
      </c>
      <c r="E863" s="9">
        <v>109</v>
      </c>
      <c r="F863" s="9">
        <v>269</v>
      </c>
      <c r="G863" s="9">
        <f t="shared" si="27"/>
        <v>29321</v>
      </c>
      <c r="H863" s="9">
        <v>0</v>
      </c>
      <c r="I863" s="9">
        <v>0</v>
      </c>
      <c r="J863" s="34">
        <v>0</v>
      </c>
      <c r="K863" s="34">
        <v>0</v>
      </c>
      <c r="L863" s="9">
        <v>0</v>
      </c>
    </row>
    <row r="864" spans="1:12" x14ac:dyDescent="0.3">
      <c r="A864" s="3" t="s">
        <v>142</v>
      </c>
      <c r="B864" s="3">
        <f t="shared" si="26"/>
        <v>45390</v>
      </c>
      <c r="C864" s="7" t="s">
        <v>76</v>
      </c>
      <c r="D864" s="7" t="s">
        <v>54</v>
      </c>
      <c r="E864" s="9">
        <v>225</v>
      </c>
      <c r="F864" s="9">
        <v>172</v>
      </c>
      <c r="G864" s="9">
        <f t="shared" si="27"/>
        <v>38700</v>
      </c>
      <c r="H864" s="9">
        <v>1</v>
      </c>
      <c r="I864" s="9">
        <v>0</v>
      </c>
      <c r="J864" s="34">
        <v>0.16</v>
      </c>
      <c r="K864" s="34">
        <v>0.03</v>
      </c>
      <c r="L864" s="9">
        <v>0</v>
      </c>
    </row>
    <row r="865" spans="1:12" x14ac:dyDescent="0.3">
      <c r="A865" s="3" t="s">
        <v>142</v>
      </c>
      <c r="B865" s="3">
        <f t="shared" si="26"/>
        <v>45390</v>
      </c>
      <c r="C865" s="7" t="s">
        <v>76</v>
      </c>
      <c r="D865" s="7" t="s">
        <v>55</v>
      </c>
      <c r="E865" s="9">
        <v>217</v>
      </c>
      <c r="F865" s="9">
        <v>189</v>
      </c>
      <c r="G865" s="9">
        <f t="shared" si="27"/>
        <v>41013</v>
      </c>
      <c r="H865" s="9">
        <v>0</v>
      </c>
      <c r="I865" s="9">
        <v>0</v>
      </c>
      <c r="J865" s="34">
        <v>0</v>
      </c>
      <c r="K865" s="34">
        <v>0</v>
      </c>
      <c r="L865" s="9">
        <v>0</v>
      </c>
    </row>
    <row r="866" spans="1:12" x14ac:dyDescent="0.3">
      <c r="A866" s="3" t="s">
        <v>142</v>
      </c>
      <c r="B866" s="3">
        <f t="shared" si="26"/>
        <v>45390</v>
      </c>
      <c r="C866" s="7" t="s">
        <v>76</v>
      </c>
      <c r="D866" s="7" t="s">
        <v>56</v>
      </c>
      <c r="E866" s="9">
        <v>183</v>
      </c>
      <c r="F866" s="9">
        <v>210</v>
      </c>
      <c r="G866" s="9">
        <f t="shared" si="27"/>
        <v>38430</v>
      </c>
      <c r="H866" s="9">
        <v>0</v>
      </c>
      <c r="I866" s="9">
        <v>0</v>
      </c>
      <c r="J866" s="34">
        <v>0</v>
      </c>
      <c r="K866" s="34">
        <v>0</v>
      </c>
      <c r="L866" s="9">
        <v>0</v>
      </c>
    </row>
    <row r="867" spans="1:12" x14ac:dyDescent="0.3">
      <c r="A867" s="3" t="s">
        <v>142</v>
      </c>
      <c r="B867" s="3">
        <f t="shared" si="26"/>
        <v>45390</v>
      </c>
      <c r="C867" s="7" t="s">
        <v>76</v>
      </c>
      <c r="D867" s="7" t="s">
        <v>57</v>
      </c>
      <c r="E867" s="9">
        <v>185</v>
      </c>
      <c r="F867" s="9">
        <v>181</v>
      </c>
      <c r="G867" s="9">
        <f t="shared" si="27"/>
        <v>33485</v>
      </c>
      <c r="H867" s="9">
        <v>0</v>
      </c>
      <c r="I867" s="9">
        <v>0</v>
      </c>
      <c r="J867" s="34">
        <v>0</v>
      </c>
      <c r="K867" s="34">
        <v>0</v>
      </c>
      <c r="L867" s="9">
        <v>0</v>
      </c>
    </row>
    <row r="868" spans="1:12" x14ac:dyDescent="0.3">
      <c r="A868" s="3" t="s">
        <v>142</v>
      </c>
      <c r="B868" s="3">
        <f t="shared" si="26"/>
        <v>45390</v>
      </c>
      <c r="C868" s="7" t="s">
        <v>76</v>
      </c>
      <c r="D868" s="7" t="s">
        <v>58</v>
      </c>
      <c r="E868" s="9">
        <v>52</v>
      </c>
      <c r="F868" s="9">
        <v>5403</v>
      </c>
      <c r="G868" s="9">
        <f t="shared" si="27"/>
        <v>280956</v>
      </c>
      <c r="H868" s="9">
        <v>0</v>
      </c>
      <c r="I868" s="9">
        <v>0</v>
      </c>
      <c r="J868" s="34">
        <v>0</v>
      </c>
      <c r="K868" s="34">
        <v>0</v>
      </c>
      <c r="L868" s="9">
        <v>0</v>
      </c>
    </row>
    <row r="869" spans="1:12" x14ac:dyDescent="0.3">
      <c r="A869" s="3" t="s">
        <v>142</v>
      </c>
      <c r="B869" s="3">
        <f t="shared" si="26"/>
        <v>45390</v>
      </c>
      <c r="C869" s="7" t="s">
        <v>76</v>
      </c>
      <c r="D869" s="7" t="s">
        <v>59</v>
      </c>
      <c r="E869" s="9">
        <v>59</v>
      </c>
      <c r="F869" s="9">
        <v>5228</v>
      </c>
      <c r="G869" s="9">
        <f t="shared" si="27"/>
        <v>308452</v>
      </c>
      <c r="H869" s="9">
        <v>0</v>
      </c>
      <c r="I869" s="9">
        <v>0</v>
      </c>
      <c r="J869" s="34">
        <v>0</v>
      </c>
      <c r="K869" s="34">
        <v>0</v>
      </c>
      <c r="L869" s="9">
        <v>0</v>
      </c>
    </row>
    <row r="870" spans="1:12" x14ac:dyDescent="0.3">
      <c r="A870" s="3" t="s">
        <v>142</v>
      </c>
      <c r="B870" s="3">
        <f t="shared" si="26"/>
        <v>45390</v>
      </c>
      <c r="C870" s="7" t="s">
        <v>76</v>
      </c>
      <c r="D870" s="7" t="s">
        <v>60</v>
      </c>
      <c r="E870" s="9">
        <v>64</v>
      </c>
      <c r="F870" s="9">
        <v>5090</v>
      </c>
      <c r="G870" s="9">
        <f t="shared" si="27"/>
        <v>325760</v>
      </c>
      <c r="H870" s="9">
        <v>0</v>
      </c>
      <c r="I870" s="9">
        <v>0</v>
      </c>
      <c r="J870" s="34">
        <v>0</v>
      </c>
      <c r="K870" s="34">
        <v>0</v>
      </c>
      <c r="L870" s="9">
        <v>0</v>
      </c>
    </row>
    <row r="871" spans="1:12" x14ac:dyDescent="0.3">
      <c r="A871" s="3" t="s">
        <v>142</v>
      </c>
      <c r="B871" s="3">
        <f t="shared" si="26"/>
        <v>45390</v>
      </c>
      <c r="C871" s="7" t="s">
        <v>76</v>
      </c>
      <c r="D871" s="7" t="s">
        <v>61</v>
      </c>
      <c r="E871" s="9">
        <v>61</v>
      </c>
      <c r="F871" s="9">
        <v>1248</v>
      </c>
      <c r="G871" s="9">
        <f t="shared" si="27"/>
        <v>76128</v>
      </c>
      <c r="H871" s="9">
        <v>0</v>
      </c>
      <c r="I871" s="9">
        <v>0</v>
      </c>
      <c r="J871" s="34">
        <v>0</v>
      </c>
      <c r="K871" s="34">
        <v>0</v>
      </c>
      <c r="L871" s="9">
        <v>0</v>
      </c>
    </row>
    <row r="872" spans="1:12" x14ac:dyDescent="0.3">
      <c r="A872" s="3" t="s">
        <v>143</v>
      </c>
      <c r="B872" s="3">
        <f t="shared" si="26"/>
        <v>45397</v>
      </c>
      <c r="C872" s="7" t="s">
        <v>62</v>
      </c>
      <c r="D872" s="7" t="s">
        <v>46</v>
      </c>
      <c r="E872" s="9">
        <v>253</v>
      </c>
      <c r="F872" s="9">
        <v>291</v>
      </c>
      <c r="G872" s="9">
        <f t="shared" si="27"/>
        <v>73623</v>
      </c>
      <c r="H872" s="9">
        <v>0</v>
      </c>
      <c r="I872" s="9">
        <v>0</v>
      </c>
      <c r="J872" s="34">
        <v>0</v>
      </c>
      <c r="K872" s="34">
        <v>0</v>
      </c>
      <c r="L872" s="9">
        <v>0</v>
      </c>
    </row>
    <row r="873" spans="1:12" x14ac:dyDescent="0.3">
      <c r="A873" s="3" t="s">
        <v>143</v>
      </c>
      <c r="B873" s="3">
        <f t="shared" si="26"/>
        <v>45397</v>
      </c>
      <c r="C873" s="7" t="s">
        <v>62</v>
      </c>
      <c r="D873" s="7" t="s">
        <v>49</v>
      </c>
      <c r="E873" s="9">
        <v>264</v>
      </c>
      <c r="F873" s="9">
        <v>303</v>
      </c>
      <c r="G873" s="9">
        <f t="shared" si="27"/>
        <v>79992</v>
      </c>
      <c r="H873" s="9">
        <v>0</v>
      </c>
      <c r="I873" s="9">
        <v>0</v>
      </c>
      <c r="J873" s="34">
        <v>0</v>
      </c>
      <c r="K873" s="34">
        <v>0</v>
      </c>
      <c r="L873" s="9">
        <v>0</v>
      </c>
    </row>
    <row r="874" spans="1:12" x14ac:dyDescent="0.3">
      <c r="A874" s="3" t="s">
        <v>143</v>
      </c>
      <c r="B874" s="3">
        <f t="shared" si="26"/>
        <v>45397</v>
      </c>
      <c r="C874" s="7" t="s">
        <v>62</v>
      </c>
      <c r="D874" s="7" t="s">
        <v>50</v>
      </c>
      <c r="E874" s="9">
        <v>296</v>
      </c>
      <c r="F874" s="9">
        <v>311</v>
      </c>
      <c r="G874" s="9">
        <f t="shared" si="27"/>
        <v>92056</v>
      </c>
      <c r="H874" s="9">
        <v>0</v>
      </c>
      <c r="I874" s="9">
        <v>0</v>
      </c>
      <c r="J874" s="34">
        <v>0</v>
      </c>
      <c r="K874" s="34">
        <v>0</v>
      </c>
      <c r="L874" s="9">
        <v>0</v>
      </c>
    </row>
    <row r="875" spans="1:12" x14ac:dyDescent="0.3">
      <c r="A875" s="3" t="s">
        <v>143</v>
      </c>
      <c r="B875" s="3">
        <f t="shared" si="26"/>
        <v>45397</v>
      </c>
      <c r="C875" s="7" t="s">
        <v>62</v>
      </c>
      <c r="D875" s="7" t="s">
        <v>51</v>
      </c>
      <c r="E875" s="9">
        <v>310</v>
      </c>
      <c r="F875" s="9">
        <v>347</v>
      </c>
      <c r="G875" s="9">
        <f t="shared" si="27"/>
        <v>107570</v>
      </c>
      <c r="H875" s="9">
        <v>0</v>
      </c>
      <c r="I875" s="9">
        <v>0</v>
      </c>
      <c r="J875" s="34">
        <v>0</v>
      </c>
      <c r="K875" s="34">
        <v>0</v>
      </c>
      <c r="L875" s="9">
        <v>0</v>
      </c>
    </row>
    <row r="876" spans="1:12" x14ac:dyDescent="0.3">
      <c r="A876" s="3" t="s">
        <v>143</v>
      </c>
      <c r="B876" s="3">
        <f t="shared" si="26"/>
        <v>45397</v>
      </c>
      <c r="C876" s="7" t="s">
        <v>62</v>
      </c>
      <c r="D876" s="7" t="s">
        <v>52</v>
      </c>
      <c r="E876" s="9">
        <v>294</v>
      </c>
      <c r="F876" s="9">
        <v>256</v>
      </c>
      <c r="G876" s="9">
        <f t="shared" si="27"/>
        <v>75264</v>
      </c>
      <c r="H876" s="9">
        <v>0</v>
      </c>
      <c r="I876" s="9">
        <v>0</v>
      </c>
      <c r="J876" s="34">
        <v>0</v>
      </c>
      <c r="K876" s="34">
        <v>0</v>
      </c>
      <c r="L876" s="9">
        <v>0</v>
      </c>
    </row>
    <row r="877" spans="1:12" x14ac:dyDescent="0.3">
      <c r="A877" s="3" t="s">
        <v>143</v>
      </c>
      <c r="B877" s="3">
        <f t="shared" si="26"/>
        <v>45397</v>
      </c>
      <c r="C877" s="7" t="s">
        <v>62</v>
      </c>
      <c r="D877" s="7" t="s">
        <v>54</v>
      </c>
      <c r="E877" s="9">
        <v>365</v>
      </c>
      <c r="F877" s="9">
        <v>165</v>
      </c>
      <c r="G877" s="9">
        <f t="shared" si="27"/>
        <v>60225</v>
      </c>
      <c r="H877" s="9">
        <v>0</v>
      </c>
      <c r="I877" s="9">
        <v>0</v>
      </c>
      <c r="J877" s="34">
        <v>0</v>
      </c>
      <c r="K877" s="34">
        <v>0</v>
      </c>
      <c r="L877" s="9">
        <v>0</v>
      </c>
    </row>
    <row r="878" spans="1:12" x14ac:dyDescent="0.3">
      <c r="A878" s="3" t="s">
        <v>143</v>
      </c>
      <c r="B878" s="3">
        <f t="shared" si="26"/>
        <v>45397</v>
      </c>
      <c r="C878" s="7" t="s">
        <v>62</v>
      </c>
      <c r="D878" s="7" t="s">
        <v>55</v>
      </c>
      <c r="E878" s="9">
        <v>578</v>
      </c>
      <c r="F878" s="9">
        <v>183</v>
      </c>
      <c r="G878" s="9">
        <f t="shared" si="27"/>
        <v>105774</v>
      </c>
      <c r="H878" s="9">
        <v>1</v>
      </c>
      <c r="I878" s="9">
        <v>0</v>
      </c>
      <c r="J878" s="34">
        <v>0.24</v>
      </c>
      <c r="K878" s="34">
        <v>0.03</v>
      </c>
      <c r="L878" s="9">
        <v>0</v>
      </c>
    </row>
    <row r="879" spans="1:12" x14ac:dyDescent="0.3">
      <c r="A879" s="3" t="s">
        <v>143</v>
      </c>
      <c r="B879" s="3">
        <f t="shared" si="26"/>
        <v>45397</v>
      </c>
      <c r="C879" s="7" t="s">
        <v>62</v>
      </c>
      <c r="D879" s="7" t="s">
        <v>56</v>
      </c>
      <c r="E879" s="9">
        <v>383</v>
      </c>
      <c r="F879" s="9">
        <v>201</v>
      </c>
      <c r="G879" s="9">
        <f t="shared" si="27"/>
        <v>76983</v>
      </c>
      <c r="H879" s="9">
        <v>0</v>
      </c>
      <c r="I879" s="9">
        <v>0</v>
      </c>
      <c r="J879" s="34">
        <v>0</v>
      </c>
      <c r="K879" s="34">
        <v>0</v>
      </c>
      <c r="L879" s="9">
        <v>0</v>
      </c>
    </row>
    <row r="880" spans="1:12" x14ac:dyDescent="0.3">
      <c r="A880" s="3" t="s">
        <v>143</v>
      </c>
      <c r="B880" s="3">
        <f t="shared" si="26"/>
        <v>45397</v>
      </c>
      <c r="C880" s="7" t="s">
        <v>62</v>
      </c>
      <c r="D880" s="7" t="s">
        <v>57</v>
      </c>
      <c r="E880" s="9">
        <v>427</v>
      </c>
      <c r="F880" s="9">
        <v>173</v>
      </c>
      <c r="G880" s="9">
        <f t="shared" si="27"/>
        <v>73871</v>
      </c>
      <c r="H880" s="9">
        <v>0</v>
      </c>
      <c r="I880" s="9">
        <v>0</v>
      </c>
      <c r="J880" s="34">
        <v>0</v>
      </c>
      <c r="K880" s="34">
        <v>0</v>
      </c>
      <c r="L880" s="9">
        <v>0</v>
      </c>
    </row>
    <row r="881" spans="1:12" x14ac:dyDescent="0.3">
      <c r="A881" s="3" t="s">
        <v>143</v>
      </c>
      <c r="B881" s="3">
        <f t="shared" si="26"/>
        <v>45397</v>
      </c>
      <c r="C881" s="7" t="s">
        <v>62</v>
      </c>
      <c r="D881" s="7" t="s">
        <v>58</v>
      </c>
      <c r="E881" s="9">
        <v>59</v>
      </c>
      <c r="F881" s="9">
        <v>5149</v>
      </c>
      <c r="G881" s="9">
        <f t="shared" si="27"/>
        <v>303791</v>
      </c>
      <c r="H881" s="9">
        <v>0</v>
      </c>
      <c r="I881" s="9">
        <v>0</v>
      </c>
      <c r="J881" s="34">
        <v>0</v>
      </c>
      <c r="K881" s="34">
        <v>0</v>
      </c>
      <c r="L881" s="9">
        <v>0</v>
      </c>
    </row>
    <row r="882" spans="1:12" x14ac:dyDescent="0.3">
      <c r="A882" s="3" t="s">
        <v>143</v>
      </c>
      <c r="B882" s="3">
        <f t="shared" si="26"/>
        <v>45397</v>
      </c>
      <c r="C882" s="7" t="s">
        <v>62</v>
      </c>
      <c r="D882" s="7" t="s">
        <v>59</v>
      </c>
      <c r="E882" s="9">
        <v>47</v>
      </c>
      <c r="F882" s="9">
        <v>5060</v>
      </c>
      <c r="G882" s="9">
        <f t="shared" si="27"/>
        <v>237820</v>
      </c>
      <c r="H882" s="9">
        <v>0</v>
      </c>
      <c r="I882" s="9">
        <v>0</v>
      </c>
      <c r="J882" s="34">
        <v>0</v>
      </c>
      <c r="K882" s="34">
        <v>0</v>
      </c>
      <c r="L882" s="9">
        <v>0</v>
      </c>
    </row>
    <row r="883" spans="1:12" x14ac:dyDescent="0.3">
      <c r="A883" s="3" t="s">
        <v>143</v>
      </c>
      <c r="B883" s="3">
        <f t="shared" si="26"/>
        <v>45397</v>
      </c>
      <c r="C883" s="7" t="s">
        <v>62</v>
      </c>
      <c r="D883" s="7" t="s">
        <v>60</v>
      </c>
      <c r="E883" s="9">
        <v>56</v>
      </c>
      <c r="F883" s="9">
        <v>4859</v>
      </c>
      <c r="G883" s="9">
        <f t="shared" si="27"/>
        <v>272104</v>
      </c>
      <c r="H883" s="9">
        <v>0</v>
      </c>
      <c r="I883" s="9">
        <v>0</v>
      </c>
      <c r="J883" s="34">
        <v>0</v>
      </c>
      <c r="K883" s="34">
        <v>0</v>
      </c>
      <c r="L883" s="9">
        <v>0</v>
      </c>
    </row>
    <row r="884" spans="1:12" x14ac:dyDescent="0.3">
      <c r="A884" s="3" t="s">
        <v>143</v>
      </c>
      <c r="B884" s="3">
        <f t="shared" si="26"/>
        <v>45397</v>
      </c>
      <c r="C884" s="7" t="s">
        <v>62</v>
      </c>
      <c r="D884" s="7" t="s">
        <v>61</v>
      </c>
      <c r="E884" s="9">
        <v>50</v>
      </c>
      <c r="F884" s="9">
        <v>1177</v>
      </c>
      <c r="G884" s="9">
        <f t="shared" si="27"/>
        <v>58850</v>
      </c>
      <c r="H884" s="9">
        <v>0</v>
      </c>
      <c r="I884" s="9">
        <v>0</v>
      </c>
      <c r="J884" s="34">
        <v>0</v>
      </c>
      <c r="K884" s="34">
        <v>0</v>
      </c>
      <c r="L884" s="9">
        <v>0</v>
      </c>
    </row>
    <row r="885" spans="1:12" x14ac:dyDescent="0.3">
      <c r="A885" s="3" t="s">
        <v>143</v>
      </c>
      <c r="B885" s="3">
        <f t="shared" si="26"/>
        <v>45397</v>
      </c>
      <c r="C885" s="7" t="s">
        <v>66</v>
      </c>
      <c r="D885" s="7" t="s">
        <v>46</v>
      </c>
      <c r="E885" s="9">
        <v>183</v>
      </c>
      <c r="F885" s="9">
        <v>298</v>
      </c>
      <c r="G885" s="9">
        <f t="shared" si="27"/>
        <v>54534</v>
      </c>
      <c r="H885" s="9">
        <v>0</v>
      </c>
      <c r="I885" s="9">
        <v>0</v>
      </c>
      <c r="J885" s="34">
        <v>0</v>
      </c>
      <c r="K885" s="34">
        <v>0</v>
      </c>
      <c r="L885" s="9">
        <v>2</v>
      </c>
    </row>
    <row r="886" spans="1:12" x14ac:dyDescent="0.3">
      <c r="A886" s="3" t="s">
        <v>143</v>
      </c>
      <c r="B886" s="3">
        <f t="shared" si="26"/>
        <v>45397</v>
      </c>
      <c r="C886" s="7" t="s">
        <v>66</v>
      </c>
      <c r="D886" s="7" t="s">
        <v>49</v>
      </c>
      <c r="E886" s="9">
        <v>183</v>
      </c>
      <c r="F886" s="9">
        <v>309</v>
      </c>
      <c r="G886" s="9">
        <f t="shared" si="27"/>
        <v>56547</v>
      </c>
      <c r="H886" s="9">
        <v>0</v>
      </c>
      <c r="I886" s="9">
        <v>0</v>
      </c>
      <c r="J886" s="34">
        <v>0</v>
      </c>
      <c r="K886" s="34">
        <v>0</v>
      </c>
      <c r="L886" s="9">
        <v>0</v>
      </c>
    </row>
    <row r="887" spans="1:12" x14ac:dyDescent="0.3">
      <c r="A887" s="3" t="s">
        <v>143</v>
      </c>
      <c r="B887" s="3">
        <f t="shared" si="26"/>
        <v>45397</v>
      </c>
      <c r="C887" s="7" t="s">
        <v>66</v>
      </c>
      <c r="D887" s="7" t="s">
        <v>50</v>
      </c>
      <c r="E887" s="9">
        <v>199</v>
      </c>
      <c r="F887" s="9">
        <v>321</v>
      </c>
      <c r="G887" s="9">
        <f t="shared" si="27"/>
        <v>63879</v>
      </c>
      <c r="H887" s="9">
        <v>0</v>
      </c>
      <c r="I887" s="9">
        <v>0</v>
      </c>
      <c r="J887" s="34">
        <v>0</v>
      </c>
      <c r="K887" s="34">
        <v>0</v>
      </c>
      <c r="L887" s="9">
        <v>0</v>
      </c>
    </row>
    <row r="888" spans="1:12" x14ac:dyDescent="0.3">
      <c r="A888" s="3" t="s">
        <v>143</v>
      </c>
      <c r="B888" s="3">
        <f t="shared" si="26"/>
        <v>45397</v>
      </c>
      <c r="C888" s="7" t="s">
        <v>66</v>
      </c>
      <c r="D888" s="7" t="s">
        <v>51</v>
      </c>
      <c r="E888" s="9">
        <v>193</v>
      </c>
      <c r="F888" s="9">
        <v>359</v>
      </c>
      <c r="G888" s="9">
        <f t="shared" si="27"/>
        <v>69287</v>
      </c>
      <c r="H888" s="9">
        <v>0</v>
      </c>
      <c r="I888" s="9">
        <v>0</v>
      </c>
      <c r="J888" s="34">
        <v>0</v>
      </c>
      <c r="K888" s="34">
        <v>0</v>
      </c>
      <c r="L888" s="9">
        <v>0</v>
      </c>
    </row>
    <row r="889" spans="1:12" x14ac:dyDescent="0.3">
      <c r="A889" s="3" t="s">
        <v>143</v>
      </c>
      <c r="B889" s="3">
        <f t="shared" si="26"/>
        <v>45397</v>
      </c>
      <c r="C889" s="7" t="s">
        <v>66</v>
      </c>
      <c r="D889" s="7" t="s">
        <v>52</v>
      </c>
      <c r="E889" s="9">
        <v>223</v>
      </c>
      <c r="F889" s="9">
        <v>262</v>
      </c>
      <c r="G889" s="9">
        <f t="shared" si="27"/>
        <v>58426</v>
      </c>
      <c r="H889" s="9">
        <v>1</v>
      </c>
      <c r="I889" s="9">
        <v>0</v>
      </c>
      <c r="J889" s="34">
        <v>0.16</v>
      </c>
      <c r="K889" s="34">
        <v>0.01</v>
      </c>
      <c r="L889" s="9">
        <v>0</v>
      </c>
    </row>
    <row r="890" spans="1:12" x14ac:dyDescent="0.3">
      <c r="A890" s="3" t="s">
        <v>143</v>
      </c>
      <c r="B890" s="3">
        <f t="shared" si="26"/>
        <v>45397</v>
      </c>
      <c r="C890" s="7" t="s">
        <v>66</v>
      </c>
      <c r="D890" s="7" t="s">
        <v>54</v>
      </c>
      <c r="E890" s="9">
        <v>233</v>
      </c>
      <c r="F890" s="9">
        <v>169</v>
      </c>
      <c r="G890" s="9">
        <f t="shared" si="27"/>
        <v>39377</v>
      </c>
      <c r="H890" s="9">
        <v>0</v>
      </c>
      <c r="I890" s="9">
        <v>0</v>
      </c>
      <c r="J890" s="34">
        <v>0</v>
      </c>
      <c r="K890" s="34">
        <v>0</v>
      </c>
      <c r="L890" s="9">
        <v>0</v>
      </c>
    </row>
    <row r="891" spans="1:12" x14ac:dyDescent="0.3">
      <c r="A891" s="3" t="s">
        <v>143</v>
      </c>
      <c r="B891" s="3">
        <f t="shared" si="26"/>
        <v>45397</v>
      </c>
      <c r="C891" s="7" t="s">
        <v>66</v>
      </c>
      <c r="D891" s="7" t="s">
        <v>55</v>
      </c>
      <c r="E891" s="9">
        <v>254</v>
      </c>
      <c r="F891" s="9">
        <v>188</v>
      </c>
      <c r="G891" s="9">
        <f t="shared" si="27"/>
        <v>47752</v>
      </c>
      <c r="H891" s="9">
        <v>0</v>
      </c>
      <c r="I891" s="9">
        <v>0</v>
      </c>
      <c r="J891" s="34">
        <v>0</v>
      </c>
      <c r="K891" s="34">
        <v>0</v>
      </c>
      <c r="L891" s="9">
        <v>0</v>
      </c>
    </row>
    <row r="892" spans="1:12" x14ac:dyDescent="0.3">
      <c r="A892" s="3" t="s">
        <v>143</v>
      </c>
      <c r="B892" s="3">
        <f t="shared" si="26"/>
        <v>45397</v>
      </c>
      <c r="C892" s="7" t="s">
        <v>66</v>
      </c>
      <c r="D892" s="7" t="s">
        <v>56</v>
      </c>
      <c r="E892" s="9">
        <v>273</v>
      </c>
      <c r="F892" s="9">
        <v>205</v>
      </c>
      <c r="G892" s="9">
        <f t="shared" si="27"/>
        <v>55965</v>
      </c>
      <c r="H892" s="9">
        <v>0</v>
      </c>
      <c r="I892" s="9">
        <v>0</v>
      </c>
      <c r="J892" s="34">
        <v>0</v>
      </c>
      <c r="K892" s="34">
        <v>0</v>
      </c>
      <c r="L892" s="9">
        <v>0</v>
      </c>
    </row>
    <row r="893" spans="1:12" x14ac:dyDescent="0.3">
      <c r="A893" s="3" t="s">
        <v>143</v>
      </c>
      <c r="B893" s="3">
        <f t="shared" si="26"/>
        <v>45397</v>
      </c>
      <c r="C893" s="7" t="s">
        <v>66</v>
      </c>
      <c r="D893" s="7" t="s">
        <v>57</v>
      </c>
      <c r="E893" s="9">
        <v>247</v>
      </c>
      <c r="F893" s="9">
        <v>179</v>
      </c>
      <c r="G893" s="9">
        <f t="shared" si="27"/>
        <v>44213</v>
      </c>
      <c r="H893" s="9">
        <v>0</v>
      </c>
      <c r="I893" s="9">
        <v>0</v>
      </c>
      <c r="J893" s="34">
        <v>0</v>
      </c>
      <c r="K893" s="34">
        <v>0</v>
      </c>
      <c r="L893" s="9">
        <v>0</v>
      </c>
    </row>
    <row r="894" spans="1:12" x14ac:dyDescent="0.3">
      <c r="A894" s="3" t="s">
        <v>143</v>
      </c>
      <c r="B894" s="3">
        <f t="shared" si="26"/>
        <v>45397</v>
      </c>
      <c r="C894" s="7" t="s">
        <v>66</v>
      </c>
      <c r="D894" s="7" t="s">
        <v>58</v>
      </c>
      <c r="E894" s="9">
        <v>46</v>
      </c>
      <c r="F894" s="9">
        <v>5280</v>
      </c>
      <c r="G894" s="9">
        <f t="shared" si="27"/>
        <v>242880</v>
      </c>
      <c r="H894" s="9">
        <v>0</v>
      </c>
      <c r="I894" s="9">
        <v>0</v>
      </c>
      <c r="J894" s="34">
        <v>0</v>
      </c>
      <c r="K894" s="34">
        <v>0</v>
      </c>
      <c r="L894" s="9">
        <v>0</v>
      </c>
    </row>
    <row r="895" spans="1:12" x14ac:dyDescent="0.3">
      <c r="A895" s="3" t="s">
        <v>143</v>
      </c>
      <c r="B895" s="3">
        <f t="shared" si="26"/>
        <v>45397</v>
      </c>
      <c r="C895" s="7" t="s">
        <v>66</v>
      </c>
      <c r="D895" s="7" t="s">
        <v>59</v>
      </c>
      <c r="E895" s="9">
        <v>41</v>
      </c>
      <c r="F895" s="9">
        <v>5103</v>
      </c>
      <c r="G895" s="9">
        <f t="shared" si="27"/>
        <v>209223</v>
      </c>
      <c r="H895" s="9">
        <v>0</v>
      </c>
      <c r="I895" s="9">
        <v>0</v>
      </c>
      <c r="J895" s="34">
        <v>0</v>
      </c>
      <c r="K895" s="34">
        <v>0</v>
      </c>
      <c r="L895" s="9">
        <v>0</v>
      </c>
    </row>
    <row r="896" spans="1:12" x14ac:dyDescent="0.3">
      <c r="A896" s="3" t="s">
        <v>143</v>
      </c>
      <c r="B896" s="3">
        <f t="shared" si="26"/>
        <v>45397</v>
      </c>
      <c r="C896" s="7" t="s">
        <v>66</v>
      </c>
      <c r="D896" s="7" t="s">
        <v>60</v>
      </c>
      <c r="E896" s="9">
        <v>38</v>
      </c>
      <c r="F896" s="9">
        <v>4994</v>
      </c>
      <c r="G896" s="9">
        <f t="shared" si="27"/>
        <v>189772</v>
      </c>
      <c r="H896" s="9">
        <v>0</v>
      </c>
      <c r="I896" s="9">
        <v>0</v>
      </c>
      <c r="J896" s="34">
        <v>0</v>
      </c>
      <c r="K896" s="34">
        <v>0</v>
      </c>
      <c r="L896" s="9">
        <v>0</v>
      </c>
    </row>
    <row r="897" spans="1:12" x14ac:dyDescent="0.3">
      <c r="A897" s="3" t="s">
        <v>143</v>
      </c>
      <c r="B897" s="3">
        <f t="shared" si="26"/>
        <v>45397</v>
      </c>
      <c r="C897" s="7" t="s">
        <v>70</v>
      </c>
      <c r="D897" s="7" t="s">
        <v>46</v>
      </c>
      <c r="E897" s="9">
        <v>93</v>
      </c>
      <c r="F897" s="9">
        <v>305</v>
      </c>
      <c r="G897" s="9">
        <f t="shared" si="27"/>
        <v>28365</v>
      </c>
      <c r="H897" s="9">
        <v>1</v>
      </c>
      <c r="I897" s="9">
        <v>1</v>
      </c>
      <c r="J897" s="34">
        <v>0.17</v>
      </c>
      <c r="K897" s="34">
        <v>0.01</v>
      </c>
      <c r="L897" s="9">
        <v>0</v>
      </c>
    </row>
    <row r="898" spans="1:12" x14ac:dyDescent="0.3">
      <c r="A898" s="3" t="s">
        <v>143</v>
      </c>
      <c r="B898" s="3">
        <f t="shared" ref="B898:B961" si="28">DATE(LEFT(A898,4),1,1)
 + MOD(1 - WEEKDAY(DATE(LEFT(A898,4),1,1),2),7)
 + 7*(VALUE(RIGHT(A898,2)) - 1)</f>
        <v>45397</v>
      </c>
      <c r="C898" s="7" t="s">
        <v>70</v>
      </c>
      <c r="D898" s="7" t="s">
        <v>49</v>
      </c>
      <c r="E898" s="9">
        <v>111</v>
      </c>
      <c r="F898" s="9">
        <v>319</v>
      </c>
      <c r="G898" s="9">
        <f t="shared" ref="G898:G961" si="29">E898*F898</f>
        <v>35409</v>
      </c>
      <c r="H898" s="9">
        <v>1</v>
      </c>
      <c r="I898" s="9">
        <v>1</v>
      </c>
      <c r="J898" s="34">
        <v>0.21</v>
      </c>
      <c r="K898" s="34">
        <v>0.01</v>
      </c>
      <c r="L898" s="9">
        <v>0</v>
      </c>
    </row>
    <row r="899" spans="1:12" x14ac:dyDescent="0.3">
      <c r="A899" s="3" t="s">
        <v>143</v>
      </c>
      <c r="B899" s="3">
        <f t="shared" si="28"/>
        <v>45397</v>
      </c>
      <c r="C899" s="7" t="s">
        <v>70</v>
      </c>
      <c r="D899" s="7" t="s">
        <v>50</v>
      </c>
      <c r="E899" s="9">
        <v>99</v>
      </c>
      <c r="F899" s="9">
        <v>329</v>
      </c>
      <c r="G899" s="9">
        <f t="shared" si="29"/>
        <v>32571</v>
      </c>
      <c r="H899" s="9">
        <v>1</v>
      </c>
      <c r="I899" s="9">
        <v>0</v>
      </c>
      <c r="J899" s="34">
        <v>0.17</v>
      </c>
      <c r="K899" s="34">
        <v>0.01</v>
      </c>
      <c r="L899" s="9">
        <v>0</v>
      </c>
    </row>
    <row r="900" spans="1:12" x14ac:dyDescent="0.3">
      <c r="A900" s="3" t="s">
        <v>143</v>
      </c>
      <c r="B900" s="3">
        <f t="shared" si="28"/>
        <v>45397</v>
      </c>
      <c r="C900" s="7" t="s">
        <v>70</v>
      </c>
      <c r="D900" s="7" t="s">
        <v>52</v>
      </c>
      <c r="E900" s="9">
        <v>110</v>
      </c>
      <c r="F900" s="9">
        <v>268</v>
      </c>
      <c r="G900" s="9">
        <f t="shared" si="29"/>
        <v>29480</v>
      </c>
      <c r="H900" s="9">
        <v>1</v>
      </c>
      <c r="I900" s="9">
        <v>1</v>
      </c>
      <c r="J900" s="34">
        <v>0.15</v>
      </c>
      <c r="K900" s="34">
        <v>0.01</v>
      </c>
      <c r="L900" s="9">
        <v>0</v>
      </c>
    </row>
    <row r="901" spans="1:12" x14ac:dyDescent="0.3">
      <c r="A901" s="3" t="s">
        <v>143</v>
      </c>
      <c r="B901" s="3">
        <f t="shared" si="28"/>
        <v>45397</v>
      </c>
      <c r="C901" s="7" t="s">
        <v>70</v>
      </c>
      <c r="D901" s="7" t="s">
        <v>55</v>
      </c>
      <c r="E901" s="9">
        <v>130</v>
      </c>
      <c r="F901" s="9">
        <v>192</v>
      </c>
      <c r="G901" s="9">
        <f t="shared" si="29"/>
        <v>24960</v>
      </c>
      <c r="H901" s="9">
        <v>0</v>
      </c>
      <c r="I901" s="9">
        <v>0</v>
      </c>
      <c r="J901" s="34">
        <v>0</v>
      </c>
      <c r="K901" s="34">
        <v>0</v>
      </c>
      <c r="L901" s="9">
        <v>0</v>
      </c>
    </row>
    <row r="902" spans="1:12" x14ac:dyDescent="0.3">
      <c r="A902" s="3" t="s">
        <v>143</v>
      </c>
      <c r="B902" s="3">
        <f t="shared" si="28"/>
        <v>45397</v>
      </c>
      <c r="C902" s="7" t="s">
        <v>70</v>
      </c>
      <c r="D902" s="7" t="s">
        <v>56</v>
      </c>
      <c r="E902" s="9">
        <v>133</v>
      </c>
      <c r="F902" s="9">
        <v>212</v>
      </c>
      <c r="G902" s="9">
        <f t="shared" si="29"/>
        <v>28196</v>
      </c>
      <c r="H902" s="9">
        <v>0</v>
      </c>
      <c r="I902" s="9">
        <v>0</v>
      </c>
      <c r="J902" s="34">
        <v>0</v>
      </c>
      <c r="K902" s="34">
        <v>0</v>
      </c>
      <c r="L902" s="9">
        <v>0</v>
      </c>
    </row>
    <row r="903" spans="1:12" x14ac:dyDescent="0.3">
      <c r="A903" s="3" t="s">
        <v>143</v>
      </c>
      <c r="B903" s="3">
        <f t="shared" si="28"/>
        <v>45397</v>
      </c>
      <c r="C903" s="7" t="s">
        <v>70</v>
      </c>
      <c r="D903" s="7" t="s">
        <v>57</v>
      </c>
      <c r="E903" s="9">
        <v>100</v>
      </c>
      <c r="F903" s="9">
        <v>184</v>
      </c>
      <c r="G903" s="9">
        <f t="shared" si="29"/>
        <v>18400</v>
      </c>
      <c r="H903" s="9">
        <v>0</v>
      </c>
      <c r="I903" s="9">
        <v>0</v>
      </c>
      <c r="J903" s="34">
        <v>0</v>
      </c>
      <c r="K903" s="34">
        <v>0</v>
      </c>
      <c r="L903" s="9">
        <v>0</v>
      </c>
    </row>
    <row r="904" spans="1:12" x14ac:dyDescent="0.3">
      <c r="A904" s="3" t="s">
        <v>143</v>
      </c>
      <c r="B904" s="3">
        <f t="shared" si="28"/>
        <v>45397</v>
      </c>
      <c r="C904" s="7" t="s">
        <v>74</v>
      </c>
      <c r="D904" s="7" t="s">
        <v>46</v>
      </c>
      <c r="E904" s="9">
        <v>282</v>
      </c>
      <c r="F904" s="9">
        <v>296</v>
      </c>
      <c r="G904" s="9">
        <f t="shared" si="29"/>
        <v>83472</v>
      </c>
      <c r="H904" s="9">
        <v>0</v>
      </c>
      <c r="I904" s="9">
        <v>0</v>
      </c>
      <c r="J904" s="34">
        <v>0</v>
      </c>
      <c r="K904" s="34">
        <v>0</v>
      </c>
      <c r="L904" s="9">
        <v>3</v>
      </c>
    </row>
    <row r="905" spans="1:12" x14ac:dyDescent="0.3">
      <c r="A905" s="3" t="s">
        <v>143</v>
      </c>
      <c r="B905" s="3">
        <f t="shared" si="28"/>
        <v>45397</v>
      </c>
      <c r="C905" s="7" t="s">
        <v>74</v>
      </c>
      <c r="D905" s="7" t="s">
        <v>49</v>
      </c>
      <c r="E905" s="9">
        <v>254</v>
      </c>
      <c r="F905" s="9">
        <v>307</v>
      </c>
      <c r="G905" s="9">
        <f t="shared" si="29"/>
        <v>77978</v>
      </c>
      <c r="H905" s="9">
        <v>0</v>
      </c>
      <c r="I905" s="9">
        <v>0</v>
      </c>
      <c r="J905" s="34">
        <v>0</v>
      </c>
      <c r="K905" s="34">
        <v>0</v>
      </c>
      <c r="L905" s="9">
        <v>0</v>
      </c>
    </row>
    <row r="906" spans="1:12" x14ac:dyDescent="0.3">
      <c r="A906" s="3" t="s">
        <v>143</v>
      </c>
      <c r="B906" s="3">
        <f t="shared" si="28"/>
        <v>45397</v>
      </c>
      <c r="C906" s="7" t="s">
        <v>74</v>
      </c>
      <c r="D906" s="7" t="s">
        <v>50</v>
      </c>
      <c r="E906" s="9">
        <v>299</v>
      </c>
      <c r="F906" s="9">
        <v>316</v>
      </c>
      <c r="G906" s="9">
        <f t="shared" si="29"/>
        <v>94484</v>
      </c>
      <c r="H906" s="9">
        <v>1</v>
      </c>
      <c r="I906" s="9">
        <v>0</v>
      </c>
      <c r="J906" s="34">
        <v>0.2</v>
      </c>
      <c r="K906" s="34">
        <v>0.02</v>
      </c>
      <c r="L906" s="9">
        <v>0</v>
      </c>
    </row>
    <row r="907" spans="1:12" x14ac:dyDescent="0.3">
      <c r="A907" s="3" t="s">
        <v>143</v>
      </c>
      <c r="B907" s="3">
        <f t="shared" si="28"/>
        <v>45397</v>
      </c>
      <c r="C907" s="7" t="s">
        <v>74</v>
      </c>
      <c r="D907" s="7" t="s">
        <v>51</v>
      </c>
      <c r="E907" s="9">
        <v>327</v>
      </c>
      <c r="F907" s="9">
        <v>349</v>
      </c>
      <c r="G907" s="9">
        <f t="shared" si="29"/>
        <v>114123</v>
      </c>
      <c r="H907" s="9">
        <v>1</v>
      </c>
      <c r="I907" s="9">
        <v>0</v>
      </c>
      <c r="J907" s="34">
        <v>0.23</v>
      </c>
      <c r="K907" s="34">
        <v>0.02</v>
      </c>
      <c r="L907" s="9">
        <v>0</v>
      </c>
    </row>
    <row r="908" spans="1:12" x14ac:dyDescent="0.3">
      <c r="A908" s="3" t="s">
        <v>143</v>
      </c>
      <c r="B908" s="3">
        <f t="shared" si="28"/>
        <v>45397</v>
      </c>
      <c r="C908" s="7" t="s">
        <v>74</v>
      </c>
      <c r="D908" s="7" t="s">
        <v>52</v>
      </c>
      <c r="E908" s="9">
        <v>245</v>
      </c>
      <c r="F908" s="9">
        <v>256</v>
      </c>
      <c r="G908" s="9">
        <f t="shared" si="29"/>
        <v>62720</v>
      </c>
      <c r="H908" s="9">
        <v>0</v>
      </c>
      <c r="I908" s="9">
        <v>0</v>
      </c>
      <c r="J908" s="34">
        <v>0</v>
      </c>
      <c r="K908" s="34">
        <v>0</v>
      </c>
      <c r="L908" s="9">
        <v>2</v>
      </c>
    </row>
    <row r="909" spans="1:12" x14ac:dyDescent="0.3">
      <c r="A909" s="3" t="s">
        <v>143</v>
      </c>
      <c r="B909" s="3">
        <f t="shared" si="28"/>
        <v>45397</v>
      </c>
      <c r="C909" s="7" t="s">
        <v>74</v>
      </c>
      <c r="D909" s="7" t="s">
        <v>54</v>
      </c>
      <c r="E909" s="9">
        <v>373</v>
      </c>
      <c r="F909" s="9">
        <v>167</v>
      </c>
      <c r="G909" s="9">
        <f t="shared" si="29"/>
        <v>62291</v>
      </c>
      <c r="H909" s="9">
        <v>0</v>
      </c>
      <c r="I909" s="9">
        <v>0</v>
      </c>
      <c r="J909" s="34">
        <v>0</v>
      </c>
      <c r="K909" s="34">
        <v>0</v>
      </c>
      <c r="L909" s="9">
        <v>0</v>
      </c>
    </row>
    <row r="910" spans="1:12" x14ac:dyDescent="0.3">
      <c r="A910" s="3" t="s">
        <v>143</v>
      </c>
      <c r="B910" s="3">
        <f t="shared" si="28"/>
        <v>45397</v>
      </c>
      <c r="C910" s="7" t="s">
        <v>74</v>
      </c>
      <c r="D910" s="7" t="s">
        <v>55</v>
      </c>
      <c r="E910" s="9">
        <v>542</v>
      </c>
      <c r="F910" s="9">
        <v>182</v>
      </c>
      <c r="G910" s="9">
        <f t="shared" si="29"/>
        <v>98644</v>
      </c>
      <c r="H910" s="9">
        <v>1</v>
      </c>
      <c r="I910" s="9">
        <v>0</v>
      </c>
      <c r="J910" s="34">
        <v>0.13</v>
      </c>
      <c r="K910" s="34">
        <v>0.03</v>
      </c>
      <c r="L910" s="9">
        <v>0</v>
      </c>
    </row>
    <row r="911" spans="1:12" x14ac:dyDescent="0.3">
      <c r="A911" s="3" t="s">
        <v>143</v>
      </c>
      <c r="B911" s="3">
        <f t="shared" si="28"/>
        <v>45397</v>
      </c>
      <c r="C911" s="7" t="s">
        <v>74</v>
      </c>
      <c r="D911" s="7" t="s">
        <v>56</v>
      </c>
      <c r="E911" s="9">
        <v>365</v>
      </c>
      <c r="F911" s="9">
        <v>201</v>
      </c>
      <c r="G911" s="9">
        <f t="shared" si="29"/>
        <v>73365</v>
      </c>
      <c r="H911" s="9">
        <v>0</v>
      </c>
      <c r="I911" s="9">
        <v>0</v>
      </c>
      <c r="J911" s="34">
        <v>0</v>
      </c>
      <c r="K911" s="34">
        <v>0</v>
      </c>
      <c r="L911" s="9">
        <v>0</v>
      </c>
    </row>
    <row r="912" spans="1:12" x14ac:dyDescent="0.3">
      <c r="A912" s="3" t="s">
        <v>143</v>
      </c>
      <c r="B912" s="3">
        <f t="shared" si="28"/>
        <v>45397</v>
      </c>
      <c r="C912" s="7" t="s">
        <v>74</v>
      </c>
      <c r="D912" s="7" t="s">
        <v>57</v>
      </c>
      <c r="E912" s="9">
        <v>396</v>
      </c>
      <c r="F912" s="9">
        <v>174</v>
      </c>
      <c r="G912" s="9">
        <f t="shared" si="29"/>
        <v>68904</v>
      </c>
      <c r="H912" s="9">
        <v>0</v>
      </c>
      <c r="I912" s="9">
        <v>0</v>
      </c>
      <c r="J912" s="34">
        <v>0</v>
      </c>
      <c r="K912" s="34">
        <v>0</v>
      </c>
      <c r="L912" s="9">
        <v>4</v>
      </c>
    </row>
    <row r="913" spans="1:12" x14ac:dyDescent="0.3">
      <c r="A913" s="3" t="s">
        <v>143</v>
      </c>
      <c r="B913" s="3">
        <f t="shared" si="28"/>
        <v>45397</v>
      </c>
      <c r="C913" s="7" t="s">
        <v>74</v>
      </c>
      <c r="D913" s="7" t="s">
        <v>58</v>
      </c>
      <c r="E913" s="9">
        <v>57</v>
      </c>
      <c r="F913" s="9">
        <v>5203</v>
      </c>
      <c r="G913" s="9">
        <f t="shared" si="29"/>
        <v>296571</v>
      </c>
      <c r="H913" s="9">
        <v>0</v>
      </c>
      <c r="I913" s="9">
        <v>0</v>
      </c>
      <c r="J913" s="34">
        <v>0</v>
      </c>
      <c r="K913" s="34">
        <v>0</v>
      </c>
      <c r="L913" s="9">
        <v>0</v>
      </c>
    </row>
    <row r="914" spans="1:12" x14ac:dyDescent="0.3">
      <c r="A914" s="3" t="s">
        <v>143</v>
      </c>
      <c r="B914" s="3">
        <f t="shared" si="28"/>
        <v>45397</v>
      </c>
      <c r="C914" s="7" t="s">
        <v>74</v>
      </c>
      <c r="D914" s="7" t="s">
        <v>59</v>
      </c>
      <c r="E914" s="9">
        <v>56</v>
      </c>
      <c r="F914" s="9">
        <v>5032</v>
      </c>
      <c r="G914" s="9">
        <f t="shared" si="29"/>
        <v>281792</v>
      </c>
      <c r="H914" s="9">
        <v>1</v>
      </c>
      <c r="I914" s="9">
        <v>0</v>
      </c>
      <c r="J914" s="34">
        <v>0.09</v>
      </c>
      <c r="K914" s="34">
        <v>0.01</v>
      </c>
      <c r="L914" s="9">
        <v>0</v>
      </c>
    </row>
    <row r="915" spans="1:12" x14ac:dyDescent="0.3">
      <c r="A915" s="3" t="s">
        <v>143</v>
      </c>
      <c r="B915" s="3">
        <f t="shared" si="28"/>
        <v>45397</v>
      </c>
      <c r="C915" s="7" t="s">
        <v>74</v>
      </c>
      <c r="D915" s="7" t="s">
        <v>60</v>
      </c>
      <c r="E915" s="9">
        <v>56</v>
      </c>
      <c r="F915" s="9">
        <v>4903</v>
      </c>
      <c r="G915" s="9">
        <f t="shared" si="29"/>
        <v>274568</v>
      </c>
      <c r="H915" s="9">
        <v>0</v>
      </c>
      <c r="I915" s="9">
        <v>0</v>
      </c>
      <c r="J915" s="34">
        <v>0</v>
      </c>
      <c r="K915" s="34">
        <v>0</v>
      </c>
      <c r="L915" s="9">
        <v>0</v>
      </c>
    </row>
    <row r="916" spans="1:12" x14ac:dyDescent="0.3">
      <c r="A916" s="3" t="s">
        <v>143</v>
      </c>
      <c r="B916" s="3">
        <f t="shared" si="28"/>
        <v>45397</v>
      </c>
      <c r="C916" s="7" t="s">
        <v>74</v>
      </c>
      <c r="D916" s="7" t="s">
        <v>61</v>
      </c>
      <c r="E916" s="9">
        <v>64</v>
      </c>
      <c r="F916" s="9">
        <v>1201</v>
      </c>
      <c r="G916" s="9">
        <f t="shared" si="29"/>
        <v>76864</v>
      </c>
      <c r="H916" s="9">
        <v>0</v>
      </c>
      <c r="I916" s="9">
        <v>0</v>
      </c>
      <c r="J916" s="34">
        <v>0</v>
      </c>
      <c r="K916" s="34">
        <v>0</v>
      </c>
      <c r="L916" s="9">
        <v>0</v>
      </c>
    </row>
    <row r="917" spans="1:12" x14ac:dyDescent="0.3">
      <c r="A917" s="3" t="s">
        <v>143</v>
      </c>
      <c r="B917" s="3">
        <f t="shared" si="28"/>
        <v>45397</v>
      </c>
      <c r="C917" s="7" t="s">
        <v>76</v>
      </c>
      <c r="D917" s="7" t="s">
        <v>46</v>
      </c>
      <c r="E917" s="9">
        <v>133</v>
      </c>
      <c r="F917" s="9">
        <v>306</v>
      </c>
      <c r="G917" s="9">
        <f t="shared" si="29"/>
        <v>40698</v>
      </c>
      <c r="H917" s="9">
        <v>1</v>
      </c>
      <c r="I917" s="9">
        <v>0</v>
      </c>
      <c r="J917" s="34">
        <v>0.24</v>
      </c>
      <c r="K917" s="34">
        <v>0.02</v>
      </c>
      <c r="L917" s="9">
        <v>0</v>
      </c>
    </row>
    <row r="918" spans="1:12" x14ac:dyDescent="0.3">
      <c r="A918" s="3" t="s">
        <v>143</v>
      </c>
      <c r="B918" s="3">
        <f t="shared" si="28"/>
        <v>45397</v>
      </c>
      <c r="C918" s="7" t="s">
        <v>76</v>
      </c>
      <c r="D918" s="7" t="s">
        <v>49</v>
      </c>
      <c r="E918" s="9">
        <v>131</v>
      </c>
      <c r="F918" s="9">
        <v>318</v>
      </c>
      <c r="G918" s="9">
        <f t="shared" si="29"/>
        <v>41658</v>
      </c>
      <c r="H918" s="9">
        <v>0</v>
      </c>
      <c r="I918" s="9">
        <v>0</v>
      </c>
      <c r="J918" s="34">
        <v>0</v>
      </c>
      <c r="K918" s="34">
        <v>0</v>
      </c>
      <c r="L918" s="9">
        <v>0</v>
      </c>
    </row>
    <row r="919" spans="1:12" x14ac:dyDescent="0.3">
      <c r="A919" s="3" t="s">
        <v>143</v>
      </c>
      <c r="B919" s="3">
        <f t="shared" si="28"/>
        <v>45397</v>
      </c>
      <c r="C919" s="7" t="s">
        <v>76</v>
      </c>
      <c r="D919" s="7" t="s">
        <v>50</v>
      </c>
      <c r="E919" s="9">
        <v>108</v>
      </c>
      <c r="F919" s="9">
        <v>325</v>
      </c>
      <c r="G919" s="9">
        <f t="shared" si="29"/>
        <v>35100</v>
      </c>
      <c r="H919" s="9">
        <v>0</v>
      </c>
      <c r="I919" s="9">
        <v>0</v>
      </c>
      <c r="J919" s="34">
        <v>0</v>
      </c>
      <c r="K919" s="34">
        <v>0</v>
      </c>
      <c r="L919" s="9">
        <v>0</v>
      </c>
    </row>
    <row r="920" spans="1:12" x14ac:dyDescent="0.3">
      <c r="A920" s="3" t="s">
        <v>143</v>
      </c>
      <c r="B920" s="3">
        <f t="shared" si="28"/>
        <v>45397</v>
      </c>
      <c r="C920" s="7" t="s">
        <v>76</v>
      </c>
      <c r="D920" s="7" t="s">
        <v>51</v>
      </c>
      <c r="E920" s="9">
        <v>150</v>
      </c>
      <c r="F920" s="9">
        <v>363</v>
      </c>
      <c r="G920" s="9">
        <f t="shared" si="29"/>
        <v>54450</v>
      </c>
      <c r="H920" s="9">
        <v>1</v>
      </c>
      <c r="I920" s="9">
        <v>0</v>
      </c>
      <c r="J920" s="34">
        <v>0.15</v>
      </c>
      <c r="K920" s="34">
        <v>0.02</v>
      </c>
      <c r="L920" s="9">
        <v>0</v>
      </c>
    </row>
    <row r="921" spans="1:12" x14ac:dyDescent="0.3">
      <c r="A921" s="3" t="s">
        <v>143</v>
      </c>
      <c r="B921" s="3">
        <f t="shared" si="28"/>
        <v>45397</v>
      </c>
      <c r="C921" s="7" t="s">
        <v>76</v>
      </c>
      <c r="D921" s="7" t="s">
        <v>52</v>
      </c>
      <c r="E921" s="9">
        <v>124</v>
      </c>
      <c r="F921" s="9">
        <v>268</v>
      </c>
      <c r="G921" s="9">
        <f t="shared" si="29"/>
        <v>33232</v>
      </c>
      <c r="H921" s="9">
        <v>0</v>
      </c>
      <c r="I921" s="9">
        <v>0</v>
      </c>
      <c r="J921" s="34">
        <v>0</v>
      </c>
      <c r="K921" s="34">
        <v>0</v>
      </c>
      <c r="L921" s="9">
        <v>0</v>
      </c>
    </row>
    <row r="922" spans="1:12" x14ac:dyDescent="0.3">
      <c r="A922" s="3" t="s">
        <v>143</v>
      </c>
      <c r="B922" s="3">
        <f t="shared" si="28"/>
        <v>45397</v>
      </c>
      <c r="C922" s="7" t="s">
        <v>76</v>
      </c>
      <c r="D922" s="7" t="s">
        <v>54</v>
      </c>
      <c r="E922" s="9">
        <v>254</v>
      </c>
      <c r="F922" s="9">
        <v>172</v>
      </c>
      <c r="G922" s="9">
        <f t="shared" si="29"/>
        <v>43688</v>
      </c>
      <c r="H922" s="9">
        <v>1</v>
      </c>
      <c r="I922" s="9">
        <v>0</v>
      </c>
      <c r="J922" s="34">
        <v>0.15</v>
      </c>
      <c r="K922" s="34">
        <v>0.03</v>
      </c>
      <c r="L922" s="9">
        <v>3</v>
      </c>
    </row>
    <row r="923" spans="1:12" x14ac:dyDescent="0.3">
      <c r="A923" s="3" t="s">
        <v>143</v>
      </c>
      <c r="B923" s="3">
        <f t="shared" si="28"/>
        <v>45397</v>
      </c>
      <c r="C923" s="7" t="s">
        <v>76</v>
      </c>
      <c r="D923" s="7" t="s">
        <v>55</v>
      </c>
      <c r="E923" s="9">
        <v>185</v>
      </c>
      <c r="F923" s="9">
        <v>190</v>
      </c>
      <c r="G923" s="9">
        <f t="shared" si="29"/>
        <v>35150</v>
      </c>
      <c r="H923" s="9">
        <v>0</v>
      </c>
      <c r="I923" s="9">
        <v>0</v>
      </c>
      <c r="J923" s="34">
        <v>0</v>
      </c>
      <c r="K923" s="34">
        <v>0</v>
      </c>
      <c r="L923" s="9">
        <v>0</v>
      </c>
    </row>
    <row r="924" spans="1:12" x14ac:dyDescent="0.3">
      <c r="A924" s="3" t="s">
        <v>143</v>
      </c>
      <c r="B924" s="3">
        <f t="shared" si="28"/>
        <v>45397</v>
      </c>
      <c r="C924" s="7" t="s">
        <v>76</v>
      </c>
      <c r="D924" s="7" t="s">
        <v>56</v>
      </c>
      <c r="E924" s="9">
        <v>241</v>
      </c>
      <c r="F924" s="9">
        <v>210</v>
      </c>
      <c r="G924" s="9">
        <f t="shared" si="29"/>
        <v>50610</v>
      </c>
      <c r="H924" s="9">
        <v>1</v>
      </c>
      <c r="I924" s="9">
        <v>1</v>
      </c>
      <c r="J924" s="34">
        <v>0.11</v>
      </c>
      <c r="K924" s="34">
        <v>0.03</v>
      </c>
      <c r="L924" s="9">
        <v>0</v>
      </c>
    </row>
    <row r="925" spans="1:12" x14ac:dyDescent="0.3">
      <c r="A925" s="3" t="s">
        <v>143</v>
      </c>
      <c r="B925" s="3">
        <f t="shared" si="28"/>
        <v>45397</v>
      </c>
      <c r="C925" s="7" t="s">
        <v>76</v>
      </c>
      <c r="D925" s="7" t="s">
        <v>57</v>
      </c>
      <c r="E925" s="9">
        <v>209</v>
      </c>
      <c r="F925" s="9">
        <v>183</v>
      </c>
      <c r="G925" s="9">
        <f t="shared" si="29"/>
        <v>38247</v>
      </c>
      <c r="H925" s="9">
        <v>0</v>
      </c>
      <c r="I925" s="9">
        <v>0</v>
      </c>
      <c r="J925" s="34">
        <v>0</v>
      </c>
      <c r="K925" s="34">
        <v>0</v>
      </c>
      <c r="L925" s="9">
        <v>0</v>
      </c>
    </row>
    <row r="926" spans="1:12" x14ac:dyDescent="0.3">
      <c r="A926" s="3" t="s">
        <v>143</v>
      </c>
      <c r="B926" s="3">
        <f t="shared" si="28"/>
        <v>45397</v>
      </c>
      <c r="C926" s="7" t="s">
        <v>76</v>
      </c>
      <c r="D926" s="7" t="s">
        <v>58</v>
      </c>
      <c r="E926" s="9">
        <v>61</v>
      </c>
      <c r="F926" s="9">
        <v>5372</v>
      </c>
      <c r="G926" s="9">
        <f t="shared" si="29"/>
        <v>327692</v>
      </c>
      <c r="H926" s="9">
        <v>0</v>
      </c>
      <c r="I926" s="9">
        <v>0</v>
      </c>
      <c r="J926" s="34">
        <v>0</v>
      </c>
      <c r="K926" s="34">
        <v>0</v>
      </c>
      <c r="L926" s="9">
        <v>0</v>
      </c>
    </row>
    <row r="927" spans="1:12" x14ac:dyDescent="0.3">
      <c r="A927" s="3" t="s">
        <v>143</v>
      </c>
      <c r="B927" s="3">
        <f t="shared" si="28"/>
        <v>45397</v>
      </c>
      <c r="C927" s="7" t="s">
        <v>76</v>
      </c>
      <c r="D927" s="7" t="s">
        <v>59</v>
      </c>
      <c r="E927" s="9">
        <v>53</v>
      </c>
      <c r="F927" s="9">
        <v>5259</v>
      </c>
      <c r="G927" s="9">
        <f t="shared" si="29"/>
        <v>278727</v>
      </c>
      <c r="H927" s="9">
        <v>0</v>
      </c>
      <c r="I927" s="9">
        <v>0</v>
      </c>
      <c r="J927" s="34">
        <v>0</v>
      </c>
      <c r="K927" s="34">
        <v>0</v>
      </c>
      <c r="L927" s="9">
        <v>0</v>
      </c>
    </row>
    <row r="928" spans="1:12" x14ac:dyDescent="0.3">
      <c r="A928" s="3" t="s">
        <v>143</v>
      </c>
      <c r="B928" s="3">
        <f t="shared" si="28"/>
        <v>45397</v>
      </c>
      <c r="C928" s="7" t="s">
        <v>76</v>
      </c>
      <c r="D928" s="7" t="s">
        <v>60</v>
      </c>
      <c r="E928" s="9">
        <v>65</v>
      </c>
      <c r="F928" s="9">
        <v>5084</v>
      </c>
      <c r="G928" s="9">
        <f t="shared" si="29"/>
        <v>330460</v>
      </c>
      <c r="H928" s="9">
        <v>0</v>
      </c>
      <c r="I928" s="9">
        <v>0</v>
      </c>
      <c r="J928" s="34">
        <v>0</v>
      </c>
      <c r="K928" s="34">
        <v>0</v>
      </c>
      <c r="L928" s="9">
        <v>0</v>
      </c>
    </row>
    <row r="929" spans="1:12" x14ac:dyDescent="0.3">
      <c r="A929" s="3" t="s">
        <v>143</v>
      </c>
      <c r="B929" s="3">
        <f t="shared" si="28"/>
        <v>45397</v>
      </c>
      <c r="C929" s="7" t="s">
        <v>76</v>
      </c>
      <c r="D929" s="7" t="s">
        <v>61</v>
      </c>
      <c r="E929" s="9">
        <v>58</v>
      </c>
      <c r="F929" s="9">
        <v>1257</v>
      </c>
      <c r="G929" s="9">
        <f t="shared" si="29"/>
        <v>72906</v>
      </c>
      <c r="H929" s="9">
        <v>0</v>
      </c>
      <c r="I929" s="9">
        <v>0</v>
      </c>
      <c r="J929" s="34">
        <v>0</v>
      </c>
      <c r="K929" s="34">
        <v>0</v>
      </c>
      <c r="L929" s="9">
        <v>0</v>
      </c>
    </row>
    <row r="930" spans="1:12" x14ac:dyDescent="0.3">
      <c r="A930" s="3" t="s">
        <v>198</v>
      </c>
      <c r="B930" s="3">
        <f t="shared" si="28"/>
        <v>45404</v>
      </c>
      <c r="C930" s="7" t="s">
        <v>62</v>
      </c>
      <c r="D930" s="7" t="s">
        <v>46</v>
      </c>
      <c r="E930" s="9">
        <v>274</v>
      </c>
      <c r="F930" s="9">
        <v>291</v>
      </c>
      <c r="G930" s="9">
        <f t="shared" si="29"/>
        <v>79734</v>
      </c>
      <c r="H930" s="9">
        <v>0</v>
      </c>
      <c r="I930" s="9">
        <v>0</v>
      </c>
      <c r="J930" s="34">
        <v>0</v>
      </c>
      <c r="K930" s="34">
        <v>0</v>
      </c>
      <c r="L930" s="9">
        <v>0</v>
      </c>
    </row>
    <row r="931" spans="1:12" x14ac:dyDescent="0.3">
      <c r="A931" s="3" t="s">
        <v>198</v>
      </c>
      <c r="B931" s="3">
        <f t="shared" si="28"/>
        <v>45404</v>
      </c>
      <c r="C931" s="7" t="s">
        <v>62</v>
      </c>
      <c r="D931" s="7" t="s">
        <v>49</v>
      </c>
      <c r="E931" s="9">
        <v>278</v>
      </c>
      <c r="F931" s="9">
        <v>304</v>
      </c>
      <c r="G931" s="9">
        <f t="shared" si="29"/>
        <v>84512</v>
      </c>
      <c r="H931" s="9">
        <v>0</v>
      </c>
      <c r="I931" s="9">
        <v>0</v>
      </c>
      <c r="J931" s="34">
        <v>0</v>
      </c>
      <c r="K931" s="34">
        <v>0</v>
      </c>
      <c r="L931" s="9">
        <v>0</v>
      </c>
    </row>
    <row r="932" spans="1:12" x14ac:dyDescent="0.3">
      <c r="A932" s="3" t="s">
        <v>198</v>
      </c>
      <c r="B932" s="3">
        <f t="shared" si="28"/>
        <v>45404</v>
      </c>
      <c r="C932" s="7" t="s">
        <v>62</v>
      </c>
      <c r="D932" s="7" t="s">
        <v>50</v>
      </c>
      <c r="E932" s="9">
        <v>269</v>
      </c>
      <c r="F932" s="9">
        <v>312</v>
      </c>
      <c r="G932" s="9">
        <f t="shared" si="29"/>
        <v>83928</v>
      </c>
      <c r="H932" s="9">
        <v>0</v>
      </c>
      <c r="I932" s="9">
        <v>0</v>
      </c>
      <c r="J932" s="34">
        <v>0</v>
      </c>
      <c r="K932" s="34">
        <v>0</v>
      </c>
      <c r="L932" s="9">
        <v>0</v>
      </c>
    </row>
    <row r="933" spans="1:12" x14ac:dyDescent="0.3">
      <c r="A933" s="3" t="s">
        <v>198</v>
      </c>
      <c r="B933" s="3">
        <f t="shared" si="28"/>
        <v>45404</v>
      </c>
      <c r="C933" s="7" t="s">
        <v>62</v>
      </c>
      <c r="D933" s="7" t="s">
        <v>51</v>
      </c>
      <c r="E933" s="9">
        <v>274</v>
      </c>
      <c r="F933" s="9">
        <v>349</v>
      </c>
      <c r="G933" s="9">
        <f t="shared" si="29"/>
        <v>95626</v>
      </c>
      <c r="H933" s="9">
        <v>0</v>
      </c>
      <c r="I933" s="9">
        <v>0</v>
      </c>
      <c r="J933" s="34">
        <v>0</v>
      </c>
      <c r="K933" s="34">
        <v>0</v>
      </c>
      <c r="L933" s="9">
        <v>0</v>
      </c>
    </row>
    <row r="934" spans="1:12" x14ac:dyDescent="0.3">
      <c r="A934" s="3" t="s">
        <v>198</v>
      </c>
      <c r="B934" s="3">
        <f t="shared" si="28"/>
        <v>45404</v>
      </c>
      <c r="C934" s="7" t="s">
        <v>62</v>
      </c>
      <c r="D934" s="7" t="s">
        <v>52</v>
      </c>
      <c r="E934" s="9">
        <v>284</v>
      </c>
      <c r="F934" s="9">
        <v>255</v>
      </c>
      <c r="G934" s="9">
        <f t="shared" si="29"/>
        <v>72420</v>
      </c>
      <c r="H934" s="9">
        <v>0</v>
      </c>
      <c r="I934" s="9">
        <v>0</v>
      </c>
      <c r="J934" s="34">
        <v>0</v>
      </c>
      <c r="K934" s="34">
        <v>0</v>
      </c>
      <c r="L934" s="9">
        <v>0</v>
      </c>
    </row>
    <row r="935" spans="1:12" x14ac:dyDescent="0.3">
      <c r="A935" s="3" t="s">
        <v>198</v>
      </c>
      <c r="B935" s="3">
        <f t="shared" si="28"/>
        <v>45404</v>
      </c>
      <c r="C935" s="7" t="s">
        <v>62</v>
      </c>
      <c r="D935" s="7" t="s">
        <v>54</v>
      </c>
      <c r="E935" s="9">
        <v>350</v>
      </c>
      <c r="F935" s="9">
        <v>164</v>
      </c>
      <c r="G935" s="9">
        <f t="shared" si="29"/>
        <v>57400</v>
      </c>
      <c r="H935" s="9">
        <v>0</v>
      </c>
      <c r="I935" s="9">
        <v>0</v>
      </c>
      <c r="J935" s="34">
        <v>0</v>
      </c>
      <c r="K935" s="34">
        <v>0</v>
      </c>
      <c r="L935" s="9">
        <v>0</v>
      </c>
    </row>
    <row r="936" spans="1:12" x14ac:dyDescent="0.3">
      <c r="A936" s="3" t="s">
        <v>198</v>
      </c>
      <c r="B936" s="3">
        <f t="shared" si="28"/>
        <v>45404</v>
      </c>
      <c r="C936" s="7" t="s">
        <v>62</v>
      </c>
      <c r="D936" s="7" t="s">
        <v>55</v>
      </c>
      <c r="E936" s="9">
        <v>392</v>
      </c>
      <c r="F936" s="9">
        <v>184</v>
      </c>
      <c r="G936" s="9">
        <f t="shared" si="29"/>
        <v>72128</v>
      </c>
      <c r="H936" s="9">
        <v>0</v>
      </c>
      <c r="I936" s="9">
        <v>0</v>
      </c>
      <c r="J936" s="34">
        <v>0</v>
      </c>
      <c r="K936" s="34">
        <v>0</v>
      </c>
      <c r="L936" s="9">
        <v>0</v>
      </c>
    </row>
    <row r="937" spans="1:12" x14ac:dyDescent="0.3">
      <c r="A937" s="3" t="s">
        <v>198</v>
      </c>
      <c r="B937" s="3">
        <f t="shared" si="28"/>
        <v>45404</v>
      </c>
      <c r="C937" s="7" t="s">
        <v>62</v>
      </c>
      <c r="D937" s="7" t="s">
        <v>56</v>
      </c>
      <c r="E937" s="9">
        <v>428</v>
      </c>
      <c r="F937" s="9">
        <v>199</v>
      </c>
      <c r="G937" s="9">
        <f t="shared" si="29"/>
        <v>85172</v>
      </c>
      <c r="H937" s="9">
        <v>0</v>
      </c>
      <c r="I937" s="9">
        <v>0</v>
      </c>
      <c r="J937" s="34">
        <v>0</v>
      </c>
      <c r="K937" s="34">
        <v>0</v>
      </c>
      <c r="L937" s="9">
        <v>0</v>
      </c>
    </row>
    <row r="938" spans="1:12" x14ac:dyDescent="0.3">
      <c r="A938" s="3" t="s">
        <v>198</v>
      </c>
      <c r="B938" s="3">
        <f t="shared" si="28"/>
        <v>45404</v>
      </c>
      <c r="C938" s="7" t="s">
        <v>62</v>
      </c>
      <c r="D938" s="7" t="s">
        <v>57</v>
      </c>
      <c r="E938" s="9">
        <v>432</v>
      </c>
      <c r="F938" s="9">
        <v>173</v>
      </c>
      <c r="G938" s="9">
        <f t="shared" si="29"/>
        <v>74736</v>
      </c>
      <c r="H938" s="9">
        <v>0</v>
      </c>
      <c r="I938" s="9">
        <v>0</v>
      </c>
      <c r="J938" s="34">
        <v>0</v>
      </c>
      <c r="K938" s="34">
        <v>0</v>
      </c>
      <c r="L938" s="9">
        <v>0</v>
      </c>
    </row>
    <row r="939" spans="1:12" x14ac:dyDescent="0.3">
      <c r="A939" s="3" t="s">
        <v>198</v>
      </c>
      <c r="B939" s="3">
        <f t="shared" si="28"/>
        <v>45404</v>
      </c>
      <c r="C939" s="7" t="s">
        <v>62</v>
      </c>
      <c r="D939" s="7" t="s">
        <v>58</v>
      </c>
      <c r="E939" s="9">
        <v>49</v>
      </c>
      <c r="F939" s="9">
        <v>5153</v>
      </c>
      <c r="G939" s="9">
        <f t="shared" si="29"/>
        <v>252497</v>
      </c>
      <c r="H939" s="9">
        <v>0</v>
      </c>
      <c r="I939" s="9">
        <v>0</v>
      </c>
      <c r="J939" s="34">
        <v>0</v>
      </c>
      <c r="K939" s="34">
        <v>0</v>
      </c>
      <c r="L939" s="9">
        <v>0</v>
      </c>
    </row>
    <row r="940" spans="1:12" x14ac:dyDescent="0.3">
      <c r="A940" s="3" t="s">
        <v>198</v>
      </c>
      <c r="B940" s="3">
        <f t="shared" si="28"/>
        <v>45404</v>
      </c>
      <c r="C940" s="7" t="s">
        <v>62</v>
      </c>
      <c r="D940" s="7" t="s">
        <v>59</v>
      </c>
      <c r="E940" s="9">
        <v>54</v>
      </c>
      <c r="F940" s="9">
        <v>5052</v>
      </c>
      <c r="G940" s="9">
        <f t="shared" si="29"/>
        <v>272808</v>
      </c>
      <c r="H940" s="9">
        <v>1</v>
      </c>
      <c r="I940" s="9">
        <v>0</v>
      </c>
      <c r="J940" s="34">
        <v>0.08</v>
      </c>
      <c r="K940" s="34">
        <v>0.01</v>
      </c>
      <c r="L940" s="9">
        <v>0</v>
      </c>
    </row>
    <row r="941" spans="1:12" x14ac:dyDescent="0.3">
      <c r="A941" s="3" t="s">
        <v>198</v>
      </c>
      <c r="B941" s="3">
        <f t="shared" si="28"/>
        <v>45404</v>
      </c>
      <c r="C941" s="7" t="s">
        <v>62</v>
      </c>
      <c r="D941" s="7" t="s">
        <v>60</v>
      </c>
      <c r="E941" s="9">
        <v>55</v>
      </c>
      <c r="F941" s="9">
        <v>4895</v>
      </c>
      <c r="G941" s="9">
        <f t="shared" si="29"/>
        <v>269225</v>
      </c>
      <c r="H941" s="9">
        <v>0</v>
      </c>
      <c r="I941" s="9">
        <v>0</v>
      </c>
      <c r="J941" s="34">
        <v>0</v>
      </c>
      <c r="K941" s="34">
        <v>0</v>
      </c>
      <c r="L941" s="9">
        <v>0</v>
      </c>
    </row>
    <row r="942" spans="1:12" x14ac:dyDescent="0.3">
      <c r="A942" s="3" t="s">
        <v>198</v>
      </c>
      <c r="B942" s="3">
        <f t="shared" si="28"/>
        <v>45404</v>
      </c>
      <c r="C942" s="7" t="s">
        <v>62</v>
      </c>
      <c r="D942" s="7" t="s">
        <v>61</v>
      </c>
      <c r="E942" s="9">
        <v>57</v>
      </c>
      <c r="F942" s="9">
        <v>1202</v>
      </c>
      <c r="G942" s="9">
        <f t="shared" si="29"/>
        <v>68514</v>
      </c>
      <c r="H942" s="9">
        <v>0</v>
      </c>
      <c r="I942" s="9">
        <v>0</v>
      </c>
      <c r="J942" s="34">
        <v>0</v>
      </c>
      <c r="K942" s="34">
        <v>0</v>
      </c>
      <c r="L942" s="9">
        <v>0</v>
      </c>
    </row>
    <row r="943" spans="1:12" x14ac:dyDescent="0.3">
      <c r="A943" s="3" t="s">
        <v>198</v>
      </c>
      <c r="B943" s="3">
        <f t="shared" si="28"/>
        <v>45404</v>
      </c>
      <c r="C943" s="7" t="s">
        <v>66</v>
      </c>
      <c r="D943" s="7" t="s">
        <v>46</v>
      </c>
      <c r="E943" s="9">
        <v>155</v>
      </c>
      <c r="F943" s="9">
        <v>299</v>
      </c>
      <c r="G943" s="9">
        <f t="shared" si="29"/>
        <v>46345</v>
      </c>
      <c r="H943" s="9">
        <v>0</v>
      </c>
      <c r="I943" s="9">
        <v>0</v>
      </c>
      <c r="J943" s="34">
        <v>0</v>
      </c>
      <c r="K943" s="34">
        <v>0</v>
      </c>
      <c r="L943" s="9">
        <v>0</v>
      </c>
    </row>
    <row r="944" spans="1:12" x14ac:dyDescent="0.3">
      <c r="A944" s="3" t="s">
        <v>198</v>
      </c>
      <c r="B944" s="3">
        <f t="shared" si="28"/>
        <v>45404</v>
      </c>
      <c r="C944" s="7" t="s">
        <v>66</v>
      </c>
      <c r="D944" s="7" t="s">
        <v>49</v>
      </c>
      <c r="E944" s="9">
        <v>182</v>
      </c>
      <c r="F944" s="9">
        <v>310</v>
      </c>
      <c r="G944" s="9">
        <f t="shared" si="29"/>
        <v>56420</v>
      </c>
      <c r="H944" s="9">
        <v>0</v>
      </c>
      <c r="I944" s="9">
        <v>0</v>
      </c>
      <c r="J944" s="34">
        <v>0</v>
      </c>
      <c r="K944" s="34">
        <v>0</v>
      </c>
      <c r="L944" s="9">
        <v>0</v>
      </c>
    </row>
    <row r="945" spans="1:12" x14ac:dyDescent="0.3">
      <c r="A945" s="3" t="s">
        <v>198</v>
      </c>
      <c r="B945" s="3">
        <f t="shared" si="28"/>
        <v>45404</v>
      </c>
      <c r="C945" s="7" t="s">
        <v>66</v>
      </c>
      <c r="D945" s="7" t="s">
        <v>50</v>
      </c>
      <c r="E945" s="9">
        <v>180</v>
      </c>
      <c r="F945" s="9">
        <v>318</v>
      </c>
      <c r="G945" s="9">
        <f t="shared" si="29"/>
        <v>57240</v>
      </c>
      <c r="H945" s="9">
        <v>0</v>
      </c>
      <c r="I945" s="9">
        <v>0</v>
      </c>
      <c r="J945" s="34">
        <v>0</v>
      </c>
      <c r="K945" s="34">
        <v>0</v>
      </c>
      <c r="L945" s="9">
        <v>0</v>
      </c>
    </row>
    <row r="946" spans="1:12" x14ac:dyDescent="0.3">
      <c r="A946" s="3" t="s">
        <v>198</v>
      </c>
      <c r="B946" s="3">
        <f t="shared" si="28"/>
        <v>45404</v>
      </c>
      <c r="C946" s="7" t="s">
        <v>66</v>
      </c>
      <c r="D946" s="7" t="s">
        <v>51</v>
      </c>
      <c r="E946" s="9">
        <v>153</v>
      </c>
      <c r="F946" s="9">
        <v>356</v>
      </c>
      <c r="G946" s="9">
        <f t="shared" si="29"/>
        <v>54468</v>
      </c>
      <c r="H946" s="9">
        <v>0</v>
      </c>
      <c r="I946" s="9">
        <v>0</v>
      </c>
      <c r="J946" s="34">
        <v>0</v>
      </c>
      <c r="K946" s="34">
        <v>0</v>
      </c>
      <c r="L946" s="9">
        <v>0</v>
      </c>
    </row>
    <row r="947" spans="1:12" x14ac:dyDescent="0.3">
      <c r="A947" s="3" t="s">
        <v>198</v>
      </c>
      <c r="B947" s="3">
        <f t="shared" si="28"/>
        <v>45404</v>
      </c>
      <c r="C947" s="7" t="s">
        <v>66</v>
      </c>
      <c r="D947" s="7" t="s">
        <v>52</v>
      </c>
      <c r="E947" s="9">
        <v>203</v>
      </c>
      <c r="F947" s="9">
        <v>263</v>
      </c>
      <c r="G947" s="9">
        <f t="shared" si="29"/>
        <v>53389</v>
      </c>
      <c r="H947" s="9">
        <v>0</v>
      </c>
      <c r="I947" s="9">
        <v>0</v>
      </c>
      <c r="J947" s="34">
        <v>0</v>
      </c>
      <c r="K947" s="34">
        <v>0</v>
      </c>
      <c r="L947" s="9">
        <v>0</v>
      </c>
    </row>
    <row r="948" spans="1:12" x14ac:dyDescent="0.3">
      <c r="A948" s="3" t="s">
        <v>198</v>
      </c>
      <c r="B948" s="3">
        <f t="shared" si="28"/>
        <v>45404</v>
      </c>
      <c r="C948" s="7" t="s">
        <v>66</v>
      </c>
      <c r="D948" s="7" t="s">
        <v>54</v>
      </c>
      <c r="E948" s="9">
        <v>297</v>
      </c>
      <c r="F948" s="9">
        <v>169</v>
      </c>
      <c r="G948" s="9">
        <f t="shared" si="29"/>
        <v>50193</v>
      </c>
      <c r="H948" s="9">
        <v>0</v>
      </c>
      <c r="I948" s="9">
        <v>0</v>
      </c>
      <c r="J948" s="34">
        <v>0</v>
      </c>
      <c r="K948" s="34">
        <v>0</v>
      </c>
      <c r="L948" s="9">
        <v>0</v>
      </c>
    </row>
    <row r="949" spans="1:12" x14ac:dyDescent="0.3">
      <c r="A949" s="3" t="s">
        <v>198</v>
      </c>
      <c r="B949" s="3">
        <f t="shared" si="28"/>
        <v>45404</v>
      </c>
      <c r="C949" s="7" t="s">
        <v>66</v>
      </c>
      <c r="D949" s="7" t="s">
        <v>55</v>
      </c>
      <c r="E949" s="9">
        <v>234</v>
      </c>
      <c r="F949" s="9">
        <v>189</v>
      </c>
      <c r="G949" s="9">
        <f t="shared" si="29"/>
        <v>44226</v>
      </c>
      <c r="H949" s="9">
        <v>0</v>
      </c>
      <c r="I949" s="9">
        <v>0</v>
      </c>
      <c r="J949" s="34">
        <v>0</v>
      </c>
      <c r="K949" s="34">
        <v>0</v>
      </c>
      <c r="L949" s="9">
        <v>0</v>
      </c>
    </row>
    <row r="950" spans="1:12" x14ac:dyDescent="0.3">
      <c r="A950" s="3" t="s">
        <v>198</v>
      </c>
      <c r="B950" s="3">
        <f t="shared" si="28"/>
        <v>45404</v>
      </c>
      <c r="C950" s="7" t="s">
        <v>66</v>
      </c>
      <c r="D950" s="7" t="s">
        <v>56</v>
      </c>
      <c r="E950" s="9">
        <v>313</v>
      </c>
      <c r="F950" s="9">
        <v>206</v>
      </c>
      <c r="G950" s="9">
        <f t="shared" si="29"/>
        <v>64478</v>
      </c>
      <c r="H950" s="9">
        <v>0</v>
      </c>
      <c r="I950" s="9">
        <v>0</v>
      </c>
      <c r="J950" s="34">
        <v>0</v>
      </c>
      <c r="K950" s="34">
        <v>0</v>
      </c>
      <c r="L950" s="9">
        <v>0</v>
      </c>
    </row>
    <row r="951" spans="1:12" x14ac:dyDescent="0.3">
      <c r="A951" s="3" t="s">
        <v>198</v>
      </c>
      <c r="B951" s="3">
        <f t="shared" si="28"/>
        <v>45404</v>
      </c>
      <c r="C951" s="7" t="s">
        <v>66</v>
      </c>
      <c r="D951" s="7" t="s">
        <v>57</v>
      </c>
      <c r="E951" s="9">
        <v>358</v>
      </c>
      <c r="F951" s="9">
        <v>178</v>
      </c>
      <c r="G951" s="9">
        <f t="shared" si="29"/>
        <v>63724</v>
      </c>
      <c r="H951" s="9">
        <v>1</v>
      </c>
      <c r="I951" s="9">
        <v>1</v>
      </c>
      <c r="J951" s="34">
        <v>0.23</v>
      </c>
      <c r="K951" s="34">
        <v>0.02</v>
      </c>
      <c r="L951" s="9">
        <v>0</v>
      </c>
    </row>
    <row r="952" spans="1:12" x14ac:dyDescent="0.3">
      <c r="A952" s="3" t="s">
        <v>198</v>
      </c>
      <c r="B952" s="3">
        <f t="shared" si="28"/>
        <v>45404</v>
      </c>
      <c r="C952" s="7" t="s">
        <v>66</v>
      </c>
      <c r="D952" s="7" t="s">
        <v>58</v>
      </c>
      <c r="E952" s="9">
        <v>44</v>
      </c>
      <c r="F952" s="9">
        <v>5247</v>
      </c>
      <c r="G952" s="9">
        <f t="shared" si="29"/>
        <v>230868</v>
      </c>
      <c r="H952" s="9">
        <v>0</v>
      </c>
      <c r="I952" s="9">
        <v>0</v>
      </c>
      <c r="J952" s="34">
        <v>0</v>
      </c>
      <c r="K952" s="34">
        <v>0</v>
      </c>
      <c r="L952" s="9">
        <v>0</v>
      </c>
    </row>
    <row r="953" spans="1:12" x14ac:dyDescent="0.3">
      <c r="A953" s="3" t="s">
        <v>198</v>
      </c>
      <c r="B953" s="3">
        <f t="shared" si="28"/>
        <v>45404</v>
      </c>
      <c r="C953" s="7" t="s">
        <v>66</v>
      </c>
      <c r="D953" s="7" t="s">
        <v>59</v>
      </c>
      <c r="E953" s="9">
        <v>46</v>
      </c>
      <c r="F953" s="9">
        <v>5162</v>
      </c>
      <c r="G953" s="9">
        <f t="shared" si="29"/>
        <v>237452</v>
      </c>
      <c r="H953" s="9">
        <v>0</v>
      </c>
      <c r="I953" s="9">
        <v>0</v>
      </c>
      <c r="J953" s="34">
        <v>0</v>
      </c>
      <c r="K953" s="34">
        <v>0</v>
      </c>
      <c r="L953" s="9">
        <v>0</v>
      </c>
    </row>
    <row r="954" spans="1:12" x14ac:dyDescent="0.3">
      <c r="A954" s="3" t="s">
        <v>198</v>
      </c>
      <c r="B954" s="3">
        <f t="shared" si="28"/>
        <v>45404</v>
      </c>
      <c r="C954" s="7" t="s">
        <v>66</v>
      </c>
      <c r="D954" s="7" t="s">
        <v>60</v>
      </c>
      <c r="E954" s="9">
        <v>52</v>
      </c>
      <c r="F954" s="9">
        <v>5004</v>
      </c>
      <c r="G954" s="9">
        <f t="shared" si="29"/>
        <v>260208</v>
      </c>
      <c r="H954" s="9">
        <v>1</v>
      </c>
      <c r="I954" s="9">
        <v>0</v>
      </c>
      <c r="J954" s="34">
        <v>0.1</v>
      </c>
      <c r="K954" s="34">
        <v>0</v>
      </c>
      <c r="L954" s="9">
        <v>1</v>
      </c>
    </row>
    <row r="955" spans="1:12" x14ac:dyDescent="0.3">
      <c r="A955" s="3" t="s">
        <v>198</v>
      </c>
      <c r="B955" s="3">
        <f t="shared" si="28"/>
        <v>45404</v>
      </c>
      <c r="C955" s="7" t="s">
        <v>70</v>
      </c>
      <c r="D955" s="7" t="s">
        <v>46</v>
      </c>
      <c r="E955" s="9">
        <v>110</v>
      </c>
      <c r="F955" s="9">
        <v>306</v>
      </c>
      <c r="G955" s="9">
        <f t="shared" si="29"/>
        <v>33660</v>
      </c>
      <c r="H955" s="9">
        <v>1</v>
      </c>
      <c r="I955" s="9">
        <v>1</v>
      </c>
      <c r="J955" s="34">
        <v>0.21</v>
      </c>
      <c r="K955" s="34">
        <v>0.01</v>
      </c>
      <c r="L955" s="9">
        <v>0</v>
      </c>
    </row>
    <row r="956" spans="1:12" x14ac:dyDescent="0.3">
      <c r="A956" s="3" t="s">
        <v>198</v>
      </c>
      <c r="B956" s="3">
        <f t="shared" si="28"/>
        <v>45404</v>
      </c>
      <c r="C956" s="7" t="s">
        <v>70</v>
      </c>
      <c r="D956" s="7" t="s">
        <v>49</v>
      </c>
      <c r="E956" s="9">
        <v>100</v>
      </c>
      <c r="F956" s="9">
        <v>319</v>
      </c>
      <c r="G956" s="9">
        <f t="shared" si="29"/>
        <v>31900</v>
      </c>
      <c r="H956" s="9">
        <v>0</v>
      </c>
      <c r="I956" s="9">
        <v>0</v>
      </c>
      <c r="J956" s="34">
        <v>0</v>
      </c>
      <c r="K956" s="34">
        <v>0</v>
      </c>
      <c r="L956" s="9">
        <v>0</v>
      </c>
    </row>
    <row r="957" spans="1:12" x14ac:dyDescent="0.3">
      <c r="A957" s="3" t="s">
        <v>198</v>
      </c>
      <c r="B957" s="3">
        <f t="shared" si="28"/>
        <v>45404</v>
      </c>
      <c r="C957" s="7" t="s">
        <v>70</v>
      </c>
      <c r="D957" s="7" t="s">
        <v>50</v>
      </c>
      <c r="E957" s="9">
        <v>91</v>
      </c>
      <c r="F957" s="9">
        <v>327</v>
      </c>
      <c r="G957" s="9">
        <f t="shared" si="29"/>
        <v>29757</v>
      </c>
      <c r="H957" s="9">
        <v>0</v>
      </c>
      <c r="I957" s="9">
        <v>0</v>
      </c>
      <c r="J957" s="34">
        <v>0</v>
      </c>
      <c r="K957" s="34">
        <v>0</v>
      </c>
      <c r="L957" s="9">
        <v>0</v>
      </c>
    </row>
    <row r="958" spans="1:12" x14ac:dyDescent="0.3">
      <c r="A958" s="3" t="s">
        <v>198</v>
      </c>
      <c r="B958" s="3">
        <f t="shared" si="28"/>
        <v>45404</v>
      </c>
      <c r="C958" s="7" t="s">
        <v>70</v>
      </c>
      <c r="D958" s="7" t="s">
        <v>52</v>
      </c>
      <c r="E958" s="9">
        <v>99</v>
      </c>
      <c r="F958" s="9">
        <v>270</v>
      </c>
      <c r="G958" s="9">
        <f t="shared" si="29"/>
        <v>26730</v>
      </c>
      <c r="H958" s="9">
        <v>1</v>
      </c>
      <c r="I958" s="9">
        <v>1</v>
      </c>
      <c r="J958" s="34">
        <v>0.21</v>
      </c>
      <c r="K958" s="34">
        <v>0.01</v>
      </c>
      <c r="L958" s="9">
        <v>0</v>
      </c>
    </row>
    <row r="959" spans="1:12" x14ac:dyDescent="0.3">
      <c r="A959" s="3" t="s">
        <v>198</v>
      </c>
      <c r="B959" s="3">
        <f t="shared" si="28"/>
        <v>45404</v>
      </c>
      <c r="C959" s="7" t="s">
        <v>70</v>
      </c>
      <c r="D959" s="7" t="s">
        <v>55</v>
      </c>
      <c r="E959" s="9">
        <v>120</v>
      </c>
      <c r="F959" s="9">
        <v>192</v>
      </c>
      <c r="G959" s="9">
        <f t="shared" si="29"/>
        <v>23040</v>
      </c>
      <c r="H959" s="9">
        <v>0</v>
      </c>
      <c r="I959" s="9">
        <v>0</v>
      </c>
      <c r="J959" s="34">
        <v>0</v>
      </c>
      <c r="K959" s="34">
        <v>0</v>
      </c>
      <c r="L959" s="9">
        <v>0</v>
      </c>
    </row>
    <row r="960" spans="1:12" x14ac:dyDescent="0.3">
      <c r="A960" s="3" t="s">
        <v>198</v>
      </c>
      <c r="B960" s="3">
        <f t="shared" si="28"/>
        <v>45404</v>
      </c>
      <c r="C960" s="7" t="s">
        <v>70</v>
      </c>
      <c r="D960" s="7" t="s">
        <v>56</v>
      </c>
      <c r="E960" s="9">
        <v>132</v>
      </c>
      <c r="F960" s="9">
        <v>213</v>
      </c>
      <c r="G960" s="9">
        <f t="shared" si="29"/>
        <v>28116</v>
      </c>
      <c r="H960" s="9">
        <v>0</v>
      </c>
      <c r="I960" s="9">
        <v>0</v>
      </c>
      <c r="J960" s="34">
        <v>0</v>
      </c>
      <c r="K960" s="34">
        <v>0</v>
      </c>
      <c r="L960" s="9">
        <v>0</v>
      </c>
    </row>
    <row r="961" spans="1:12" x14ac:dyDescent="0.3">
      <c r="A961" s="3" t="s">
        <v>198</v>
      </c>
      <c r="B961" s="3">
        <f t="shared" si="28"/>
        <v>45404</v>
      </c>
      <c r="C961" s="7" t="s">
        <v>70</v>
      </c>
      <c r="D961" s="7" t="s">
        <v>57</v>
      </c>
      <c r="E961" s="9">
        <v>166</v>
      </c>
      <c r="F961" s="9">
        <v>183</v>
      </c>
      <c r="G961" s="9">
        <f t="shared" si="29"/>
        <v>30378</v>
      </c>
      <c r="H961" s="9">
        <v>1</v>
      </c>
      <c r="I961" s="9">
        <v>0</v>
      </c>
      <c r="J961" s="34">
        <v>0.23</v>
      </c>
      <c r="K961" s="34">
        <v>0.02</v>
      </c>
      <c r="L961" s="9">
        <v>2</v>
      </c>
    </row>
    <row r="962" spans="1:12" x14ac:dyDescent="0.3">
      <c r="A962" s="3" t="s">
        <v>198</v>
      </c>
      <c r="B962" s="3">
        <f t="shared" ref="B962:B1025" si="30">DATE(LEFT(A962,4),1,1)
 + MOD(1 - WEEKDAY(DATE(LEFT(A962,4),1,1),2),7)
 + 7*(VALUE(RIGHT(A962,2)) - 1)</f>
        <v>45404</v>
      </c>
      <c r="C962" s="7" t="s">
        <v>74</v>
      </c>
      <c r="D962" s="7" t="s">
        <v>46</v>
      </c>
      <c r="E962" s="9">
        <v>317</v>
      </c>
      <c r="F962" s="9">
        <v>294</v>
      </c>
      <c r="G962" s="9">
        <f t="shared" ref="G962:G1025" si="31">E962*F962</f>
        <v>93198</v>
      </c>
      <c r="H962" s="9">
        <v>1</v>
      </c>
      <c r="I962" s="9">
        <v>0</v>
      </c>
      <c r="J962" s="34">
        <v>0.18</v>
      </c>
      <c r="K962" s="34">
        <v>0.02</v>
      </c>
      <c r="L962" s="9">
        <v>0</v>
      </c>
    </row>
    <row r="963" spans="1:12" x14ac:dyDescent="0.3">
      <c r="A963" s="3" t="s">
        <v>198</v>
      </c>
      <c r="B963" s="3">
        <f t="shared" si="30"/>
        <v>45404</v>
      </c>
      <c r="C963" s="7" t="s">
        <v>74</v>
      </c>
      <c r="D963" s="7" t="s">
        <v>49</v>
      </c>
      <c r="E963" s="9">
        <v>267</v>
      </c>
      <c r="F963" s="9">
        <v>304</v>
      </c>
      <c r="G963" s="9">
        <f t="shared" si="31"/>
        <v>81168</v>
      </c>
      <c r="H963" s="9">
        <v>0</v>
      </c>
      <c r="I963" s="9">
        <v>0</v>
      </c>
      <c r="J963" s="34">
        <v>0</v>
      </c>
      <c r="K963" s="34">
        <v>0</v>
      </c>
      <c r="L963" s="9">
        <v>0</v>
      </c>
    </row>
    <row r="964" spans="1:12" x14ac:dyDescent="0.3">
      <c r="A964" s="3" t="s">
        <v>198</v>
      </c>
      <c r="B964" s="3">
        <f t="shared" si="30"/>
        <v>45404</v>
      </c>
      <c r="C964" s="7" t="s">
        <v>74</v>
      </c>
      <c r="D964" s="7" t="s">
        <v>50</v>
      </c>
      <c r="E964" s="9">
        <v>252</v>
      </c>
      <c r="F964" s="9">
        <v>315</v>
      </c>
      <c r="G964" s="9">
        <f t="shared" si="31"/>
        <v>79380</v>
      </c>
      <c r="H964" s="9">
        <v>0</v>
      </c>
      <c r="I964" s="9">
        <v>0</v>
      </c>
      <c r="J964" s="34">
        <v>0</v>
      </c>
      <c r="K964" s="34">
        <v>0</v>
      </c>
      <c r="L964" s="9">
        <v>0</v>
      </c>
    </row>
    <row r="965" spans="1:12" x14ac:dyDescent="0.3">
      <c r="A965" s="3" t="s">
        <v>198</v>
      </c>
      <c r="B965" s="3">
        <f t="shared" si="30"/>
        <v>45404</v>
      </c>
      <c r="C965" s="7" t="s">
        <v>74</v>
      </c>
      <c r="D965" s="7" t="s">
        <v>51</v>
      </c>
      <c r="E965" s="9">
        <v>261</v>
      </c>
      <c r="F965" s="9">
        <v>351</v>
      </c>
      <c r="G965" s="9">
        <f t="shared" si="31"/>
        <v>91611</v>
      </c>
      <c r="H965" s="9">
        <v>0</v>
      </c>
      <c r="I965" s="9">
        <v>0</v>
      </c>
      <c r="J965" s="34">
        <v>0</v>
      </c>
      <c r="K965" s="34">
        <v>0</v>
      </c>
      <c r="L965" s="9">
        <v>0</v>
      </c>
    </row>
    <row r="966" spans="1:12" x14ac:dyDescent="0.3">
      <c r="A966" s="3" t="s">
        <v>198</v>
      </c>
      <c r="B966" s="3">
        <f t="shared" si="30"/>
        <v>45404</v>
      </c>
      <c r="C966" s="7" t="s">
        <v>74</v>
      </c>
      <c r="D966" s="7" t="s">
        <v>52</v>
      </c>
      <c r="E966" s="9">
        <v>250</v>
      </c>
      <c r="F966" s="9">
        <v>257</v>
      </c>
      <c r="G966" s="9">
        <f t="shared" si="31"/>
        <v>64250</v>
      </c>
      <c r="H966" s="9">
        <v>0</v>
      </c>
      <c r="I966" s="9">
        <v>0</v>
      </c>
      <c r="J966" s="34">
        <v>0</v>
      </c>
      <c r="K966" s="34">
        <v>0</v>
      </c>
      <c r="L966" s="9">
        <v>0</v>
      </c>
    </row>
    <row r="967" spans="1:12" x14ac:dyDescent="0.3">
      <c r="A967" s="3" t="s">
        <v>198</v>
      </c>
      <c r="B967" s="3">
        <f t="shared" si="30"/>
        <v>45404</v>
      </c>
      <c r="C967" s="7" t="s">
        <v>74</v>
      </c>
      <c r="D967" s="7" t="s">
        <v>54</v>
      </c>
      <c r="E967" s="9">
        <v>486</v>
      </c>
      <c r="F967" s="9">
        <v>164</v>
      </c>
      <c r="G967" s="9">
        <f t="shared" si="31"/>
        <v>79704</v>
      </c>
      <c r="H967" s="9">
        <v>1</v>
      </c>
      <c r="I967" s="9">
        <v>1</v>
      </c>
      <c r="J967" s="34">
        <v>0.14000000000000001</v>
      </c>
      <c r="K967" s="34">
        <v>0.03</v>
      </c>
      <c r="L967" s="9">
        <v>0</v>
      </c>
    </row>
    <row r="968" spans="1:12" x14ac:dyDescent="0.3">
      <c r="A968" s="3" t="s">
        <v>198</v>
      </c>
      <c r="B968" s="3">
        <f t="shared" si="30"/>
        <v>45404</v>
      </c>
      <c r="C968" s="7" t="s">
        <v>74</v>
      </c>
      <c r="D968" s="7" t="s">
        <v>55</v>
      </c>
      <c r="E968" s="9">
        <v>387</v>
      </c>
      <c r="F968" s="9">
        <v>185</v>
      </c>
      <c r="G968" s="9">
        <f t="shared" si="31"/>
        <v>71595</v>
      </c>
      <c r="H968" s="9">
        <v>0</v>
      </c>
      <c r="I968" s="9">
        <v>0</v>
      </c>
      <c r="J968" s="34">
        <v>0</v>
      </c>
      <c r="K968" s="34">
        <v>0</v>
      </c>
      <c r="L968" s="9">
        <v>0</v>
      </c>
    </row>
    <row r="969" spans="1:12" x14ac:dyDescent="0.3">
      <c r="A969" s="3" t="s">
        <v>198</v>
      </c>
      <c r="B969" s="3">
        <f t="shared" si="30"/>
        <v>45404</v>
      </c>
      <c r="C969" s="7" t="s">
        <v>74</v>
      </c>
      <c r="D969" s="7" t="s">
        <v>56</v>
      </c>
      <c r="E969" s="9">
        <v>381</v>
      </c>
      <c r="F969" s="9">
        <v>201</v>
      </c>
      <c r="G969" s="9">
        <f t="shared" si="31"/>
        <v>76581</v>
      </c>
      <c r="H969" s="9">
        <v>0</v>
      </c>
      <c r="I969" s="9">
        <v>0</v>
      </c>
      <c r="J969" s="34">
        <v>0</v>
      </c>
      <c r="K969" s="34">
        <v>0</v>
      </c>
      <c r="L969" s="9">
        <v>0</v>
      </c>
    </row>
    <row r="970" spans="1:12" x14ac:dyDescent="0.3">
      <c r="A970" s="3" t="s">
        <v>198</v>
      </c>
      <c r="B970" s="3">
        <f t="shared" si="30"/>
        <v>45404</v>
      </c>
      <c r="C970" s="7" t="s">
        <v>74</v>
      </c>
      <c r="D970" s="7" t="s">
        <v>57</v>
      </c>
      <c r="E970" s="9">
        <v>408</v>
      </c>
      <c r="F970" s="9">
        <v>176</v>
      </c>
      <c r="G970" s="9">
        <f t="shared" si="31"/>
        <v>71808</v>
      </c>
      <c r="H970" s="9">
        <v>0</v>
      </c>
      <c r="I970" s="9">
        <v>0</v>
      </c>
      <c r="J970" s="34">
        <v>0</v>
      </c>
      <c r="K970" s="34">
        <v>0</v>
      </c>
      <c r="L970" s="9">
        <v>0</v>
      </c>
    </row>
    <row r="971" spans="1:12" x14ac:dyDescent="0.3">
      <c r="A971" s="3" t="s">
        <v>198</v>
      </c>
      <c r="B971" s="3">
        <f t="shared" si="30"/>
        <v>45404</v>
      </c>
      <c r="C971" s="7" t="s">
        <v>74</v>
      </c>
      <c r="D971" s="7" t="s">
        <v>58</v>
      </c>
      <c r="E971" s="9">
        <v>49</v>
      </c>
      <c r="F971" s="9">
        <v>5127</v>
      </c>
      <c r="G971" s="9">
        <f t="shared" si="31"/>
        <v>251223</v>
      </c>
      <c r="H971" s="9">
        <v>0</v>
      </c>
      <c r="I971" s="9">
        <v>0</v>
      </c>
      <c r="J971" s="34">
        <v>0</v>
      </c>
      <c r="K971" s="34">
        <v>0</v>
      </c>
      <c r="L971" s="9">
        <v>0</v>
      </c>
    </row>
    <row r="972" spans="1:12" x14ac:dyDescent="0.3">
      <c r="A972" s="3" t="s">
        <v>198</v>
      </c>
      <c r="B972" s="3">
        <f t="shared" si="30"/>
        <v>45404</v>
      </c>
      <c r="C972" s="7" t="s">
        <v>74</v>
      </c>
      <c r="D972" s="7" t="s">
        <v>59</v>
      </c>
      <c r="E972" s="9">
        <v>56</v>
      </c>
      <c r="F972" s="9">
        <v>5014</v>
      </c>
      <c r="G972" s="9">
        <f t="shared" si="31"/>
        <v>280784</v>
      </c>
      <c r="H972" s="9">
        <v>0</v>
      </c>
      <c r="I972" s="9">
        <v>0</v>
      </c>
      <c r="J972" s="34">
        <v>0</v>
      </c>
      <c r="K972" s="34">
        <v>0</v>
      </c>
      <c r="L972" s="9">
        <v>0</v>
      </c>
    </row>
    <row r="973" spans="1:12" x14ac:dyDescent="0.3">
      <c r="A973" s="3" t="s">
        <v>198</v>
      </c>
      <c r="B973" s="3">
        <f t="shared" si="30"/>
        <v>45404</v>
      </c>
      <c r="C973" s="7" t="s">
        <v>74</v>
      </c>
      <c r="D973" s="7" t="s">
        <v>60</v>
      </c>
      <c r="E973" s="9">
        <v>59</v>
      </c>
      <c r="F973" s="9">
        <v>4868</v>
      </c>
      <c r="G973" s="9">
        <f t="shared" si="31"/>
        <v>287212</v>
      </c>
      <c r="H973" s="9">
        <v>0</v>
      </c>
      <c r="I973" s="9">
        <v>0</v>
      </c>
      <c r="J973" s="34">
        <v>0</v>
      </c>
      <c r="K973" s="34">
        <v>0</v>
      </c>
      <c r="L973" s="9">
        <v>0</v>
      </c>
    </row>
    <row r="974" spans="1:12" x14ac:dyDescent="0.3">
      <c r="A974" s="3" t="s">
        <v>198</v>
      </c>
      <c r="B974" s="3">
        <f t="shared" si="30"/>
        <v>45404</v>
      </c>
      <c r="C974" s="7" t="s">
        <v>74</v>
      </c>
      <c r="D974" s="7" t="s">
        <v>61</v>
      </c>
      <c r="E974" s="9">
        <v>53</v>
      </c>
      <c r="F974" s="9">
        <v>1205</v>
      </c>
      <c r="G974" s="9">
        <f t="shared" si="31"/>
        <v>63865</v>
      </c>
      <c r="H974" s="9">
        <v>0</v>
      </c>
      <c r="I974" s="9">
        <v>0</v>
      </c>
      <c r="J974" s="34">
        <v>0</v>
      </c>
      <c r="K974" s="34">
        <v>0</v>
      </c>
      <c r="L974" s="9">
        <v>0</v>
      </c>
    </row>
    <row r="975" spans="1:12" x14ac:dyDescent="0.3">
      <c r="A975" s="3" t="s">
        <v>198</v>
      </c>
      <c r="B975" s="3">
        <f t="shared" si="30"/>
        <v>45404</v>
      </c>
      <c r="C975" s="7" t="s">
        <v>76</v>
      </c>
      <c r="D975" s="7" t="s">
        <v>46</v>
      </c>
      <c r="E975" s="9">
        <v>110</v>
      </c>
      <c r="F975" s="9">
        <v>306</v>
      </c>
      <c r="G975" s="9">
        <f t="shared" si="31"/>
        <v>33660</v>
      </c>
      <c r="H975" s="9">
        <v>0</v>
      </c>
      <c r="I975" s="9">
        <v>0</v>
      </c>
      <c r="J975" s="34">
        <v>0</v>
      </c>
      <c r="K975" s="34">
        <v>0</v>
      </c>
      <c r="L975" s="9">
        <v>0</v>
      </c>
    </row>
    <row r="976" spans="1:12" x14ac:dyDescent="0.3">
      <c r="A976" s="3" t="s">
        <v>198</v>
      </c>
      <c r="B976" s="3">
        <f t="shared" si="30"/>
        <v>45404</v>
      </c>
      <c r="C976" s="7" t="s">
        <v>76</v>
      </c>
      <c r="D976" s="7" t="s">
        <v>49</v>
      </c>
      <c r="E976" s="9">
        <v>122</v>
      </c>
      <c r="F976" s="9">
        <v>318</v>
      </c>
      <c r="G976" s="9">
        <f t="shared" si="31"/>
        <v>38796</v>
      </c>
      <c r="H976" s="9">
        <v>0</v>
      </c>
      <c r="I976" s="9">
        <v>0</v>
      </c>
      <c r="J976" s="34">
        <v>0</v>
      </c>
      <c r="K976" s="34">
        <v>0</v>
      </c>
      <c r="L976" s="9">
        <v>0</v>
      </c>
    </row>
    <row r="977" spans="1:12" x14ac:dyDescent="0.3">
      <c r="A977" s="3" t="s">
        <v>198</v>
      </c>
      <c r="B977" s="3">
        <f t="shared" si="30"/>
        <v>45404</v>
      </c>
      <c r="C977" s="7" t="s">
        <v>76</v>
      </c>
      <c r="D977" s="7" t="s">
        <v>50</v>
      </c>
      <c r="E977" s="9">
        <v>112</v>
      </c>
      <c r="F977" s="9">
        <v>329</v>
      </c>
      <c r="G977" s="9">
        <f t="shared" si="31"/>
        <v>36848</v>
      </c>
      <c r="H977" s="9">
        <v>0</v>
      </c>
      <c r="I977" s="9">
        <v>0</v>
      </c>
      <c r="J977" s="34">
        <v>0</v>
      </c>
      <c r="K977" s="34">
        <v>0</v>
      </c>
      <c r="L977" s="9">
        <v>0</v>
      </c>
    </row>
    <row r="978" spans="1:12" x14ac:dyDescent="0.3">
      <c r="A978" s="3" t="s">
        <v>198</v>
      </c>
      <c r="B978" s="3">
        <f t="shared" si="30"/>
        <v>45404</v>
      </c>
      <c r="C978" s="7" t="s">
        <v>76</v>
      </c>
      <c r="D978" s="7" t="s">
        <v>51</v>
      </c>
      <c r="E978" s="9">
        <v>112</v>
      </c>
      <c r="F978" s="9">
        <v>365</v>
      </c>
      <c r="G978" s="9">
        <f t="shared" si="31"/>
        <v>40880</v>
      </c>
      <c r="H978" s="9">
        <v>0</v>
      </c>
      <c r="I978" s="9">
        <v>0</v>
      </c>
      <c r="J978" s="34">
        <v>0</v>
      </c>
      <c r="K978" s="34">
        <v>0</v>
      </c>
      <c r="L978" s="9">
        <v>0</v>
      </c>
    </row>
    <row r="979" spans="1:12" x14ac:dyDescent="0.3">
      <c r="A979" s="3" t="s">
        <v>198</v>
      </c>
      <c r="B979" s="3">
        <f t="shared" si="30"/>
        <v>45404</v>
      </c>
      <c r="C979" s="7" t="s">
        <v>76</v>
      </c>
      <c r="D979" s="7" t="s">
        <v>52</v>
      </c>
      <c r="E979" s="9">
        <v>111</v>
      </c>
      <c r="F979" s="9">
        <v>268</v>
      </c>
      <c r="G979" s="9">
        <f t="shared" si="31"/>
        <v>29748</v>
      </c>
      <c r="H979" s="9">
        <v>0</v>
      </c>
      <c r="I979" s="9">
        <v>0</v>
      </c>
      <c r="J979" s="34">
        <v>0</v>
      </c>
      <c r="K979" s="34">
        <v>0</v>
      </c>
      <c r="L979" s="9">
        <v>0</v>
      </c>
    </row>
    <row r="980" spans="1:12" x14ac:dyDescent="0.3">
      <c r="A980" s="3" t="s">
        <v>198</v>
      </c>
      <c r="B980" s="3">
        <f t="shared" si="30"/>
        <v>45404</v>
      </c>
      <c r="C980" s="7" t="s">
        <v>76</v>
      </c>
      <c r="D980" s="7" t="s">
        <v>54</v>
      </c>
      <c r="E980" s="9">
        <v>159</v>
      </c>
      <c r="F980" s="9">
        <v>172</v>
      </c>
      <c r="G980" s="9">
        <f t="shared" si="31"/>
        <v>27348</v>
      </c>
      <c r="H980" s="9">
        <v>0</v>
      </c>
      <c r="I980" s="9">
        <v>0</v>
      </c>
      <c r="J980" s="34">
        <v>0</v>
      </c>
      <c r="K980" s="34">
        <v>0</v>
      </c>
      <c r="L980" s="9">
        <v>0</v>
      </c>
    </row>
    <row r="981" spans="1:12" x14ac:dyDescent="0.3">
      <c r="A981" s="3" t="s">
        <v>198</v>
      </c>
      <c r="B981" s="3">
        <f t="shared" si="30"/>
        <v>45404</v>
      </c>
      <c r="C981" s="7" t="s">
        <v>76</v>
      </c>
      <c r="D981" s="7" t="s">
        <v>55</v>
      </c>
      <c r="E981" s="9">
        <v>190</v>
      </c>
      <c r="F981" s="9">
        <v>190</v>
      </c>
      <c r="G981" s="9">
        <f t="shared" si="31"/>
        <v>36100</v>
      </c>
      <c r="H981" s="9">
        <v>0</v>
      </c>
      <c r="I981" s="9">
        <v>0</v>
      </c>
      <c r="J981" s="34">
        <v>0</v>
      </c>
      <c r="K981" s="34">
        <v>0</v>
      </c>
      <c r="L981" s="9">
        <v>0</v>
      </c>
    </row>
    <row r="982" spans="1:12" x14ac:dyDescent="0.3">
      <c r="A982" s="3" t="s">
        <v>198</v>
      </c>
      <c r="B982" s="3">
        <f t="shared" si="30"/>
        <v>45404</v>
      </c>
      <c r="C982" s="7" t="s">
        <v>76</v>
      </c>
      <c r="D982" s="7" t="s">
        <v>56</v>
      </c>
      <c r="E982" s="9">
        <v>195</v>
      </c>
      <c r="F982" s="9">
        <v>210</v>
      </c>
      <c r="G982" s="9">
        <f t="shared" si="31"/>
        <v>40950</v>
      </c>
      <c r="H982" s="9">
        <v>0</v>
      </c>
      <c r="I982" s="9">
        <v>0</v>
      </c>
      <c r="J982" s="34">
        <v>0</v>
      </c>
      <c r="K982" s="34">
        <v>0</v>
      </c>
      <c r="L982" s="9">
        <v>0</v>
      </c>
    </row>
    <row r="983" spans="1:12" x14ac:dyDescent="0.3">
      <c r="A983" s="3" t="s">
        <v>198</v>
      </c>
      <c r="B983" s="3">
        <f t="shared" si="30"/>
        <v>45404</v>
      </c>
      <c r="C983" s="7" t="s">
        <v>76</v>
      </c>
      <c r="D983" s="7" t="s">
        <v>57</v>
      </c>
      <c r="E983" s="9">
        <v>201</v>
      </c>
      <c r="F983" s="9">
        <v>182</v>
      </c>
      <c r="G983" s="9">
        <f t="shared" si="31"/>
        <v>36582</v>
      </c>
      <c r="H983" s="9">
        <v>0</v>
      </c>
      <c r="I983" s="9">
        <v>0</v>
      </c>
      <c r="J983" s="34">
        <v>0</v>
      </c>
      <c r="K983" s="34">
        <v>0</v>
      </c>
      <c r="L983" s="9">
        <v>0</v>
      </c>
    </row>
    <row r="984" spans="1:12" x14ac:dyDescent="0.3">
      <c r="A984" s="3" t="s">
        <v>198</v>
      </c>
      <c r="B984" s="3">
        <f t="shared" si="30"/>
        <v>45404</v>
      </c>
      <c r="C984" s="7" t="s">
        <v>76</v>
      </c>
      <c r="D984" s="7" t="s">
        <v>58</v>
      </c>
      <c r="E984" s="9">
        <v>53</v>
      </c>
      <c r="F984" s="9">
        <v>5388</v>
      </c>
      <c r="G984" s="9">
        <f t="shared" si="31"/>
        <v>285564</v>
      </c>
      <c r="H984" s="9">
        <v>0</v>
      </c>
      <c r="I984" s="9">
        <v>0</v>
      </c>
      <c r="J984" s="34">
        <v>0</v>
      </c>
      <c r="K984" s="34">
        <v>0</v>
      </c>
      <c r="L984" s="9">
        <v>0</v>
      </c>
    </row>
    <row r="985" spans="1:12" x14ac:dyDescent="0.3">
      <c r="A985" s="3" t="s">
        <v>198</v>
      </c>
      <c r="B985" s="3">
        <f t="shared" si="30"/>
        <v>45404</v>
      </c>
      <c r="C985" s="7" t="s">
        <v>76</v>
      </c>
      <c r="D985" s="7" t="s">
        <v>59</v>
      </c>
      <c r="E985" s="9">
        <v>60</v>
      </c>
      <c r="F985" s="9">
        <v>5208</v>
      </c>
      <c r="G985" s="9">
        <f t="shared" si="31"/>
        <v>312480</v>
      </c>
      <c r="H985" s="9">
        <v>0</v>
      </c>
      <c r="I985" s="9">
        <v>0</v>
      </c>
      <c r="J985" s="34">
        <v>0</v>
      </c>
      <c r="K985" s="34">
        <v>0</v>
      </c>
      <c r="L985" s="9">
        <v>0</v>
      </c>
    </row>
    <row r="986" spans="1:12" x14ac:dyDescent="0.3">
      <c r="A986" s="3" t="s">
        <v>198</v>
      </c>
      <c r="B986" s="3">
        <f t="shared" si="30"/>
        <v>45404</v>
      </c>
      <c r="C986" s="7" t="s">
        <v>76</v>
      </c>
      <c r="D986" s="7" t="s">
        <v>60</v>
      </c>
      <c r="E986" s="9">
        <v>56</v>
      </c>
      <c r="F986" s="9">
        <v>5036</v>
      </c>
      <c r="G986" s="9">
        <f t="shared" si="31"/>
        <v>282016</v>
      </c>
      <c r="H986" s="9">
        <v>0</v>
      </c>
      <c r="I986" s="9">
        <v>0</v>
      </c>
      <c r="J986" s="34">
        <v>0</v>
      </c>
      <c r="K986" s="34">
        <v>0</v>
      </c>
      <c r="L986" s="9">
        <v>0</v>
      </c>
    </row>
    <row r="987" spans="1:12" x14ac:dyDescent="0.3">
      <c r="A987" s="3" t="s">
        <v>198</v>
      </c>
      <c r="B987" s="3">
        <f t="shared" si="30"/>
        <v>45404</v>
      </c>
      <c r="C987" s="7" t="s">
        <v>76</v>
      </c>
      <c r="D987" s="7" t="s">
        <v>61</v>
      </c>
      <c r="E987" s="9">
        <v>57</v>
      </c>
      <c r="F987" s="9">
        <v>1247</v>
      </c>
      <c r="G987" s="9">
        <f t="shared" si="31"/>
        <v>71079</v>
      </c>
      <c r="H987" s="9">
        <v>0</v>
      </c>
      <c r="I987" s="9">
        <v>0</v>
      </c>
      <c r="J987" s="34">
        <v>0</v>
      </c>
      <c r="K987" s="34">
        <v>0</v>
      </c>
      <c r="L987" s="9">
        <v>0</v>
      </c>
    </row>
    <row r="988" spans="1:12" x14ac:dyDescent="0.3">
      <c r="A988" s="3" t="s">
        <v>111</v>
      </c>
      <c r="B988" s="3">
        <f t="shared" si="30"/>
        <v>45411</v>
      </c>
      <c r="C988" s="7" t="s">
        <v>62</v>
      </c>
      <c r="D988" s="7" t="s">
        <v>46</v>
      </c>
      <c r="E988" s="9">
        <v>276</v>
      </c>
      <c r="F988" s="9">
        <v>292</v>
      </c>
      <c r="G988" s="9">
        <f t="shared" si="31"/>
        <v>80592</v>
      </c>
      <c r="H988" s="9">
        <v>0</v>
      </c>
      <c r="I988" s="9">
        <v>0</v>
      </c>
      <c r="J988" s="34">
        <v>0</v>
      </c>
      <c r="K988" s="34">
        <v>0</v>
      </c>
      <c r="L988" s="9">
        <v>0</v>
      </c>
    </row>
    <row r="989" spans="1:12" x14ac:dyDescent="0.3">
      <c r="A989" s="3" t="s">
        <v>111</v>
      </c>
      <c r="B989" s="3">
        <f t="shared" si="30"/>
        <v>45411</v>
      </c>
      <c r="C989" s="7" t="s">
        <v>62</v>
      </c>
      <c r="D989" s="7" t="s">
        <v>49</v>
      </c>
      <c r="E989" s="9">
        <v>270</v>
      </c>
      <c r="F989" s="9">
        <v>301</v>
      </c>
      <c r="G989" s="9">
        <f t="shared" si="31"/>
        <v>81270</v>
      </c>
      <c r="H989" s="9">
        <v>0</v>
      </c>
      <c r="I989" s="9">
        <v>0</v>
      </c>
      <c r="J989" s="34">
        <v>0</v>
      </c>
      <c r="K989" s="34">
        <v>0</v>
      </c>
      <c r="L989" s="9">
        <v>0</v>
      </c>
    </row>
    <row r="990" spans="1:12" x14ac:dyDescent="0.3">
      <c r="A990" s="3" t="s">
        <v>111</v>
      </c>
      <c r="B990" s="3">
        <f t="shared" si="30"/>
        <v>45411</v>
      </c>
      <c r="C990" s="7" t="s">
        <v>62</v>
      </c>
      <c r="D990" s="7" t="s">
        <v>50</v>
      </c>
      <c r="E990" s="9">
        <v>232</v>
      </c>
      <c r="F990" s="9">
        <v>310</v>
      </c>
      <c r="G990" s="9">
        <f t="shared" si="31"/>
        <v>71920</v>
      </c>
      <c r="H990" s="9">
        <v>0</v>
      </c>
      <c r="I990" s="9">
        <v>0</v>
      </c>
      <c r="J990" s="34">
        <v>0</v>
      </c>
      <c r="K990" s="34">
        <v>0</v>
      </c>
      <c r="L990" s="9">
        <v>0</v>
      </c>
    </row>
    <row r="991" spans="1:12" x14ac:dyDescent="0.3">
      <c r="A991" s="3" t="s">
        <v>111</v>
      </c>
      <c r="B991" s="3">
        <f t="shared" si="30"/>
        <v>45411</v>
      </c>
      <c r="C991" s="7" t="s">
        <v>62</v>
      </c>
      <c r="D991" s="7" t="s">
        <v>51</v>
      </c>
      <c r="E991" s="9">
        <v>358</v>
      </c>
      <c r="F991" s="9">
        <v>348</v>
      </c>
      <c r="G991" s="9">
        <f t="shared" si="31"/>
        <v>124584</v>
      </c>
      <c r="H991" s="9">
        <v>1</v>
      </c>
      <c r="I991" s="9">
        <v>1</v>
      </c>
      <c r="J991" s="34">
        <v>0.22</v>
      </c>
      <c r="K991" s="34">
        <v>0.02</v>
      </c>
      <c r="L991" s="9">
        <v>0</v>
      </c>
    </row>
    <row r="992" spans="1:12" x14ac:dyDescent="0.3">
      <c r="A992" s="3" t="s">
        <v>111</v>
      </c>
      <c r="B992" s="3">
        <f t="shared" si="30"/>
        <v>45411</v>
      </c>
      <c r="C992" s="7" t="s">
        <v>62</v>
      </c>
      <c r="D992" s="7" t="s">
        <v>52</v>
      </c>
      <c r="E992" s="9">
        <v>287</v>
      </c>
      <c r="F992" s="9">
        <v>258</v>
      </c>
      <c r="G992" s="9">
        <f t="shared" si="31"/>
        <v>74046</v>
      </c>
      <c r="H992" s="9">
        <v>1</v>
      </c>
      <c r="I992" s="9">
        <v>0</v>
      </c>
      <c r="J992" s="34">
        <v>0.11</v>
      </c>
      <c r="K992" s="34">
        <v>0.02</v>
      </c>
      <c r="L992" s="9">
        <v>0</v>
      </c>
    </row>
    <row r="993" spans="1:12" x14ac:dyDescent="0.3">
      <c r="A993" s="3" t="s">
        <v>111</v>
      </c>
      <c r="B993" s="3">
        <f t="shared" si="30"/>
        <v>45411</v>
      </c>
      <c r="C993" s="7" t="s">
        <v>62</v>
      </c>
      <c r="D993" s="7" t="s">
        <v>54</v>
      </c>
      <c r="E993" s="9">
        <v>393</v>
      </c>
      <c r="F993" s="9">
        <v>163</v>
      </c>
      <c r="G993" s="9">
        <f t="shared" si="31"/>
        <v>64059</v>
      </c>
      <c r="H993" s="9">
        <v>0</v>
      </c>
      <c r="I993" s="9">
        <v>0</v>
      </c>
      <c r="J993" s="34">
        <v>0</v>
      </c>
      <c r="K993" s="34">
        <v>0</v>
      </c>
      <c r="L993" s="9">
        <v>0</v>
      </c>
    </row>
    <row r="994" spans="1:12" x14ac:dyDescent="0.3">
      <c r="A994" s="3" t="s">
        <v>111</v>
      </c>
      <c r="B994" s="3">
        <f t="shared" si="30"/>
        <v>45411</v>
      </c>
      <c r="C994" s="7" t="s">
        <v>62</v>
      </c>
      <c r="D994" s="7" t="s">
        <v>55</v>
      </c>
      <c r="E994" s="9">
        <v>423</v>
      </c>
      <c r="F994" s="9">
        <v>182</v>
      </c>
      <c r="G994" s="9">
        <f t="shared" si="31"/>
        <v>76986</v>
      </c>
      <c r="H994" s="9">
        <v>0</v>
      </c>
      <c r="I994" s="9">
        <v>0</v>
      </c>
      <c r="J994" s="34">
        <v>0</v>
      </c>
      <c r="K994" s="34">
        <v>0</v>
      </c>
      <c r="L994" s="9">
        <v>0</v>
      </c>
    </row>
    <row r="995" spans="1:12" x14ac:dyDescent="0.3">
      <c r="A995" s="3" t="s">
        <v>111</v>
      </c>
      <c r="B995" s="3">
        <f t="shared" si="30"/>
        <v>45411</v>
      </c>
      <c r="C995" s="7" t="s">
        <v>62</v>
      </c>
      <c r="D995" s="7" t="s">
        <v>56</v>
      </c>
      <c r="E995" s="9">
        <v>521</v>
      </c>
      <c r="F995" s="9">
        <v>202</v>
      </c>
      <c r="G995" s="9">
        <f t="shared" si="31"/>
        <v>105242</v>
      </c>
      <c r="H995" s="9">
        <v>1</v>
      </c>
      <c r="I995" s="9">
        <v>0</v>
      </c>
      <c r="J995" s="34">
        <v>0.28000000000000003</v>
      </c>
      <c r="K995" s="34">
        <v>0.03</v>
      </c>
      <c r="L995" s="9">
        <v>0</v>
      </c>
    </row>
    <row r="996" spans="1:12" x14ac:dyDescent="0.3">
      <c r="A996" s="3" t="s">
        <v>111</v>
      </c>
      <c r="B996" s="3">
        <f t="shared" si="30"/>
        <v>45411</v>
      </c>
      <c r="C996" s="7" t="s">
        <v>62</v>
      </c>
      <c r="D996" s="7" t="s">
        <v>57</v>
      </c>
      <c r="E996" s="9">
        <v>410</v>
      </c>
      <c r="F996" s="9">
        <v>172</v>
      </c>
      <c r="G996" s="9">
        <f t="shared" si="31"/>
        <v>70520</v>
      </c>
      <c r="H996" s="9">
        <v>0</v>
      </c>
      <c r="I996" s="9">
        <v>0</v>
      </c>
      <c r="J996" s="34">
        <v>0</v>
      </c>
      <c r="K996" s="34">
        <v>0</v>
      </c>
      <c r="L996" s="9">
        <v>0</v>
      </c>
    </row>
    <row r="997" spans="1:12" x14ac:dyDescent="0.3">
      <c r="A997" s="3" t="s">
        <v>111</v>
      </c>
      <c r="B997" s="3">
        <f t="shared" si="30"/>
        <v>45411</v>
      </c>
      <c r="C997" s="7" t="s">
        <v>62</v>
      </c>
      <c r="D997" s="7" t="s">
        <v>58</v>
      </c>
      <c r="E997" s="9">
        <v>55</v>
      </c>
      <c r="F997" s="9">
        <v>5137</v>
      </c>
      <c r="G997" s="9">
        <f t="shared" si="31"/>
        <v>282535</v>
      </c>
      <c r="H997" s="9">
        <v>0</v>
      </c>
      <c r="I997" s="9">
        <v>0</v>
      </c>
      <c r="J997" s="34">
        <v>0</v>
      </c>
      <c r="K997" s="34">
        <v>0</v>
      </c>
      <c r="L997" s="9">
        <v>0</v>
      </c>
    </row>
    <row r="998" spans="1:12" x14ac:dyDescent="0.3">
      <c r="A998" s="3" t="s">
        <v>111</v>
      </c>
      <c r="B998" s="3">
        <f t="shared" si="30"/>
        <v>45411</v>
      </c>
      <c r="C998" s="7" t="s">
        <v>62</v>
      </c>
      <c r="D998" s="7" t="s">
        <v>59</v>
      </c>
      <c r="E998" s="9">
        <v>62</v>
      </c>
      <c r="F998" s="9">
        <v>5004</v>
      </c>
      <c r="G998" s="9">
        <f t="shared" si="31"/>
        <v>310248</v>
      </c>
      <c r="H998" s="9">
        <v>0</v>
      </c>
      <c r="I998" s="9">
        <v>0</v>
      </c>
      <c r="J998" s="34">
        <v>0</v>
      </c>
      <c r="K998" s="34">
        <v>0</v>
      </c>
      <c r="L998" s="9">
        <v>1</v>
      </c>
    </row>
    <row r="999" spans="1:12" x14ac:dyDescent="0.3">
      <c r="A999" s="3" t="s">
        <v>111</v>
      </c>
      <c r="B999" s="3">
        <f t="shared" si="30"/>
        <v>45411</v>
      </c>
      <c r="C999" s="7" t="s">
        <v>62</v>
      </c>
      <c r="D999" s="7" t="s">
        <v>60</v>
      </c>
      <c r="E999" s="9">
        <v>56</v>
      </c>
      <c r="F999" s="9">
        <v>4868</v>
      </c>
      <c r="G999" s="9">
        <f t="shared" si="31"/>
        <v>272608</v>
      </c>
      <c r="H999" s="9">
        <v>0</v>
      </c>
      <c r="I999" s="9">
        <v>0</v>
      </c>
      <c r="J999" s="34">
        <v>0</v>
      </c>
      <c r="K999" s="34">
        <v>0</v>
      </c>
      <c r="L999" s="9">
        <v>0</v>
      </c>
    </row>
    <row r="1000" spans="1:12" x14ac:dyDescent="0.3">
      <c r="A1000" s="3" t="s">
        <v>111</v>
      </c>
      <c r="B1000" s="3">
        <f t="shared" si="30"/>
        <v>45411</v>
      </c>
      <c r="C1000" s="7" t="s">
        <v>62</v>
      </c>
      <c r="D1000" s="7" t="s">
        <v>61</v>
      </c>
      <c r="E1000" s="9">
        <v>52</v>
      </c>
      <c r="F1000" s="9">
        <v>1204</v>
      </c>
      <c r="G1000" s="9">
        <f t="shared" si="31"/>
        <v>62608</v>
      </c>
      <c r="H1000" s="9">
        <v>0</v>
      </c>
      <c r="I1000" s="9">
        <v>0</v>
      </c>
      <c r="J1000" s="34">
        <v>0</v>
      </c>
      <c r="K1000" s="34">
        <v>0</v>
      </c>
      <c r="L1000" s="9">
        <v>0</v>
      </c>
    </row>
    <row r="1001" spans="1:12" x14ac:dyDescent="0.3">
      <c r="A1001" s="3" t="s">
        <v>111</v>
      </c>
      <c r="B1001" s="3">
        <f t="shared" si="30"/>
        <v>45411</v>
      </c>
      <c r="C1001" s="7" t="s">
        <v>66</v>
      </c>
      <c r="D1001" s="7" t="s">
        <v>46</v>
      </c>
      <c r="E1001" s="9">
        <v>192</v>
      </c>
      <c r="F1001" s="9">
        <v>300</v>
      </c>
      <c r="G1001" s="9">
        <f t="shared" si="31"/>
        <v>57600</v>
      </c>
      <c r="H1001" s="9">
        <v>0</v>
      </c>
      <c r="I1001" s="9">
        <v>0</v>
      </c>
      <c r="J1001" s="34">
        <v>0</v>
      </c>
      <c r="K1001" s="34">
        <v>0</v>
      </c>
      <c r="L1001" s="9">
        <v>0</v>
      </c>
    </row>
    <row r="1002" spans="1:12" x14ac:dyDescent="0.3">
      <c r="A1002" s="3" t="s">
        <v>111</v>
      </c>
      <c r="B1002" s="3">
        <f t="shared" si="30"/>
        <v>45411</v>
      </c>
      <c r="C1002" s="7" t="s">
        <v>66</v>
      </c>
      <c r="D1002" s="7" t="s">
        <v>49</v>
      </c>
      <c r="E1002" s="9">
        <v>211</v>
      </c>
      <c r="F1002" s="9">
        <v>309</v>
      </c>
      <c r="G1002" s="9">
        <f t="shared" si="31"/>
        <v>65199</v>
      </c>
      <c r="H1002" s="9">
        <v>1</v>
      </c>
      <c r="I1002" s="9">
        <v>0</v>
      </c>
      <c r="J1002" s="34">
        <v>0.25</v>
      </c>
      <c r="K1002" s="34">
        <v>0.01</v>
      </c>
      <c r="L1002" s="9">
        <v>0</v>
      </c>
    </row>
    <row r="1003" spans="1:12" x14ac:dyDescent="0.3">
      <c r="A1003" s="3" t="s">
        <v>111</v>
      </c>
      <c r="B1003" s="3">
        <f t="shared" si="30"/>
        <v>45411</v>
      </c>
      <c r="C1003" s="7" t="s">
        <v>66</v>
      </c>
      <c r="D1003" s="7" t="s">
        <v>50</v>
      </c>
      <c r="E1003" s="9">
        <v>171</v>
      </c>
      <c r="F1003" s="9">
        <v>319</v>
      </c>
      <c r="G1003" s="9">
        <f t="shared" si="31"/>
        <v>54549</v>
      </c>
      <c r="H1003" s="9">
        <v>0</v>
      </c>
      <c r="I1003" s="9">
        <v>0</v>
      </c>
      <c r="J1003" s="34">
        <v>0</v>
      </c>
      <c r="K1003" s="34">
        <v>0</v>
      </c>
      <c r="L1003" s="9">
        <v>2</v>
      </c>
    </row>
    <row r="1004" spans="1:12" x14ac:dyDescent="0.3">
      <c r="A1004" s="3" t="s">
        <v>111</v>
      </c>
      <c r="B1004" s="3">
        <f t="shared" si="30"/>
        <v>45411</v>
      </c>
      <c r="C1004" s="7" t="s">
        <v>66</v>
      </c>
      <c r="D1004" s="7" t="s">
        <v>51</v>
      </c>
      <c r="E1004" s="9">
        <v>189</v>
      </c>
      <c r="F1004" s="9">
        <v>357</v>
      </c>
      <c r="G1004" s="9">
        <f t="shared" si="31"/>
        <v>67473</v>
      </c>
      <c r="H1004" s="9">
        <v>1</v>
      </c>
      <c r="I1004" s="9">
        <v>0</v>
      </c>
      <c r="J1004" s="34">
        <v>0.12</v>
      </c>
      <c r="K1004" s="34">
        <v>0.01</v>
      </c>
      <c r="L1004" s="9">
        <v>0</v>
      </c>
    </row>
    <row r="1005" spans="1:12" x14ac:dyDescent="0.3">
      <c r="A1005" s="3" t="s">
        <v>111</v>
      </c>
      <c r="B1005" s="3">
        <f t="shared" si="30"/>
        <v>45411</v>
      </c>
      <c r="C1005" s="7" t="s">
        <v>66</v>
      </c>
      <c r="D1005" s="7" t="s">
        <v>52</v>
      </c>
      <c r="E1005" s="9">
        <v>167</v>
      </c>
      <c r="F1005" s="9">
        <v>262</v>
      </c>
      <c r="G1005" s="9">
        <f t="shared" si="31"/>
        <v>43754</v>
      </c>
      <c r="H1005" s="9">
        <v>0</v>
      </c>
      <c r="I1005" s="9">
        <v>0</v>
      </c>
      <c r="J1005" s="34">
        <v>0</v>
      </c>
      <c r="K1005" s="34">
        <v>0</v>
      </c>
      <c r="L1005" s="9">
        <v>0</v>
      </c>
    </row>
    <row r="1006" spans="1:12" x14ac:dyDescent="0.3">
      <c r="A1006" s="3" t="s">
        <v>111</v>
      </c>
      <c r="B1006" s="3">
        <f t="shared" si="30"/>
        <v>45411</v>
      </c>
      <c r="C1006" s="7" t="s">
        <v>66</v>
      </c>
      <c r="D1006" s="7" t="s">
        <v>54</v>
      </c>
      <c r="E1006" s="9">
        <v>335</v>
      </c>
      <c r="F1006" s="9">
        <v>168</v>
      </c>
      <c r="G1006" s="9">
        <f t="shared" si="31"/>
        <v>56280</v>
      </c>
      <c r="H1006" s="9">
        <v>1</v>
      </c>
      <c r="I1006" s="9">
        <v>1</v>
      </c>
      <c r="J1006" s="34">
        <v>0.24</v>
      </c>
      <c r="K1006" s="34">
        <v>0.02</v>
      </c>
      <c r="L1006" s="9">
        <v>0</v>
      </c>
    </row>
    <row r="1007" spans="1:12" x14ac:dyDescent="0.3">
      <c r="A1007" s="3" t="s">
        <v>111</v>
      </c>
      <c r="B1007" s="3">
        <f t="shared" si="30"/>
        <v>45411</v>
      </c>
      <c r="C1007" s="7" t="s">
        <v>66</v>
      </c>
      <c r="D1007" s="7" t="s">
        <v>55</v>
      </c>
      <c r="E1007" s="9">
        <v>287</v>
      </c>
      <c r="F1007" s="9">
        <v>187</v>
      </c>
      <c r="G1007" s="9">
        <f t="shared" si="31"/>
        <v>53669</v>
      </c>
      <c r="H1007" s="9">
        <v>0</v>
      </c>
      <c r="I1007" s="9">
        <v>0</v>
      </c>
      <c r="J1007" s="34">
        <v>0</v>
      </c>
      <c r="K1007" s="34">
        <v>0</v>
      </c>
      <c r="L1007" s="9">
        <v>0</v>
      </c>
    </row>
    <row r="1008" spans="1:12" x14ac:dyDescent="0.3">
      <c r="A1008" s="3" t="s">
        <v>111</v>
      </c>
      <c r="B1008" s="3">
        <f t="shared" si="30"/>
        <v>45411</v>
      </c>
      <c r="C1008" s="7" t="s">
        <v>66</v>
      </c>
      <c r="D1008" s="7" t="s">
        <v>56</v>
      </c>
      <c r="E1008" s="9">
        <v>383</v>
      </c>
      <c r="F1008" s="9">
        <v>206</v>
      </c>
      <c r="G1008" s="9">
        <f t="shared" si="31"/>
        <v>78898</v>
      </c>
      <c r="H1008" s="9">
        <v>1</v>
      </c>
      <c r="I1008" s="9">
        <v>0</v>
      </c>
      <c r="J1008" s="34">
        <v>0.23</v>
      </c>
      <c r="K1008" s="34">
        <v>0.02</v>
      </c>
      <c r="L1008" s="9">
        <v>0</v>
      </c>
    </row>
    <row r="1009" spans="1:12" x14ac:dyDescent="0.3">
      <c r="A1009" s="3" t="s">
        <v>111</v>
      </c>
      <c r="B1009" s="3">
        <f t="shared" si="30"/>
        <v>45411</v>
      </c>
      <c r="C1009" s="7" t="s">
        <v>66</v>
      </c>
      <c r="D1009" s="7" t="s">
        <v>57</v>
      </c>
      <c r="E1009" s="9">
        <v>280</v>
      </c>
      <c r="F1009" s="9">
        <v>180</v>
      </c>
      <c r="G1009" s="9">
        <f t="shared" si="31"/>
        <v>50400</v>
      </c>
      <c r="H1009" s="9">
        <v>0</v>
      </c>
      <c r="I1009" s="9">
        <v>0</v>
      </c>
      <c r="J1009" s="34">
        <v>0</v>
      </c>
      <c r="K1009" s="34">
        <v>0</v>
      </c>
      <c r="L1009" s="9">
        <v>0</v>
      </c>
    </row>
    <row r="1010" spans="1:12" x14ac:dyDescent="0.3">
      <c r="A1010" s="3" t="s">
        <v>111</v>
      </c>
      <c r="B1010" s="3">
        <f t="shared" si="30"/>
        <v>45411</v>
      </c>
      <c r="C1010" s="7" t="s">
        <v>66</v>
      </c>
      <c r="D1010" s="7" t="s">
        <v>58</v>
      </c>
      <c r="E1010" s="9">
        <v>44</v>
      </c>
      <c r="F1010" s="9">
        <v>5254</v>
      </c>
      <c r="G1010" s="9">
        <f t="shared" si="31"/>
        <v>231176</v>
      </c>
      <c r="H1010" s="9">
        <v>0</v>
      </c>
      <c r="I1010" s="9">
        <v>0</v>
      </c>
      <c r="J1010" s="34">
        <v>0</v>
      </c>
      <c r="K1010" s="34">
        <v>0</v>
      </c>
      <c r="L1010" s="9">
        <v>0</v>
      </c>
    </row>
    <row r="1011" spans="1:12" x14ac:dyDescent="0.3">
      <c r="A1011" s="3" t="s">
        <v>111</v>
      </c>
      <c r="B1011" s="3">
        <f t="shared" si="30"/>
        <v>45411</v>
      </c>
      <c r="C1011" s="7" t="s">
        <v>66</v>
      </c>
      <c r="D1011" s="7" t="s">
        <v>59</v>
      </c>
      <c r="E1011" s="9">
        <v>43</v>
      </c>
      <c r="F1011" s="9">
        <v>5114</v>
      </c>
      <c r="G1011" s="9">
        <f t="shared" si="31"/>
        <v>219902</v>
      </c>
      <c r="H1011" s="9">
        <v>0</v>
      </c>
      <c r="I1011" s="9">
        <v>0</v>
      </c>
      <c r="J1011" s="34">
        <v>0</v>
      </c>
      <c r="K1011" s="34">
        <v>0</v>
      </c>
      <c r="L1011" s="9">
        <v>0</v>
      </c>
    </row>
    <row r="1012" spans="1:12" x14ac:dyDescent="0.3">
      <c r="A1012" s="3" t="s">
        <v>111</v>
      </c>
      <c r="B1012" s="3">
        <f t="shared" si="30"/>
        <v>45411</v>
      </c>
      <c r="C1012" s="7" t="s">
        <v>66</v>
      </c>
      <c r="D1012" s="7" t="s">
        <v>60</v>
      </c>
      <c r="E1012" s="9">
        <v>47</v>
      </c>
      <c r="F1012" s="9">
        <v>4954</v>
      </c>
      <c r="G1012" s="9">
        <f t="shared" si="31"/>
        <v>232838</v>
      </c>
      <c r="H1012" s="9">
        <v>0</v>
      </c>
      <c r="I1012" s="9">
        <v>0</v>
      </c>
      <c r="J1012" s="34">
        <v>0</v>
      </c>
      <c r="K1012" s="34">
        <v>0</v>
      </c>
      <c r="L1012" s="9">
        <v>0</v>
      </c>
    </row>
    <row r="1013" spans="1:12" x14ac:dyDescent="0.3">
      <c r="A1013" s="3" t="s">
        <v>111</v>
      </c>
      <c r="B1013" s="3">
        <f t="shared" si="30"/>
        <v>45411</v>
      </c>
      <c r="C1013" s="7" t="s">
        <v>70</v>
      </c>
      <c r="D1013" s="7" t="s">
        <v>46</v>
      </c>
      <c r="E1013" s="9">
        <v>91</v>
      </c>
      <c r="F1013" s="9">
        <v>308</v>
      </c>
      <c r="G1013" s="9">
        <f t="shared" si="31"/>
        <v>28028</v>
      </c>
      <c r="H1013" s="9">
        <v>0</v>
      </c>
      <c r="I1013" s="9">
        <v>0</v>
      </c>
      <c r="J1013" s="34">
        <v>0</v>
      </c>
      <c r="K1013" s="34">
        <v>0</v>
      </c>
      <c r="L1013" s="9">
        <v>0</v>
      </c>
    </row>
    <row r="1014" spans="1:12" x14ac:dyDescent="0.3">
      <c r="A1014" s="3" t="s">
        <v>111</v>
      </c>
      <c r="B1014" s="3">
        <f t="shared" si="30"/>
        <v>45411</v>
      </c>
      <c r="C1014" s="7" t="s">
        <v>70</v>
      </c>
      <c r="D1014" s="7" t="s">
        <v>49</v>
      </c>
      <c r="E1014" s="9">
        <v>79</v>
      </c>
      <c r="F1014" s="9">
        <v>320</v>
      </c>
      <c r="G1014" s="9">
        <f t="shared" si="31"/>
        <v>25280</v>
      </c>
      <c r="H1014" s="9">
        <v>0</v>
      </c>
      <c r="I1014" s="9">
        <v>0</v>
      </c>
      <c r="J1014" s="34">
        <v>0</v>
      </c>
      <c r="K1014" s="34">
        <v>0</v>
      </c>
      <c r="L1014" s="9">
        <v>0</v>
      </c>
    </row>
    <row r="1015" spans="1:12" x14ac:dyDescent="0.3">
      <c r="A1015" s="3" t="s">
        <v>111</v>
      </c>
      <c r="B1015" s="3">
        <f t="shared" si="30"/>
        <v>45411</v>
      </c>
      <c r="C1015" s="7" t="s">
        <v>70</v>
      </c>
      <c r="D1015" s="7" t="s">
        <v>50</v>
      </c>
      <c r="E1015" s="9">
        <v>86</v>
      </c>
      <c r="F1015" s="9">
        <v>329</v>
      </c>
      <c r="G1015" s="9">
        <f t="shared" si="31"/>
        <v>28294</v>
      </c>
      <c r="H1015" s="9">
        <v>0</v>
      </c>
      <c r="I1015" s="9">
        <v>0</v>
      </c>
      <c r="J1015" s="34">
        <v>0</v>
      </c>
      <c r="K1015" s="34">
        <v>0</v>
      </c>
      <c r="L1015" s="9">
        <v>0</v>
      </c>
    </row>
    <row r="1016" spans="1:12" x14ac:dyDescent="0.3">
      <c r="A1016" s="3" t="s">
        <v>111</v>
      </c>
      <c r="B1016" s="3">
        <f t="shared" si="30"/>
        <v>45411</v>
      </c>
      <c r="C1016" s="7" t="s">
        <v>70</v>
      </c>
      <c r="D1016" s="7" t="s">
        <v>52</v>
      </c>
      <c r="E1016" s="9">
        <v>82</v>
      </c>
      <c r="F1016" s="9">
        <v>270</v>
      </c>
      <c r="G1016" s="9">
        <f t="shared" si="31"/>
        <v>22140</v>
      </c>
      <c r="H1016" s="9">
        <v>0</v>
      </c>
      <c r="I1016" s="9">
        <v>0</v>
      </c>
      <c r="J1016" s="34">
        <v>0</v>
      </c>
      <c r="K1016" s="34">
        <v>0</v>
      </c>
      <c r="L1016" s="9">
        <v>0</v>
      </c>
    </row>
    <row r="1017" spans="1:12" x14ac:dyDescent="0.3">
      <c r="A1017" s="3" t="s">
        <v>111</v>
      </c>
      <c r="B1017" s="3">
        <f t="shared" si="30"/>
        <v>45411</v>
      </c>
      <c r="C1017" s="7" t="s">
        <v>70</v>
      </c>
      <c r="D1017" s="7" t="s">
        <v>55</v>
      </c>
      <c r="E1017" s="9">
        <v>107</v>
      </c>
      <c r="F1017" s="9">
        <v>192</v>
      </c>
      <c r="G1017" s="9">
        <f t="shared" si="31"/>
        <v>20544</v>
      </c>
      <c r="H1017" s="9">
        <v>0</v>
      </c>
      <c r="I1017" s="9">
        <v>0</v>
      </c>
      <c r="J1017" s="34">
        <v>0</v>
      </c>
      <c r="K1017" s="34">
        <v>0</v>
      </c>
      <c r="L1017" s="9">
        <v>0</v>
      </c>
    </row>
    <row r="1018" spans="1:12" x14ac:dyDescent="0.3">
      <c r="A1018" s="3" t="s">
        <v>111</v>
      </c>
      <c r="B1018" s="3">
        <f t="shared" si="30"/>
        <v>45411</v>
      </c>
      <c r="C1018" s="7" t="s">
        <v>70</v>
      </c>
      <c r="D1018" s="7" t="s">
        <v>56</v>
      </c>
      <c r="E1018" s="9">
        <v>129</v>
      </c>
      <c r="F1018" s="9">
        <v>212</v>
      </c>
      <c r="G1018" s="9">
        <f t="shared" si="31"/>
        <v>27348</v>
      </c>
      <c r="H1018" s="9">
        <v>0</v>
      </c>
      <c r="I1018" s="9">
        <v>0</v>
      </c>
      <c r="J1018" s="34">
        <v>0</v>
      </c>
      <c r="K1018" s="34">
        <v>0</v>
      </c>
      <c r="L1018" s="9">
        <v>0</v>
      </c>
    </row>
    <row r="1019" spans="1:12" x14ac:dyDescent="0.3">
      <c r="A1019" s="3" t="s">
        <v>111</v>
      </c>
      <c r="B1019" s="3">
        <f t="shared" si="30"/>
        <v>45411</v>
      </c>
      <c r="C1019" s="7" t="s">
        <v>70</v>
      </c>
      <c r="D1019" s="7" t="s">
        <v>57</v>
      </c>
      <c r="E1019" s="9">
        <v>165</v>
      </c>
      <c r="F1019" s="9">
        <v>185</v>
      </c>
      <c r="G1019" s="9">
        <f t="shared" si="31"/>
        <v>30525</v>
      </c>
      <c r="H1019" s="9">
        <v>1</v>
      </c>
      <c r="I1019" s="9">
        <v>1</v>
      </c>
      <c r="J1019" s="34">
        <v>0.23</v>
      </c>
      <c r="K1019" s="34">
        <v>0.02</v>
      </c>
      <c r="L1019" s="9">
        <v>0</v>
      </c>
    </row>
    <row r="1020" spans="1:12" x14ac:dyDescent="0.3">
      <c r="A1020" s="3" t="s">
        <v>111</v>
      </c>
      <c r="B1020" s="3">
        <f t="shared" si="30"/>
        <v>45411</v>
      </c>
      <c r="C1020" s="7" t="s">
        <v>74</v>
      </c>
      <c r="D1020" s="7" t="s">
        <v>46</v>
      </c>
      <c r="E1020" s="9">
        <v>266</v>
      </c>
      <c r="F1020" s="9">
        <v>295</v>
      </c>
      <c r="G1020" s="9">
        <f t="shared" si="31"/>
        <v>78470</v>
      </c>
      <c r="H1020" s="9">
        <v>0</v>
      </c>
      <c r="I1020" s="9">
        <v>0</v>
      </c>
      <c r="J1020" s="34">
        <v>0</v>
      </c>
      <c r="K1020" s="34">
        <v>0</v>
      </c>
      <c r="L1020" s="9">
        <v>0</v>
      </c>
    </row>
    <row r="1021" spans="1:12" x14ac:dyDescent="0.3">
      <c r="A1021" s="3" t="s">
        <v>111</v>
      </c>
      <c r="B1021" s="3">
        <f t="shared" si="30"/>
        <v>45411</v>
      </c>
      <c r="C1021" s="7" t="s">
        <v>74</v>
      </c>
      <c r="D1021" s="7" t="s">
        <v>49</v>
      </c>
      <c r="E1021" s="9">
        <v>284</v>
      </c>
      <c r="F1021" s="9">
        <v>306</v>
      </c>
      <c r="G1021" s="9">
        <f t="shared" si="31"/>
        <v>86904</v>
      </c>
      <c r="H1021" s="9">
        <v>0</v>
      </c>
      <c r="I1021" s="9">
        <v>0</v>
      </c>
      <c r="J1021" s="34">
        <v>0</v>
      </c>
      <c r="K1021" s="34">
        <v>0</v>
      </c>
      <c r="L1021" s="9">
        <v>0</v>
      </c>
    </row>
    <row r="1022" spans="1:12" x14ac:dyDescent="0.3">
      <c r="A1022" s="3" t="s">
        <v>111</v>
      </c>
      <c r="B1022" s="3">
        <f t="shared" si="30"/>
        <v>45411</v>
      </c>
      <c r="C1022" s="7" t="s">
        <v>74</v>
      </c>
      <c r="D1022" s="7" t="s">
        <v>50</v>
      </c>
      <c r="E1022" s="9">
        <v>282</v>
      </c>
      <c r="F1022" s="9">
        <v>312</v>
      </c>
      <c r="G1022" s="9">
        <f t="shared" si="31"/>
        <v>87984</v>
      </c>
      <c r="H1022" s="9">
        <v>0</v>
      </c>
      <c r="I1022" s="9">
        <v>0</v>
      </c>
      <c r="J1022" s="34">
        <v>0</v>
      </c>
      <c r="K1022" s="34">
        <v>0</v>
      </c>
      <c r="L1022" s="9">
        <v>0</v>
      </c>
    </row>
    <row r="1023" spans="1:12" x14ac:dyDescent="0.3">
      <c r="A1023" s="3" t="s">
        <v>111</v>
      </c>
      <c r="B1023" s="3">
        <f t="shared" si="30"/>
        <v>45411</v>
      </c>
      <c r="C1023" s="7" t="s">
        <v>74</v>
      </c>
      <c r="D1023" s="7" t="s">
        <v>51</v>
      </c>
      <c r="E1023" s="9">
        <v>341</v>
      </c>
      <c r="F1023" s="9">
        <v>351</v>
      </c>
      <c r="G1023" s="9">
        <f t="shared" si="31"/>
        <v>119691</v>
      </c>
      <c r="H1023" s="9">
        <v>1</v>
      </c>
      <c r="I1023" s="9">
        <v>0</v>
      </c>
      <c r="J1023" s="34">
        <v>0.15</v>
      </c>
      <c r="K1023" s="34">
        <v>0.02</v>
      </c>
      <c r="L1023" s="9">
        <v>0</v>
      </c>
    </row>
    <row r="1024" spans="1:12" x14ac:dyDescent="0.3">
      <c r="A1024" s="3" t="s">
        <v>111</v>
      </c>
      <c r="B1024" s="3">
        <f t="shared" si="30"/>
        <v>45411</v>
      </c>
      <c r="C1024" s="7" t="s">
        <v>74</v>
      </c>
      <c r="D1024" s="7" t="s">
        <v>52</v>
      </c>
      <c r="E1024" s="9">
        <v>276</v>
      </c>
      <c r="F1024" s="9">
        <v>257</v>
      </c>
      <c r="G1024" s="9">
        <f t="shared" si="31"/>
        <v>70932</v>
      </c>
      <c r="H1024" s="9">
        <v>0</v>
      </c>
      <c r="I1024" s="9">
        <v>0</v>
      </c>
      <c r="J1024" s="34">
        <v>0</v>
      </c>
      <c r="K1024" s="34">
        <v>0</v>
      </c>
      <c r="L1024" s="9">
        <v>0</v>
      </c>
    </row>
    <row r="1025" spans="1:12" x14ac:dyDescent="0.3">
      <c r="A1025" s="3" t="s">
        <v>111</v>
      </c>
      <c r="B1025" s="3">
        <f t="shared" si="30"/>
        <v>45411</v>
      </c>
      <c r="C1025" s="7" t="s">
        <v>74</v>
      </c>
      <c r="D1025" s="7" t="s">
        <v>54</v>
      </c>
      <c r="E1025" s="9">
        <v>426</v>
      </c>
      <c r="F1025" s="9">
        <v>166</v>
      </c>
      <c r="G1025" s="9">
        <f t="shared" si="31"/>
        <v>70716</v>
      </c>
      <c r="H1025" s="9">
        <v>0</v>
      </c>
      <c r="I1025" s="9">
        <v>0</v>
      </c>
      <c r="J1025" s="34">
        <v>0</v>
      </c>
      <c r="K1025" s="34">
        <v>0</v>
      </c>
      <c r="L1025" s="9">
        <v>0</v>
      </c>
    </row>
    <row r="1026" spans="1:12" x14ac:dyDescent="0.3">
      <c r="A1026" s="3" t="s">
        <v>111</v>
      </c>
      <c r="B1026" s="3">
        <f t="shared" ref="B1026:B1089" si="32">DATE(LEFT(A1026,4),1,1)
 + MOD(1 - WEEKDAY(DATE(LEFT(A1026,4),1,1),2),7)
 + 7*(VALUE(RIGHT(A1026,2)) - 1)</f>
        <v>45411</v>
      </c>
      <c r="C1026" s="7" t="s">
        <v>74</v>
      </c>
      <c r="D1026" s="7" t="s">
        <v>55</v>
      </c>
      <c r="E1026" s="9">
        <v>393</v>
      </c>
      <c r="F1026" s="9">
        <v>183</v>
      </c>
      <c r="G1026" s="9">
        <f t="shared" ref="G1026:G1089" si="33">E1026*F1026</f>
        <v>71919</v>
      </c>
      <c r="H1026" s="9">
        <v>0</v>
      </c>
      <c r="I1026" s="9">
        <v>0</v>
      </c>
      <c r="J1026" s="34">
        <v>0</v>
      </c>
      <c r="K1026" s="34">
        <v>0</v>
      </c>
      <c r="L1026" s="9">
        <v>0</v>
      </c>
    </row>
    <row r="1027" spans="1:12" x14ac:dyDescent="0.3">
      <c r="A1027" s="3" t="s">
        <v>111</v>
      </c>
      <c r="B1027" s="3">
        <f t="shared" si="32"/>
        <v>45411</v>
      </c>
      <c r="C1027" s="7" t="s">
        <v>74</v>
      </c>
      <c r="D1027" s="7" t="s">
        <v>56</v>
      </c>
      <c r="E1027" s="9">
        <v>403</v>
      </c>
      <c r="F1027" s="9">
        <v>202</v>
      </c>
      <c r="G1027" s="9">
        <f t="shared" si="33"/>
        <v>81406</v>
      </c>
      <c r="H1027" s="9">
        <v>0</v>
      </c>
      <c r="I1027" s="9">
        <v>0</v>
      </c>
      <c r="J1027" s="34">
        <v>0</v>
      </c>
      <c r="K1027" s="34">
        <v>0</v>
      </c>
      <c r="L1027" s="9">
        <v>0</v>
      </c>
    </row>
    <row r="1028" spans="1:12" x14ac:dyDescent="0.3">
      <c r="A1028" s="3" t="s">
        <v>111</v>
      </c>
      <c r="B1028" s="3">
        <f t="shared" si="32"/>
        <v>45411</v>
      </c>
      <c r="C1028" s="7" t="s">
        <v>74</v>
      </c>
      <c r="D1028" s="7" t="s">
        <v>57</v>
      </c>
      <c r="E1028" s="9">
        <v>406</v>
      </c>
      <c r="F1028" s="9">
        <v>175</v>
      </c>
      <c r="G1028" s="9">
        <f t="shared" si="33"/>
        <v>71050</v>
      </c>
      <c r="H1028" s="9">
        <v>0</v>
      </c>
      <c r="I1028" s="9">
        <v>0</v>
      </c>
      <c r="J1028" s="34">
        <v>0</v>
      </c>
      <c r="K1028" s="34">
        <v>0</v>
      </c>
      <c r="L1028" s="9">
        <v>0</v>
      </c>
    </row>
    <row r="1029" spans="1:12" x14ac:dyDescent="0.3">
      <c r="A1029" s="3" t="s">
        <v>111</v>
      </c>
      <c r="B1029" s="3">
        <f t="shared" si="32"/>
        <v>45411</v>
      </c>
      <c r="C1029" s="7" t="s">
        <v>74</v>
      </c>
      <c r="D1029" s="7" t="s">
        <v>58</v>
      </c>
      <c r="E1029" s="9">
        <v>58</v>
      </c>
      <c r="F1029" s="9">
        <v>5153</v>
      </c>
      <c r="G1029" s="9">
        <f t="shared" si="33"/>
        <v>298874</v>
      </c>
      <c r="H1029" s="9">
        <v>1</v>
      </c>
      <c r="I1029" s="9">
        <v>0</v>
      </c>
      <c r="J1029" s="34">
        <v>0.09</v>
      </c>
      <c r="K1029" s="34">
        <v>0.01</v>
      </c>
      <c r="L1029" s="9">
        <v>0</v>
      </c>
    </row>
    <row r="1030" spans="1:12" x14ac:dyDescent="0.3">
      <c r="A1030" s="3" t="s">
        <v>111</v>
      </c>
      <c r="B1030" s="3">
        <f t="shared" si="32"/>
        <v>45411</v>
      </c>
      <c r="C1030" s="7" t="s">
        <v>74</v>
      </c>
      <c r="D1030" s="7" t="s">
        <v>59</v>
      </c>
      <c r="E1030" s="9">
        <v>55</v>
      </c>
      <c r="F1030" s="9">
        <v>5008</v>
      </c>
      <c r="G1030" s="9">
        <f t="shared" si="33"/>
        <v>275440</v>
      </c>
      <c r="H1030" s="9">
        <v>0</v>
      </c>
      <c r="I1030" s="9">
        <v>0</v>
      </c>
      <c r="J1030" s="34">
        <v>0</v>
      </c>
      <c r="K1030" s="34">
        <v>0</v>
      </c>
      <c r="L1030" s="9">
        <v>0</v>
      </c>
    </row>
    <row r="1031" spans="1:12" x14ac:dyDescent="0.3">
      <c r="A1031" s="3" t="s">
        <v>111</v>
      </c>
      <c r="B1031" s="3">
        <f t="shared" si="32"/>
        <v>45411</v>
      </c>
      <c r="C1031" s="7" t="s">
        <v>74</v>
      </c>
      <c r="D1031" s="7" t="s">
        <v>60</v>
      </c>
      <c r="E1031" s="9">
        <v>51</v>
      </c>
      <c r="F1031" s="9">
        <v>4888</v>
      </c>
      <c r="G1031" s="9">
        <f t="shared" si="33"/>
        <v>249288</v>
      </c>
      <c r="H1031" s="9">
        <v>0</v>
      </c>
      <c r="I1031" s="9">
        <v>0</v>
      </c>
      <c r="J1031" s="34">
        <v>0</v>
      </c>
      <c r="K1031" s="34">
        <v>0</v>
      </c>
      <c r="L1031" s="9">
        <v>0</v>
      </c>
    </row>
    <row r="1032" spans="1:12" x14ac:dyDescent="0.3">
      <c r="A1032" s="3" t="s">
        <v>111</v>
      </c>
      <c r="B1032" s="3">
        <f t="shared" si="32"/>
        <v>45411</v>
      </c>
      <c r="C1032" s="7" t="s">
        <v>74</v>
      </c>
      <c r="D1032" s="7" t="s">
        <v>61</v>
      </c>
      <c r="E1032" s="9">
        <v>51</v>
      </c>
      <c r="F1032" s="9">
        <v>1197</v>
      </c>
      <c r="G1032" s="9">
        <f t="shared" si="33"/>
        <v>61047</v>
      </c>
      <c r="H1032" s="9">
        <v>0</v>
      </c>
      <c r="I1032" s="9">
        <v>0</v>
      </c>
      <c r="J1032" s="34">
        <v>0</v>
      </c>
      <c r="K1032" s="34">
        <v>0</v>
      </c>
      <c r="L1032" s="9">
        <v>1</v>
      </c>
    </row>
    <row r="1033" spans="1:12" x14ac:dyDescent="0.3">
      <c r="A1033" s="3" t="s">
        <v>111</v>
      </c>
      <c r="B1033" s="3">
        <f t="shared" si="32"/>
        <v>45411</v>
      </c>
      <c r="C1033" s="7" t="s">
        <v>76</v>
      </c>
      <c r="D1033" s="7" t="s">
        <v>46</v>
      </c>
      <c r="E1033" s="9">
        <v>126</v>
      </c>
      <c r="F1033" s="9">
        <v>306</v>
      </c>
      <c r="G1033" s="9">
        <f t="shared" si="33"/>
        <v>38556</v>
      </c>
      <c r="H1033" s="9">
        <v>0</v>
      </c>
      <c r="I1033" s="9">
        <v>0</v>
      </c>
      <c r="J1033" s="34">
        <v>0</v>
      </c>
      <c r="K1033" s="34">
        <v>0</v>
      </c>
      <c r="L1033" s="9">
        <v>0</v>
      </c>
    </row>
    <row r="1034" spans="1:12" x14ac:dyDescent="0.3">
      <c r="A1034" s="3" t="s">
        <v>111</v>
      </c>
      <c r="B1034" s="3">
        <f t="shared" si="32"/>
        <v>45411</v>
      </c>
      <c r="C1034" s="7" t="s">
        <v>76</v>
      </c>
      <c r="D1034" s="7" t="s">
        <v>49</v>
      </c>
      <c r="E1034" s="9">
        <v>124</v>
      </c>
      <c r="F1034" s="9">
        <v>316</v>
      </c>
      <c r="G1034" s="9">
        <f t="shared" si="33"/>
        <v>39184</v>
      </c>
      <c r="H1034" s="9">
        <v>0</v>
      </c>
      <c r="I1034" s="9">
        <v>0</v>
      </c>
      <c r="J1034" s="34">
        <v>0</v>
      </c>
      <c r="K1034" s="34">
        <v>0</v>
      </c>
      <c r="L1034" s="9">
        <v>0</v>
      </c>
    </row>
    <row r="1035" spans="1:12" x14ac:dyDescent="0.3">
      <c r="A1035" s="3" t="s">
        <v>111</v>
      </c>
      <c r="B1035" s="3">
        <f t="shared" si="32"/>
        <v>45411</v>
      </c>
      <c r="C1035" s="7" t="s">
        <v>76</v>
      </c>
      <c r="D1035" s="7" t="s">
        <v>50</v>
      </c>
      <c r="E1035" s="9">
        <v>140</v>
      </c>
      <c r="F1035" s="9">
        <v>328</v>
      </c>
      <c r="G1035" s="9">
        <f t="shared" si="33"/>
        <v>45920</v>
      </c>
      <c r="H1035" s="9">
        <v>1</v>
      </c>
      <c r="I1035" s="9">
        <v>1</v>
      </c>
      <c r="J1035" s="34">
        <v>0.18</v>
      </c>
      <c r="K1035" s="34">
        <v>0.02</v>
      </c>
      <c r="L1035" s="9">
        <v>0</v>
      </c>
    </row>
    <row r="1036" spans="1:12" x14ac:dyDescent="0.3">
      <c r="A1036" s="3" t="s">
        <v>111</v>
      </c>
      <c r="B1036" s="3">
        <f t="shared" si="32"/>
        <v>45411</v>
      </c>
      <c r="C1036" s="7" t="s">
        <v>76</v>
      </c>
      <c r="D1036" s="7" t="s">
        <v>51</v>
      </c>
      <c r="E1036" s="9">
        <v>103</v>
      </c>
      <c r="F1036" s="9">
        <v>365</v>
      </c>
      <c r="G1036" s="9">
        <f t="shared" si="33"/>
        <v>37595</v>
      </c>
      <c r="H1036" s="9">
        <v>0</v>
      </c>
      <c r="I1036" s="9">
        <v>0</v>
      </c>
      <c r="J1036" s="34">
        <v>0</v>
      </c>
      <c r="K1036" s="34">
        <v>0</v>
      </c>
      <c r="L1036" s="9">
        <v>0</v>
      </c>
    </row>
    <row r="1037" spans="1:12" x14ac:dyDescent="0.3">
      <c r="A1037" s="3" t="s">
        <v>111</v>
      </c>
      <c r="B1037" s="3">
        <f t="shared" si="32"/>
        <v>45411</v>
      </c>
      <c r="C1037" s="7" t="s">
        <v>76</v>
      </c>
      <c r="D1037" s="7" t="s">
        <v>52</v>
      </c>
      <c r="E1037" s="9">
        <v>115</v>
      </c>
      <c r="F1037" s="9">
        <v>267</v>
      </c>
      <c r="G1037" s="9">
        <f t="shared" si="33"/>
        <v>30705</v>
      </c>
      <c r="H1037" s="9">
        <v>0</v>
      </c>
      <c r="I1037" s="9">
        <v>0</v>
      </c>
      <c r="J1037" s="34">
        <v>0</v>
      </c>
      <c r="K1037" s="34">
        <v>0</v>
      </c>
      <c r="L1037" s="9">
        <v>0</v>
      </c>
    </row>
    <row r="1038" spans="1:12" x14ac:dyDescent="0.3">
      <c r="A1038" s="3" t="s">
        <v>111</v>
      </c>
      <c r="B1038" s="3">
        <f t="shared" si="32"/>
        <v>45411</v>
      </c>
      <c r="C1038" s="7" t="s">
        <v>76</v>
      </c>
      <c r="D1038" s="7" t="s">
        <v>54</v>
      </c>
      <c r="E1038" s="9">
        <v>210</v>
      </c>
      <c r="F1038" s="9">
        <v>173</v>
      </c>
      <c r="G1038" s="9">
        <f t="shared" si="33"/>
        <v>36330</v>
      </c>
      <c r="H1038" s="9">
        <v>0</v>
      </c>
      <c r="I1038" s="9">
        <v>0</v>
      </c>
      <c r="J1038" s="34">
        <v>0</v>
      </c>
      <c r="K1038" s="34">
        <v>0</v>
      </c>
      <c r="L1038" s="9">
        <v>0</v>
      </c>
    </row>
    <row r="1039" spans="1:12" x14ac:dyDescent="0.3">
      <c r="A1039" s="3" t="s">
        <v>111</v>
      </c>
      <c r="B1039" s="3">
        <f t="shared" si="32"/>
        <v>45411</v>
      </c>
      <c r="C1039" s="7" t="s">
        <v>76</v>
      </c>
      <c r="D1039" s="7" t="s">
        <v>55</v>
      </c>
      <c r="E1039" s="9">
        <v>192</v>
      </c>
      <c r="F1039" s="9">
        <v>190</v>
      </c>
      <c r="G1039" s="9">
        <f t="shared" si="33"/>
        <v>36480</v>
      </c>
      <c r="H1039" s="9">
        <v>0</v>
      </c>
      <c r="I1039" s="9">
        <v>0</v>
      </c>
      <c r="J1039" s="34">
        <v>0</v>
      </c>
      <c r="K1039" s="34">
        <v>0</v>
      </c>
      <c r="L1039" s="9">
        <v>0</v>
      </c>
    </row>
    <row r="1040" spans="1:12" x14ac:dyDescent="0.3">
      <c r="A1040" s="3" t="s">
        <v>111</v>
      </c>
      <c r="B1040" s="3">
        <f t="shared" si="32"/>
        <v>45411</v>
      </c>
      <c r="C1040" s="7" t="s">
        <v>76</v>
      </c>
      <c r="D1040" s="7" t="s">
        <v>56</v>
      </c>
      <c r="E1040" s="9">
        <v>204</v>
      </c>
      <c r="F1040" s="9">
        <v>209</v>
      </c>
      <c r="G1040" s="9">
        <f t="shared" si="33"/>
        <v>42636</v>
      </c>
      <c r="H1040" s="9">
        <v>0</v>
      </c>
      <c r="I1040" s="9">
        <v>0</v>
      </c>
      <c r="J1040" s="34">
        <v>0</v>
      </c>
      <c r="K1040" s="34">
        <v>0</v>
      </c>
      <c r="L1040" s="9">
        <v>0</v>
      </c>
    </row>
    <row r="1041" spans="1:12" x14ac:dyDescent="0.3">
      <c r="A1041" s="3" t="s">
        <v>111</v>
      </c>
      <c r="B1041" s="3">
        <f t="shared" si="32"/>
        <v>45411</v>
      </c>
      <c r="C1041" s="7" t="s">
        <v>76</v>
      </c>
      <c r="D1041" s="7" t="s">
        <v>57</v>
      </c>
      <c r="E1041" s="9">
        <v>170</v>
      </c>
      <c r="F1041" s="9">
        <v>182</v>
      </c>
      <c r="G1041" s="9">
        <f t="shared" si="33"/>
        <v>30940</v>
      </c>
      <c r="H1041" s="9">
        <v>0</v>
      </c>
      <c r="I1041" s="9">
        <v>0</v>
      </c>
      <c r="J1041" s="34">
        <v>0</v>
      </c>
      <c r="K1041" s="34">
        <v>0</v>
      </c>
      <c r="L1041" s="9">
        <v>0</v>
      </c>
    </row>
    <row r="1042" spans="1:12" x14ac:dyDescent="0.3">
      <c r="A1042" s="3" t="s">
        <v>111</v>
      </c>
      <c r="B1042" s="3">
        <f t="shared" si="32"/>
        <v>45411</v>
      </c>
      <c r="C1042" s="7" t="s">
        <v>76</v>
      </c>
      <c r="D1042" s="7" t="s">
        <v>58</v>
      </c>
      <c r="E1042" s="9">
        <v>60</v>
      </c>
      <c r="F1042" s="9">
        <v>5358</v>
      </c>
      <c r="G1042" s="9">
        <f t="shared" si="33"/>
        <v>321480</v>
      </c>
      <c r="H1042" s="9">
        <v>0</v>
      </c>
      <c r="I1042" s="9">
        <v>0</v>
      </c>
      <c r="J1042" s="34">
        <v>0</v>
      </c>
      <c r="K1042" s="34">
        <v>0</v>
      </c>
      <c r="L1042" s="9">
        <v>0</v>
      </c>
    </row>
    <row r="1043" spans="1:12" x14ac:dyDescent="0.3">
      <c r="A1043" s="3" t="s">
        <v>111</v>
      </c>
      <c r="B1043" s="3">
        <f t="shared" si="32"/>
        <v>45411</v>
      </c>
      <c r="C1043" s="7" t="s">
        <v>76</v>
      </c>
      <c r="D1043" s="7" t="s">
        <v>59</v>
      </c>
      <c r="E1043" s="9">
        <v>58</v>
      </c>
      <c r="F1043" s="9">
        <v>5290</v>
      </c>
      <c r="G1043" s="9">
        <f t="shared" si="33"/>
        <v>306820</v>
      </c>
      <c r="H1043" s="9">
        <v>0</v>
      </c>
      <c r="I1043" s="9">
        <v>0</v>
      </c>
      <c r="J1043" s="34">
        <v>0</v>
      </c>
      <c r="K1043" s="34">
        <v>0</v>
      </c>
      <c r="L1043" s="9">
        <v>0</v>
      </c>
    </row>
    <row r="1044" spans="1:12" x14ac:dyDescent="0.3">
      <c r="A1044" s="3" t="s">
        <v>111</v>
      </c>
      <c r="B1044" s="3">
        <f t="shared" si="32"/>
        <v>45411</v>
      </c>
      <c r="C1044" s="7" t="s">
        <v>76</v>
      </c>
      <c r="D1044" s="7" t="s">
        <v>60</v>
      </c>
      <c r="E1044" s="9">
        <v>59</v>
      </c>
      <c r="F1044" s="9">
        <v>5033</v>
      </c>
      <c r="G1044" s="9">
        <f t="shared" si="33"/>
        <v>296947</v>
      </c>
      <c r="H1044" s="9">
        <v>0</v>
      </c>
      <c r="I1044" s="9">
        <v>0</v>
      </c>
      <c r="J1044" s="34">
        <v>0</v>
      </c>
      <c r="K1044" s="34">
        <v>0</v>
      </c>
      <c r="L1044" s="9">
        <v>0</v>
      </c>
    </row>
    <row r="1045" spans="1:12" x14ac:dyDescent="0.3">
      <c r="A1045" s="3" t="s">
        <v>111</v>
      </c>
      <c r="B1045" s="3">
        <f t="shared" si="32"/>
        <v>45411</v>
      </c>
      <c r="C1045" s="7" t="s">
        <v>76</v>
      </c>
      <c r="D1045" s="7" t="s">
        <v>61</v>
      </c>
      <c r="E1045" s="9">
        <v>66</v>
      </c>
      <c r="F1045" s="9">
        <v>1231</v>
      </c>
      <c r="G1045" s="9">
        <f t="shared" si="33"/>
        <v>81246</v>
      </c>
      <c r="H1045" s="9">
        <v>0</v>
      </c>
      <c r="I1045" s="9">
        <v>0</v>
      </c>
      <c r="J1045" s="34">
        <v>0</v>
      </c>
      <c r="K1045" s="34">
        <v>0</v>
      </c>
      <c r="L1045" s="9">
        <v>0</v>
      </c>
    </row>
    <row r="1046" spans="1:12" x14ac:dyDescent="0.3">
      <c r="A1046" s="3" t="s">
        <v>112</v>
      </c>
      <c r="B1046" s="3">
        <f t="shared" si="32"/>
        <v>45418</v>
      </c>
      <c r="C1046" s="7" t="s">
        <v>62</v>
      </c>
      <c r="D1046" s="7" t="s">
        <v>46</v>
      </c>
      <c r="E1046" s="9">
        <v>283</v>
      </c>
      <c r="F1046" s="9">
        <v>293</v>
      </c>
      <c r="G1046" s="9">
        <f t="shared" si="33"/>
        <v>82919</v>
      </c>
      <c r="H1046" s="9">
        <v>0</v>
      </c>
      <c r="I1046" s="9">
        <v>0</v>
      </c>
      <c r="J1046" s="34">
        <v>0</v>
      </c>
      <c r="K1046" s="34">
        <v>0</v>
      </c>
      <c r="L1046" s="9">
        <v>0</v>
      </c>
    </row>
    <row r="1047" spans="1:12" x14ac:dyDescent="0.3">
      <c r="A1047" s="3" t="s">
        <v>112</v>
      </c>
      <c r="B1047" s="3">
        <f t="shared" si="32"/>
        <v>45418</v>
      </c>
      <c r="C1047" s="7" t="s">
        <v>62</v>
      </c>
      <c r="D1047" s="7" t="s">
        <v>49</v>
      </c>
      <c r="E1047" s="9">
        <v>262</v>
      </c>
      <c r="F1047" s="9">
        <v>300</v>
      </c>
      <c r="G1047" s="9">
        <f t="shared" si="33"/>
        <v>78600</v>
      </c>
      <c r="H1047" s="9">
        <v>0</v>
      </c>
      <c r="I1047" s="9">
        <v>0</v>
      </c>
      <c r="J1047" s="34">
        <v>0</v>
      </c>
      <c r="K1047" s="34">
        <v>0</v>
      </c>
      <c r="L1047" s="9">
        <v>0</v>
      </c>
    </row>
    <row r="1048" spans="1:12" x14ac:dyDescent="0.3">
      <c r="A1048" s="3" t="s">
        <v>112</v>
      </c>
      <c r="B1048" s="3">
        <f t="shared" si="32"/>
        <v>45418</v>
      </c>
      <c r="C1048" s="7" t="s">
        <v>62</v>
      </c>
      <c r="D1048" s="7" t="s">
        <v>50</v>
      </c>
      <c r="E1048" s="9">
        <v>342</v>
      </c>
      <c r="F1048" s="9">
        <v>312</v>
      </c>
      <c r="G1048" s="9">
        <f t="shared" si="33"/>
        <v>106704</v>
      </c>
      <c r="H1048" s="9">
        <v>1</v>
      </c>
      <c r="I1048" s="9">
        <v>0</v>
      </c>
      <c r="J1048" s="34">
        <v>0.22</v>
      </c>
      <c r="K1048" s="34">
        <v>0.02</v>
      </c>
      <c r="L1048" s="9">
        <v>0</v>
      </c>
    </row>
    <row r="1049" spans="1:12" x14ac:dyDescent="0.3">
      <c r="A1049" s="3" t="s">
        <v>112</v>
      </c>
      <c r="B1049" s="3">
        <f t="shared" si="32"/>
        <v>45418</v>
      </c>
      <c r="C1049" s="7" t="s">
        <v>62</v>
      </c>
      <c r="D1049" s="7" t="s">
        <v>51</v>
      </c>
      <c r="E1049" s="9">
        <v>273</v>
      </c>
      <c r="F1049" s="9">
        <v>347</v>
      </c>
      <c r="G1049" s="9">
        <f t="shared" si="33"/>
        <v>94731</v>
      </c>
      <c r="H1049" s="9">
        <v>0</v>
      </c>
      <c r="I1049" s="9">
        <v>0</v>
      </c>
      <c r="J1049" s="34">
        <v>0</v>
      </c>
      <c r="K1049" s="34">
        <v>0</v>
      </c>
      <c r="L1049" s="9">
        <v>0</v>
      </c>
    </row>
    <row r="1050" spans="1:12" x14ac:dyDescent="0.3">
      <c r="A1050" s="3" t="s">
        <v>112</v>
      </c>
      <c r="B1050" s="3">
        <f t="shared" si="32"/>
        <v>45418</v>
      </c>
      <c r="C1050" s="7" t="s">
        <v>62</v>
      </c>
      <c r="D1050" s="7" t="s">
        <v>52</v>
      </c>
      <c r="E1050" s="9">
        <v>306</v>
      </c>
      <c r="F1050" s="9">
        <v>256</v>
      </c>
      <c r="G1050" s="9">
        <f t="shared" si="33"/>
        <v>78336</v>
      </c>
      <c r="H1050" s="9">
        <v>0</v>
      </c>
      <c r="I1050" s="9">
        <v>0</v>
      </c>
      <c r="J1050" s="34">
        <v>0</v>
      </c>
      <c r="K1050" s="34">
        <v>0</v>
      </c>
      <c r="L1050" s="9">
        <v>0</v>
      </c>
    </row>
    <row r="1051" spans="1:12" x14ac:dyDescent="0.3">
      <c r="A1051" s="3" t="s">
        <v>112</v>
      </c>
      <c r="B1051" s="3">
        <f t="shared" si="32"/>
        <v>45418</v>
      </c>
      <c r="C1051" s="7" t="s">
        <v>62</v>
      </c>
      <c r="D1051" s="7" t="s">
        <v>54</v>
      </c>
      <c r="E1051" s="9">
        <v>442</v>
      </c>
      <c r="F1051" s="9">
        <v>165</v>
      </c>
      <c r="G1051" s="9">
        <f t="shared" si="33"/>
        <v>72930</v>
      </c>
      <c r="H1051" s="9">
        <v>0</v>
      </c>
      <c r="I1051" s="9">
        <v>0</v>
      </c>
      <c r="J1051" s="34">
        <v>0</v>
      </c>
      <c r="K1051" s="34">
        <v>0</v>
      </c>
      <c r="L1051" s="9">
        <v>0</v>
      </c>
    </row>
    <row r="1052" spans="1:12" x14ac:dyDescent="0.3">
      <c r="A1052" s="3" t="s">
        <v>112</v>
      </c>
      <c r="B1052" s="3">
        <f t="shared" si="32"/>
        <v>45418</v>
      </c>
      <c r="C1052" s="7" t="s">
        <v>62</v>
      </c>
      <c r="D1052" s="7" t="s">
        <v>55</v>
      </c>
      <c r="E1052" s="9">
        <v>399</v>
      </c>
      <c r="F1052" s="9">
        <v>183</v>
      </c>
      <c r="G1052" s="9">
        <f t="shared" si="33"/>
        <v>73017</v>
      </c>
      <c r="H1052" s="9">
        <v>0</v>
      </c>
      <c r="I1052" s="9">
        <v>0</v>
      </c>
      <c r="J1052" s="34">
        <v>0</v>
      </c>
      <c r="K1052" s="34">
        <v>0</v>
      </c>
      <c r="L1052" s="9">
        <v>0</v>
      </c>
    </row>
    <row r="1053" spans="1:12" x14ac:dyDescent="0.3">
      <c r="A1053" s="3" t="s">
        <v>112</v>
      </c>
      <c r="B1053" s="3">
        <f t="shared" si="32"/>
        <v>45418</v>
      </c>
      <c r="C1053" s="7" t="s">
        <v>62</v>
      </c>
      <c r="D1053" s="7" t="s">
        <v>56</v>
      </c>
      <c r="E1053" s="9">
        <v>393</v>
      </c>
      <c r="F1053" s="9">
        <v>200</v>
      </c>
      <c r="G1053" s="9">
        <f t="shared" si="33"/>
        <v>78600</v>
      </c>
      <c r="H1053" s="9">
        <v>0</v>
      </c>
      <c r="I1053" s="9">
        <v>0</v>
      </c>
      <c r="J1053" s="34">
        <v>0</v>
      </c>
      <c r="K1053" s="34">
        <v>0</v>
      </c>
      <c r="L1053" s="9">
        <v>0</v>
      </c>
    </row>
    <row r="1054" spans="1:12" x14ac:dyDescent="0.3">
      <c r="A1054" s="3" t="s">
        <v>112</v>
      </c>
      <c r="B1054" s="3">
        <f t="shared" si="32"/>
        <v>45418</v>
      </c>
      <c r="C1054" s="7" t="s">
        <v>62</v>
      </c>
      <c r="D1054" s="7" t="s">
        <v>57</v>
      </c>
      <c r="E1054" s="9">
        <v>416</v>
      </c>
      <c r="F1054" s="9">
        <v>173</v>
      </c>
      <c r="G1054" s="9">
        <f t="shared" si="33"/>
        <v>71968</v>
      </c>
      <c r="H1054" s="9">
        <v>0</v>
      </c>
      <c r="I1054" s="9">
        <v>0</v>
      </c>
      <c r="J1054" s="34">
        <v>0</v>
      </c>
      <c r="K1054" s="34">
        <v>0</v>
      </c>
      <c r="L1054" s="9">
        <v>0</v>
      </c>
    </row>
    <row r="1055" spans="1:12" x14ac:dyDescent="0.3">
      <c r="A1055" s="3" t="s">
        <v>112</v>
      </c>
      <c r="B1055" s="3">
        <f t="shared" si="32"/>
        <v>45418</v>
      </c>
      <c r="C1055" s="7" t="s">
        <v>62</v>
      </c>
      <c r="D1055" s="7" t="s">
        <v>58</v>
      </c>
      <c r="E1055" s="9">
        <v>59</v>
      </c>
      <c r="F1055" s="9">
        <v>5135</v>
      </c>
      <c r="G1055" s="9">
        <f t="shared" si="33"/>
        <v>302965</v>
      </c>
      <c r="H1055" s="9">
        <v>0</v>
      </c>
      <c r="I1055" s="9">
        <v>0</v>
      </c>
      <c r="J1055" s="34">
        <v>0</v>
      </c>
      <c r="K1055" s="34">
        <v>0</v>
      </c>
      <c r="L1055" s="9">
        <v>0</v>
      </c>
    </row>
    <row r="1056" spans="1:12" x14ac:dyDescent="0.3">
      <c r="A1056" s="3" t="s">
        <v>112</v>
      </c>
      <c r="B1056" s="3">
        <f t="shared" si="32"/>
        <v>45418</v>
      </c>
      <c r="C1056" s="7" t="s">
        <v>62</v>
      </c>
      <c r="D1056" s="7" t="s">
        <v>59</v>
      </c>
      <c r="E1056" s="9">
        <v>57</v>
      </c>
      <c r="F1056" s="9">
        <v>4986</v>
      </c>
      <c r="G1056" s="9">
        <f t="shared" si="33"/>
        <v>284202</v>
      </c>
      <c r="H1056" s="9">
        <v>1</v>
      </c>
      <c r="I1056" s="9">
        <v>0</v>
      </c>
      <c r="J1056" s="34">
        <v>0.1</v>
      </c>
      <c r="K1056" s="34">
        <v>0.01</v>
      </c>
      <c r="L1056" s="9">
        <v>0</v>
      </c>
    </row>
    <row r="1057" spans="1:12" x14ac:dyDescent="0.3">
      <c r="A1057" s="3" t="s">
        <v>112</v>
      </c>
      <c r="B1057" s="3">
        <f t="shared" si="32"/>
        <v>45418</v>
      </c>
      <c r="C1057" s="7" t="s">
        <v>62</v>
      </c>
      <c r="D1057" s="7" t="s">
        <v>60</v>
      </c>
      <c r="E1057" s="9">
        <v>53</v>
      </c>
      <c r="F1057" s="9">
        <v>4894</v>
      </c>
      <c r="G1057" s="9">
        <f t="shared" si="33"/>
        <v>259382</v>
      </c>
      <c r="H1057" s="9">
        <v>0</v>
      </c>
      <c r="I1057" s="9">
        <v>0</v>
      </c>
      <c r="J1057" s="34">
        <v>0</v>
      </c>
      <c r="K1057" s="34">
        <v>0</v>
      </c>
      <c r="L1057" s="9">
        <v>0</v>
      </c>
    </row>
    <row r="1058" spans="1:12" x14ac:dyDescent="0.3">
      <c r="A1058" s="3" t="s">
        <v>112</v>
      </c>
      <c r="B1058" s="3">
        <f t="shared" si="32"/>
        <v>45418</v>
      </c>
      <c r="C1058" s="7" t="s">
        <v>62</v>
      </c>
      <c r="D1058" s="7" t="s">
        <v>61</v>
      </c>
      <c r="E1058" s="9">
        <v>52</v>
      </c>
      <c r="F1058" s="9">
        <v>1187</v>
      </c>
      <c r="G1058" s="9">
        <f t="shared" si="33"/>
        <v>61724</v>
      </c>
      <c r="H1058" s="9">
        <v>0</v>
      </c>
      <c r="I1058" s="9">
        <v>0</v>
      </c>
      <c r="J1058" s="34">
        <v>0</v>
      </c>
      <c r="K1058" s="34">
        <v>0</v>
      </c>
      <c r="L1058" s="9">
        <v>0</v>
      </c>
    </row>
    <row r="1059" spans="1:12" x14ac:dyDescent="0.3">
      <c r="A1059" s="3" t="s">
        <v>112</v>
      </c>
      <c r="B1059" s="3">
        <f t="shared" si="32"/>
        <v>45418</v>
      </c>
      <c r="C1059" s="7" t="s">
        <v>66</v>
      </c>
      <c r="D1059" s="7" t="s">
        <v>46</v>
      </c>
      <c r="E1059" s="9">
        <v>179</v>
      </c>
      <c r="F1059" s="9">
        <v>300</v>
      </c>
      <c r="G1059" s="9">
        <f t="shared" si="33"/>
        <v>53700</v>
      </c>
      <c r="H1059" s="9">
        <v>0</v>
      </c>
      <c r="I1059" s="9">
        <v>0</v>
      </c>
      <c r="J1059" s="34">
        <v>0</v>
      </c>
      <c r="K1059" s="34">
        <v>0</v>
      </c>
      <c r="L1059" s="9">
        <v>0</v>
      </c>
    </row>
    <row r="1060" spans="1:12" x14ac:dyDescent="0.3">
      <c r="A1060" s="3" t="s">
        <v>112</v>
      </c>
      <c r="B1060" s="3">
        <f t="shared" si="32"/>
        <v>45418</v>
      </c>
      <c r="C1060" s="7" t="s">
        <v>66</v>
      </c>
      <c r="D1060" s="7" t="s">
        <v>49</v>
      </c>
      <c r="E1060" s="9">
        <v>199</v>
      </c>
      <c r="F1060" s="9">
        <v>311</v>
      </c>
      <c r="G1060" s="9">
        <f t="shared" si="33"/>
        <v>61889</v>
      </c>
      <c r="H1060" s="9">
        <v>0</v>
      </c>
      <c r="I1060" s="9">
        <v>0</v>
      </c>
      <c r="J1060" s="34">
        <v>0</v>
      </c>
      <c r="K1060" s="34">
        <v>0</v>
      </c>
      <c r="L1060" s="9">
        <v>0</v>
      </c>
    </row>
    <row r="1061" spans="1:12" x14ac:dyDescent="0.3">
      <c r="A1061" s="3" t="s">
        <v>112</v>
      </c>
      <c r="B1061" s="3">
        <f t="shared" si="32"/>
        <v>45418</v>
      </c>
      <c r="C1061" s="7" t="s">
        <v>66</v>
      </c>
      <c r="D1061" s="7" t="s">
        <v>50</v>
      </c>
      <c r="E1061" s="9">
        <v>192</v>
      </c>
      <c r="F1061" s="9">
        <v>316</v>
      </c>
      <c r="G1061" s="9">
        <f t="shared" si="33"/>
        <v>60672</v>
      </c>
      <c r="H1061" s="9">
        <v>0</v>
      </c>
      <c r="I1061" s="9">
        <v>0</v>
      </c>
      <c r="J1061" s="34">
        <v>0</v>
      </c>
      <c r="K1061" s="34">
        <v>0</v>
      </c>
      <c r="L1061" s="9">
        <v>0</v>
      </c>
    </row>
    <row r="1062" spans="1:12" x14ac:dyDescent="0.3">
      <c r="A1062" s="3" t="s">
        <v>112</v>
      </c>
      <c r="B1062" s="3">
        <f t="shared" si="32"/>
        <v>45418</v>
      </c>
      <c r="C1062" s="7" t="s">
        <v>66</v>
      </c>
      <c r="D1062" s="7" t="s">
        <v>51</v>
      </c>
      <c r="E1062" s="9">
        <v>189</v>
      </c>
      <c r="F1062" s="9">
        <v>358</v>
      </c>
      <c r="G1062" s="9">
        <f t="shared" si="33"/>
        <v>67662</v>
      </c>
      <c r="H1062" s="9">
        <v>0</v>
      </c>
      <c r="I1062" s="9">
        <v>0</v>
      </c>
      <c r="J1062" s="34">
        <v>0</v>
      </c>
      <c r="K1062" s="34">
        <v>0</v>
      </c>
      <c r="L1062" s="9">
        <v>0</v>
      </c>
    </row>
    <row r="1063" spans="1:12" x14ac:dyDescent="0.3">
      <c r="A1063" s="3" t="s">
        <v>112</v>
      </c>
      <c r="B1063" s="3">
        <f t="shared" si="32"/>
        <v>45418</v>
      </c>
      <c r="C1063" s="7" t="s">
        <v>66</v>
      </c>
      <c r="D1063" s="7" t="s">
        <v>52</v>
      </c>
      <c r="E1063" s="9">
        <v>185</v>
      </c>
      <c r="F1063" s="9">
        <v>265</v>
      </c>
      <c r="G1063" s="9">
        <f t="shared" si="33"/>
        <v>49025</v>
      </c>
      <c r="H1063" s="9">
        <v>0</v>
      </c>
      <c r="I1063" s="9">
        <v>0</v>
      </c>
      <c r="J1063" s="34">
        <v>0</v>
      </c>
      <c r="K1063" s="34">
        <v>0</v>
      </c>
      <c r="L1063" s="9">
        <v>0</v>
      </c>
    </row>
    <row r="1064" spans="1:12" x14ac:dyDescent="0.3">
      <c r="A1064" s="3" t="s">
        <v>112</v>
      </c>
      <c r="B1064" s="3">
        <f t="shared" si="32"/>
        <v>45418</v>
      </c>
      <c r="C1064" s="7" t="s">
        <v>66</v>
      </c>
      <c r="D1064" s="7" t="s">
        <v>54</v>
      </c>
      <c r="E1064" s="9">
        <v>372</v>
      </c>
      <c r="F1064" s="9">
        <v>169</v>
      </c>
      <c r="G1064" s="9">
        <f t="shared" si="33"/>
        <v>62868</v>
      </c>
      <c r="H1064" s="9">
        <v>1</v>
      </c>
      <c r="I1064" s="9">
        <v>0</v>
      </c>
      <c r="J1064" s="34">
        <v>0.27</v>
      </c>
      <c r="K1064" s="34">
        <v>0.02</v>
      </c>
      <c r="L1064" s="9">
        <v>0</v>
      </c>
    </row>
    <row r="1065" spans="1:12" x14ac:dyDescent="0.3">
      <c r="A1065" s="3" t="s">
        <v>112</v>
      </c>
      <c r="B1065" s="3">
        <f t="shared" si="32"/>
        <v>45418</v>
      </c>
      <c r="C1065" s="7" t="s">
        <v>66</v>
      </c>
      <c r="D1065" s="7" t="s">
        <v>55</v>
      </c>
      <c r="E1065" s="9">
        <v>261</v>
      </c>
      <c r="F1065" s="9">
        <v>188</v>
      </c>
      <c r="G1065" s="9">
        <f t="shared" si="33"/>
        <v>49068</v>
      </c>
      <c r="H1065" s="9">
        <v>0</v>
      </c>
      <c r="I1065" s="9">
        <v>0</v>
      </c>
      <c r="J1065" s="34">
        <v>0</v>
      </c>
      <c r="K1065" s="34">
        <v>0</v>
      </c>
      <c r="L1065" s="9">
        <v>0</v>
      </c>
    </row>
    <row r="1066" spans="1:12" x14ac:dyDescent="0.3">
      <c r="A1066" s="3" t="s">
        <v>112</v>
      </c>
      <c r="B1066" s="3">
        <f t="shared" si="32"/>
        <v>45418</v>
      </c>
      <c r="C1066" s="7" t="s">
        <v>66</v>
      </c>
      <c r="D1066" s="7" t="s">
        <v>56</v>
      </c>
      <c r="E1066" s="9">
        <v>287</v>
      </c>
      <c r="F1066" s="9">
        <v>206</v>
      </c>
      <c r="G1066" s="9">
        <f t="shared" si="33"/>
        <v>59122</v>
      </c>
      <c r="H1066" s="9">
        <v>0</v>
      </c>
      <c r="I1066" s="9">
        <v>0</v>
      </c>
      <c r="J1066" s="34">
        <v>0</v>
      </c>
      <c r="K1066" s="34">
        <v>0</v>
      </c>
      <c r="L1066" s="9">
        <v>0</v>
      </c>
    </row>
    <row r="1067" spans="1:12" x14ac:dyDescent="0.3">
      <c r="A1067" s="3" t="s">
        <v>112</v>
      </c>
      <c r="B1067" s="3">
        <f t="shared" si="32"/>
        <v>45418</v>
      </c>
      <c r="C1067" s="7" t="s">
        <v>66</v>
      </c>
      <c r="D1067" s="7" t="s">
        <v>57</v>
      </c>
      <c r="E1067" s="9">
        <v>234</v>
      </c>
      <c r="F1067" s="9">
        <v>179</v>
      </c>
      <c r="G1067" s="9">
        <f t="shared" si="33"/>
        <v>41886</v>
      </c>
      <c r="H1067" s="9">
        <v>0</v>
      </c>
      <c r="I1067" s="9">
        <v>0</v>
      </c>
      <c r="J1067" s="34">
        <v>0</v>
      </c>
      <c r="K1067" s="34">
        <v>0</v>
      </c>
      <c r="L1067" s="9">
        <v>2</v>
      </c>
    </row>
    <row r="1068" spans="1:12" x14ac:dyDescent="0.3">
      <c r="A1068" s="3" t="s">
        <v>112</v>
      </c>
      <c r="B1068" s="3">
        <f t="shared" si="32"/>
        <v>45418</v>
      </c>
      <c r="C1068" s="7" t="s">
        <v>66</v>
      </c>
      <c r="D1068" s="7" t="s">
        <v>58</v>
      </c>
      <c r="E1068" s="9">
        <v>45</v>
      </c>
      <c r="F1068" s="9">
        <v>5293</v>
      </c>
      <c r="G1068" s="9">
        <f t="shared" si="33"/>
        <v>238185</v>
      </c>
      <c r="H1068" s="9">
        <v>0</v>
      </c>
      <c r="I1068" s="9">
        <v>0</v>
      </c>
      <c r="J1068" s="34">
        <v>0</v>
      </c>
      <c r="K1068" s="34">
        <v>0</v>
      </c>
      <c r="L1068" s="9">
        <v>0</v>
      </c>
    </row>
    <row r="1069" spans="1:12" x14ac:dyDescent="0.3">
      <c r="A1069" s="3" t="s">
        <v>112</v>
      </c>
      <c r="B1069" s="3">
        <f t="shared" si="32"/>
        <v>45418</v>
      </c>
      <c r="C1069" s="7" t="s">
        <v>66</v>
      </c>
      <c r="D1069" s="7" t="s">
        <v>59</v>
      </c>
      <c r="E1069" s="9">
        <v>41</v>
      </c>
      <c r="F1069" s="9">
        <v>5126</v>
      </c>
      <c r="G1069" s="9">
        <f t="shared" si="33"/>
        <v>210166</v>
      </c>
      <c r="H1069" s="9">
        <v>0</v>
      </c>
      <c r="I1069" s="9">
        <v>0</v>
      </c>
      <c r="J1069" s="34">
        <v>0</v>
      </c>
      <c r="K1069" s="34">
        <v>0</v>
      </c>
      <c r="L1069" s="9">
        <v>0</v>
      </c>
    </row>
    <row r="1070" spans="1:12" x14ac:dyDescent="0.3">
      <c r="A1070" s="3" t="s">
        <v>112</v>
      </c>
      <c r="B1070" s="3">
        <f t="shared" si="32"/>
        <v>45418</v>
      </c>
      <c r="C1070" s="7" t="s">
        <v>66</v>
      </c>
      <c r="D1070" s="7" t="s">
        <v>60</v>
      </c>
      <c r="E1070" s="9">
        <v>38</v>
      </c>
      <c r="F1070" s="9">
        <v>5002</v>
      </c>
      <c r="G1070" s="9">
        <f t="shared" si="33"/>
        <v>190076</v>
      </c>
      <c r="H1070" s="9">
        <v>0</v>
      </c>
      <c r="I1070" s="9">
        <v>0</v>
      </c>
      <c r="J1070" s="34">
        <v>0</v>
      </c>
      <c r="K1070" s="34">
        <v>0</v>
      </c>
      <c r="L1070" s="9">
        <v>0</v>
      </c>
    </row>
    <row r="1071" spans="1:12" x14ac:dyDescent="0.3">
      <c r="A1071" s="3" t="s">
        <v>112</v>
      </c>
      <c r="B1071" s="3">
        <f t="shared" si="32"/>
        <v>45418</v>
      </c>
      <c r="C1071" s="7" t="s">
        <v>70</v>
      </c>
      <c r="D1071" s="7" t="s">
        <v>46</v>
      </c>
      <c r="E1071" s="9">
        <v>86</v>
      </c>
      <c r="F1071" s="9">
        <v>308</v>
      </c>
      <c r="G1071" s="9">
        <f t="shared" si="33"/>
        <v>26488</v>
      </c>
      <c r="H1071" s="9">
        <v>0</v>
      </c>
      <c r="I1071" s="9">
        <v>0</v>
      </c>
      <c r="J1071" s="34">
        <v>0</v>
      </c>
      <c r="K1071" s="34">
        <v>0</v>
      </c>
      <c r="L1071" s="9">
        <v>0</v>
      </c>
    </row>
    <row r="1072" spans="1:12" x14ac:dyDescent="0.3">
      <c r="A1072" s="3" t="s">
        <v>112</v>
      </c>
      <c r="B1072" s="3">
        <f t="shared" si="32"/>
        <v>45418</v>
      </c>
      <c r="C1072" s="7" t="s">
        <v>70</v>
      </c>
      <c r="D1072" s="7" t="s">
        <v>49</v>
      </c>
      <c r="E1072" s="9">
        <v>90</v>
      </c>
      <c r="F1072" s="9">
        <v>315</v>
      </c>
      <c r="G1072" s="9">
        <f t="shared" si="33"/>
        <v>28350</v>
      </c>
      <c r="H1072" s="9">
        <v>0</v>
      </c>
      <c r="I1072" s="9">
        <v>0</v>
      </c>
      <c r="J1072" s="34">
        <v>0</v>
      </c>
      <c r="K1072" s="34">
        <v>0</v>
      </c>
      <c r="L1072" s="9">
        <v>0</v>
      </c>
    </row>
    <row r="1073" spans="1:12" x14ac:dyDescent="0.3">
      <c r="A1073" s="3" t="s">
        <v>112</v>
      </c>
      <c r="B1073" s="3">
        <f t="shared" si="32"/>
        <v>45418</v>
      </c>
      <c r="C1073" s="7" t="s">
        <v>70</v>
      </c>
      <c r="D1073" s="7" t="s">
        <v>50</v>
      </c>
      <c r="E1073" s="9">
        <v>91</v>
      </c>
      <c r="F1073" s="9">
        <v>327</v>
      </c>
      <c r="G1073" s="9">
        <f t="shared" si="33"/>
        <v>29757</v>
      </c>
      <c r="H1073" s="9">
        <v>0</v>
      </c>
      <c r="I1073" s="9">
        <v>0</v>
      </c>
      <c r="J1073" s="34">
        <v>0</v>
      </c>
      <c r="K1073" s="34">
        <v>0</v>
      </c>
      <c r="L1073" s="9">
        <v>0</v>
      </c>
    </row>
    <row r="1074" spans="1:12" x14ac:dyDescent="0.3">
      <c r="A1074" s="3" t="s">
        <v>112</v>
      </c>
      <c r="B1074" s="3">
        <f t="shared" si="32"/>
        <v>45418</v>
      </c>
      <c r="C1074" s="7" t="s">
        <v>70</v>
      </c>
      <c r="D1074" s="7" t="s">
        <v>52</v>
      </c>
      <c r="E1074" s="9">
        <v>111</v>
      </c>
      <c r="F1074" s="9">
        <v>270</v>
      </c>
      <c r="G1074" s="9">
        <f t="shared" si="33"/>
        <v>29970</v>
      </c>
      <c r="H1074" s="9">
        <v>1</v>
      </c>
      <c r="I1074" s="9">
        <v>1</v>
      </c>
      <c r="J1074" s="34">
        <v>0.23</v>
      </c>
      <c r="K1074" s="34">
        <v>0.01</v>
      </c>
      <c r="L1074" s="9">
        <v>0</v>
      </c>
    </row>
    <row r="1075" spans="1:12" x14ac:dyDescent="0.3">
      <c r="A1075" s="3" t="s">
        <v>112</v>
      </c>
      <c r="B1075" s="3">
        <f t="shared" si="32"/>
        <v>45418</v>
      </c>
      <c r="C1075" s="7" t="s">
        <v>70</v>
      </c>
      <c r="D1075" s="7" t="s">
        <v>55</v>
      </c>
      <c r="E1075" s="9">
        <v>120</v>
      </c>
      <c r="F1075" s="9">
        <v>194</v>
      </c>
      <c r="G1075" s="9">
        <f t="shared" si="33"/>
        <v>23280</v>
      </c>
      <c r="H1075" s="9">
        <v>0</v>
      </c>
      <c r="I1075" s="9">
        <v>0</v>
      </c>
      <c r="J1075" s="34">
        <v>0</v>
      </c>
      <c r="K1075" s="34">
        <v>0</v>
      </c>
      <c r="L1075" s="9">
        <v>0</v>
      </c>
    </row>
    <row r="1076" spans="1:12" x14ac:dyDescent="0.3">
      <c r="A1076" s="3" t="s">
        <v>112</v>
      </c>
      <c r="B1076" s="3">
        <f t="shared" si="32"/>
        <v>45418</v>
      </c>
      <c r="C1076" s="7" t="s">
        <v>70</v>
      </c>
      <c r="D1076" s="7" t="s">
        <v>56</v>
      </c>
      <c r="E1076" s="9">
        <v>122</v>
      </c>
      <c r="F1076" s="9">
        <v>210</v>
      </c>
      <c r="G1076" s="9">
        <f t="shared" si="33"/>
        <v>25620</v>
      </c>
      <c r="H1076" s="9">
        <v>0</v>
      </c>
      <c r="I1076" s="9">
        <v>0</v>
      </c>
      <c r="J1076" s="34">
        <v>0</v>
      </c>
      <c r="K1076" s="34">
        <v>0</v>
      </c>
      <c r="L1076" s="9">
        <v>0</v>
      </c>
    </row>
    <row r="1077" spans="1:12" x14ac:dyDescent="0.3">
      <c r="A1077" s="3" t="s">
        <v>112</v>
      </c>
      <c r="B1077" s="3">
        <f t="shared" si="32"/>
        <v>45418</v>
      </c>
      <c r="C1077" s="7" t="s">
        <v>70</v>
      </c>
      <c r="D1077" s="7" t="s">
        <v>57</v>
      </c>
      <c r="E1077" s="9">
        <v>133</v>
      </c>
      <c r="F1077" s="9">
        <v>181</v>
      </c>
      <c r="G1077" s="9">
        <f t="shared" si="33"/>
        <v>24073</v>
      </c>
      <c r="H1077" s="9">
        <v>0</v>
      </c>
      <c r="I1077" s="9">
        <v>0</v>
      </c>
      <c r="J1077" s="34">
        <v>0</v>
      </c>
      <c r="K1077" s="34">
        <v>0</v>
      </c>
      <c r="L1077" s="9">
        <v>0</v>
      </c>
    </row>
    <row r="1078" spans="1:12" x14ac:dyDescent="0.3">
      <c r="A1078" s="3" t="s">
        <v>112</v>
      </c>
      <c r="B1078" s="3">
        <f t="shared" si="32"/>
        <v>45418</v>
      </c>
      <c r="C1078" s="7" t="s">
        <v>74</v>
      </c>
      <c r="D1078" s="7" t="s">
        <v>46</v>
      </c>
      <c r="E1078" s="9">
        <v>290</v>
      </c>
      <c r="F1078" s="9">
        <v>296</v>
      </c>
      <c r="G1078" s="9">
        <f t="shared" si="33"/>
        <v>85840</v>
      </c>
      <c r="H1078" s="9">
        <v>0</v>
      </c>
      <c r="I1078" s="9">
        <v>0</v>
      </c>
      <c r="J1078" s="34">
        <v>0</v>
      </c>
      <c r="K1078" s="34">
        <v>0</v>
      </c>
      <c r="L1078" s="9">
        <v>0</v>
      </c>
    </row>
    <row r="1079" spans="1:12" x14ac:dyDescent="0.3">
      <c r="A1079" s="3" t="s">
        <v>112</v>
      </c>
      <c r="B1079" s="3">
        <f t="shared" si="32"/>
        <v>45418</v>
      </c>
      <c r="C1079" s="7" t="s">
        <v>74</v>
      </c>
      <c r="D1079" s="7" t="s">
        <v>49</v>
      </c>
      <c r="E1079" s="9">
        <v>327</v>
      </c>
      <c r="F1079" s="9">
        <v>305</v>
      </c>
      <c r="G1079" s="9">
        <f t="shared" si="33"/>
        <v>99735</v>
      </c>
      <c r="H1079" s="9">
        <v>1</v>
      </c>
      <c r="I1079" s="9">
        <v>1</v>
      </c>
      <c r="J1079" s="34">
        <v>0.24</v>
      </c>
      <c r="K1079" s="34">
        <v>0.02</v>
      </c>
      <c r="L1079" s="9">
        <v>0</v>
      </c>
    </row>
    <row r="1080" spans="1:12" x14ac:dyDescent="0.3">
      <c r="A1080" s="3" t="s">
        <v>112</v>
      </c>
      <c r="B1080" s="3">
        <f t="shared" si="32"/>
        <v>45418</v>
      </c>
      <c r="C1080" s="7" t="s">
        <v>74</v>
      </c>
      <c r="D1080" s="7" t="s">
        <v>50</v>
      </c>
      <c r="E1080" s="9">
        <v>290</v>
      </c>
      <c r="F1080" s="9">
        <v>312</v>
      </c>
      <c r="G1080" s="9">
        <f t="shared" si="33"/>
        <v>90480</v>
      </c>
      <c r="H1080" s="9">
        <v>0</v>
      </c>
      <c r="I1080" s="9">
        <v>0</v>
      </c>
      <c r="J1080" s="34">
        <v>0</v>
      </c>
      <c r="K1080" s="34">
        <v>0</v>
      </c>
      <c r="L1080" s="9">
        <v>0</v>
      </c>
    </row>
    <row r="1081" spans="1:12" x14ac:dyDescent="0.3">
      <c r="A1081" s="3" t="s">
        <v>112</v>
      </c>
      <c r="B1081" s="3">
        <f t="shared" si="32"/>
        <v>45418</v>
      </c>
      <c r="C1081" s="7" t="s">
        <v>74</v>
      </c>
      <c r="D1081" s="7" t="s">
        <v>51</v>
      </c>
      <c r="E1081" s="9">
        <v>353</v>
      </c>
      <c r="F1081" s="9">
        <v>348</v>
      </c>
      <c r="G1081" s="9">
        <f t="shared" si="33"/>
        <v>122844</v>
      </c>
      <c r="H1081" s="9">
        <v>1</v>
      </c>
      <c r="I1081" s="9">
        <v>1</v>
      </c>
      <c r="J1081" s="34">
        <v>0.17</v>
      </c>
      <c r="K1081" s="34">
        <v>0.02</v>
      </c>
      <c r="L1081" s="9">
        <v>0</v>
      </c>
    </row>
    <row r="1082" spans="1:12" x14ac:dyDescent="0.3">
      <c r="A1082" s="3" t="s">
        <v>112</v>
      </c>
      <c r="B1082" s="3">
        <f t="shared" si="32"/>
        <v>45418</v>
      </c>
      <c r="C1082" s="7" t="s">
        <v>74</v>
      </c>
      <c r="D1082" s="7" t="s">
        <v>52</v>
      </c>
      <c r="E1082" s="9">
        <v>258</v>
      </c>
      <c r="F1082" s="9">
        <v>257</v>
      </c>
      <c r="G1082" s="9">
        <f t="shared" si="33"/>
        <v>66306</v>
      </c>
      <c r="H1082" s="9">
        <v>0</v>
      </c>
      <c r="I1082" s="9">
        <v>0</v>
      </c>
      <c r="J1082" s="34">
        <v>0</v>
      </c>
      <c r="K1082" s="34">
        <v>0</v>
      </c>
      <c r="L1082" s="9">
        <v>0</v>
      </c>
    </row>
    <row r="1083" spans="1:12" x14ac:dyDescent="0.3">
      <c r="A1083" s="3" t="s">
        <v>112</v>
      </c>
      <c r="B1083" s="3">
        <f t="shared" si="32"/>
        <v>45418</v>
      </c>
      <c r="C1083" s="7" t="s">
        <v>74</v>
      </c>
      <c r="D1083" s="7" t="s">
        <v>54</v>
      </c>
      <c r="E1083" s="9">
        <v>406</v>
      </c>
      <c r="F1083" s="9">
        <v>165</v>
      </c>
      <c r="G1083" s="9">
        <f t="shared" si="33"/>
        <v>66990</v>
      </c>
      <c r="H1083" s="9">
        <v>0</v>
      </c>
      <c r="I1083" s="9">
        <v>0</v>
      </c>
      <c r="J1083" s="34">
        <v>0</v>
      </c>
      <c r="K1083" s="34">
        <v>0</v>
      </c>
      <c r="L1083" s="9">
        <v>0</v>
      </c>
    </row>
    <row r="1084" spans="1:12" x14ac:dyDescent="0.3">
      <c r="A1084" s="3" t="s">
        <v>112</v>
      </c>
      <c r="B1084" s="3">
        <f t="shared" si="32"/>
        <v>45418</v>
      </c>
      <c r="C1084" s="7" t="s">
        <v>74</v>
      </c>
      <c r="D1084" s="7" t="s">
        <v>55</v>
      </c>
      <c r="E1084" s="9">
        <v>398</v>
      </c>
      <c r="F1084" s="9">
        <v>184</v>
      </c>
      <c r="G1084" s="9">
        <f t="shared" si="33"/>
        <v>73232</v>
      </c>
      <c r="H1084" s="9">
        <v>0</v>
      </c>
      <c r="I1084" s="9">
        <v>0</v>
      </c>
      <c r="J1084" s="34">
        <v>0</v>
      </c>
      <c r="K1084" s="34">
        <v>0</v>
      </c>
      <c r="L1084" s="9">
        <v>0</v>
      </c>
    </row>
    <row r="1085" spans="1:12" x14ac:dyDescent="0.3">
      <c r="A1085" s="3" t="s">
        <v>112</v>
      </c>
      <c r="B1085" s="3">
        <f t="shared" si="32"/>
        <v>45418</v>
      </c>
      <c r="C1085" s="7" t="s">
        <v>74</v>
      </c>
      <c r="D1085" s="7" t="s">
        <v>56</v>
      </c>
      <c r="E1085" s="9">
        <v>401</v>
      </c>
      <c r="F1085" s="9">
        <v>201</v>
      </c>
      <c r="G1085" s="9">
        <f t="shared" si="33"/>
        <v>80601</v>
      </c>
      <c r="H1085" s="9">
        <v>0</v>
      </c>
      <c r="I1085" s="9">
        <v>0</v>
      </c>
      <c r="J1085" s="34">
        <v>0</v>
      </c>
      <c r="K1085" s="34">
        <v>0</v>
      </c>
      <c r="L1085" s="9">
        <v>0</v>
      </c>
    </row>
    <row r="1086" spans="1:12" x14ac:dyDescent="0.3">
      <c r="A1086" s="3" t="s">
        <v>112</v>
      </c>
      <c r="B1086" s="3">
        <f t="shared" si="32"/>
        <v>45418</v>
      </c>
      <c r="C1086" s="7" t="s">
        <v>74</v>
      </c>
      <c r="D1086" s="7" t="s">
        <v>57</v>
      </c>
      <c r="E1086" s="9">
        <v>378</v>
      </c>
      <c r="F1086" s="9">
        <v>175</v>
      </c>
      <c r="G1086" s="9">
        <f t="shared" si="33"/>
        <v>66150</v>
      </c>
      <c r="H1086" s="9">
        <v>0</v>
      </c>
      <c r="I1086" s="9">
        <v>0</v>
      </c>
      <c r="J1086" s="34">
        <v>0</v>
      </c>
      <c r="K1086" s="34">
        <v>0</v>
      </c>
      <c r="L1086" s="9">
        <v>4</v>
      </c>
    </row>
    <row r="1087" spans="1:12" x14ac:dyDescent="0.3">
      <c r="A1087" s="3" t="s">
        <v>112</v>
      </c>
      <c r="B1087" s="3">
        <f t="shared" si="32"/>
        <v>45418</v>
      </c>
      <c r="C1087" s="7" t="s">
        <v>74</v>
      </c>
      <c r="D1087" s="7" t="s">
        <v>58</v>
      </c>
      <c r="E1087" s="9">
        <v>47</v>
      </c>
      <c r="F1087" s="9">
        <v>5153</v>
      </c>
      <c r="G1087" s="9">
        <f t="shared" si="33"/>
        <v>242191</v>
      </c>
      <c r="H1087" s="9">
        <v>0</v>
      </c>
      <c r="I1087" s="9">
        <v>0</v>
      </c>
      <c r="J1087" s="34">
        <v>0</v>
      </c>
      <c r="K1087" s="34">
        <v>0</v>
      </c>
      <c r="L1087" s="9">
        <v>0</v>
      </c>
    </row>
    <row r="1088" spans="1:12" x14ac:dyDescent="0.3">
      <c r="A1088" s="3" t="s">
        <v>112</v>
      </c>
      <c r="B1088" s="3">
        <f t="shared" si="32"/>
        <v>45418</v>
      </c>
      <c r="C1088" s="7" t="s">
        <v>74</v>
      </c>
      <c r="D1088" s="7" t="s">
        <v>59</v>
      </c>
      <c r="E1088" s="9">
        <v>52</v>
      </c>
      <c r="F1088" s="9">
        <v>4982</v>
      </c>
      <c r="G1088" s="9">
        <f t="shared" si="33"/>
        <v>259064</v>
      </c>
      <c r="H1088" s="9">
        <v>0</v>
      </c>
      <c r="I1088" s="9">
        <v>0</v>
      </c>
      <c r="J1088" s="34">
        <v>0</v>
      </c>
      <c r="K1088" s="34">
        <v>0</v>
      </c>
      <c r="L1088" s="9">
        <v>0</v>
      </c>
    </row>
    <row r="1089" spans="1:12" x14ac:dyDescent="0.3">
      <c r="A1089" s="3" t="s">
        <v>112</v>
      </c>
      <c r="B1089" s="3">
        <f t="shared" si="32"/>
        <v>45418</v>
      </c>
      <c r="C1089" s="7" t="s">
        <v>74</v>
      </c>
      <c r="D1089" s="7" t="s">
        <v>60</v>
      </c>
      <c r="E1089" s="9">
        <v>58</v>
      </c>
      <c r="F1089" s="9">
        <v>4906</v>
      </c>
      <c r="G1089" s="9">
        <f t="shared" si="33"/>
        <v>284548</v>
      </c>
      <c r="H1089" s="9">
        <v>0</v>
      </c>
      <c r="I1089" s="9">
        <v>0</v>
      </c>
      <c r="J1089" s="34">
        <v>0</v>
      </c>
      <c r="K1089" s="34">
        <v>0</v>
      </c>
      <c r="L1089" s="9">
        <v>0</v>
      </c>
    </row>
    <row r="1090" spans="1:12" x14ac:dyDescent="0.3">
      <c r="A1090" s="3" t="s">
        <v>112</v>
      </c>
      <c r="B1090" s="3">
        <f t="shared" ref="B1090:B1153" si="34">DATE(LEFT(A1090,4),1,1)
 + MOD(1 - WEEKDAY(DATE(LEFT(A1090,4),1,1),2),7)
 + 7*(VALUE(RIGHT(A1090,2)) - 1)</f>
        <v>45418</v>
      </c>
      <c r="C1090" s="7" t="s">
        <v>74</v>
      </c>
      <c r="D1090" s="7" t="s">
        <v>61</v>
      </c>
      <c r="E1090" s="9">
        <v>56</v>
      </c>
      <c r="F1090" s="9">
        <v>1215</v>
      </c>
      <c r="G1090" s="9">
        <f t="shared" ref="G1090:G1153" si="35">E1090*F1090</f>
        <v>68040</v>
      </c>
      <c r="H1090" s="9">
        <v>0</v>
      </c>
      <c r="I1090" s="9">
        <v>0</v>
      </c>
      <c r="J1090" s="34">
        <v>0</v>
      </c>
      <c r="K1090" s="34">
        <v>0</v>
      </c>
      <c r="L1090" s="9">
        <v>0</v>
      </c>
    </row>
    <row r="1091" spans="1:12" x14ac:dyDescent="0.3">
      <c r="A1091" s="3" t="s">
        <v>112</v>
      </c>
      <c r="B1091" s="3">
        <f t="shared" si="34"/>
        <v>45418</v>
      </c>
      <c r="C1091" s="7" t="s">
        <v>76</v>
      </c>
      <c r="D1091" s="7" t="s">
        <v>46</v>
      </c>
      <c r="E1091" s="9">
        <v>101</v>
      </c>
      <c r="F1091" s="9">
        <v>307</v>
      </c>
      <c r="G1091" s="9">
        <f t="shared" si="35"/>
        <v>31007</v>
      </c>
      <c r="H1091" s="9">
        <v>0</v>
      </c>
      <c r="I1091" s="9">
        <v>0</v>
      </c>
      <c r="J1091" s="34">
        <v>0</v>
      </c>
      <c r="K1091" s="34">
        <v>0</v>
      </c>
      <c r="L1091" s="9">
        <v>0</v>
      </c>
    </row>
    <row r="1092" spans="1:12" x14ac:dyDescent="0.3">
      <c r="A1092" s="3" t="s">
        <v>112</v>
      </c>
      <c r="B1092" s="3">
        <f t="shared" si="34"/>
        <v>45418</v>
      </c>
      <c r="C1092" s="7" t="s">
        <v>76</v>
      </c>
      <c r="D1092" s="7" t="s">
        <v>49</v>
      </c>
      <c r="E1092" s="9">
        <v>126</v>
      </c>
      <c r="F1092" s="9">
        <v>314</v>
      </c>
      <c r="G1092" s="9">
        <f t="shared" si="35"/>
        <v>39564</v>
      </c>
      <c r="H1092" s="9">
        <v>0</v>
      </c>
      <c r="I1092" s="9">
        <v>0</v>
      </c>
      <c r="J1092" s="34">
        <v>0</v>
      </c>
      <c r="K1092" s="34">
        <v>0</v>
      </c>
      <c r="L1092" s="9">
        <v>0</v>
      </c>
    </row>
    <row r="1093" spans="1:12" x14ac:dyDescent="0.3">
      <c r="A1093" s="3" t="s">
        <v>112</v>
      </c>
      <c r="B1093" s="3">
        <f t="shared" si="34"/>
        <v>45418</v>
      </c>
      <c r="C1093" s="7" t="s">
        <v>76</v>
      </c>
      <c r="D1093" s="7" t="s">
        <v>50</v>
      </c>
      <c r="E1093" s="9">
        <v>122</v>
      </c>
      <c r="F1093" s="9">
        <v>324</v>
      </c>
      <c r="G1093" s="9">
        <f t="shared" si="35"/>
        <v>39528</v>
      </c>
      <c r="H1093" s="9">
        <v>0</v>
      </c>
      <c r="I1093" s="9">
        <v>0</v>
      </c>
      <c r="J1093" s="34">
        <v>0</v>
      </c>
      <c r="K1093" s="34">
        <v>0</v>
      </c>
      <c r="L1093" s="9">
        <v>0</v>
      </c>
    </row>
    <row r="1094" spans="1:12" x14ac:dyDescent="0.3">
      <c r="A1094" s="3" t="s">
        <v>112</v>
      </c>
      <c r="B1094" s="3">
        <f t="shared" si="34"/>
        <v>45418</v>
      </c>
      <c r="C1094" s="7" t="s">
        <v>76</v>
      </c>
      <c r="D1094" s="7" t="s">
        <v>51</v>
      </c>
      <c r="E1094" s="9">
        <v>112</v>
      </c>
      <c r="F1094" s="9">
        <v>368</v>
      </c>
      <c r="G1094" s="9">
        <f t="shared" si="35"/>
        <v>41216</v>
      </c>
      <c r="H1094" s="9">
        <v>0</v>
      </c>
      <c r="I1094" s="9">
        <v>0</v>
      </c>
      <c r="J1094" s="34">
        <v>0</v>
      </c>
      <c r="K1094" s="34">
        <v>0</v>
      </c>
      <c r="L1094" s="9">
        <v>0</v>
      </c>
    </row>
    <row r="1095" spans="1:12" x14ac:dyDescent="0.3">
      <c r="A1095" s="3" t="s">
        <v>112</v>
      </c>
      <c r="B1095" s="3">
        <f t="shared" si="34"/>
        <v>45418</v>
      </c>
      <c r="C1095" s="7" t="s">
        <v>76</v>
      </c>
      <c r="D1095" s="7" t="s">
        <v>52</v>
      </c>
      <c r="E1095" s="9">
        <v>108</v>
      </c>
      <c r="F1095" s="9">
        <v>269</v>
      </c>
      <c r="G1095" s="9">
        <f t="shared" si="35"/>
        <v>29052</v>
      </c>
      <c r="H1095" s="9">
        <v>0</v>
      </c>
      <c r="I1095" s="9">
        <v>0</v>
      </c>
      <c r="J1095" s="34">
        <v>0</v>
      </c>
      <c r="K1095" s="34">
        <v>0</v>
      </c>
      <c r="L1095" s="9">
        <v>0</v>
      </c>
    </row>
    <row r="1096" spans="1:12" x14ac:dyDescent="0.3">
      <c r="A1096" s="3" t="s">
        <v>112</v>
      </c>
      <c r="B1096" s="3">
        <f t="shared" si="34"/>
        <v>45418</v>
      </c>
      <c r="C1096" s="7" t="s">
        <v>76</v>
      </c>
      <c r="D1096" s="7" t="s">
        <v>54</v>
      </c>
      <c r="E1096" s="9">
        <v>269</v>
      </c>
      <c r="F1096" s="9">
        <v>172</v>
      </c>
      <c r="G1096" s="9">
        <f t="shared" si="35"/>
        <v>46268</v>
      </c>
      <c r="H1096" s="9">
        <v>1</v>
      </c>
      <c r="I1096" s="9">
        <v>0</v>
      </c>
      <c r="J1096" s="34">
        <v>0.21</v>
      </c>
      <c r="K1096" s="34">
        <v>0.03</v>
      </c>
      <c r="L1096" s="9">
        <v>0</v>
      </c>
    </row>
    <row r="1097" spans="1:12" x14ac:dyDescent="0.3">
      <c r="A1097" s="3" t="s">
        <v>112</v>
      </c>
      <c r="B1097" s="3">
        <f t="shared" si="34"/>
        <v>45418</v>
      </c>
      <c r="C1097" s="7" t="s">
        <v>76</v>
      </c>
      <c r="D1097" s="7" t="s">
        <v>55</v>
      </c>
      <c r="E1097" s="9">
        <v>201</v>
      </c>
      <c r="F1097" s="9">
        <v>190</v>
      </c>
      <c r="G1097" s="9">
        <f t="shared" si="35"/>
        <v>38190</v>
      </c>
      <c r="H1097" s="9">
        <v>0</v>
      </c>
      <c r="I1097" s="9">
        <v>0</v>
      </c>
      <c r="J1097" s="34">
        <v>0</v>
      </c>
      <c r="K1097" s="34">
        <v>0</v>
      </c>
      <c r="L1097" s="9">
        <v>0</v>
      </c>
    </row>
    <row r="1098" spans="1:12" x14ac:dyDescent="0.3">
      <c r="A1098" s="3" t="s">
        <v>112</v>
      </c>
      <c r="B1098" s="3">
        <f t="shared" si="34"/>
        <v>45418</v>
      </c>
      <c r="C1098" s="7" t="s">
        <v>76</v>
      </c>
      <c r="D1098" s="7" t="s">
        <v>56</v>
      </c>
      <c r="E1098" s="9">
        <v>172</v>
      </c>
      <c r="F1098" s="9">
        <v>211</v>
      </c>
      <c r="G1098" s="9">
        <f t="shared" si="35"/>
        <v>36292</v>
      </c>
      <c r="H1098" s="9">
        <v>0</v>
      </c>
      <c r="I1098" s="9">
        <v>0</v>
      </c>
      <c r="J1098" s="34">
        <v>0</v>
      </c>
      <c r="K1098" s="34">
        <v>0</v>
      </c>
      <c r="L1098" s="9">
        <v>0</v>
      </c>
    </row>
    <row r="1099" spans="1:12" x14ac:dyDescent="0.3">
      <c r="A1099" s="3" t="s">
        <v>112</v>
      </c>
      <c r="B1099" s="3">
        <f t="shared" si="34"/>
        <v>45418</v>
      </c>
      <c r="C1099" s="7" t="s">
        <v>76</v>
      </c>
      <c r="D1099" s="7" t="s">
        <v>57</v>
      </c>
      <c r="E1099" s="9">
        <v>183</v>
      </c>
      <c r="F1099" s="9">
        <v>182</v>
      </c>
      <c r="G1099" s="9">
        <f t="shared" si="35"/>
        <v>33306</v>
      </c>
      <c r="H1099" s="9">
        <v>0</v>
      </c>
      <c r="I1099" s="9">
        <v>0</v>
      </c>
      <c r="J1099" s="34">
        <v>0</v>
      </c>
      <c r="K1099" s="34">
        <v>0</v>
      </c>
      <c r="L1099" s="9">
        <v>0</v>
      </c>
    </row>
    <row r="1100" spans="1:12" x14ac:dyDescent="0.3">
      <c r="A1100" s="3" t="s">
        <v>112</v>
      </c>
      <c r="B1100" s="3">
        <f t="shared" si="34"/>
        <v>45418</v>
      </c>
      <c r="C1100" s="7" t="s">
        <v>76</v>
      </c>
      <c r="D1100" s="7" t="s">
        <v>58</v>
      </c>
      <c r="E1100" s="9">
        <v>50</v>
      </c>
      <c r="F1100" s="9">
        <v>5347</v>
      </c>
      <c r="G1100" s="9">
        <f t="shared" si="35"/>
        <v>267350</v>
      </c>
      <c r="H1100" s="9">
        <v>0</v>
      </c>
      <c r="I1100" s="9">
        <v>0</v>
      </c>
      <c r="J1100" s="34">
        <v>0</v>
      </c>
      <c r="K1100" s="34">
        <v>0</v>
      </c>
      <c r="L1100" s="9">
        <v>0</v>
      </c>
    </row>
    <row r="1101" spans="1:12" x14ac:dyDescent="0.3">
      <c r="A1101" s="3" t="s">
        <v>112</v>
      </c>
      <c r="B1101" s="3">
        <f t="shared" si="34"/>
        <v>45418</v>
      </c>
      <c r="C1101" s="7" t="s">
        <v>76</v>
      </c>
      <c r="D1101" s="7" t="s">
        <v>59</v>
      </c>
      <c r="E1101" s="9">
        <v>57</v>
      </c>
      <c r="F1101" s="9">
        <v>5223</v>
      </c>
      <c r="G1101" s="9">
        <f t="shared" si="35"/>
        <v>297711</v>
      </c>
      <c r="H1101" s="9">
        <v>0</v>
      </c>
      <c r="I1101" s="9">
        <v>0</v>
      </c>
      <c r="J1101" s="34">
        <v>0</v>
      </c>
      <c r="K1101" s="34">
        <v>0</v>
      </c>
      <c r="L1101" s="9">
        <v>0</v>
      </c>
    </row>
    <row r="1102" spans="1:12" x14ac:dyDescent="0.3">
      <c r="A1102" s="3" t="s">
        <v>112</v>
      </c>
      <c r="B1102" s="3">
        <f t="shared" si="34"/>
        <v>45418</v>
      </c>
      <c r="C1102" s="7" t="s">
        <v>76</v>
      </c>
      <c r="D1102" s="7" t="s">
        <v>60</v>
      </c>
      <c r="E1102" s="9">
        <v>64</v>
      </c>
      <c r="F1102" s="9">
        <v>5085</v>
      </c>
      <c r="G1102" s="9">
        <f t="shared" si="35"/>
        <v>325440</v>
      </c>
      <c r="H1102" s="9">
        <v>0</v>
      </c>
      <c r="I1102" s="9">
        <v>0</v>
      </c>
      <c r="J1102" s="34">
        <v>0</v>
      </c>
      <c r="K1102" s="34">
        <v>0</v>
      </c>
      <c r="L1102" s="9">
        <v>0</v>
      </c>
    </row>
    <row r="1103" spans="1:12" x14ac:dyDescent="0.3">
      <c r="A1103" s="3" t="s">
        <v>112</v>
      </c>
      <c r="B1103" s="3">
        <f t="shared" si="34"/>
        <v>45418</v>
      </c>
      <c r="C1103" s="7" t="s">
        <v>76</v>
      </c>
      <c r="D1103" s="7" t="s">
        <v>61</v>
      </c>
      <c r="E1103" s="9">
        <v>63</v>
      </c>
      <c r="F1103" s="9">
        <v>1246</v>
      </c>
      <c r="G1103" s="9">
        <f t="shared" si="35"/>
        <v>78498</v>
      </c>
      <c r="H1103" s="9">
        <v>0</v>
      </c>
      <c r="I1103" s="9">
        <v>0</v>
      </c>
      <c r="J1103" s="34">
        <v>0</v>
      </c>
      <c r="K1103" s="34">
        <v>0</v>
      </c>
      <c r="L1103" s="9">
        <v>0</v>
      </c>
    </row>
    <row r="1104" spans="1:12" x14ac:dyDescent="0.3">
      <c r="A1104" s="3" t="s">
        <v>148</v>
      </c>
      <c r="B1104" s="3">
        <f t="shared" si="34"/>
        <v>45425</v>
      </c>
      <c r="C1104" s="7" t="s">
        <v>62</v>
      </c>
      <c r="D1104" s="7" t="s">
        <v>46</v>
      </c>
      <c r="E1104" s="9">
        <v>307</v>
      </c>
      <c r="F1104" s="9">
        <v>294</v>
      </c>
      <c r="G1104" s="9">
        <f t="shared" si="35"/>
        <v>90258</v>
      </c>
      <c r="H1104" s="9">
        <v>0</v>
      </c>
      <c r="I1104" s="9">
        <v>0</v>
      </c>
      <c r="J1104" s="34">
        <v>0</v>
      </c>
      <c r="K1104" s="34">
        <v>0</v>
      </c>
      <c r="L1104" s="9">
        <v>0</v>
      </c>
    </row>
    <row r="1105" spans="1:12" x14ac:dyDescent="0.3">
      <c r="A1105" s="3" t="s">
        <v>148</v>
      </c>
      <c r="B1105" s="3">
        <f t="shared" si="34"/>
        <v>45425</v>
      </c>
      <c r="C1105" s="7" t="s">
        <v>62</v>
      </c>
      <c r="D1105" s="7" t="s">
        <v>49</v>
      </c>
      <c r="E1105" s="9">
        <v>263</v>
      </c>
      <c r="F1105" s="9">
        <v>301</v>
      </c>
      <c r="G1105" s="9">
        <f t="shared" si="35"/>
        <v>79163</v>
      </c>
      <c r="H1105" s="9">
        <v>0</v>
      </c>
      <c r="I1105" s="9">
        <v>0</v>
      </c>
      <c r="J1105" s="34">
        <v>0</v>
      </c>
      <c r="K1105" s="34">
        <v>0</v>
      </c>
      <c r="L1105" s="9">
        <v>0</v>
      </c>
    </row>
    <row r="1106" spans="1:12" x14ac:dyDescent="0.3">
      <c r="A1106" s="3" t="s">
        <v>148</v>
      </c>
      <c r="B1106" s="3">
        <f t="shared" si="34"/>
        <v>45425</v>
      </c>
      <c r="C1106" s="7" t="s">
        <v>62</v>
      </c>
      <c r="D1106" s="7" t="s">
        <v>50</v>
      </c>
      <c r="E1106" s="9">
        <v>243</v>
      </c>
      <c r="F1106" s="9">
        <v>311</v>
      </c>
      <c r="G1106" s="9">
        <f t="shared" si="35"/>
        <v>75573</v>
      </c>
      <c r="H1106" s="9">
        <v>0</v>
      </c>
      <c r="I1106" s="9">
        <v>0</v>
      </c>
      <c r="J1106" s="34">
        <v>0</v>
      </c>
      <c r="K1106" s="34">
        <v>0</v>
      </c>
      <c r="L1106" s="9">
        <v>0</v>
      </c>
    </row>
    <row r="1107" spans="1:12" x14ac:dyDescent="0.3">
      <c r="A1107" s="3" t="s">
        <v>148</v>
      </c>
      <c r="B1107" s="3">
        <f t="shared" si="34"/>
        <v>45425</v>
      </c>
      <c r="C1107" s="7" t="s">
        <v>62</v>
      </c>
      <c r="D1107" s="7" t="s">
        <v>51</v>
      </c>
      <c r="E1107" s="9">
        <v>251</v>
      </c>
      <c r="F1107" s="9">
        <v>351</v>
      </c>
      <c r="G1107" s="9">
        <f t="shared" si="35"/>
        <v>88101</v>
      </c>
      <c r="H1107" s="9">
        <v>0</v>
      </c>
      <c r="I1107" s="9">
        <v>0</v>
      </c>
      <c r="J1107" s="34">
        <v>0</v>
      </c>
      <c r="K1107" s="34">
        <v>0</v>
      </c>
      <c r="L1107" s="9">
        <v>0</v>
      </c>
    </row>
    <row r="1108" spans="1:12" x14ac:dyDescent="0.3">
      <c r="A1108" s="3" t="s">
        <v>148</v>
      </c>
      <c r="B1108" s="3">
        <f t="shared" si="34"/>
        <v>45425</v>
      </c>
      <c r="C1108" s="7" t="s">
        <v>62</v>
      </c>
      <c r="D1108" s="7" t="s">
        <v>52</v>
      </c>
      <c r="E1108" s="9">
        <v>267</v>
      </c>
      <c r="F1108" s="9">
        <v>259</v>
      </c>
      <c r="G1108" s="9">
        <f t="shared" si="35"/>
        <v>69153</v>
      </c>
      <c r="H1108" s="9">
        <v>0</v>
      </c>
      <c r="I1108" s="9">
        <v>0</v>
      </c>
      <c r="J1108" s="34">
        <v>0</v>
      </c>
      <c r="K1108" s="34">
        <v>0</v>
      </c>
      <c r="L1108" s="9">
        <v>0</v>
      </c>
    </row>
    <row r="1109" spans="1:12" x14ac:dyDescent="0.3">
      <c r="A1109" s="3" t="s">
        <v>148</v>
      </c>
      <c r="B1109" s="3">
        <f t="shared" si="34"/>
        <v>45425</v>
      </c>
      <c r="C1109" s="7" t="s">
        <v>62</v>
      </c>
      <c r="D1109" s="7" t="s">
        <v>54</v>
      </c>
      <c r="E1109" s="9">
        <v>794</v>
      </c>
      <c r="F1109" s="9">
        <v>166</v>
      </c>
      <c r="G1109" s="9">
        <f t="shared" si="35"/>
        <v>131804</v>
      </c>
      <c r="H1109" s="9">
        <v>1</v>
      </c>
      <c r="I1109" s="9">
        <v>1</v>
      </c>
      <c r="J1109" s="34">
        <v>0.14000000000000001</v>
      </c>
      <c r="K1109" s="34">
        <v>0.03</v>
      </c>
      <c r="L1109" s="9">
        <v>0</v>
      </c>
    </row>
    <row r="1110" spans="1:12" x14ac:dyDescent="0.3">
      <c r="A1110" s="3" t="s">
        <v>148</v>
      </c>
      <c r="B1110" s="3">
        <f t="shared" si="34"/>
        <v>45425</v>
      </c>
      <c r="C1110" s="7" t="s">
        <v>62</v>
      </c>
      <c r="D1110" s="7" t="s">
        <v>55</v>
      </c>
      <c r="E1110" s="9">
        <v>823</v>
      </c>
      <c r="F1110" s="9">
        <v>183</v>
      </c>
      <c r="G1110" s="9">
        <f t="shared" si="35"/>
        <v>150609</v>
      </c>
      <c r="H1110" s="9">
        <v>0</v>
      </c>
      <c r="I1110" s="9">
        <v>0</v>
      </c>
      <c r="J1110" s="34">
        <v>0</v>
      </c>
      <c r="K1110" s="34">
        <v>0</v>
      </c>
      <c r="L1110" s="9">
        <v>0</v>
      </c>
    </row>
    <row r="1111" spans="1:12" x14ac:dyDescent="0.3">
      <c r="A1111" s="3" t="s">
        <v>148</v>
      </c>
      <c r="B1111" s="3">
        <f t="shared" si="34"/>
        <v>45425</v>
      </c>
      <c r="C1111" s="7" t="s">
        <v>62</v>
      </c>
      <c r="D1111" s="7" t="s">
        <v>56</v>
      </c>
      <c r="E1111" s="9">
        <v>717</v>
      </c>
      <c r="F1111" s="9">
        <v>202</v>
      </c>
      <c r="G1111" s="9">
        <f t="shared" si="35"/>
        <v>144834</v>
      </c>
      <c r="H1111" s="9">
        <v>0</v>
      </c>
      <c r="I1111" s="9">
        <v>0</v>
      </c>
      <c r="J1111" s="34">
        <v>0</v>
      </c>
      <c r="K1111" s="34">
        <v>0</v>
      </c>
      <c r="L1111" s="9">
        <v>0</v>
      </c>
    </row>
    <row r="1112" spans="1:12" x14ac:dyDescent="0.3">
      <c r="A1112" s="3" t="s">
        <v>148</v>
      </c>
      <c r="B1112" s="3">
        <f t="shared" si="34"/>
        <v>45425</v>
      </c>
      <c r="C1112" s="7" t="s">
        <v>62</v>
      </c>
      <c r="D1112" s="7" t="s">
        <v>57</v>
      </c>
      <c r="E1112" s="9">
        <v>886</v>
      </c>
      <c r="F1112" s="9">
        <v>173</v>
      </c>
      <c r="G1112" s="9">
        <f t="shared" si="35"/>
        <v>153278</v>
      </c>
      <c r="H1112" s="9">
        <v>1</v>
      </c>
      <c r="I1112" s="9">
        <v>0</v>
      </c>
      <c r="J1112" s="34">
        <v>0.26</v>
      </c>
      <c r="K1112" s="34">
        <v>0.03</v>
      </c>
      <c r="L1112" s="9">
        <v>0</v>
      </c>
    </row>
    <row r="1113" spans="1:12" x14ac:dyDescent="0.3">
      <c r="A1113" s="3" t="s">
        <v>148</v>
      </c>
      <c r="B1113" s="3">
        <f t="shared" si="34"/>
        <v>45425</v>
      </c>
      <c r="C1113" s="7" t="s">
        <v>62</v>
      </c>
      <c r="D1113" s="7" t="s">
        <v>58</v>
      </c>
      <c r="E1113" s="9">
        <v>58</v>
      </c>
      <c r="F1113" s="9">
        <v>5123</v>
      </c>
      <c r="G1113" s="9">
        <f t="shared" si="35"/>
        <v>297134</v>
      </c>
      <c r="H1113" s="9">
        <v>1</v>
      </c>
      <c r="I1113" s="9">
        <v>0</v>
      </c>
      <c r="J1113" s="34">
        <v>0.09</v>
      </c>
      <c r="K1113" s="34">
        <v>0.01</v>
      </c>
      <c r="L1113" s="9">
        <v>0</v>
      </c>
    </row>
    <row r="1114" spans="1:12" x14ac:dyDescent="0.3">
      <c r="A1114" s="3" t="s">
        <v>148</v>
      </c>
      <c r="B1114" s="3">
        <f t="shared" si="34"/>
        <v>45425</v>
      </c>
      <c r="C1114" s="7" t="s">
        <v>62</v>
      </c>
      <c r="D1114" s="7" t="s">
        <v>59</v>
      </c>
      <c r="E1114" s="9">
        <v>56</v>
      </c>
      <c r="F1114" s="9">
        <v>4966</v>
      </c>
      <c r="G1114" s="9">
        <f t="shared" si="35"/>
        <v>278096</v>
      </c>
      <c r="H1114" s="9">
        <v>0</v>
      </c>
      <c r="I1114" s="9">
        <v>0</v>
      </c>
      <c r="J1114" s="34">
        <v>0</v>
      </c>
      <c r="K1114" s="34">
        <v>0</v>
      </c>
      <c r="L1114" s="9">
        <v>0</v>
      </c>
    </row>
    <row r="1115" spans="1:12" x14ac:dyDescent="0.3">
      <c r="A1115" s="3" t="s">
        <v>148</v>
      </c>
      <c r="B1115" s="3">
        <f t="shared" si="34"/>
        <v>45425</v>
      </c>
      <c r="C1115" s="7" t="s">
        <v>62</v>
      </c>
      <c r="D1115" s="7" t="s">
        <v>60</v>
      </c>
      <c r="E1115" s="9">
        <v>55</v>
      </c>
      <c r="F1115" s="9">
        <v>4878</v>
      </c>
      <c r="G1115" s="9">
        <f t="shared" si="35"/>
        <v>268290</v>
      </c>
      <c r="H1115" s="9">
        <v>0</v>
      </c>
      <c r="I1115" s="9">
        <v>0</v>
      </c>
      <c r="J1115" s="34">
        <v>0</v>
      </c>
      <c r="K1115" s="34">
        <v>0</v>
      </c>
      <c r="L1115" s="9">
        <v>0</v>
      </c>
    </row>
    <row r="1116" spans="1:12" x14ac:dyDescent="0.3">
      <c r="A1116" s="3" t="s">
        <v>148</v>
      </c>
      <c r="B1116" s="3">
        <f t="shared" si="34"/>
        <v>45425</v>
      </c>
      <c r="C1116" s="7" t="s">
        <v>62</v>
      </c>
      <c r="D1116" s="7" t="s">
        <v>61</v>
      </c>
      <c r="E1116" s="9">
        <v>60</v>
      </c>
      <c r="F1116" s="9">
        <v>1198</v>
      </c>
      <c r="G1116" s="9">
        <f t="shared" si="35"/>
        <v>71880</v>
      </c>
      <c r="H1116" s="9">
        <v>0</v>
      </c>
      <c r="I1116" s="9">
        <v>0</v>
      </c>
      <c r="J1116" s="34">
        <v>0</v>
      </c>
      <c r="K1116" s="34">
        <v>0</v>
      </c>
      <c r="L1116" s="9">
        <v>0</v>
      </c>
    </row>
    <row r="1117" spans="1:12" x14ac:dyDescent="0.3">
      <c r="A1117" s="3" t="s">
        <v>148</v>
      </c>
      <c r="B1117" s="3">
        <f t="shared" si="34"/>
        <v>45425</v>
      </c>
      <c r="C1117" s="7" t="s">
        <v>66</v>
      </c>
      <c r="D1117" s="7" t="s">
        <v>46</v>
      </c>
      <c r="E1117" s="9">
        <v>220</v>
      </c>
      <c r="F1117" s="9">
        <v>301</v>
      </c>
      <c r="G1117" s="9">
        <f t="shared" si="35"/>
        <v>66220</v>
      </c>
      <c r="H1117" s="9">
        <v>1</v>
      </c>
      <c r="I1117" s="9">
        <v>0</v>
      </c>
      <c r="J1117" s="34">
        <v>0.24</v>
      </c>
      <c r="K1117" s="34">
        <v>0.01</v>
      </c>
      <c r="L1117" s="9">
        <v>0</v>
      </c>
    </row>
    <row r="1118" spans="1:12" x14ac:dyDescent="0.3">
      <c r="A1118" s="3" t="s">
        <v>148</v>
      </c>
      <c r="B1118" s="3">
        <f t="shared" si="34"/>
        <v>45425</v>
      </c>
      <c r="C1118" s="7" t="s">
        <v>66</v>
      </c>
      <c r="D1118" s="7" t="s">
        <v>49</v>
      </c>
      <c r="E1118" s="9">
        <v>158</v>
      </c>
      <c r="F1118" s="9">
        <v>310</v>
      </c>
      <c r="G1118" s="9">
        <f t="shared" si="35"/>
        <v>48980</v>
      </c>
      <c r="H1118" s="9">
        <v>0</v>
      </c>
      <c r="I1118" s="9">
        <v>0</v>
      </c>
      <c r="J1118" s="34">
        <v>0</v>
      </c>
      <c r="K1118" s="34">
        <v>0</v>
      </c>
      <c r="L1118" s="9">
        <v>0</v>
      </c>
    </row>
    <row r="1119" spans="1:12" x14ac:dyDescent="0.3">
      <c r="A1119" s="3" t="s">
        <v>148</v>
      </c>
      <c r="B1119" s="3">
        <f t="shared" si="34"/>
        <v>45425</v>
      </c>
      <c r="C1119" s="7" t="s">
        <v>66</v>
      </c>
      <c r="D1119" s="7" t="s">
        <v>50</v>
      </c>
      <c r="E1119" s="9">
        <v>208</v>
      </c>
      <c r="F1119" s="9">
        <v>319</v>
      </c>
      <c r="G1119" s="9">
        <f t="shared" si="35"/>
        <v>66352</v>
      </c>
      <c r="H1119" s="9">
        <v>0</v>
      </c>
      <c r="I1119" s="9">
        <v>0</v>
      </c>
      <c r="J1119" s="34">
        <v>0</v>
      </c>
      <c r="K1119" s="34">
        <v>0</v>
      </c>
      <c r="L1119" s="9">
        <v>0</v>
      </c>
    </row>
    <row r="1120" spans="1:12" x14ac:dyDescent="0.3">
      <c r="A1120" s="3" t="s">
        <v>148</v>
      </c>
      <c r="B1120" s="3">
        <f t="shared" si="34"/>
        <v>45425</v>
      </c>
      <c r="C1120" s="7" t="s">
        <v>66</v>
      </c>
      <c r="D1120" s="7" t="s">
        <v>51</v>
      </c>
      <c r="E1120" s="9">
        <v>156</v>
      </c>
      <c r="F1120" s="9">
        <v>359</v>
      </c>
      <c r="G1120" s="9">
        <f t="shared" si="35"/>
        <v>56004</v>
      </c>
      <c r="H1120" s="9">
        <v>0</v>
      </c>
      <c r="I1120" s="9">
        <v>0</v>
      </c>
      <c r="J1120" s="34">
        <v>0</v>
      </c>
      <c r="K1120" s="34">
        <v>0</v>
      </c>
      <c r="L1120" s="9">
        <v>0</v>
      </c>
    </row>
    <row r="1121" spans="1:12" x14ac:dyDescent="0.3">
      <c r="A1121" s="3" t="s">
        <v>148</v>
      </c>
      <c r="B1121" s="3">
        <f t="shared" si="34"/>
        <v>45425</v>
      </c>
      <c r="C1121" s="7" t="s">
        <v>66</v>
      </c>
      <c r="D1121" s="7" t="s">
        <v>52</v>
      </c>
      <c r="E1121" s="9">
        <v>201</v>
      </c>
      <c r="F1121" s="9">
        <v>262</v>
      </c>
      <c r="G1121" s="9">
        <f t="shared" si="35"/>
        <v>52662</v>
      </c>
      <c r="H1121" s="9">
        <v>0</v>
      </c>
      <c r="I1121" s="9">
        <v>0</v>
      </c>
      <c r="J1121" s="34">
        <v>0</v>
      </c>
      <c r="K1121" s="34">
        <v>0</v>
      </c>
      <c r="L1121" s="9">
        <v>0</v>
      </c>
    </row>
    <row r="1122" spans="1:12" x14ac:dyDescent="0.3">
      <c r="A1122" s="3" t="s">
        <v>148</v>
      </c>
      <c r="B1122" s="3">
        <f t="shared" si="34"/>
        <v>45425</v>
      </c>
      <c r="C1122" s="7" t="s">
        <v>66</v>
      </c>
      <c r="D1122" s="7" t="s">
        <v>54</v>
      </c>
      <c r="E1122" s="9">
        <v>454</v>
      </c>
      <c r="F1122" s="9">
        <v>169</v>
      </c>
      <c r="G1122" s="9">
        <f t="shared" si="35"/>
        <v>76726</v>
      </c>
      <c r="H1122" s="9">
        <v>0</v>
      </c>
      <c r="I1122" s="9">
        <v>0</v>
      </c>
      <c r="J1122" s="34">
        <v>0</v>
      </c>
      <c r="K1122" s="34">
        <v>0</v>
      </c>
      <c r="L1122" s="9">
        <v>0</v>
      </c>
    </row>
    <row r="1123" spans="1:12" x14ac:dyDescent="0.3">
      <c r="A1123" s="3" t="s">
        <v>148</v>
      </c>
      <c r="B1123" s="3">
        <f t="shared" si="34"/>
        <v>45425</v>
      </c>
      <c r="C1123" s="7" t="s">
        <v>66</v>
      </c>
      <c r="D1123" s="7" t="s">
        <v>55</v>
      </c>
      <c r="E1123" s="9">
        <v>483</v>
      </c>
      <c r="F1123" s="9">
        <v>189</v>
      </c>
      <c r="G1123" s="9">
        <f t="shared" si="35"/>
        <v>91287</v>
      </c>
      <c r="H1123" s="9">
        <v>0</v>
      </c>
      <c r="I1123" s="9">
        <v>0</v>
      </c>
      <c r="J1123" s="34">
        <v>0</v>
      </c>
      <c r="K1123" s="34">
        <v>0</v>
      </c>
      <c r="L1123" s="9">
        <v>0</v>
      </c>
    </row>
    <row r="1124" spans="1:12" x14ac:dyDescent="0.3">
      <c r="A1124" s="3" t="s">
        <v>148</v>
      </c>
      <c r="B1124" s="3">
        <f t="shared" si="34"/>
        <v>45425</v>
      </c>
      <c r="C1124" s="7" t="s">
        <v>66</v>
      </c>
      <c r="D1124" s="7" t="s">
        <v>56</v>
      </c>
      <c r="E1124" s="9">
        <v>523</v>
      </c>
      <c r="F1124" s="9">
        <v>207</v>
      </c>
      <c r="G1124" s="9">
        <f t="shared" si="35"/>
        <v>108261</v>
      </c>
      <c r="H1124" s="9">
        <v>0</v>
      </c>
      <c r="I1124" s="9">
        <v>0</v>
      </c>
      <c r="J1124" s="34">
        <v>0</v>
      </c>
      <c r="K1124" s="34">
        <v>0</v>
      </c>
      <c r="L1124" s="9">
        <v>0</v>
      </c>
    </row>
    <row r="1125" spans="1:12" x14ac:dyDescent="0.3">
      <c r="A1125" s="3" t="s">
        <v>148</v>
      </c>
      <c r="B1125" s="3">
        <f t="shared" si="34"/>
        <v>45425</v>
      </c>
      <c r="C1125" s="7" t="s">
        <v>66</v>
      </c>
      <c r="D1125" s="7" t="s">
        <v>57</v>
      </c>
      <c r="E1125" s="9">
        <v>448</v>
      </c>
      <c r="F1125" s="9">
        <v>179</v>
      </c>
      <c r="G1125" s="9">
        <f t="shared" si="35"/>
        <v>80192</v>
      </c>
      <c r="H1125" s="9">
        <v>0</v>
      </c>
      <c r="I1125" s="9">
        <v>0</v>
      </c>
      <c r="J1125" s="34">
        <v>0</v>
      </c>
      <c r="K1125" s="34">
        <v>0</v>
      </c>
      <c r="L1125" s="9">
        <v>0</v>
      </c>
    </row>
    <row r="1126" spans="1:12" x14ac:dyDescent="0.3">
      <c r="A1126" s="3" t="s">
        <v>148</v>
      </c>
      <c r="B1126" s="3">
        <f t="shared" si="34"/>
        <v>45425</v>
      </c>
      <c r="C1126" s="7" t="s">
        <v>66</v>
      </c>
      <c r="D1126" s="7" t="s">
        <v>58</v>
      </c>
      <c r="E1126" s="9">
        <v>46</v>
      </c>
      <c r="F1126" s="9">
        <v>5284</v>
      </c>
      <c r="G1126" s="9">
        <f t="shared" si="35"/>
        <v>243064</v>
      </c>
      <c r="H1126" s="9">
        <v>0</v>
      </c>
      <c r="I1126" s="9">
        <v>0</v>
      </c>
      <c r="J1126" s="34">
        <v>0</v>
      </c>
      <c r="K1126" s="34">
        <v>0</v>
      </c>
      <c r="L1126" s="9">
        <v>0</v>
      </c>
    </row>
    <row r="1127" spans="1:12" x14ac:dyDescent="0.3">
      <c r="A1127" s="3" t="s">
        <v>148</v>
      </c>
      <c r="B1127" s="3">
        <f t="shared" si="34"/>
        <v>45425</v>
      </c>
      <c r="C1127" s="7" t="s">
        <v>66</v>
      </c>
      <c r="D1127" s="7" t="s">
        <v>59</v>
      </c>
      <c r="E1127" s="9">
        <v>45</v>
      </c>
      <c r="F1127" s="9">
        <v>5142</v>
      </c>
      <c r="G1127" s="9">
        <f t="shared" si="35"/>
        <v>231390</v>
      </c>
      <c r="H1127" s="9">
        <v>0</v>
      </c>
      <c r="I1127" s="9">
        <v>0</v>
      </c>
      <c r="J1127" s="34">
        <v>0</v>
      </c>
      <c r="K1127" s="34">
        <v>0</v>
      </c>
      <c r="L1127" s="9">
        <v>0</v>
      </c>
    </row>
    <row r="1128" spans="1:12" x14ac:dyDescent="0.3">
      <c r="A1128" s="3" t="s">
        <v>148</v>
      </c>
      <c r="B1128" s="3">
        <f t="shared" si="34"/>
        <v>45425</v>
      </c>
      <c r="C1128" s="7" t="s">
        <v>66</v>
      </c>
      <c r="D1128" s="7" t="s">
        <v>60</v>
      </c>
      <c r="E1128" s="9">
        <v>41</v>
      </c>
      <c r="F1128" s="9">
        <v>4985</v>
      </c>
      <c r="G1128" s="9">
        <f t="shared" si="35"/>
        <v>204385</v>
      </c>
      <c r="H1128" s="9">
        <v>1</v>
      </c>
      <c r="I1128" s="9">
        <v>0</v>
      </c>
      <c r="J1128" s="34">
        <v>7.0000000000000007E-2</v>
      </c>
      <c r="K1128" s="34">
        <v>0</v>
      </c>
      <c r="L1128" s="9">
        <v>0</v>
      </c>
    </row>
    <row r="1129" spans="1:12" x14ac:dyDescent="0.3">
      <c r="A1129" s="3" t="s">
        <v>148</v>
      </c>
      <c r="B1129" s="3">
        <f t="shared" si="34"/>
        <v>45425</v>
      </c>
      <c r="C1129" s="7" t="s">
        <v>70</v>
      </c>
      <c r="D1129" s="7" t="s">
        <v>46</v>
      </c>
      <c r="E1129" s="9">
        <v>102</v>
      </c>
      <c r="F1129" s="9">
        <v>305</v>
      </c>
      <c r="G1129" s="9">
        <f t="shared" si="35"/>
        <v>31110</v>
      </c>
      <c r="H1129" s="9">
        <v>0</v>
      </c>
      <c r="I1129" s="9">
        <v>0</v>
      </c>
      <c r="J1129" s="34">
        <v>0</v>
      </c>
      <c r="K1129" s="34">
        <v>0</v>
      </c>
      <c r="L1129" s="9">
        <v>0</v>
      </c>
    </row>
    <row r="1130" spans="1:12" x14ac:dyDescent="0.3">
      <c r="A1130" s="3" t="s">
        <v>148</v>
      </c>
      <c r="B1130" s="3">
        <f t="shared" si="34"/>
        <v>45425</v>
      </c>
      <c r="C1130" s="7" t="s">
        <v>70</v>
      </c>
      <c r="D1130" s="7" t="s">
        <v>49</v>
      </c>
      <c r="E1130" s="9">
        <v>82</v>
      </c>
      <c r="F1130" s="9">
        <v>319</v>
      </c>
      <c r="G1130" s="9">
        <f t="shared" si="35"/>
        <v>26158</v>
      </c>
      <c r="H1130" s="9">
        <v>0</v>
      </c>
      <c r="I1130" s="9">
        <v>0</v>
      </c>
      <c r="J1130" s="34">
        <v>0</v>
      </c>
      <c r="K1130" s="34">
        <v>0</v>
      </c>
      <c r="L1130" s="9">
        <v>0</v>
      </c>
    </row>
    <row r="1131" spans="1:12" x14ac:dyDescent="0.3">
      <c r="A1131" s="3" t="s">
        <v>148</v>
      </c>
      <c r="B1131" s="3">
        <f t="shared" si="34"/>
        <v>45425</v>
      </c>
      <c r="C1131" s="7" t="s">
        <v>70</v>
      </c>
      <c r="D1131" s="7" t="s">
        <v>50</v>
      </c>
      <c r="E1131" s="9">
        <v>91</v>
      </c>
      <c r="F1131" s="9">
        <v>327</v>
      </c>
      <c r="G1131" s="9">
        <f t="shared" si="35"/>
        <v>29757</v>
      </c>
      <c r="H1131" s="9">
        <v>0</v>
      </c>
      <c r="I1131" s="9">
        <v>0</v>
      </c>
      <c r="J1131" s="34">
        <v>0</v>
      </c>
      <c r="K1131" s="34">
        <v>0</v>
      </c>
      <c r="L1131" s="9">
        <v>0</v>
      </c>
    </row>
    <row r="1132" spans="1:12" x14ac:dyDescent="0.3">
      <c r="A1132" s="3" t="s">
        <v>148</v>
      </c>
      <c r="B1132" s="3">
        <f t="shared" si="34"/>
        <v>45425</v>
      </c>
      <c r="C1132" s="7" t="s">
        <v>70</v>
      </c>
      <c r="D1132" s="7" t="s">
        <v>52</v>
      </c>
      <c r="E1132" s="9">
        <v>93</v>
      </c>
      <c r="F1132" s="9">
        <v>270</v>
      </c>
      <c r="G1132" s="9">
        <f t="shared" si="35"/>
        <v>25110</v>
      </c>
      <c r="H1132" s="9">
        <v>0</v>
      </c>
      <c r="I1132" s="9">
        <v>0</v>
      </c>
      <c r="J1132" s="34">
        <v>0</v>
      </c>
      <c r="K1132" s="34">
        <v>0</v>
      </c>
      <c r="L1132" s="9">
        <v>0</v>
      </c>
    </row>
    <row r="1133" spans="1:12" x14ac:dyDescent="0.3">
      <c r="A1133" s="3" t="s">
        <v>148</v>
      </c>
      <c r="B1133" s="3">
        <f t="shared" si="34"/>
        <v>45425</v>
      </c>
      <c r="C1133" s="7" t="s">
        <v>70</v>
      </c>
      <c r="D1133" s="7" t="s">
        <v>55</v>
      </c>
      <c r="E1133" s="9">
        <v>322</v>
      </c>
      <c r="F1133" s="9">
        <v>191</v>
      </c>
      <c r="G1133" s="9">
        <f t="shared" si="35"/>
        <v>61502</v>
      </c>
      <c r="H1133" s="9">
        <v>1</v>
      </c>
      <c r="I1133" s="9">
        <v>0</v>
      </c>
      <c r="J1133" s="34">
        <v>0.27</v>
      </c>
      <c r="K1133" s="34">
        <v>0.02</v>
      </c>
      <c r="L1133" s="9">
        <v>0</v>
      </c>
    </row>
    <row r="1134" spans="1:12" x14ac:dyDescent="0.3">
      <c r="A1134" s="3" t="s">
        <v>148</v>
      </c>
      <c r="B1134" s="3">
        <f t="shared" si="34"/>
        <v>45425</v>
      </c>
      <c r="C1134" s="7" t="s">
        <v>70</v>
      </c>
      <c r="D1134" s="7" t="s">
        <v>56</v>
      </c>
      <c r="E1134" s="9">
        <v>286</v>
      </c>
      <c r="F1134" s="9">
        <v>212</v>
      </c>
      <c r="G1134" s="9">
        <f t="shared" si="35"/>
        <v>60632</v>
      </c>
      <c r="H1134" s="9">
        <v>1</v>
      </c>
      <c r="I1134" s="9">
        <v>1</v>
      </c>
      <c r="J1134" s="34">
        <v>0.21</v>
      </c>
      <c r="K1134" s="34">
        <v>0.02</v>
      </c>
      <c r="L1134" s="9">
        <v>0</v>
      </c>
    </row>
    <row r="1135" spans="1:12" x14ac:dyDescent="0.3">
      <c r="A1135" s="3" t="s">
        <v>148</v>
      </c>
      <c r="B1135" s="3">
        <f t="shared" si="34"/>
        <v>45425</v>
      </c>
      <c r="C1135" s="7" t="s">
        <v>70</v>
      </c>
      <c r="D1135" s="7" t="s">
        <v>57</v>
      </c>
      <c r="E1135" s="9">
        <v>201</v>
      </c>
      <c r="F1135" s="9">
        <v>183</v>
      </c>
      <c r="G1135" s="9">
        <f t="shared" si="35"/>
        <v>36783</v>
      </c>
      <c r="H1135" s="9">
        <v>0</v>
      </c>
      <c r="I1135" s="9">
        <v>0</v>
      </c>
      <c r="J1135" s="34">
        <v>0</v>
      </c>
      <c r="K1135" s="34">
        <v>0</v>
      </c>
      <c r="L1135" s="9">
        <v>0</v>
      </c>
    </row>
    <row r="1136" spans="1:12" x14ac:dyDescent="0.3">
      <c r="A1136" s="3" t="s">
        <v>148</v>
      </c>
      <c r="B1136" s="3">
        <f t="shared" si="34"/>
        <v>45425</v>
      </c>
      <c r="C1136" s="7" t="s">
        <v>74</v>
      </c>
      <c r="D1136" s="7" t="s">
        <v>46</v>
      </c>
      <c r="E1136" s="9">
        <v>297</v>
      </c>
      <c r="F1136" s="9">
        <v>297</v>
      </c>
      <c r="G1136" s="9">
        <f t="shared" si="35"/>
        <v>88209</v>
      </c>
      <c r="H1136" s="9">
        <v>0</v>
      </c>
      <c r="I1136" s="9">
        <v>0</v>
      </c>
      <c r="J1136" s="34">
        <v>0</v>
      </c>
      <c r="K1136" s="34">
        <v>0</v>
      </c>
      <c r="L1136" s="9">
        <v>0</v>
      </c>
    </row>
    <row r="1137" spans="1:12" x14ac:dyDescent="0.3">
      <c r="A1137" s="3" t="s">
        <v>148</v>
      </c>
      <c r="B1137" s="3">
        <f t="shared" si="34"/>
        <v>45425</v>
      </c>
      <c r="C1137" s="7" t="s">
        <v>74</v>
      </c>
      <c r="D1137" s="7" t="s">
        <v>49</v>
      </c>
      <c r="E1137" s="9">
        <v>280</v>
      </c>
      <c r="F1137" s="9">
        <v>305</v>
      </c>
      <c r="G1137" s="9">
        <f t="shared" si="35"/>
        <v>85400</v>
      </c>
      <c r="H1137" s="9">
        <v>0</v>
      </c>
      <c r="I1137" s="9">
        <v>0</v>
      </c>
      <c r="J1137" s="34">
        <v>0</v>
      </c>
      <c r="K1137" s="34">
        <v>0</v>
      </c>
      <c r="L1137" s="9">
        <v>0</v>
      </c>
    </row>
    <row r="1138" spans="1:12" x14ac:dyDescent="0.3">
      <c r="A1138" s="3" t="s">
        <v>148</v>
      </c>
      <c r="B1138" s="3">
        <f t="shared" si="34"/>
        <v>45425</v>
      </c>
      <c r="C1138" s="7" t="s">
        <v>74</v>
      </c>
      <c r="D1138" s="7" t="s">
        <v>50</v>
      </c>
      <c r="E1138" s="9">
        <v>262</v>
      </c>
      <c r="F1138" s="9">
        <v>315</v>
      </c>
      <c r="G1138" s="9">
        <f t="shared" si="35"/>
        <v>82530</v>
      </c>
      <c r="H1138" s="9">
        <v>0</v>
      </c>
      <c r="I1138" s="9">
        <v>0</v>
      </c>
      <c r="J1138" s="34">
        <v>0</v>
      </c>
      <c r="K1138" s="34">
        <v>0</v>
      </c>
      <c r="L1138" s="9">
        <v>0</v>
      </c>
    </row>
    <row r="1139" spans="1:12" x14ac:dyDescent="0.3">
      <c r="A1139" s="3" t="s">
        <v>148</v>
      </c>
      <c r="B1139" s="3">
        <f t="shared" si="34"/>
        <v>45425</v>
      </c>
      <c r="C1139" s="7" t="s">
        <v>74</v>
      </c>
      <c r="D1139" s="7" t="s">
        <v>51</v>
      </c>
      <c r="E1139" s="9">
        <v>316</v>
      </c>
      <c r="F1139" s="9">
        <v>348</v>
      </c>
      <c r="G1139" s="9">
        <f t="shared" si="35"/>
        <v>109968</v>
      </c>
      <c r="H1139" s="9">
        <v>1</v>
      </c>
      <c r="I1139" s="9">
        <v>1</v>
      </c>
      <c r="J1139" s="34">
        <v>0.13</v>
      </c>
      <c r="K1139" s="34">
        <v>0.02</v>
      </c>
      <c r="L1139" s="9">
        <v>0</v>
      </c>
    </row>
    <row r="1140" spans="1:12" x14ac:dyDescent="0.3">
      <c r="A1140" s="3" t="s">
        <v>148</v>
      </c>
      <c r="B1140" s="3">
        <f t="shared" si="34"/>
        <v>45425</v>
      </c>
      <c r="C1140" s="7" t="s">
        <v>74</v>
      </c>
      <c r="D1140" s="7" t="s">
        <v>52</v>
      </c>
      <c r="E1140" s="9">
        <v>354</v>
      </c>
      <c r="F1140" s="9">
        <v>260</v>
      </c>
      <c r="G1140" s="9">
        <f t="shared" si="35"/>
        <v>92040</v>
      </c>
      <c r="H1140" s="9">
        <v>1</v>
      </c>
      <c r="I1140" s="9">
        <v>0</v>
      </c>
      <c r="J1140" s="34">
        <v>0.2</v>
      </c>
      <c r="K1140" s="34">
        <v>0.02</v>
      </c>
      <c r="L1140" s="9">
        <v>0</v>
      </c>
    </row>
    <row r="1141" spans="1:12" x14ac:dyDescent="0.3">
      <c r="A1141" s="3" t="s">
        <v>148</v>
      </c>
      <c r="B1141" s="3">
        <f t="shared" si="34"/>
        <v>45425</v>
      </c>
      <c r="C1141" s="7" t="s">
        <v>74</v>
      </c>
      <c r="D1141" s="7" t="s">
        <v>54</v>
      </c>
      <c r="E1141" s="9">
        <v>859</v>
      </c>
      <c r="F1141" s="9">
        <v>167</v>
      </c>
      <c r="G1141" s="9">
        <f t="shared" si="35"/>
        <v>143453</v>
      </c>
      <c r="H1141" s="9">
        <v>1</v>
      </c>
      <c r="I1141" s="9">
        <v>0</v>
      </c>
      <c r="J1141" s="34">
        <v>0.28000000000000003</v>
      </c>
      <c r="K1141" s="34">
        <v>0.03</v>
      </c>
      <c r="L1141" s="9">
        <v>0</v>
      </c>
    </row>
    <row r="1142" spans="1:12" x14ac:dyDescent="0.3">
      <c r="A1142" s="3" t="s">
        <v>148</v>
      </c>
      <c r="B1142" s="3">
        <f t="shared" si="34"/>
        <v>45425</v>
      </c>
      <c r="C1142" s="7" t="s">
        <v>74</v>
      </c>
      <c r="D1142" s="7" t="s">
        <v>55</v>
      </c>
      <c r="E1142" s="9">
        <v>777</v>
      </c>
      <c r="F1142" s="9">
        <v>183</v>
      </c>
      <c r="G1142" s="9">
        <f t="shared" si="35"/>
        <v>142191</v>
      </c>
      <c r="H1142" s="9">
        <v>0</v>
      </c>
      <c r="I1142" s="9">
        <v>0</v>
      </c>
      <c r="J1142" s="34">
        <v>0</v>
      </c>
      <c r="K1142" s="34">
        <v>0</v>
      </c>
      <c r="L1142" s="9">
        <v>0</v>
      </c>
    </row>
    <row r="1143" spans="1:12" x14ac:dyDescent="0.3">
      <c r="A1143" s="3" t="s">
        <v>148</v>
      </c>
      <c r="B1143" s="3">
        <f t="shared" si="34"/>
        <v>45425</v>
      </c>
      <c r="C1143" s="7" t="s">
        <v>74</v>
      </c>
      <c r="D1143" s="7" t="s">
        <v>56</v>
      </c>
      <c r="E1143" s="9">
        <v>847</v>
      </c>
      <c r="F1143" s="9">
        <v>201</v>
      </c>
      <c r="G1143" s="9">
        <f t="shared" si="35"/>
        <v>170247</v>
      </c>
      <c r="H1143" s="9">
        <v>1</v>
      </c>
      <c r="I1143" s="9">
        <v>0</v>
      </c>
      <c r="J1143" s="34">
        <v>0.22</v>
      </c>
      <c r="K1143" s="34">
        <v>0.02</v>
      </c>
      <c r="L1143" s="9">
        <v>0</v>
      </c>
    </row>
    <row r="1144" spans="1:12" x14ac:dyDescent="0.3">
      <c r="A1144" s="3" t="s">
        <v>148</v>
      </c>
      <c r="B1144" s="3">
        <f t="shared" si="34"/>
        <v>45425</v>
      </c>
      <c r="C1144" s="7" t="s">
        <v>74</v>
      </c>
      <c r="D1144" s="7" t="s">
        <v>57</v>
      </c>
      <c r="E1144" s="9">
        <v>987</v>
      </c>
      <c r="F1144" s="9">
        <v>175</v>
      </c>
      <c r="G1144" s="9">
        <f t="shared" si="35"/>
        <v>172725</v>
      </c>
      <c r="H1144" s="9">
        <v>1</v>
      </c>
      <c r="I1144" s="9">
        <v>0</v>
      </c>
      <c r="J1144" s="34">
        <v>0.28999999999999998</v>
      </c>
      <c r="K1144" s="34">
        <v>0.02</v>
      </c>
      <c r="L1144" s="9">
        <v>0</v>
      </c>
    </row>
    <row r="1145" spans="1:12" x14ac:dyDescent="0.3">
      <c r="A1145" s="3" t="s">
        <v>148</v>
      </c>
      <c r="B1145" s="3">
        <f t="shared" si="34"/>
        <v>45425</v>
      </c>
      <c r="C1145" s="7" t="s">
        <v>74</v>
      </c>
      <c r="D1145" s="7" t="s">
        <v>58</v>
      </c>
      <c r="E1145" s="9">
        <v>61</v>
      </c>
      <c r="F1145" s="9">
        <v>5182</v>
      </c>
      <c r="G1145" s="9">
        <f t="shared" si="35"/>
        <v>316102</v>
      </c>
      <c r="H1145" s="9">
        <v>0</v>
      </c>
      <c r="I1145" s="9">
        <v>0</v>
      </c>
      <c r="J1145" s="34">
        <v>0</v>
      </c>
      <c r="K1145" s="34">
        <v>0</v>
      </c>
      <c r="L1145" s="9">
        <v>0</v>
      </c>
    </row>
    <row r="1146" spans="1:12" x14ac:dyDescent="0.3">
      <c r="A1146" s="3" t="s">
        <v>148</v>
      </c>
      <c r="B1146" s="3">
        <f t="shared" si="34"/>
        <v>45425</v>
      </c>
      <c r="C1146" s="7" t="s">
        <v>74</v>
      </c>
      <c r="D1146" s="7" t="s">
        <v>59</v>
      </c>
      <c r="E1146" s="9">
        <v>59</v>
      </c>
      <c r="F1146" s="9">
        <v>5024</v>
      </c>
      <c r="G1146" s="9">
        <f t="shared" si="35"/>
        <v>296416</v>
      </c>
      <c r="H1146" s="9">
        <v>1</v>
      </c>
      <c r="I1146" s="9">
        <v>1</v>
      </c>
      <c r="J1146" s="34">
        <v>7.0000000000000007E-2</v>
      </c>
      <c r="K1146" s="34">
        <v>0.01</v>
      </c>
      <c r="L1146" s="9">
        <v>0</v>
      </c>
    </row>
    <row r="1147" spans="1:12" x14ac:dyDescent="0.3">
      <c r="A1147" s="3" t="s">
        <v>148</v>
      </c>
      <c r="B1147" s="3">
        <f t="shared" si="34"/>
        <v>45425</v>
      </c>
      <c r="C1147" s="7" t="s">
        <v>74</v>
      </c>
      <c r="D1147" s="7" t="s">
        <v>60</v>
      </c>
      <c r="E1147" s="9">
        <v>50</v>
      </c>
      <c r="F1147" s="9">
        <v>4906</v>
      </c>
      <c r="G1147" s="9">
        <f t="shared" si="35"/>
        <v>245300</v>
      </c>
      <c r="H1147" s="9">
        <v>0</v>
      </c>
      <c r="I1147" s="9">
        <v>0</v>
      </c>
      <c r="J1147" s="34">
        <v>0</v>
      </c>
      <c r="K1147" s="34">
        <v>0</v>
      </c>
      <c r="L1147" s="9">
        <v>0</v>
      </c>
    </row>
    <row r="1148" spans="1:12" x14ac:dyDescent="0.3">
      <c r="A1148" s="3" t="s">
        <v>148</v>
      </c>
      <c r="B1148" s="3">
        <f t="shared" si="34"/>
        <v>45425</v>
      </c>
      <c r="C1148" s="7" t="s">
        <v>74</v>
      </c>
      <c r="D1148" s="7" t="s">
        <v>61</v>
      </c>
      <c r="E1148" s="9">
        <v>58</v>
      </c>
      <c r="F1148" s="9">
        <v>1193</v>
      </c>
      <c r="G1148" s="9">
        <f t="shared" si="35"/>
        <v>69194</v>
      </c>
      <c r="H1148" s="9">
        <v>0</v>
      </c>
      <c r="I1148" s="9">
        <v>0</v>
      </c>
      <c r="J1148" s="34">
        <v>0</v>
      </c>
      <c r="K1148" s="34">
        <v>0</v>
      </c>
      <c r="L1148" s="9">
        <v>0</v>
      </c>
    </row>
    <row r="1149" spans="1:12" x14ac:dyDescent="0.3">
      <c r="A1149" s="3" t="s">
        <v>148</v>
      </c>
      <c r="B1149" s="3">
        <f t="shared" si="34"/>
        <v>45425</v>
      </c>
      <c r="C1149" s="7" t="s">
        <v>76</v>
      </c>
      <c r="D1149" s="7" t="s">
        <v>46</v>
      </c>
      <c r="E1149" s="9">
        <v>132</v>
      </c>
      <c r="F1149" s="9">
        <v>308</v>
      </c>
      <c r="G1149" s="9">
        <f t="shared" si="35"/>
        <v>40656</v>
      </c>
      <c r="H1149" s="9">
        <v>1</v>
      </c>
      <c r="I1149" s="9">
        <v>0</v>
      </c>
      <c r="J1149" s="34">
        <v>0.19</v>
      </c>
      <c r="K1149" s="34">
        <v>0.02</v>
      </c>
      <c r="L1149" s="9">
        <v>0</v>
      </c>
    </row>
    <row r="1150" spans="1:12" x14ac:dyDescent="0.3">
      <c r="A1150" s="3" t="s">
        <v>148</v>
      </c>
      <c r="B1150" s="3">
        <f t="shared" si="34"/>
        <v>45425</v>
      </c>
      <c r="C1150" s="7" t="s">
        <v>76</v>
      </c>
      <c r="D1150" s="7" t="s">
        <v>49</v>
      </c>
      <c r="E1150" s="9">
        <v>143</v>
      </c>
      <c r="F1150" s="9">
        <v>319</v>
      </c>
      <c r="G1150" s="9">
        <f t="shared" si="35"/>
        <v>45617</v>
      </c>
      <c r="H1150" s="9">
        <v>1</v>
      </c>
      <c r="I1150" s="9">
        <v>1</v>
      </c>
      <c r="J1150" s="34">
        <v>0.2</v>
      </c>
      <c r="K1150" s="34">
        <v>0.02</v>
      </c>
      <c r="L1150" s="9">
        <v>0</v>
      </c>
    </row>
    <row r="1151" spans="1:12" x14ac:dyDescent="0.3">
      <c r="A1151" s="3" t="s">
        <v>148</v>
      </c>
      <c r="B1151" s="3">
        <f t="shared" si="34"/>
        <v>45425</v>
      </c>
      <c r="C1151" s="7" t="s">
        <v>76</v>
      </c>
      <c r="D1151" s="7" t="s">
        <v>50</v>
      </c>
      <c r="E1151" s="9">
        <v>109</v>
      </c>
      <c r="F1151" s="9">
        <v>328</v>
      </c>
      <c r="G1151" s="9">
        <f t="shared" si="35"/>
        <v>35752</v>
      </c>
      <c r="H1151" s="9">
        <v>0</v>
      </c>
      <c r="I1151" s="9">
        <v>0</v>
      </c>
      <c r="J1151" s="34">
        <v>0</v>
      </c>
      <c r="K1151" s="34">
        <v>0</v>
      </c>
      <c r="L1151" s="9">
        <v>0</v>
      </c>
    </row>
    <row r="1152" spans="1:12" x14ac:dyDescent="0.3">
      <c r="A1152" s="3" t="s">
        <v>148</v>
      </c>
      <c r="B1152" s="3">
        <f t="shared" si="34"/>
        <v>45425</v>
      </c>
      <c r="C1152" s="7" t="s">
        <v>76</v>
      </c>
      <c r="D1152" s="7" t="s">
        <v>51</v>
      </c>
      <c r="E1152" s="9">
        <v>129</v>
      </c>
      <c r="F1152" s="9">
        <v>363</v>
      </c>
      <c r="G1152" s="9">
        <f t="shared" si="35"/>
        <v>46827</v>
      </c>
      <c r="H1152" s="9">
        <v>1</v>
      </c>
      <c r="I1152" s="9">
        <v>1</v>
      </c>
      <c r="J1152" s="34">
        <v>0.23</v>
      </c>
      <c r="K1152" s="34">
        <v>0.02</v>
      </c>
      <c r="L1152" s="9">
        <v>0</v>
      </c>
    </row>
    <row r="1153" spans="1:12" x14ac:dyDescent="0.3">
      <c r="A1153" s="3" t="s">
        <v>148</v>
      </c>
      <c r="B1153" s="3">
        <f t="shared" si="34"/>
        <v>45425</v>
      </c>
      <c r="C1153" s="7" t="s">
        <v>76</v>
      </c>
      <c r="D1153" s="7" t="s">
        <v>52</v>
      </c>
      <c r="E1153" s="9">
        <v>124</v>
      </c>
      <c r="F1153" s="9">
        <v>270</v>
      </c>
      <c r="G1153" s="9">
        <f t="shared" si="35"/>
        <v>33480</v>
      </c>
      <c r="H1153" s="9">
        <v>1</v>
      </c>
      <c r="I1153" s="9">
        <v>0</v>
      </c>
      <c r="J1153" s="34">
        <v>0.13</v>
      </c>
      <c r="K1153" s="34">
        <v>0.02</v>
      </c>
      <c r="L1153" s="9">
        <v>0</v>
      </c>
    </row>
    <row r="1154" spans="1:12" x14ac:dyDescent="0.3">
      <c r="A1154" s="3" t="s">
        <v>148</v>
      </c>
      <c r="B1154" s="3">
        <f t="shared" ref="B1154:B1217" si="36">DATE(LEFT(A1154,4),1,1)
 + MOD(1 - WEEKDAY(DATE(LEFT(A1154,4),1,1),2),7)
 + 7*(VALUE(RIGHT(A1154,2)) - 1)</f>
        <v>45425</v>
      </c>
      <c r="C1154" s="7" t="s">
        <v>76</v>
      </c>
      <c r="D1154" s="7" t="s">
        <v>54</v>
      </c>
      <c r="E1154" s="9">
        <v>381</v>
      </c>
      <c r="F1154" s="9">
        <v>171</v>
      </c>
      <c r="G1154" s="9">
        <f t="shared" ref="G1154:G1217" si="37">E1154*F1154</f>
        <v>65151</v>
      </c>
      <c r="H1154" s="9">
        <v>0</v>
      </c>
      <c r="I1154" s="9">
        <v>0</v>
      </c>
      <c r="J1154" s="34">
        <v>0</v>
      </c>
      <c r="K1154" s="34">
        <v>0</v>
      </c>
      <c r="L1154" s="9">
        <v>0</v>
      </c>
    </row>
    <row r="1155" spans="1:12" x14ac:dyDescent="0.3">
      <c r="A1155" s="3" t="s">
        <v>148</v>
      </c>
      <c r="B1155" s="3">
        <f t="shared" si="36"/>
        <v>45425</v>
      </c>
      <c r="C1155" s="7" t="s">
        <v>76</v>
      </c>
      <c r="D1155" s="7" t="s">
        <v>55</v>
      </c>
      <c r="E1155" s="9">
        <v>309</v>
      </c>
      <c r="F1155" s="9">
        <v>192</v>
      </c>
      <c r="G1155" s="9">
        <f t="shared" si="37"/>
        <v>59328</v>
      </c>
      <c r="H1155" s="9">
        <v>0</v>
      </c>
      <c r="I1155" s="9">
        <v>0</v>
      </c>
      <c r="J1155" s="34">
        <v>0</v>
      </c>
      <c r="K1155" s="34">
        <v>0</v>
      </c>
      <c r="L1155" s="9">
        <v>0</v>
      </c>
    </row>
    <row r="1156" spans="1:12" x14ac:dyDescent="0.3">
      <c r="A1156" s="3" t="s">
        <v>148</v>
      </c>
      <c r="B1156" s="3">
        <f t="shared" si="36"/>
        <v>45425</v>
      </c>
      <c r="C1156" s="7" t="s">
        <v>76</v>
      </c>
      <c r="D1156" s="7" t="s">
        <v>56</v>
      </c>
      <c r="E1156" s="9">
        <v>496</v>
      </c>
      <c r="F1156" s="9">
        <v>208</v>
      </c>
      <c r="G1156" s="9">
        <f t="shared" si="37"/>
        <v>103168</v>
      </c>
      <c r="H1156" s="9">
        <v>1</v>
      </c>
      <c r="I1156" s="9">
        <v>1</v>
      </c>
      <c r="J1156" s="34">
        <v>0.18</v>
      </c>
      <c r="K1156" s="34">
        <v>0.03</v>
      </c>
      <c r="L1156" s="9">
        <v>0</v>
      </c>
    </row>
    <row r="1157" spans="1:12" x14ac:dyDescent="0.3">
      <c r="A1157" s="3" t="s">
        <v>148</v>
      </c>
      <c r="B1157" s="3">
        <f t="shared" si="36"/>
        <v>45425</v>
      </c>
      <c r="C1157" s="7" t="s">
        <v>76</v>
      </c>
      <c r="D1157" s="7" t="s">
        <v>57</v>
      </c>
      <c r="E1157" s="9">
        <v>340</v>
      </c>
      <c r="F1157" s="9">
        <v>181</v>
      </c>
      <c r="G1157" s="9">
        <f t="shared" si="37"/>
        <v>61540</v>
      </c>
      <c r="H1157" s="9">
        <v>0</v>
      </c>
      <c r="I1157" s="9">
        <v>0</v>
      </c>
      <c r="J1157" s="34">
        <v>0</v>
      </c>
      <c r="K1157" s="34">
        <v>0</v>
      </c>
      <c r="L1157" s="9">
        <v>0</v>
      </c>
    </row>
    <row r="1158" spans="1:12" x14ac:dyDescent="0.3">
      <c r="A1158" s="3" t="s">
        <v>148</v>
      </c>
      <c r="B1158" s="3">
        <f t="shared" si="36"/>
        <v>45425</v>
      </c>
      <c r="C1158" s="7" t="s">
        <v>76</v>
      </c>
      <c r="D1158" s="7" t="s">
        <v>58</v>
      </c>
      <c r="E1158" s="9">
        <v>51</v>
      </c>
      <c r="F1158" s="9">
        <v>5402</v>
      </c>
      <c r="G1158" s="9">
        <f t="shared" si="37"/>
        <v>275502</v>
      </c>
      <c r="H1158" s="9">
        <v>0</v>
      </c>
      <c r="I1158" s="9">
        <v>0</v>
      </c>
      <c r="J1158" s="34">
        <v>0</v>
      </c>
      <c r="K1158" s="34">
        <v>0</v>
      </c>
      <c r="L1158" s="9">
        <v>0</v>
      </c>
    </row>
    <row r="1159" spans="1:12" x14ac:dyDescent="0.3">
      <c r="A1159" s="3" t="s">
        <v>148</v>
      </c>
      <c r="B1159" s="3">
        <f t="shared" si="36"/>
        <v>45425</v>
      </c>
      <c r="C1159" s="7" t="s">
        <v>76</v>
      </c>
      <c r="D1159" s="7" t="s">
        <v>59</v>
      </c>
      <c r="E1159" s="9">
        <v>66</v>
      </c>
      <c r="F1159" s="9">
        <v>5209</v>
      </c>
      <c r="G1159" s="9">
        <f t="shared" si="37"/>
        <v>343794</v>
      </c>
      <c r="H1159" s="9">
        <v>0</v>
      </c>
      <c r="I1159" s="9">
        <v>0</v>
      </c>
      <c r="J1159" s="34">
        <v>0</v>
      </c>
      <c r="K1159" s="34">
        <v>0</v>
      </c>
      <c r="L1159" s="9">
        <v>0</v>
      </c>
    </row>
    <row r="1160" spans="1:12" x14ac:dyDescent="0.3">
      <c r="A1160" s="3" t="s">
        <v>148</v>
      </c>
      <c r="B1160" s="3">
        <f t="shared" si="36"/>
        <v>45425</v>
      </c>
      <c r="C1160" s="7" t="s">
        <v>76</v>
      </c>
      <c r="D1160" s="7" t="s">
        <v>60</v>
      </c>
      <c r="E1160" s="9">
        <v>63</v>
      </c>
      <c r="F1160" s="9">
        <v>5043</v>
      </c>
      <c r="G1160" s="9">
        <f t="shared" si="37"/>
        <v>317709</v>
      </c>
      <c r="H1160" s="9">
        <v>0</v>
      </c>
      <c r="I1160" s="9">
        <v>0</v>
      </c>
      <c r="J1160" s="34">
        <v>0</v>
      </c>
      <c r="K1160" s="34">
        <v>0</v>
      </c>
      <c r="L1160" s="9">
        <v>1</v>
      </c>
    </row>
    <row r="1161" spans="1:12" x14ac:dyDescent="0.3">
      <c r="A1161" s="3" t="s">
        <v>148</v>
      </c>
      <c r="B1161" s="3">
        <f t="shared" si="36"/>
        <v>45425</v>
      </c>
      <c r="C1161" s="7" t="s">
        <v>76</v>
      </c>
      <c r="D1161" s="7" t="s">
        <v>61</v>
      </c>
      <c r="E1161" s="9">
        <v>56</v>
      </c>
      <c r="F1161" s="9">
        <v>1246</v>
      </c>
      <c r="G1161" s="9">
        <f t="shared" si="37"/>
        <v>69776</v>
      </c>
      <c r="H1161" s="9">
        <v>0</v>
      </c>
      <c r="I1161" s="9">
        <v>0</v>
      </c>
      <c r="J1161" s="34">
        <v>0</v>
      </c>
      <c r="K1161" s="34">
        <v>0</v>
      </c>
      <c r="L1161" s="9">
        <v>0</v>
      </c>
    </row>
    <row r="1162" spans="1:12" x14ac:dyDescent="0.3">
      <c r="A1162" s="3" t="s">
        <v>149</v>
      </c>
      <c r="B1162" s="3">
        <f t="shared" si="36"/>
        <v>45432</v>
      </c>
      <c r="C1162" s="7" t="s">
        <v>62</v>
      </c>
      <c r="D1162" s="7" t="s">
        <v>46</v>
      </c>
      <c r="E1162" s="9">
        <v>377</v>
      </c>
      <c r="F1162" s="9">
        <v>292</v>
      </c>
      <c r="G1162" s="9">
        <f t="shared" si="37"/>
        <v>110084</v>
      </c>
      <c r="H1162" s="9">
        <v>1</v>
      </c>
      <c r="I1162" s="9">
        <v>1</v>
      </c>
      <c r="J1162" s="34">
        <v>0.25</v>
      </c>
      <c r="K1162" s="34">
        <v>0.02</v>
      </c>
      <c r="L1162" s="9">
        <v>0</v>
      </c>
    </row>
    <row r="1163" spans="1:12" x14ac:dyDescent="0.3">
      <c r="A1163" s="3" t="s">
        <v>149</v>
      </c>
      <c r="B1163" s="3">
        <f t="shared" si="36"/>
        <v>45432</v>
      </c>
      <c r="C1163" s="7" t="s">
        <v>62</v>
      </c>
      <c r="D1163" s="7" t="s">
        <v>49</v>
      </c>
      <c r="E1163" s="9">
        <v>291</v>
      </c>
      <c r="F1163" s="9">
        <v>302</v>
      </c>
      <c r="G1163" s="9">
        <f t="shared" si="37"/>
        <v>87882</v>
      </c>
      <c r="H1163" s="9">
        <v>1</v>
      </c>
      <c r="I1163" s="9">
        <v>0</v>
      </c>
      <c r="J1163" s="34">
        <v>0.17</v>
      </c>
      <c r="K1163" s="34">
        <v>0.02</v>
      </c>
      <c r="L1163" s="9">
        <v>0</v>
      </c>
    </row>
    <row r="1164" spans="1:12" x14ac:dyDescent="0.3">
      <c r="A1164" s="3" t="s">
        <v>149</v>
      </c>
      <c r="B1164" s="3">
        <f t="shared" si="36"/>
        <v>45432</v>
      </c>
      <c r="C1164" s="7" t="s">
        <v>62</v>
      </c>
      <c r="D1164" s="7" t="s">
        <v>50</v>
      </c>
      <c r="E1164" s="9">
        <v>250</v>
      </c>
      <c r="F1164" s="9">
        <v>312</v>
      </c>
      <c r="G1164" s="9">
        <f t="shared" si="37"/>
        <v>78000</v>
      </c>
      <c r="H1164" s="9">
        <v>0</v>
      </c>
      <c r="I1164" s="9">
        <v>0</v>
      </c>
      <c r="J1164" s="34">
        <v>0</v>
      </c>
      <c r="K1164" s="34">
        <v>0</v>
      </c>
      <c r="L1164" s="9">
        <v>0</v>
      </c>
    </row>
    <row r="1165" spans="1:12" x14ac:dyDescent="0.3">
      <c r="A1165" s="3" t="s">
        <v>149</v>
      </c>
      <c r="B1165" s="3">
        <f t="shared" si="36"/>
        <v>45432</v>
      </c>
      <c r="C1165" s="7" t="s">
        <v>62</v>
      </c>
      <c r="D1165" s="7" t="s">
        <v>51</v>
      </c>
      <c r="E1165" s="9">
        <v>258</v>
      </c>
      <c r="F1165" s="9">
        <v>348</v>
      </c>
      <c r="G1165" s="9">
        <f t="shared" si="37"/>
        <v>89784</v>
      </c>
      <c r="H1165" s="9">
        <v>0</v>
      </c>
      <c r="I1165" s="9">
        <v>0</v>
      </c>
      <c r="J1165" s="34">
        <v>0</v>
      </c>
      <c r="K1165" s="34">
        <v>0</v>
      </c>
      <c r="L1165" s="9">
        <v>0</v>
      </c>
    </row>
    <row r="1166" spans="1:12" x14ac:dyDescent="0.3">
      <c r="A1166" s="3" t="s">
        <v>149</v>
      </c>
      <c r="B1166" s="3">
        <f t="shared" si="36"/>
        <v>45432</v>
      </c>
      <c r="C1166" s="7" t="s">
        <v>62</v>
      </c>
      <c r="D1166" s="7" t="s">
        <v>52</v>
      </c>
      <c r="E1166" s="9">
        <v>299</v>
      </c>
      <c r="F1166" s="9">
        <v>257</v>
      </c>
      <c r="G1166" s="9">
        <f t="shared" si="37"/>
        <v>76843</v>
      </c>
      <c r="H1166" s="9">
        <v>0</v>
      </c>
      <c r="I1166" s="9">
        <v>0</v>
      </c>
      <c r="J1166" s="34">
        <v>0</v>
      </c>
      <c r="K1166" s="34">
        <v>0</v>
      </c>
      <c r="L1166" s="9">
        <v>0</v>
      </c>
    </row>
    <row r="1167" spans="1:12" x14ac:dyDescent="0.3">
      <c r="A1167" s="3" t="s">
        <v>149</v>
      </c>
      <c r="B1167" s="3">
        <f t="shared" si="36"/>
        <v>45432</v>
      </c>
      <c r="C1167" s="7" t="s">
        <v>62</v>
      </c>
      <c r="D1167" s="7" t="s">
        <v>54</v>
      </c>
      <c r="E1167" s="9">
        <v>704</v>
      </c>
      <c r="F1167" s="9">
        <v>164</v>
      </c>
      <c r="G1167" s="9">
        <f t="shared" si="37"/>
        <v>115456</v>
      </c>
      <c r="H1167" s="9">
        <v>0</v>
      </c>
      <c r="I1167" s="9">
        <v>0</v>
      </c>
      <c r="J1167" s="34">
        <v>0</v>
      </c>
      <c r="K1167" s="34">
        <v>0</v>
      </c>
      <c r="L1167" s="9">
        <v>0</v>
      </c>
    </row>
    <row r="1168" spans="1:12" x14ac:dyDescent="0.3">
      <c r="A1168" s="3" t="s">
        <v>149</v>
      </c>
      <c r="B1168" s="3">
        <f t="shared" si="36"/>
        <v>45432</v>
      </c>
      <c r="C1168" s="7" t="s">
        <v>62</v>
      </c>
      <c r="D1168" s="7" t="s">
        <v>55</v>
      </c>
      <c r="E1168" s="9">
        <v>767</v>
      </c>
      <c r="F1168" s="9">
        <v>182</v>
      </c>
      <c r="G1168" s="9">
        <f t="shared" si="37"/>
        <v>139594</v>
      </c>
      <c r="H1168" s="9">
        <v>0</v>
      </c>
      <c r="I1168" s="9">
        <v>0</v>
      </c>
      <c r="J1168" s="34">
        <v>0</v>
      </c>
      <c r="K1168" s="34">
        <v>0</v>
      </c>
      <c r="L1168" s="9">
        <v>0</v>
      </c>
    </row>
    <row r="1169" spans="1:12" x14ac:dyDescent="0.3">
      <c r="A1169" s="3" t="s">
        <v>149</v>
      </c>
      <c r="B1169" s="3">
        <f t="shared" si="36"/>
        <v>45432</v>
      </c>
      <c r="C1169" s="7" t="s">
        <v>62</v>
      </c>
      <c r="D1169" s="7" t="s">
        <v>56</v>
      </c>
      <c r="E1169" s="9">
        <v>817</v>
      </c>
      <c r="F1169" s="9">
        <v>201</v>
      </c>
      <c r="G1169" s="9">
        <f t="shared" si="37"/>
        <v>164217</v>
      </c>
      <c r="H1169" s="9">
        <v>1</v>
      </c>
      <c r="I1169" s="9">
        <v>0</v>
      </c>
      <c r="J1169" s="34">
        <v>0.14000000000000001</v>
      </c>
      <c r="K1169" s="34">
        <v>0.03</v>
      </c>
      <c r="L1169" s="9">
        <v>0</v>
      </c>
    </row>
    <row r="1170" spans="1:12" x14ac:dyDescent="0.3">
      <c r="A1170" s="3" t="s">
        <v>149</v>
      </c>
      <c r="B1170" s="3">
        <f t="shared" si="36"/>
        <v>45432</v>
      </c>
      <c r="C1170" s="7" t="s">
        <v>62</v>
      </c>
      <c r="D1170" s="7" t="s">
        <v>57</v>
      </c>
      <c r="E1170" s="9">
        <v>843</v>
      </c>
      <c r="F1170" s="9">
        <v>173</v>
      </c>
      <c r="G1170" s="9">
        <f t="shared" si="37"/>
        <v>145839</v>
      </c>
      <c r="H1170" s="9">
        <v>1</v>
      </c>
      <c r="I1170" s="9">
        <v>0</v>
      </c>
      <c r="J1170" s="34">
        <v>0.16</v>
      </c>
      <c r="K1170" s="34">
        <v>0.03</v>
      </c>
      <c r="L1170" s="9">
        <v>8</v>
      </c>
    </row>
    <row r="1171" spans="1:12" x14ac:dyDescent="0.3">
      <c r="A1171" s="3" t="s">
        <v>149</v>
      </c>
      <c r="B1171" s="3">
        <f t="shared" si="36"/>
        <v>45432</v>
      </c>
      <c r="C1171" s="7" t="s">
        <v>62</v>
      </c>
      <c r="D1171" s="7" t="s">
        <v>58</v>
      </c>
      <c r="E1171" s="9">
        <v>64</v>
      </c>
      <c r="F1171" s="9">
        <v>5111</v>
      </c>
      <c r="G1171" s="9">
        <f t="shared" si="37"/>
        <v>327104</v>
      </c>
      <c r="H1171" s="9">
        <v>0</v>
      </c>
      <c r="I1171" s="9">
        <v>0</v>
      </c>
      <c r="J1171" s="34">
        <v>0</v>
      </c>
      <c r="K1171" s="34">
        <v>0</v>
      </c>
      <c r="L1171" s="9">
        <v>0</v>
      </c>
    </row>
    <row r="1172" spans="1:12" x14ac:dyDescent="0.3">
      <c r="A1172" s="3" t="s">
        <v>149</v>
      </c>
      <c r="B1172" s="3">
        <f t="shared" si="36"/>
        <v>45432</v>
      </c>
      <c r="C1172" s="7" t="s">
        <v>62</v>
      </c>
      <c r="D1172" s="7" t="s">
        <v>59</v>
      </c>
      <c r="E1172" s="9">
        <v>53</v>
      </c>
      <c r="F1172" s="9">
        <v>5001</v>
      </c>
      <c r="G1172" s="9">
        <f t="shared" si="37"/>
        <v>265053</v>
      </c>
      <c r="H1172" s="9">
        <v>0</v>
      </c>
      <c r="I1172" s="9">
        <v>0</v>
      </c>
      <c r="J1172" s="34">
        <v>0</v>
      </c>
      <c r="K1172" s="34">
        <v>0</v>
      </c>
      <c r="L1172" s="9">
        <v>0</v>
      </c>
    </row>
    <row r="1173" spans="1:12" x14ac:dyDescent="0.3">
      <c r="A1173" s="3" t="s">
        <v>149</v>
      </c>
      <c r="B1173" s="3">
        <f t="shared" si="36"/>
        <v>45432</v>
      </c>
      <c r="C1173" s="7" t="s">
        <v>62</v>
      </c>
      <c r="D1173" s="7" t="s">
        <v>60</v>
      </c>
      <c r="E1173" s="9">
        <v>58</v>
      </c>
      <c r="F1173" s="9">
        <v>4919</v>
      </c>
      <c r="G1173" s="9">
        <f t="shared" si="37"/>
        <v>285302</v>
      </c>
      <c r="H1173" s="9">
        <v>0</v>
      </c>
      <c r="I1173" s="9">
        <v>0</v>
      </c>
      <c r="J1173" s="34">
        <v>0</v>
      </c>
      <c r="K1173" s="34">
        <v>0</v>
      </c>
      <c r="L1173" s="9">
        <v>0</v>
      </c>
    </row>
    <row r="1174" spans="1:12" x14ac:dyDescent="0.3">
      <c r="A1174" s="3" t="s">
        <v>149</v>
      </c>
      <c r="B1174" s="3">
        <f t="shared" si="36"/>
        <v>45432</v>
      </c>
      <c r="C1174" s="7" t="s">
        <v>62</v>
      </c>
      <c r="D1174" s="7" t="s">
        <v>61</v>
      </c>
      <c r="E1174" s="9">
        <v>59</v>
      </c>
      <c r="F1174" s="9">
        <v>1206</v>
      </c>
      <c r="G1174" s="9">
        <f t="shared" si="37"/>
        <v>71154</v>
      </c>
      <c r="H1174" s="9">
        <v>1</v>
      </c>
      <c r="I1174" s="9">
        <v>0</v>
      </c>
      <c r="J1174" s="34">
        <v>0.06</v>
      </c>
      <c r="K1174" s="34">
        <v>0.01</v>
      </c>
      <c r="L1174" s="9">
        <v>0</v>
      </c>
    </row>
    <row r="1175" spans="1:12" x14ac:dyDescent="0.3">
      <c r="A1175" s="3" t="s">
        <v>149</v>
      </c>
      <c r="B1175" s="3">
        <f t="shared" si="36"/>
        <v>45432</v>
      </c>
      <c r="C1175" s="7" t="s">
        <v>66</v>
      </c>
      <c r="D1175" s="7" t="s">
        <v>46</v>
      </c>
      <c r="E1175" s="9">
        <v>208</v>
      </c>
      <c r="F1175" s="9">
        <v>296</v>
      </c>
      <c r="G1175" s="9">
        <f t="shared" si="37"/>
        <v>61568</v>
      </c>
      <c r="H1175" s="9">
        <v>1</v>
      </c>
      <c r="I1175" s="9">
        <v>0</v>
      </c>
      <c r="J1175" s="34">
        <v>0.24</v>
      </c>
      <c r="K1175" s="34">
        <v>0.01</v>
      </c>
      <c r="L1175" s="9">
        <v>0</v>
      </c>
    </row>
    <row r="1176" spans="1:12" x14ac:dyDescent="0.3">
      <c r="A1176" s="3" t="s">
        <v>149</v>
      </c>
      <c r="B1176" s="3">
        <f t="shared" si="36"/>
        <v>45432</v>
      </c>
      <c r="C1176" s="7" t="s">
        <v>66</v>
      </c>
      <c r="D1176" s="7" t="s">
        <v>49</v>
      </c>
      <c r="E1176" s="9">
        <v>243</v>
      </c>
      <c r="F1176" s="9">
        <v>309</v>
      </c>
      <c r="G1176" s="9">
        <f t="shared" si="37"/>
        <v>75087</v>
      </c>
      <c r="H1176" s="9">
        <v>1</v>
      </c>
      <c r="I1176" s="9">
        <v>0</v>
      </c>
      <c r="J1176" s="34">
        <v>0.22</v>
      </c>
      <c r="K1176" s="34">
        <v>0.01</v>
      </c>
      <c r="L1176" s="9">
        <v>0</v>
      </c>
    </row>
    <row r="1177" spans="1:12" x14ac:dyDescent="0.3">
      <c r="A1177" s="3" t="s">
        <v>149</v>
      </c>
      <c r="B1177" s="3">
        <f t="shared" si="36"/>
        <v>45432</v>
      </c>
      <c r="C1177" s="7" t="s">
        <v>66</v>
      </c>
      <c r="D1177" s="7" t="s">
        <v>50</v>
      </c>
      <c r="E1177" s="9">
        <v>226</v>
      </c>
      <c r="F1177" s="9">
        <v>319</v>
      </c>
      <c r="G1177" s="9">
        <f t="shared" si="37"/>
        <v>72094</v>
      </c>
      <c r="H1177" s="9">
        <v>1</v>
      </c>
      <c r="I1177" s="9">
        <v>0</v>
      </c>
      <c r="J1177" s="34">
        <v>0.17</v>
      </c>
      <c r="K1177" s="34">
        <v>0.01</v>
      </c>
      <c r="L1177" s="9">
        <v>0</v>
      </c>
    </row>
    <row r="1178" spans="1:12" x14ac:dyDescent="0.3">
      <c r="A1178" s="3" t="s">
        <v>149</v>
      </c>
      <c r="B1178" s="3">
        <f t="shared" si="36"/>
        <v>45432</v>
      </c>
      <c r="C1178" s="7" t="s">
        <v>66</v>
      </c>
      <c r="D1178" s="7" t="s">
        <v>51</v>
      </c>
      <c r="E1178" s="9">
        <v>223</v>
      </c>
      <c r="F1178" s="9">
        <v>357</v>
      </c>
      <c r="G1178" s="9">
        <f t="shared" si="37"/>
        <v>79611</v>
      </c>
      <c r="H1178" s="9">
        <v>1</v>
      </c>
      <c r="I1178" s="9">
        <v>1</v>
      </c>
      <c r="J1178" s="34">
        <v>0.25</v>
      </c>
      <c r="K1178" s="34">
        <v>0.01</v>
      </c>
      <c r="L1178" s="9">
        <v>0</v>
      </c>
    </row>
    <row r="1179" spans="1:12" x14ac:dyDescent="0.3">
      <c r="A1179" s="3" t="s">
        <v>149</v>
      </c>
      <c r="B1179" s="3">
        <f t="shared" si="36"/>
        <v>45432</v>
      </c>
      <c r="C1179" s="7" t="s">
        <v>66</v>
      </c>
      <c r="D1179" s="7" t="s">
        <v>52</v>
      </c>
      <c r="E1179" s="9">
        <v>171</v>
      </c>
      <c r="F1179" s="9">
        <v>263</v>
      </c>
      <c r="G1179" s="9">
        <f t="shared" si="37"/>
        <v>44973</v>
      </c>
      <c r="H1179" s="9">
        <v>0</v>
      </c>
      <c r="I1179" s="9">
        <v>0</v>
      </c>
      <c r="J1179" s="34">
        <v>0</v>
      </c>
      <c r="K1179" s="34">
        <v>0</v>
      </c>
      <c r="L1179" s="9">
        <v>0</v>
      </c>
    </row>
    <row r="1180" spans="1:12" x14ac:dyDescent="0.3">
      <c r="A1180" s="3" t="s">
        <v>149</v>
      </c>
      <c r="B1180" s="3">
        <f t="shared" si="36"/>
        <v>45432</v>
      </c>
      <c r="C1180" s="7" t="s">
        <v>66</v>
      </c>
      <c r="D1180" s="7" t="s">
        <v>54</v>
      </c>
      <c r="E1180" s="9">
        <v>579</v>
      </c>
      <c r="F1180" s="9">
        <v>169</v>
      </c>
      <c r="G1180" s="9">
        <f t="shared" si="37"/>
        <v>97851</v>
      </c>
      <c r="H1180" s="9">
        <v>1</v>
      </c>
      <c r="I1180" s="9">
        <v>0</v>
      </c>
      <c r="J1180" s="34">
        <v>0.11</v>
      </c>
      <c r="K1180" s="34">
        <v>0.02</v>
      </c>
      <c r="L1180" s="9">
        <v>0</v>
      </c>
    </row>
    <row r="1181" spans="1:12" x14ac:dyDescent="0.3">
      <c r="A1181" s="3" t="s">
        <v>149</v>
      </c>
      <c r="B1181" s="3">
        <f t="shared" si="36"/>
        <v>45432</v>
      </c>
      <c r="C1181" s="7" t="s">
        <v>66</v>
      </c>
      <c r="D1181" s="7" t="s">
        <v>55</v>
      </c>
      <c r="E1181" s="9">
        <v>522</v>
      </c>
      <c r="F1181" s="9">
        <v>187</v>
      </c>
      <c r="G1181" s="9">
        <f t="shared" si="37"/>
        <v>97614</v>
      </c>
      <c r="H1181" s="9">
        <v>0</v>
      </c>
      <c r="I1181" s="9">
        <v>0</v>
      </c>
      <c r="J1181" s="34">
        <v>0</v>
      </c>
      <c r="K1181" s="34">
        <v>0</v>
      </c>
      <c r="L1181" s="9">
        <v>0</v>
      </c>
    </row>
    <row r="1182" spans="1:12" x14ac:dyDescent="0.3">
      <c r="A1182" s="3" t="s">
        <v>149</v>
      </c>
      <c r="B1182" s="3">
        <f t="shared" si="36"/>
        <v>45432</v>
      </c>
      <c r="C1182" s="7" t="s">
        <v>66</v>
      </c>
      <c r="D1182" s="7" t="s">
        <v>56</v>
      </c>
      <c r="E1182" s="9">
        <v>662</v>
      </c>
      <c r="F1182" s="9">
        <v>205</v>
      </c>
      <c r="G1182" s="9">
        <f t="shared" si="37"/>
        <v>135710</v>
      </c>
      <c r="H1182" s="9">
        <v>1</v>
      </c>
      <c r="I1182" s="9">
        <v>1</v>
      </c>
      <c r="J1182" s="34">
        <v>0.18</v>
      </c>
      <c r="K1182" s="34">
        <v>0.02</v>
      </c>
      <c r="L1182" s="9">
        <v>0</v>
      </c>
    </row>
    <row r="1183" spans="1:12" x14ac:dyDescent="0.3">
      <c r="A1183" s="3" t="s">
        <v>149</v>
      </c>
      <c r="B1183" s="3">
        <f t="shared" si="36"/>
        <v>45432</v>
      </c>
      <c r="C1183" s="7" t="s">
        <v>66</v>
      </c>
      <c r="D1183" s="7" t="s">
        <v>57</v>
      </c>
      <c r="E1183" s="9">
        <v>559</v>
      </c>
      <c r="F1183" s="9">
        <v>177</v>
      </c>
      <c r="G1183" s="9">
        <f t="shared" si="37"/>
        <v>98943</v>
      </c>
      <c r="H1183" s="9">
        <v>0</v>
      </c>
      <c r="I1183" s="9">
        <v>0</v>
      </c>
      <c r="J1183" s="34">
        <v>0</v>
      </c>
      <c r="K1183" s="34">
        <v>0</v>
      </c>
      <c r="L1183" s="9">
        <v>0</v>
      </c>
    </row>
    <row r="1184" spans="1:12" x14ac:dyDescent="0.3">
      <c r="A1184" s="3" t="s">
        <v>149</v>
      </c>
      <c r="B1184" s="3">
        <f t="shared" si="36"/>
        <v>45432</v>
      </c>
      <c r="C1184" s="7" t="s">
        <v>66</v>
      </c>
      <c r="D1184" s="7" t="s">
        <v>58</v>
      </c>
      <c r="E1184" s="9">
        <v>48</v>
      </c>
      <c r="F1184" s="9">
        <v>5240</v>
      </c>
      <c r="G1184" s="9">
        <f t="shared" si="37"/>
        <v>251520</v>
      </c>
      <c r="H1184" s="9">
        <v>0</v>
      </c>
      <c r="I1184" s="9">
        <v>0</v>
      </c>
      <c r="J1184" s="34">
        <v>0</v>
      </c>
      <c r="K1184" s="34">
        <v>0</v>
      </c>
      <c r="L1184" s="9">
        <v>0</v>
      </c>
    </row>
    <row r="1185" spans="1:12" x14ac:dyDescent="0.3">
      <c r="A1185" s="3" t="s">
        <v>149</v>
      </c>
      <c r="B1185" s="3">
        <f t="shared" si="36"/>
        <v>45432</v>
      </c>
      <c r="C1185" s="7" t="s">
        <v>66</v>
      </c>
      <c r="D1185" s="7" t="s">
        <v>59</v>
      </c>
      <c r="E1185" s="9">
        <v>46</v>
      </c>
      <c r="F1185" s="9">
        <v>5129</v>
      </c>
      <c r="G1185" s="9">
        <f t="shared" si="37"/>
        <v>235934</v>
      </c>
      <c r="H1185" s="9">
        <v>0</v>
      </c>
      <c r="I1185" s="9">
        <v>0</v>
      </c>
      <c r="J1185" s="34">
        <v>0</v>
      </c>
      <c r="K1185" s="34">
        <v>0</v>
      </c>
      <c r="L1185" s="9">
        <v>0</v>
      </c>
    </row>
    <row r="1186" spans="1:12" x14ac:dyDescent="0.3">
      <c r="A1186" s="3" t="s">
        <v>149</v>
      </c>
      <c r="B1186" s="3">
        <f t="shared" si="36"/>
        <v>45432</v>
      </c>
      <c r="C1186" s="7" t="s">
        <v>66</v>
      </c>
      <c r="D1186" s="7" t="s">
        <v>60</v>
      </c>
      <c r="E1186" s="9">
        <v>49</v>
      </c>
      <c r="F1186" s="9">
        <v>5003</v>
      </c>
      <c r="G1186" s="9">
        <f t="shared" si="37"/>
        <v>245147</v>
      </c>
      <c r="H1186" s="9">
        <v>0</v>
      </c>
      <c r="I1186" s="9">
        <v>0</v>
      </c>
      <c r="J1186" s="34">
        <v>0</v>
      </c>
      <c r="K1186" s="34">
        <v>0</v>
      </c>
      <c r="L1186" s="9">
        <v>0</v>
      </c>
    </row>
    <row r="1187" spans="1:12" x14ac:dyDescent="0.3">
      <c r="A1187" s="3" t="s">
        <v>149</v>
      </c>
      <c r="B1187" s="3">
        <f t="shared" si="36"/>
        <v>45432</v>
      </c>
      <c r="C1187" s="7" t="s">
        <v>70</v>
      </c>
      <c r="D1187" s="7" t="s">
        <v>46</v>
      </c>
      <c r="E1187" s="9">
        <v>94</v>
      </c>
      <c r="F1187" s="9">
        <v>307</v>
      </c>
      <c r="G1187" s="9">
        <f t="shared" si="37"/>
        <v>28858</v>
      </c>
      <c r="H1187" s="9">
        <v>0</v>
      </c>
      <c r="I1187" s="9">
        <v>0</v>
      </c>
      <c r="J1187" s="34">
        <v>0</v>
      </c>
      <c r="K1187" s="34">
        <v>0</v>
      </c>
      <c r="L1187" s="9">
        <v>0</v>
      </c>
    </row>
    <row r="1188" spans="1:12" x14ac:dyDescent="0.3">
      <c r="A1188" s="3" t="s">
        <v>149</v>
      </c>
      <c r="B1188" s="3">
        <f t="shared" si="36"/>
        <v>45432</v>
      </c>
      <c r="C1188" s="7" t="s">
        <v>70</v>
      </c>
      <c r="D1188" s="7" t="s">
        <v>49</v>
      </c>
      <c r="E1188" s="9">
        <v>101</v>
      </c>
      <c r="F1188" s="9">
        <v>320</v>
      </c>
      <c r="G1188" s="9">
        <f t="shared" si="37"/>
        <v>32320</v>
      </c>
      <c r="H1188" s="9">
        <v>1</v>
      </c>
      <c r="I1188" s="9">
        <v>0</v>
      </c>
      <c r="J1188" s="34">
        <v>0.23</v>
      </c>
      <c r="K1188" s="34">
        <v>0.01</v>
      </c>
      <c r="L1188" s="9">
        <v>0</v>
      </c>
    </row>
    <row r="1189" spans="1:12" x14ac:dyDescent="0.3">
      <c r="A1189" s="3" t="s">
        <v>149</v>
      </c>
      <c r="B1189" s="3">
        <f t="shared" si="36"/>
        <v>45432</v>
      </c>
      <c r="C1189" s="7" t="s">
        <v>70</v>
      </c>
      <c r="D1189" s="7" t="s">
        <v>50</v>
      </c>
      <c r="E1189" s="9">
        <v>85</v>
      </c>
      <c r="F1189" s="9">
        <v>328</v>
      </c>
      <c r="G1189" s="9">
        <f t="shared" si="37"/>
        <v>27880</v>
      </c>
      <c r="H1189" s="9">
        <v>0</v>
      </c>
      <c r="I1189" s="9">
        <v>0</v>
      </c>
      <c r="J1189" s="34">
        <v>0</v>
      </c>
      <c r="K1189" s="34">
        <v>0</v>
      </c>
      <c r="L1189" s="9">
        <v>0</v>
      </c>
    </row>
    <row r="1190" spans="1:12" x14ac:dyDescent="0.3">
      <c r="A1190" s="3" t="s">
        <v>149</v>
      </c>
      <c r="B1190" s="3">
        <f t="shared" si="36"/>
        <v>45432</v>
      </c>
      <c r="C1190" s="7" t="s">
        <v>70</v>
      </c>
      <c r="D1190" s="7" t="s">
        <v>52</v>
      </c>
      <c r="E1190" s="9">
        <v>85</v>
      </c>
      <c r="F1190" s="9">
        <v>271</v>
      </c>
      <c r="G1190" s="9">
        <f t="shared" si="37"/>
        <v>23035</v>
      </c>
      <c r="H1190" s="9">
        <v>0</v>
      </c>
      <c r="I1190" s="9">
        <v>0</v>
      </c>
      <c r="J1190" s="34">
        <v>0</v>
      </c>
      <c r="K1190" s="34">
        <v>0</v>
      </c>
      <c r="L1190" s="9">
        <v>0</v>
      </c>
    </row>
    <row r="1191" spans="1:12" x14ac:dyDescent="0.3">
      <c r="A1191" s="3" t="s">
        <v>149</v>
      </c>
      <c r="B1191" s="3">
        <f t="shared" si="36"/>
        <v>45432</v>
      </c>
      <c r="C1191" s="7" t="s">
        <v>70</v>
      </c>
      <c r="D1191" s="7" t="s">
        <v>55</v>
      </c>
      <c r="E1191" s="9">
        <v>300</v>
      </c>
      <c r="F1191" s="9">
        <v>191</v>
      </c>
      <c r="G1191" s="9">
        <f t="shared" si="37"/>
        <v>57300</v>
      </c>
      <c r="H1191" s="9">
        <v>1</v>
      </c>
      <c r="I1191" s="9">
        <v>0</v>
      </c>
      <c r="J1191" s="34">
        <v>0.23</v>
      </c>
      <c r="K1191" s="34">
        <v>0.02</v>
      </c>
      <c r="L1191" s="9">
        <v>0</v>
      </c>
    </row>
    <row r="1192" spans="1:12" x14ac:dyDescent="0.3">
      <c r="A1192" s="3" t="s">
        <v>149</v>
      </c>
      <c r="B1192" s="3">
        <f t="shared" si="36"/>
        <v>45432</v>
      </c>
      <c r="C1192" s="7" t="s">
        <v>70</v>
      </c>
      <c r="D1192" s="7" t="s">
        <v>56</v>
      </c>
      <c r="E1192" s="9">
        <v>264</v>
      </c>
      <c r="F1192" s="9">
        <v>210</v>
      </c>
      <c r="G1192" s="9">
        <f t="shared" si="37"/>
        <v>55440</v>
      </c>
      <c r="H1192" s="9">
        <v>1</v>
      </c>
      <c r="I1192" s="9">
        <v>0</v>
      </c>
      <c r="J1192" s="34">
        <v>0.15</v>
      </c>
      <c r="K1192" s="34">
        <v>0.02</v>
      </c>
      <c r="L1192" s="9">
        <v>0</v>
      </c>
    </row>
    <row r="1193" spans="1:12" x14ac:dyDescent="0.3">
      <c r="A1193" s="3" t="s">
        <v>149</v>
      </c>
      <c r="B1193" s="3">
        <f t="shared" si="36"/>
        <v>45432</v>
      </c>
      <c r="C1193" s="7" t="s">
        <v>70</v>
      </c>
      <c r="D1193" s="7" t="s">
        <v>57</v>
      </c>
      <c r="E1193" s="9">
        <v>293</v>
      </c>
      <c r="F1193" s="9">
        <v>181</v>
      </c>
      <c r="G1193" s="9">
        <f t="shared" si="37"/>
        <v>53033</v>
      </c>
      <c r="H1193" s="9">
        <v>1</v>
      </c>
      <c r="I1193" s="9">
        <v>1</v>
      </c>
      <c r="J1193" s="34">
        <v>0.22</v>
      </c>
      <c r="K1193" s="34">
        <v>0.02</v>
      </c>
      <c r="L1193" s="9">
        <v>0</v>
      </c>
    </row>
    <row r="1194" spans="1:12" x14ac:dyDescent="0.3">
      <c r="A1194" s="3" t="s">
        <v>149</v>
      </c>
      <c r="B1194" s="3">
        <f t="shared" si="36"/>
        <v>45432</v>
      </c>
      <c r="C1194" s="7" t="s">
        <v>74</v>
      </c>
      <c r="D1194" s="7" t="s">
        <v>46</v>
      </c>
      <c r="E1194" s="9">
        <v>251</v>
      </c>
      <c r="F1194" s="9">
        <v>292</v>
      </c>
      <c r="G1194" s="9">
        <f t="shared" si="37"/>
        <v>73292</v>
      </c>
      <c r="H1194" s="9">
        <v>0</v>
      </c>
      <c r="I1194" s="9">
        <v>0</v>
      </c>
      <c r="J1194" s="34">
        <v>0</v>
      </c>
      <c r="K1194" s="34">
        <v>0</v>
      </c>
      <c r="L1194" s="9">
        <v>0</v>
      </c>
    </row>
    <row r="1195" spans="1:12" x14ac:dyDescent="0.3">
      <c r="A1195" s="3" t="s">
        <v>149</v>
      </c>
      <c r="B1195" s="3">
        <f t="shared" si="36"/>
        <v>45432</v>
      </c>
      <c r="C1195" s="7" t="s">
        <v>74</v>
      </c>
      <c r="D1195" s="7" t="s">
        <v>49</v>
      </c>
      <c r="E1195" s="9">
        <v>312</v>
      </c>
      <c r="F1195" s="9">
        <v>306</v>
      </c>
      <c r="G1195" s="9">
        <f t="shared" si="37"/>
        <v>95472</v>
      </c>
      <c r="H1195" s="9">
        <v>1</v>
      </c>
      <c r="I1195" s="9">
        <v>0</v>
      </c>
      <c r="J1195" s="34">
        <v>0.17</v>
      </c>
      <c r="K1195" s="34">
        <v>0.02</v>
      </c>
      <c r="L1195" s="9">
        <v>0</v>
      </c>
    </row>
    <row r="1196" spans="1:12" x14ac:dyDescent="0.3">
      <c r="A1196" s="3" t="s">
        <v>149</v>
      </c>
      <c r="B1196" s="3">
        <f t="shared" si="36"/>
        <v>45432</v>
      </c>
      <c r="C1196" s="7" t="s">
        <v>74</v>
      </c>
      <c r="D1196" s="7" t="s">
        <v>50</v>
      </c>
      <c r="E1196" s="9">
        <v>287</v>
      </c>
      <c r="F1196" s="9">
        <v>313</v>
      </c>
      <c r="G1196" s="9">
        <f t="shared" si="37"/>
        <v>89831</v>
      </c>
      <c r="H1196" s="9">
        <v>0</v>
      </c>
      <c r="I1196" s="9">
        <v>0</v>
      </c>
      <c r="J1196" s="34">
        <v>0</v>
      </c>
      <c r="K1196" s="34">
        <v>0</v>
      </c>
      <c r="L1196" s="9">
        <v>0</v>
      </c>
    </row>
    <row r="1197" spans="1:12" x14ac:dyDescent="0.3">
      <c r="A1197" s="3" t="s">
        <v>149</v>
      </c>
      <c r="B1197" s="3">
        <f t="shared" si="36"/>
        <v>45432</v>
      </c>
      <c r="C1197" s="7" t="s">
        <v>74</v>
      </c>
      <c r="D1197" s="7" t="s">
        <v>51</v>
      </c>
      <c r="E1197" s="9">
        <v>271</v>
      </c>
      <c r="F1197" s="9">
        <v>350</v>
      </c>
      <c r="G1197" s="9">
        <f t="shared" si="37"/>
        <v>94850</v>
      </c>
      <c r="H1197" s="9">
        <v>0</v>
      </c>
      <c r="I1197" s="9">
        <v>0</v>
      </c>
      <c r="J1197" s="34">
        <v>0</v>
      </c>
      <c r="K1197" s="34">
        <v>0</v>
      </c>
      <c r="L1197" s="9">
        <v>0</v>
      </c>
    </row>
    <row r="1198" spans="1:12" x14ac:dyDescent="0.3">
      <c r="A1198" s="3" t="s">
        <v>149</v>
      </c>
      <c r="B1198" s="3">
        <f t="shared" si="36"/>
        <v>45432</v>
      </c>
      <c r="C1198" s="7" t="s">
        <v>74</v>
      </c>
      <c r="D1198" s="7" t="s">
        <v>52</v>
      </c>
      <c r="E1198" s="9">
        <v>292</v>
      </c>
      <c r="F1198" s="9">
        <v>257</v>
      </c>
      <c r="G1198" s="9">
        <f t="shared" si="37"/>
        <v>75044</v>
      </c>
      <c r="H1198" s="9">
        <v>1</v>
      </c>
      <c r="I1198" s="9">
        <v>0</v>
      </c>
      <c r="J1198" s="34">
        <v>0.13</v>
      </c>
      <c r="K1198" s="34">
        <v>0.02</v>
      </c>
      <c r="L1198" s="9">
        <v>0</v>
      </c>
    </row>
    <row r="1199" spans="1:12" x14ac:dyDescent="0.3">
      <c r="A1199" s="3" t="s">
        <v>149</v>
      </c>
      <c r="B1199" s="3">
        <f t="shared" si="36"/>
        <v>45432</v>
      </c>
      <c r="C1199" s="7" t="s">
        <v>74</v>
      </c>
      <c r="D1199" s="7" t="s">
        <v>54</v>
      </c>
      <c r="E1199" s="9">
        <v>714</v>
      </c>
      <c r="F1199" s="9">
        <v>165</v>
      </c>
      <c r="G1199" s="9">
        <f t="shared" si="37"/>
        <v>117810</v>
      </c>
      <c r="H1199" s="9">
        <v>0</v>
      </c>
      <c r="I1199" s="9">
        <v>0</v>
      </c>
      <c r="J1199" s="34">
        <v>0</v>
      </c>
      <c r="K1199" s="34">
        <v>0</v>
      </c>
      <c r="L1199" s="9">
        <v>0</v>
      </c>
    </row>
    <row r="1200" spans="1:12" x14ac:dyDescent="0.3">
      <c r="A1200" s="3" t="s">
        <v>149</v>
      </c>
      <c r="B1200" s="3">
        <f t="shared" si="36"/>
        <v>45432</v>
      </c>
      <c r="C1200" s="7" t="s">
        <v>74</v>
      </c>
      <c r="D1200" s="7" t="s">
        <v>55</v>
      </c>
      <c r="E1200" s="9">
        <v>797</v>
      </c>
      <c r="F1200" s="9">
        <v>183</v>
      </c>
      <c r="G1200" s="9">
        <f t="shared" si="37"/>
        <v>145851</v>
      </c>
      <c r="H1200" s="9">
        <v>1</v>
      </c>
      <c r="I1200" s="9">
        <v>0</v>
      </c>
      <c r="J1200" s="34">
        <v>0.11</v>
      </c>
      <c r="K1200" s="34">
        <v>0.03</v>
      </c>
      <c r="L1200" s="9">
        <v>0</v>
      </c>
    </row>
    <row r="1201" spans="1:12" x14ac:dyDescent="0.3">
      <c r="A1201" s="3" t="s">
        <v>149</v>
      </c>
      <c r="B1201" s="3">
        <f t="shared" si="36"/>
        <v>45432</v>
      </c>
      <c r="C1201" s="7" t="s">
        <v>74</v>
      </c>
      <c r="D1201" s="7" t="s">
        <v>56</v>
      </c>
      <c r="E1201" s="9">
        <v>1163</v>
      </c>
      <c r="F1201" s="9">
        <v>203</v>
      </c>
      <c r="G1201" s="9">
        <f t="shared" si="37"/>
        <v>236089</v>
      </c>
      <c r="H1201" s="9">
        <v>1</v>
      </c>
      <c r="I1201" s="9">
        <v>1</v>
      </c>
      <c r="J1201" s="34">
        <v>0.3</v>
      </c>
      <c r="K1201" s="34">
        <v>0.03</v>
      </c>
      <c r="L1201" s="9">
        <v>0</v>
      </c>
    </row>
    <row r="1202" spans="1:12" x14ac:dyDescent="0.3">
      <c r="A1202" s="3" t="s">
        <v>149</v>
      </c>
      <c r="B1202" s="3">
        <f t="shared" si="36"/>
        <v>45432</v>
      </c>
      <c r="C1202" s="7" t="s">
        <v>74</v>
      </c>
      <c r="D1202" s="7" t="s">
        <v>57</v>
      </c>
      <c r="E1202" s="9">
        <v>803</v>
      </c>
      <c r="F1202" s="9">
        <v>176</v>
      </c>
      <c r="G1202" s="9">
        <f t="shared" si="37"/>
        <v>141328</v>
      </c>
      <c r="H1202" s="9">
        <v>1</v>
      </c>
      <c r="I1202" s="9">
        <v>1</v>
      </c>
      <c r="J1202" s="34">
        <v>0.23</v>
      </c>
      <c r="K1202" s="34">
        <v>0.03</v>
      </c>
      <c r="L1202" s="9">
        <v>0</v>
      </c>
    </row>
    <row r="1203" spans="1:12" x14ac:dyDescent="0.3">
      <c r="A1203" s="3" t="s">
        <v>149</v>
      </c>
      <c r="B1203" s="3">
        <f t="shared" si="36"/>
        <v>45432</v>
      </c>
      <c r="C1203" s="7" t="s">
        <v>74</v>
      </c>
      <c r="D1203" s="7" t="s">
        <v>58</v>
      </c>
      <c r="E1203" s="9">
        <v>57</v>
      </c>
      <c r="F1203" s="9">
        <v>5170</v>
      </c>
      <c r="G1203" s="9">
        <f t="shared" si="37"/>
        <v>294690</v>
      </c>
      <c r="H1203" s="9">
        <v>0</v>
      </c>
      <c r="I1203" s="9">
        <v>0</v>
      </c>
      <c r="J1203" s="34">
        <v>0</v>
      </c>
      <c r="K1203" s="34">
        <v>0</v>
      </c>
      <c r="L1203" s="9">
        <v>0</v>
      </c>
    </row>
    <row r="1204" spans="1:12" x14ac:dyDescent="0.3">
      <c r="A1204" s="3" t="s">
        <v>149</v>
      </c>
      <c r="B1204" s="3">
        <f t="shared" si="36"/>
        <v>45432</v>
      </c>
      <c r="C1204" s="7" t="s">
        <v>74</v>
      </c>
      <c r="D1204" s="7" t="s">
        <v>59</v>
      </c>
      <c r="E1204" s="9">
        <v>58</v>
      </c>
      <c r="F1204" s="9">
        <v>4963</v>
      </c>
      <c r="G1204" s="9">
        <f t="shared" si="37"/>
        <v>287854</v>
      </c>
      <c r="H1204" s="9">
        <v>0</v>
      </c>
      <c r="I1204" s="9">
        <v>0</v>
      </c>
      <c r="J1204" s="34">
        <v>0</v>
      </c>
      <c r="K1204" s="34">
        <v>0</v>
      </c>
      <c r="L1204" s="9">
        <v>0</v>
      </c>
    </row>
    <row r="1205" spans="1:12" x14ac:dyDescent="0.3">
      <c r="A1205" s="3" t="s">
        <v>149</v>
      </c>
      <c r="B1205" s="3">
        <f t="shared" si="36"/>
        <v>45432</v>
      </c>
      <c r="C1205" s="7" t="s">
        <v>74</v>
      </c>
      <c r="D1205" s="7" t="s">
        <v>60</v>
      </c>
      <c r="E1205" s="9">
        <v>62</v>
      </c>
      <c r="F1205" s="9">
        <v>4890</v>
      </c>
      <c r="G1205" s="9">
        <f t="shared" si="37"/>
        <v>303180</v>
      </c>
      <c r="H1205" s="9">
        <v>1</v>
      </c>
      <c r="I1205" s="9">
        <v>1</v>
      </c>
      <c r="J1205" s="34">
        <v>0.05</v>
      </c>
      <c r="K1205" s="34">
        <v>0.01</v>
      </c>
      <c r="L1205" s="9">
        <v>0</v>
      </c>
    </row>
    <row r="1206" spans="1:12" x14ac:dyDescent="0.3">
      <c r="A1206" s="3" t="s">
        <v>149</v>
      </c>
      <c r="B1206" s="3">
        <f t="shared" si="36"/>
        <v>45432</v>
      </c>
      <c r="C1206" s="7" t="s">
        <v>74</v>
      </c>
      <c r="D1206" s="7" t="s">
        <v>61</v>
      </c>
      <c r="E1206" s="9">
        <v>57</v>
      </c>
      <c r="F1206" s="9">
        <v>1200</v>
      </c>
      <c r="G1206" s="9">
        <f t="shared" si="37"/>
        <v>68400</v>
      </c>
      <c r="H1206" s="9">
        <v>0</v>
      </c>
      <c r="I1206" s="9">
        <v>0</v>
      </c>
      <c r="J1206" s="34">
        <v>0</v>
      </c>
      <c r="K1206" s="34">
        <v>0</v>
      </c>
      <c r="L1206" s="9">
        <v>0</v>
      </c>
    </row>
    <row r="1207" spans="1:12" x14ac:dyDescent="0.3">
      <c r="A1207" s="3" t="s">
        <v>149</v>
      </c>
      <c r="B1207" s="3">
        <f t="shared" si="36"/>
        <v>45432</v>
      </c>
      <c r="C1207" s="7" t="s">
        <v>76</v>
      </c>
      <c r="D1207" s="7" t="s">
        <v>46</v>
      </c>
      <c r="E1207" s="9">
        <v>103</v>
      </c>
      <c r="F1207" s="9">
        <v>307</v>
      </c>
      <c r="G1207" s="9">
        <f t="shared" si="37"/>
        <v>31621</v>
      </c>
      <c r="H1207" s="9">
        <v>0</v>
      </c>
      <c r="I1207" s="9">
        <v>0</v>
      </c>
      <c r="J1207" s="34">
        <v>0</v>
      </c>
      <c r="K1207" s="34">
        <v>0</v>
      </c>
      <c r="L1207" s="9">
        <v>0</v>
      </c>
    </row>
    <row r="1208" spans="1:12" x14ac:dyDescent="0.3">
      <c r="A1208" s="3" t="s">
        <v>149</v>
      </c>
      <c r="B1208" s="3">
        <f t="shared" si="36"/>
        <v>45432</v>
      </c>
      <c r="C1208" s="7" t="s">
        <v>76</v>
      </c>
      <c r="D1208" s="7" t="s">
        <v>49</v>
      </c>
      <c r="E1208" s="9">
        <v>120</v>
      </c>
      <c r="F1208" s="9">
        <v>318</v>
      </c>
      <c r="G1208" s="9">
        <f t="shared" si="37"/>
        <v>38160</v>
      </c>
      <c r="H1208" s="9">
        <v>0</v>
      </c>
      <c r="I1208" s="9">
        <v>0</v>
      </c>
      <c r="J1208" s="34">
        <v>0</v>
      </c>
      <c r="K1208" s="34">
        <v>0</v>
      </c>
      <c r="L1208" s="9">
        <v>0</v>
      </c>
    </row>
    <row r="1209" spans="1:12" x14ac:dyDescent="0.3">
      <c r="A1209" s="3" t="s">
        <v>149</v>
      </c>
      <c r="B1209" s="3">
        <f t="shared" si="36"/>
        <v>45432</v>
      </c>
      <c r="C1209" s="7" t="s">
        <v>76</v>
      </c>
      <c r="D1209" s="7" t="s">
        <v>50</v>
      </c>
      <c r="E1209" s="9">
        <v>111</v>
      </c>
      <c r="F1209" s="9">
        <v>328</v>
      </c>
      <c r="G1209" s="9">
        <f t="shared" si="37"/>
        <v>36408</v>
      </c>
      <c r="H1209" s="9">
        <v>0</v>
      </c>
      <c r="I1209" s="9">
        <v>0</v>
      </c>
      <c r="J1209" s="34">
        <v>0</v>
      </c>
      <c r="K1209" s="34">
        <v>0</v>
      </c>
      <c r="L1209" s="9">
        <v>0</v>
      </c>
    </row>
    <row r="1210" spans="1:12" x14ac:dyDescent="0.3">
      <c r="A1210" s="3" t="s">
        <v>149</v>
      </c>
      <c r="B1210" s="3">
        <f t="shared" si="36"/>
        <v>45432</v>
      </c>
      <c r="C1210" s="7" t="s">
        <v>76</v>
      </c>
      <c r="D1210" s="7" t="s">
        <v>51</v>
      </c>
      <c r="E1210" s="9">
        <v>130</v>
      </c>
      <c r="F1210" s="9">
        <v>364</v>
      </c>
      <c r="G1210" s="9">
        <f t="shared" si="37"/>
        <v>47320</v>
      </c>
      <c r="H1210" s="9">
        <v>1</v>
      </c>
      <c r="I1210" s="9">
        <v>0</v>
      </c>
      <c r="J1210" s="34">
        <v>0.14000000000000001</v>
      </c>
      <c r="K1210" s="34">
        <v>0.02</v>
      </c>
      <c r="L1210" s="9">
        <v>0</v>
      </c>
    </row>
    <row r="1211" spans="1:12" x14ac:dyDescent="0.3">
      <c r="A1211" s="3" t="s">
        <v>149</v>
      </c>
      <c r="B1211" s="3">
        <f t="shared" si="36"/>
        <v>45432</v>
      </c>
      <c r="C1211" s="7" t="s">
        <v>76</v>
      </c>
      <c r="D1211" s="7" t="s">
        <v>52</v>
      </c>
      <c r="E1211" s="9">
        <v>129</v>
      </c>
      <c r="F1211" s="9">
        <v>266</v>
      </c>
      <c r="G1211" s="9">
        <f t="shared" si="37"/>
        <v>34314</v>
      </c>
      <c r="H1211" s="9">
        <v>1</v>
      </c>
      <c r="I1211" s="9">
        <v>0</v>
      </c>
      <c r="J1211" s="34">
        <v>0.13</v>
      </c>
      <c r="K1211" s="34">
        <v>0.02</v>
      </c>
      <c r="L1211" s="9">
        <v>0</v>
      </c>
    </row>
    <row r="1212" spans="1:12" x14ac:dyDescent="0.3">
      <c r="A1212" s="3" t="s">
        <v>149</v>
      </c>
      <c r="B1212" s="3">
        <f t="shared" si="36"/>
        <v>45432</v>
      </c>
      <c r="C1212" s="7" t="s">
        <v>76</v>
      </c>
      <c r="D1212" s="7" t="s">
        <v>54</v>
      </c>
      <c r="E1212" s="9">
        <v>300</v>
      </c>
      <c r="F1212" s="9">
        <v>174</v>
      </c>
      <c r="G1212" s="9">
        <f t="shared" si="37"/>
        <v>52200</v>
      </c>
      <c r="H1212" s="9">
        <v>0</v>
      </c>
      <c r="I1212" s="9">
        <v>0</v>
      </c>
      <c r="J1212" s="34">
        <v>0</v>
      </c>
      <c r="K1212" s="34">
        <v>0</v>
      </c>
      <c r="L1212" s="9">
        <v>0</v>
      </c>
    </row>
    <row r="1213" spans="1:12" x14ac:dyDescent="0.3">
      <c r="A1213" s="3" t="s">
        <v>149</v>
      </c>
      <c r="B1213" s="3">
        <f t="shared" si="36"/>
        <v>45432</v>
      </c>
      <c r="C1213" s="7" t="s">
        <v>76</v>
      </c>
      <c r="D1213" s="7" t="s">
        <v>55</v>
      </c>
      <c r="E1213" s="9">
        <v>367</v>
      </c>
      <c r="F1213" s="9">
        <v>193</v>
      </c>
      <c r="G1213" s="9">
        <f t="shared" si="37"/>
        <v>70831</v>
      </c>
      <c r="H1213" s="9">
        <v>1</v>
      </c>
      <c r="I1213" s="9">
        <v>0</v>
      </c>
      <c r="J1213" s="34">
        <v>0.25</v>
      </c>
      <c r="K1213" s="34">
        <v>0.03</v>
      </c>
      <c r="L1213" s="9">
        <v>0</v>
      </c>
    </row>
    <row r="1214" spans="1:12" x14ac:dyDescent="0.3">
      <c r="A1214" s="3" t="s">
        <v>149</v>
      </c>
      <c r="B1214" s="3">
        <f t="shared" si="36"/>
        <v>45432</v>
      </c>
      <c r="C1214" s="7" t="s">
        <v>76</v>
      </c>
      <c r="D1214" s="7" t="s">
        <v>56</v>
      </c>
      <c r="E1214" s="9">
        <v>435</v>
      </c>
      <c r="F1214" s="9">
        <v>210</v>
      </c>
      <c r="G1214" s="9">
        <f t="shared" si="37"/>
        <v>91350</v>
      </c>
      <c r="H1214" s="9">
        <v>1</v>
      </c>
      <c r="I1214" s="9">
        <v>0</v>
      </c>
      <c r="J1214" s="34">
        <v>0.25</v>
      </c>
      <c r="K1214" s="34">
        <v>0.03</v>
      </c>
      <c r="L1214" s="9">
        <v>0</v>
      </c>
    </row>
    <row r="1215" spans="1:12" x14ac:dyDescent="0.3">
      <c r="A1215" s="3" t="s">
        <v>149</v>
      </c>
      <c r="B1215" s="3">
        <f t="shared" si="36"/>
        <v>45432</v>
      </c>
      <c r="C1215" s="7" t="s">
        <v>76</v>
      </c>
      <c r="D1215" s="7" t="s">
        <v>57</v>
      </c>
      <c r="E1215" s="9">
        <v>328</v>
      </c>
      <c r="F1215" s="9">
        <v>180</v>
      </c>
      <c r="G1215" s="9">
        <f t="shared" si="37"/>
        <v>59040</v>
      </c>
      <c r="H1215" s="9">
        <v>0</v>
      </c>
      <c r="I1215" s="9">
        <v>0</v>
      </c>
      <c r="J1215" s="34">
        <v>0</v>
      </c>
      <c r="K1215" s="34">
        <v>0</v>
      </c>
      <c r="L1215" s="9">
        <v>0</v>
      </c>
    </row>
    <row r="1216" spans="1:12" x14ac:dyDescent="0.3">
      <c r="A1216" s="3" t="s">
        <v>149</v>
      </c>
      <c r="B1216" s="3">
        <f t="shared" si="36"/>
        <v>45432</v>
      </c>
      <c r="C1216" s="7" t="s">
        <v>76</v>
      </c>
      <c r="D1216" s="7" t="s">
        <v>58</v>
      </c>
      <c r="E1216" s="9">
        <v>63</v>
      </c>
      <c r="F1216" s="9">
        <v>5402</v>
      </c>
      <c r="G1216" s="9">
        <f t="shared" si="37"/>
        <v>340326</v>
      </c>
      <c r="H1216" s="9">
        <v>0</v>
      </c>
      <c r="I1216" s="9">
        <v>0</v>
      </c>
      <c r="J1216" s="34">
        <v>0</v>
      </c>
      <c r="K1216" s="34">
        <v>0</v>
      </c>
      <c r="L1216" s="9">
        <v>0</v>
      </c>
    </row>
    <row r="1217" spans="1:12" x14ac:dyDescent="0.3">
      <c r="A1217" s="3" t="s">
        <v>149</v>
      </c>
      <c r="B1217" s="3">
        <f t="shared" si="36"/>
        <v>45432</v>
      </c>
      <c r="C1217" s="7" t="s">
        <v>76</v>
      </c>
      <c r="D1217" s="7" t="s">
        <v>59</v>
      </c>
      <c r="E1217" s="9">
        <v>62</v>
      </c>
      <c r="F1217" s="9">
        <v>5234</v>
      </c>
      <c r="G1217" s="9">
        <f t="shared" si="37"/>
        <v>324508</v>
      </c>
      <c r="H1217" s="9">
        <v>0</v>
      </c>
      <c r="I1217" s="9">
        <v>0</v>
      </c>
      <c r="J1217" s="34">
        <v>0</v>
      </c>
      <c r="K1217" s="34">
        <v>0</v>
      </c>
      <c r="L1217" s="9">
        <v>0</v>
      </c>
    </row>
    <row r="1218" spans="1:12" x14ac:dyDescent="0.3">
      <c r="A1218" s="3" t="s">
        <v>149</v>
      </c>
      <c r="B1218" s="3">
        <f t="shared" ref="B1218:B1281" si="38">DATE(LEFT(A1218,4),1,1)
 + MOD(1 - WEEKDAY(DATE(LEFT(A1218,4),1,1),2),7)
 + 7*(VALUE(RIGHT(A1218,2)) - 1)</f>
        <v>45432</v>
      </c>
      <c r="C1218" s="7" t="s">
        <v>76</v>
      </c>
      <c r="D1218" s="7" t="s">
        <v>60</v>
      </c>
      <c r="E1218" s="9">
        <v>51</v>
      </c>
      <c r="F1218" s="9">
        <v>5061</v>
      </c>
      <c r="G1218" s="9">
        <f t="shared" ref="G1218:G1281" si="39">E1218*F1218</f>
        <v>258111</v>
      </c>
      <c r="H1218" s="9">
        <v>0</v>
      </c>
      <c r="I1218" s="9">
        <v>0</v>
      </c>
      <c r="J1218" s="34">
        <v>0</v>
      </c>
      <c r="K1218" s="34">
        <v>0</v>
      </c>
      <c r="L1218" s="9">
        <v>0</v>
      </c>
    </row>
    <row r="1219" spans="1:12" x14ac:dyDescent="0.3">
      <c r="A1219" s="3" t="s">
        <v>149</v>
      </c>
      <c r="B1219" s="3">
        <f t="shared" si="38"/>
        <v>45432</v>
      </c>
      <c r="C1219" s="7" t="s">
        <v>76</v>
      </c>
      <c r="D1219" s="7" t="s">
        <v>61</v>
      </c>
      <c r="E1219" s="9">
        <v>57</v>
      </c>
      <c r="F1219" s="9">
        <v>1254</v>
      </c>
      <c r="G1219" s="9">
        <f t="shared" si="39"/>
        <v>71478</v>
      </c>
      <c r="H1219" s="9">
        <v>0</v>
      </c>
      <c r="I1219" s="9">
        <v>0</v>
      </c>
      <c r="J1219" s="34">
        <v>0</v>
      </c>
      <c r="K1219" s="34">
        <v>0</v>
      </c>
      <c r="L1219" s="9">
        <v>0</v>
      </c>
    </row>
    <row r="1220" spans="1:12" x14ac:dyDescent="0.3">
      <c r="A1220" s="3" t="s">
        <v>184</v>
      </c>
      <c r="B1220" s="3">
        <f t="shared" si="38"/>
        <v>45439</v>
      </c>
      <c r="C1220" s="7" t="s">
        <v>62</v>
      </c>
      <c r="D1220" s="7" t="s">
        <v>46</v>
      </c>
      <c r="E1220" s="9">
        <v>256</v>
      </c>
      <c r="F1220" s="9">
        <v>296</v>
      </c>
      <c r="G1220" s="9">
        <f t="shared" si="39"/>
        <v>75776</v>
      </c>
      <c r="H1220" s="9">
        <v>0</v>
      </c>
      <c r="I1220" s="9">
        <v>0</v>
      </c>
      <c r="J1220" s="34">
        <v>0</v>
      </c>
      <c r="K1220" s="34">
        <v>0</v>
      </c>
      <c r="L1220" s="9">
        <v>3</v>
      </c>
    </row>
    <row r="1221" spans="1:12" x14ac:dyDescent="0.3">
      <c r="A1221" s="3" t="s">
        <v>184</v>
      </c>
      <c r="B1221" s="3">
        <f t="shared" si="38"/>
        <v>45439</v>
      </c>
      <c r="C1221" s="7" t="s">
        <v>62</v>
      </c>
      <c r="D1221" s="7" t="s">
        <v>49</v>
      </c>
      <c r="E1221" s="9">
        <v>266</v>
      </c>
      <c r="F1221" s="9">
        <v>303</v>
      </c>
      <c r="G1221" s="9">
        <f t="shared" si="39"/>
        <v>80598</v>
      </c>
      <c r="H1221" s="9">
        <v>0</v>
      </c>
      <c r="I1221" s="9">
        <v>0</v>
      </c>
      <c r="J1221" s="34">
        <v>0</v>
      </c>
      <c r="K1221" s="34">
        <v>0</v>
      </c>
      <c r="L1221" s="9">
        <v>0</v>
      </c>
    </row>
    <row r="1222" spans="1:12" x14ac:dyDescent="0.3">
      <c r="A1222" s="3" t="s">
        <v>184</v>
      </c>
      <c r="B1222" s="3">
        <f t="shared" si="38"/>
        <v>45439</v>
      </c>
      <c r="C1222" s="7" t="s">
        <v>62</v>
      </c>
      <c r="D1222" s="7" t="s">
        <v>50</v>
      </c>
      <c r="E1222" s="9">
        <v>306</v>
      </c>
      <c r="F1222" s="9">
        <v>311</v>
      </c>
      <c r="G1222" s="9">
        <f t="shared" si="39"/>
        <v>95166</v>
      </c>
      <c r="H1222" s="9">
        <v>0</v>
      </c>
      <c r="I1222" s="9">
        <v>0</v>
      </c>
      <c r="J1222" s="34">
        <v>0</v>
      </c>
      <c r="K1222" s="34">
        <v>0</v>
      </c>
      <c r="L1222" s="9">
        <v>0</v>
      </c>
    </row>
    <row r="1223" spans="1:12" x14ac:dyDescent="0.3">
      <c r="A1223" s="3" t="s">
        <v>184</v>
      </c>
      <c r="B1223" s="3">
        <f t="shared" si="38"/>
        <v>45439</v>
      </c>
      <c r="C1223" s="7" t="s">
        <v>62</v>
      </c>
      <c r="D1223" s="7" t="s">
        <v>51</v>
      </c>
      <c r="E1223" s="9">
        <v>237</v>
      </c>
      <c r="F1223" s="9">
        <v>346</v>
      </c>
      <c r="G1223" s="9">
        <f t="shared" si="39"/>
        <v>82002</v>
      </c>
      <c r="H1223" s="9">
        <v>0</v>
      </c>
      <c r="I1223" s="9">
        <v>0</v>
      </c>
      <c r="J1223" s="34">
        <v>0</v>
      </c>
      <c r="K1223" s="34">
        <v>0</v>
      </c>
      <c r="L1223" s="9">
        <v>0</v>
      </c>
    </row>
    <row r="1224" spans="1:12" x14ac:dyDescent="0.3">
      <c r="A1224" s="3" t="s">
        <v>184</v>
      </c>
      <c r="B1224" s="3">
        <f t="shared" si="38"/>
        <v>45439</v>
      </c>
      <c r="C1224" s="7" t="s">
        <v>62</v>
      </c>
      <c r="D1224" s="7" t="s">
        <v>52</v>
      </c>
      <c r="E1224" s="9">
        <v>276</v>
      </c>
      <c r="F1224" s="9">
        <v>256</v>
      </c>
      <c r="G1224" s="9">
        <f t="shared" si="39"/>
        <v>70656</v>
      </c>
      <c r="H1224" s="9">
        <v>0</v>
      </c>
      <c r="I1224" s="9">
        <v>0</v>
      </c>
      <c r="J1224" s="34">
        <v>0</v>
      </c>
      <c r="K1224" s="34">
        <v>0</v>
      </c>
      <c r="L1224" s="9">
        <v>0</v>
      </c>
    </row>
    <row r="1225" spans="1:12" x14ac:dyDescent="0.3">
      <c r="A1225" s="3" t="s">
        <v>184</v>
      </c>
      <c r="B1225" s="3">
        <f t="shared" si="38"/>
        <v>45439</v>
      </c>
      <c r="C1225" s="7" t="s">
        <v>62</v>
      </c>
      <c r="D1225" s="7" t="s">
        <v>54</v>
      </c>
      <c r="E1225" s="9">
        <v>957</v>
      </c>
      <c r="F1225" s="9">
        <v>166</v>
      </c>
      <c r="G1225" s="9">
        <f t="shared" si="39"/>
        <v>158862</v>
      </c>
      <c r="H1225" s="9">
        <v>1</v>
      </c>
      <c r="I1225" s="9">
        <v>1</v>
      </c>
      <c r="J1225" s="34">
        <v>0.27</v>
      </c>
      <c r="K1225" s="34">
        <v>0.03</v>
      </c>
      <c r="L1225" s="9">
        <v>0</v>
      </c>
    </row>
    <row r="1226" spans="1:12" x14ac:dyDescent="0.3">
      <c r="A1226" s="3" t="s">
        <v>184</v>
      </c>
      <c r="B1226" s="3">
        <f t="shared" si="38"/>
        <v>45439</v>
      </c>
      <c r="C1226" s="7" t="s">
        <v>62</v>
      </c>
      <c r="D1226" s="7" t="s">
        <v>55</v>
      </c>
      <c r="E1226" s="9">
        <v>828</v>
      </c>
      <c r="F1226" s="9">
        <v>182</v>
      </c>
      <c r="G1226" s="9">
        <f t="shared" si="39"/>
        <v>150696</v>
      </c>
      <c r="H1226" s="9">
        <v>1</v>
      </c>
      <c r="I1226" s="9">
        <v>0</v>
      </c>
      <c r="J1226" s="34">
        <v>0.2</v>
      </c>
      <c r="K1226" s="34">
        <v>0.03</v>
      </c>
      <c r="L1226" s="9">
        <v>8</v>
      </c>
    </row>
    <row r="1227" spans="1:12" x14ac:dyDescent="0.3">
      <c r="A1227" s="3" t="s">
        <v>184</v>
      </c>
      <c r="B1227" s="3">
        <f t="shared" si="38"/>
        <v>45439</v>
      </c>
      <c r="C1227" s="7" t="s">
        <v>62</v>
      </c>
      <c r="D1227" s="7" t="s">
        <v>56</v>
      </c>
      <c r="E1227" s="9">
        <v>860</v>
      </c>
      <c r="F1227" s="9">
        <v>200</v>
      </c>
      <c r="G1227" s="9">
        <f t="shared" si="39"/>
        <v>172000</v>
      </c>
      <c r="H1227" s="9">
        <v>1</v>
      </c>
      <c r="I1227" s="9">
        <v>0</v>
      </c>
      <c r="J1227" s="34">
        <v>0.14000000000000001</v>
      </c>
      <c r="K1227" s="34">
        <v>0.03</v>
      </c>
      <c r="L1227" s="9">
        <v>0</v>
      </c>
    </row>
    <row r="1228" spans="1:12" x14ac:dyDescent="0.3">
      <c r="A1228" s="3" t="s">
        <v>184</v>
      </c>
      <c r="B1228" s="3">
        <f t="shared" si="38"/>
        <v>45439</v>
      </c>
      <c r="C1228" s="7" t="s">
        <v>62</v>
      </c>
      <c r="D1228" s="7" t="s">
        <v>57</v>
      </c>
      <c r="E1228" s="9">
        <v>795</v>
      </c>
      <c r="F1228" s="9">
        <v>173</v>
      </c>
      <c r="G1228" s="9">
        <f t="shared" si="39"/>
        <v>137535</v>
      </c>
      <c r="H1228" s="9">
        <v>1</v>
      </c>
      <c r="I1228" s="9">
        <v>0</v>
      </c>
      <c r="J1228" s="34">
        <v>0.24</v>
      </c>
      <c r="K1228" s="34">
        <v>0.03</v>
      </c>
      <c r="L1228" s="9">
        <v>0</v>
      </c>
    </row>
    <row r="1229" spans="1:12" x14ac:dyDescent="0.3">
      <c r="A1229" s="3" t="s">
        <v>184</v>
      </c>
      <c r="B1229" s="3">
        <f t="shared" si="38"/>
        <v>45439</v>
      </c>
      <c r="C1229" s="7" t="s">
        <v>62</v>
      </c>
      <c r="D1229" s="7" t="s">
        <v>58</v>
      </c>
      <c r="E1229" s="9">
        <v>57</v>
      </c>
      <c r="F1229" s="9">
        <v>5149</v>
      </c>
      <c r="G1229" s="9">
        <f t="shared" si="39"/>
        <v>293493</v>
      </c>
      <c r="H1229" s="9">
        <v>0</v>
      </c>
      <c r="I1229" s="9">
        <v>0</v>
      </c>
      <c r="J1229" s="34">
        <v>0</v>
      </c>
      <c r="K1229" s="34">
        <v>0</v>
      </c>
      <c r="L1229" s="9">
        <v>0</v>
      </c>
    </row>
    <row r="1230" spans="1:12" x14ac:dyDescent="0.3">
      <c r="A1230" s="3" t="s">
        <v>184</v>
      </c>
      <c r="B1230" s="3">
        <f t="shared" si="38"/>
        <v>45439</v>
      </c>
      <c r="C1230" s="7" t="s">
        <v>62</v>
      </c>
      <c r="D1230" s="7" t="s">
        <v>59</v>
      </c>
      <c r="E1230" s="9">
        <v>54</v>
      </c>
      <c r="F1230" s="9">
        <v>4976</v>
      </c>
      <c r="G1230" s="9">
        <f t="shared" si="39"/>
        <v>268704</v>
      </c>
      <c r="H1230" s="9">
        <v>0</v>
      </c>
      <c r="I1230" s="9">
        <v>0</v>
      </c>
      <c r="J1230" s="34">
        <v>0</v>
      </c>
      <c r="K1230" s="34">
        <v>0</v>
      </c>
      <c r="L1230" s="9">
        <v>0</v>
      </c>
    </row>
    <row r="1231" spans="1:12" x14ac:dyDescent="0.3">
      <c r="A1231" s="3" t="s">
        <v>184</v>
      </c>
      <c r="B1231" s="3">
        <f t="shared" si="38"/>
        <v>45439</v>
      </c>
      <c r="C1231" s="7" t="s">
        <v>62</v>
      </c>
      <c r="D1231" s="7" t="s">
        <v>60</v>
      </c>
      <c r="E1231" s="9">
        <v>60</v>
      </c>
      <c r="F1231" s="9">
        <v>4877</v>
      </c>
      <c r="G1231" s="9">
        <f t="shared" si="39"/>
        <v>292620</v>
      </c>
      <c r="H1231" s="9">
        <v>0</v>
      </c>
      <c r="I1231" s="9">
        <v>0</v>
      </c>
      <c r="J1231" s="34">
        <v>0</v>
      </c>
      <c r="K1231" s="34">
        <v>0</v>
      </c>
      <c r="L1231" s="9">
        <v>0</v>
      </c>
    </row>
    <row r="1232" spans="1:12" x14ac:dyDescent="0.3">
      <c r="A1232" s="3" t="s">
        <v>184</v>
      </c>
      <c r="B1232" s="3">
        <f t="shared" si="38"/>
        <v>45439</v>
      </c>
      <c r="C1232" s="7" t="s">
        <v>62</v>
      </c>
      <c r="D1232" s="7" t="s">
        <v>61</v>
      </c>
      <c r="E1232" s="9">
        <v>54</v>
      </c>
      <c r="F1232" s="9">
        <v>1189</v>
      </c>
      <c r="G1232" s="9">
        <f t="shared" si="39"/>
        <v>64206</v>
      </c>
      <c r="H1232" s="9">
        <v>0</v>
      </c>
      <c r="I1232" s="9">
        <v>0</v>
      </c>
      <c r="J1232" s="34">
        <v>0</v>
      </c>
      <c r="K1232" s="34">
        <v>0</v>
      </c>
      <c r="L1232" s="9">
        <v>1</v>
      </c>
    </row>
    <row r="1233" spans="1:12" x14ac:dyDescent="0.3">
      <c r="A1233" s="3" t="s">
        <v>184</v>
      </c>
      <c r="B1233" s="3">
        <f t="shared" si="38"/>
        <v>45439</v>
      </c>
      <c r="C1233" s="7" t="s">
        <v>66</v>
      </c>
      <c r="D1233" s="7" t="s">
        <v>46</v>
      </c>
      <c r="E1233" s="9">
        <v>223</v>
      </c>
      <c r="F1233" s="9">
        <v>301</v>
      </c>
      <c r="G1233" s="9">
        <f t="shared" si="39"/>
        <v>67123</v>
      </c>
      <c r="H1233" s="9">
        <v>1</v>
      </c>
      <c r="I1233" s="9">
        <v>0</v>
      </c>
      <c r="J1233" s="34">
        <v>0.12</v>
      </c>
      <c r="K1233" s="34">
        <v>0.01</v>
      </c>
      <c r="L1233" s="9">
        <v>0</v>
      </c>
    </row>
    <row r="1234" spans="1:12" x14ac:dyDescent="0.3">
      <c r="A1234" s="3" t="s">
        <v>184</v>
      </c>
      <c r="B1234" s="3">
        <f t="shared" si="38"/>
        <v>45439</v>
      </c>
      <c r="C1234" s="7" t="s">
        <v>66</v>
      </c>
      <c r="D1234" s="7" t="s">
        <v>49</v>
      </c>
      <c r="E1234" s="9">
        <v>193</v>
      </c>
      <c r="F1234" s="9">
        <v>313</v>
      </c>
      <c r="G1234" s="9">
        <f t="shared" si="39"/>
        <v>60409</v>
      </c>
      <c r="H1234" s="9">
        <v>0</v>
      </c>
      <c r="I1234" s="9">
        <v>0</v>
      </c>
      <c r="J1234" s="34">
        <v>0</v>
      </c>
      <c r="K1234" s="34">
        <v>0</v>
      </c>
      <c r="L1234" s="9">
        <v>0</v>
      </c>
    </row>
    <row r="1235" spans="1:12" x14ac:dyDescent="0.3">
      <c r="A1235" s="3" t="s">
        <v>184</v>
      </c>
      <c r="B1235" s="3">
        <f t="shared" si="38"/>
        <v>45439</v>
      </c>
      <c r="C1235" s="7" t="s">
        <v>66</v>
      </c>
      <c r="D1235" s="7" t="s">
        <v>50</v>
      </c>
      <c r="E1235" s="9">
        <v>164</v>
      </c>
      <c r="F1235" s="9">
        <v>318</v>
      </c>
      <c r="G1235" s="9">
        <f t="shared" si="39"/>
        <v>52152</v>
      </c>
      <c r="H1235" s="9">
        <v>0</v>
      </c>
      <c r="I1235" s="9">
        <v>0</v>
      </c>
      <c r="J1235" s="34">
        <v>0</v>
      </c>
      <c r="K1235" s="34">
        <v>0</v>
      </c>
      <c r="L1235" s="9">
        <v>0</v>
      </c>
    </row>
    <row r="1236" spans="1:12" x14ac:dyDescent="0.3">
      <c r="A1236" s="3" t="s">
        <v>184</v>
      </c>
      <c r="B1236" s="3">
        <f t="shared" si="38"/>
        <v>45439</v>
      </c>
      <c r="C1236" s="7" t="s">
        <v>66</v>
      </c>
      <c r="D1236" s="7" t="s">
        <v>51</v>
      </c>
      <c r="E1236" s="9">
        <v>152</v>
      </c>
      <c r="F1236" s="9">
        <v>358</v>
      </c>
      <c r="G1236" s="9">
        <f t="shared" si="39"/>
        <v>54416</v>
      </c>
      <c r="H1236" s="9">
        <v>0</v>
      </c>
      <c r="I1236" s="9">
        <v>0</v>
      </c>
      <c r="J1236" s="34">
        <v>0</v>
      </c>
      <c r="K1236" s="34">
        <v>0</v>
      </c>
      <c r="L1236" s="9">
        <v>0</v>
      </c>
    </row>
    <row r="1237" spans="1:12" x14ac:dyDescent="0.3">
      <c r="A1237" s="3" t="s">
        <v>184</v>
      </c>
      <c r="B1237" s="3">
        <f t="shared" si="38"/>
        <v>45439</v>
      </c>
      <c r="C1237" s="7" t="s">
        <v>66</v>
      </c>
      <c r="D1237" s="7" t="s">
        <v>52</v>
      </c>
      <c r="E1237" s="9">
        <v>200</v>
      </c>
      <c r="F1237" s="9">
        <v>264</v>
      </c>
      <c r="G1237" s="9">
        <f t="shared" si="39"/>
        <v>52800</v>
      </c>
      <c r="H1237" s="9">
        <v>0</v>
      </c>
      <c r="I1237" s="9">
        <v>0</v>
      </c>
      <c r="J1237" s="34">
        <v>0</v>
      </c>
      <c r="K1237" s="34">
        <v>0</v>
      </c>
      <c r="L1237" s="9">
        <v>0</v>
      </c>
    </row>
    <row r="1238" spans="1:12" x14ac:dyDescent="0.3">
      <c r="A1238" s="3" t="s">
        <v>184</v>
      </c>
      <c r="B1238" s="3">
        <f t="shared" si="38"/>
        <v>45439</v>
      </c>
      <c r="C1238" s="7" t="s">
        <v>66</v>
      </c>
      <c r="D1238" s="7" t="s">
        <v>54</v>
      </c>
      <c r="E1238" s="9">
        <v>552</v>
      </c>
      <c r="F1238" s="9">
        <v>170</v>
      </c>
      <c r="G1238" s="9">
        <f t="shared" si="39"/>
        <v>93840</v>
      </c>
      <c r="H1238" s="9">
        <v>1</v>
      </c>
      <c r="I1238" s="9">
        <v>0</v>
      </c>
      <c r="J1238" s="34">
        <v>0.28000000000000003</v>
      </c>
      <c r="K1238" s="34">
        <v>0.02</v>
      </c>
      <c r="L1238" s="9">
        <v>0</v>
      </c>
    </row>
    <row r="1239" spans="1:12" x14ac:dyDescent="0.3">
      <c r="A1239" s="3" t="s">
        <v>184</v>
      </c>
      <c r="B1239" s="3">
        <f t="shared" si="38"/>
        <v>45439</v>
      </c>
      <c r="C1239" s="7" t="s">
        <v>66</v>
      </c>
      <c r="D1239" s="7" t="s">
        <v>55</v>
      </c>
      <c r="E1239" s="9">
        <v>629</v>
      </c>
      <c r="F1239" s="9">
        <v>188</v>
      </c>
      <c r="G1239" s="9">
        <f t="shared" si="39"/>
        <v>118252</v>
      </c>
      <c r="H1239" s="9">
        <v>1</v>
      </c>
      <c r="I1239" s="9">
        <v>1</v>
      </c>
      <c r="J1239" s="34">
        <v>0.23</v>
      </c>
      <c r="K1239" s="34">
        <v>0.02</v>
      </c>
      <c r="L1239" s="9">
        <v>0</v>
      </c>
    </row>
    <row r="1240" spans="1:12" x14ac:dyDescent="0.3">
      <c r="A1240" s="3" t="s">
        <v>184</v>
      </c>
      <c r="B1240" s="3">
        <f t="shared" si="38"/>
        <v>45439</v>
      </c>
      <c r="C1240" s="7" t="s">
        <v>66</v>
      </c>
      <c r="D1240" s="7" t="s">
        <v>56</v>
      </c>
      <c r="E1240" s="9">
        <v>495</v>
      </c>
      <c r="F1240" s="9">
        <v>207</v>
      </c>
      <c r="G1240" s="9">
        <f t="shared" si="39"/>
        <v>102465</v>
      </c>
      <c r="H1240" s="9">
        <v>0</v>
      </c>
      <c r="I1240" s="9">
        <v>0</v>
      </c>
      <c r="J1240" s="34">
        <v>0</v>
      </c>
      <c r="K1240" s="34">
        <v>0</v>
      </c>
      <c r="L1240" s="9">
        <v>0</v>
      </c>
    </row>
    <row r="1241" spans="1:12" x14ac:dyDescent="0.3">
      <c r="A1241" s="3" t="s">
        <v>184</v>
      </c>
      <c r="B1241" s="3">
        <f t="shared" si="38"/>
        <v>45439</v>
      </c>
      <c r="C1241" s="7" t="s">
        <v>66</v>
      </c>
      <c r="D1241" s="7" t="s">
        <v>57</v>
      </c>
      <c r="E1241" s="9">
        <v>454</v>
      </c>
      <c r="F1241" s="9">
        <v>176</v>
      </c>
      <c r="G1241" s="9">
        <f t="shared" si="39"/>
        <v>79904</v>
      </c>
      <c r="H1241" s="9">
        <v>0</v>
      </c>
      <c r="I1241" s="9">
        <v>0</v>
      </c>
      <c r="J1241" s="34">
        <v>0</v>
      </c>
      <c r="K1241" s="34">
        <v>0</v>
      </c>
      <c r="L1241" s="9">
        <v>0</v>
      </c>
    </row>
    <row r="1242" spans="1:12" x14ac:dyDescent="0.3">
      <c r="A1242" s="3" t="s">
        <v>184</v>
      </c>
      <c r="B1242" s="3">
        <f t="shared" si="38"/>
        <v>45439</v>
      </c>
      <c r="C1242" s="7" t="s">
        <v>66</v>
      </c>
      <c r="D1242" s="7" t="s">
        <v>58</v>
      </c>
      <c r="E1242" s="9">
        <v>38</v>
      </c>
      <c r="F1242" s="9">
        <v>5267</v>
      </c>
      <c r="G1242" s="9">
        <f t="shared" si="39"/>
        <v>200146</v>
      </c>
      <c r="H1242" s="9">
        <v>0</v>
      </c>
      <c r="I1242" s="9">
        <v>0</v>
      </c>
      <c r="J1242" s="34">
        <v>0</v>
      </c>
      <c r="K1242" s="34">
        <v>0</v>
      </c>
      <c r="L1242" s="9">
        <v>0</v>
      </c>
    </row>
    <row r="1243" spans="1:12" x14ac:dyDescent="0.3">
      <c r="A1243" s="3" t="s">
        <v>184</v>
      </c>
      <c r="B1243" s="3">
        <f t="shared" si="38"/>
        <v>45439</v>
      </c>
      <c r="C1243" s="7" t="s">
        <v>66</v>
      </c>
      <c r="D1243" s="7" t="s">
        <v>59</v>
      </c>
      <c r="E1243" s="9">
        <v>46</v>
      </c>
      <c r="F1243" s="9">
        <v>5106</v>
      </c>
      <c r="G1243" s="9">
        <f t="shared" si="39"/>
        <v>234876</v>
      </c>
      <c r="H1243" s="9">
        <v>1</v>
      </c>
      <c r="I1243" s="9">
        <v>0</v>
      </c>
      <c r="J1243" s="34">
        <v>0.06</v>
      </c>
      <c r="K1243" s="34">
        <v>0</v>
      </c>
      <c r="L1243" s="9">
        <v>0</v>
      </c>
    </row>
    <row r="1244" spans="1:12" x14ac:dyDescent="0.3">
      <c r="A1244" s="3" t="s">
        <v>184</v>
      </c>
      <c r="B1244" s="3">
        <f t="shared" si="38"/>
        <v>45439</v>
      </c>
      <c r="C1244" s="7" t="s">
        <v>66</v>
      </c>
      <c r="D1244" s="7" t="s">
        <v>60</v>
      </c>
      <c r="E1244" s="9">
        <v>48</v>
      </c>
      <c r="F1244" s="9">
        <v>4998</v>
      </c>
      <c r="G1244" s="9">
        <f t="shared" si="39"/>
        <v>239904</v>
      </c>
      <c r="H1244" s="9">
        <v>0</v>
      </c>
      <c r="I1244" s="9">
        <v>0</v>
      </c>
      <c r="J1244" s="34">
        <v>0</v>
      </c>
      <c r="K1244" s="34">
        <v>0</v>
      </c>
      <c r="L1244" s="9">
        <v>0</v>
      </c>
    </row>
    <row r="1245" spans="1:12" x14ac:dyDescent="0.3">
      <c r="A1245" s="3" t="s">
        <v>184</v>
      </c>
      <c r="B1245" s="3">
        <f t="shared" si="38"/>
        <v>45439</v>
      </c>
      <c r="C1245" s="7" t="s">
        <v>70</v>
      </c>
      <c r="D1245" s="7" t="s">
        <v>46</v>
      </c>
      <c r="E1245" s="9">
        <v>98</v>
      </c>
      <c r="F1245" s="9">
        <v>308</v>
      </c>
      <c r="G1245" s="9">
        <f t="shared" si="39"/>
        <v>30184</v>
      </c>
      <c r="H1245" s="9">
        <v>0</v>
      </c>
      <c r="I1245" s="9">
        <v>0</v>
      </c>
      <c r="J1245" s="34">
        <v>0</v>
      </c>
      <c r="K1245" s="34">
        <v>0</v>
      </c>
      <c r="L1245" s="9">
        <v>0</v>
      </c>
    </row>
    <row r="1246" spans="1:12" x14ac:dyDescent="0.3">
      <c r="A1246" s="3" t="s">
        <v>184</v>
      </c>
      <c r="B1246" s="3">
        <f t="shared" si="38"/>
        <v>45439</v>
      </c>
      <c r="C1246" s="7" t="s">
        <v>70</v>
      </c>
      <c r="D1246" s="7" t="s">
        <v>49</v>
      </c>
      <c r="E1246" s="9">
        <v>93</v>
      </c>
      <c r="F1246" s="9">
        <v>317</v>
      </c>
      <c r="G1246" s="9">
        <f t="shared" si="39"/>
        <v>29481</v>
      </c>
      <c r="H1246" s="9">
        <v>0</v>
      </c>
      <c r="I1246" s="9">
        <v>0</v>
      </c>
      <c r="J1246" s="34">
        <v>0</v>
      </c>
      <c r="K1246" s="34">
        <v>0</v>
      </c>
      <c r="L1246" s="9">
        <v>0</v>
      </c>
    </row>
    <row r="1247" spans="1:12" x14ac:dyDescent="0.3">
      <c r="A1247" s="3" t="s">
        <v>184</v>
      </c>
      <c r="B1247" s="3">
        <f t="shared" si="38"/>
        <v>45439</v>
      </c>
      <c r="C1247" s="7" t="s">
        <v>70</v>
      </c>
      <c r="D1247" s="7" t="s">
        <v>50</v>
      </c>
      <c r="E1247" s="9">
        <v>92</v>
      </c>
      <c r="F1247" s="9">
        <v>329</v>
      </c>
      <c r="G1247" s="9">
        <f t="shared" si="39"/>
        <v>30268</v>
      </c>
      <c r="H1247" s="9">
        <v>0</v>
      </c>
      <c r="I1247" s="9">
        <v>0</v>
      </c>
      <c r="J1247" s="34">
        <v>0</v>
      </c>
      <c r="K1247" s="34">
        <v>0</v>
      </c>
      <c r="L1247" s="9">
        <v>0</v>
      </c>
    </row>
    <row r="1248" spans="1:12" x14ac:dyDescent="0.3">
      <c r="A1248" s="3" t="s">
        <v>184</v>
      </c>
      <c r="B1248" s="3">
        <f t="shared" si="38"/>
        <v>45439</v>
      </c>
      <c r="C1248" s="7" t="s">
        <v>70</v>
      </c>
      <c r="D1248" s="7" t="s">
        <v>52</v>
      </c>
      <c r="E1248" s="9">
        <v>97</v>
      </c>
      <c r="F1248" s="9">
        <v>270</v>
      </c>
      <c r="G1248" s="9">
        <f t="shared" si="39"/>
        <v>26190</v>
      </c>
      <c r="H1248" s="9">
        <v>1</v>
      </c>
      <c r="I1248" s="9">
        <v>0</v>
      </c>
      <c r="J1248" s="34">
        <v>0.1</v>
      </c>
      <c r="K1248" s="34">
        <v>0.01</v>
      </c>
      <c r="L1248" s="9">
        <v>0</v>
      </c>
    </row>
    <row r="1249" spans="1:12" x14ac:dyDescent="0.3">
      <c r="A1249" s="3" t="s">
        <v>184</v>
      </c>
      <c r="B1249" s="3">
        <f t="shared" si="38"/>
        <v>45439</v>
      </c>
      <c r="C1249" s="7" t="s">
        <v>70</v>
      </c>
      <c r="D1249" s="7" t="s">
        <v>55</v>
      </c>
      <c r="E1249" s="9">
        <v>253</v>
      </c>
      <c r="F1249" s="9">
        <v>192</v>
      </c>
      <c r="G1249" s="9">
        <f t="shared" si="39"/>
        <v>48576</v>
      </c>
      <c r="H1249" s="9">
        <v>1</v>
      </c>
      <c r="I1249" s="9">
        <v>1</v>
      </c>
      <c r="J1249" s="34">
        <v>0.1</v>
      </c>
      <c r="K1249" s="34">
        <v>0.02</v>
      </c>
      <c r="L1249" s="9">
        <v>0</v>
      </c>
    </row>
    <row r="1250" spans="1:12" x14ac:dyDescent="0.3">
      <c r="A1250" s="3" t="s">
        <v>184</v>
      </c>
      <c r="B1250" s="3">
        <f t="shared" si="38"/>
        <v>45439</v>
      </c>
      <c r="C1250" s="7" t="s">
        <v>70</v>
      </c>
      <c r="D1250" s="7" t="s">
        <v>56</v>
      </c>
      <c r="E1250" s="9">
        <v>247</v>
      </c>
      <c r="F1250" s="9">
        <v>211</v>
      </c>
      <c r="G1250" s="9">
        <f t="shared" si="39"/>
        <v>52117</v>
      </c>
      <c r="H1250" s="9">
        <v>1</v>
      </c>
      <c r="I1250" s="9">
        <v>0</v>
      </c>
      <c r="J1250" s="34">
        <v>0.13</v>
      </c>
      <c r="K1250" s="34">
        <v>0.02</v>
      </c>
      <c r="L1250" s="9">
        <v>0</v>
      </c>
    </row>
    <row r="1251" spans="1:12" x14ac:dyDescent="0.3">
      <c r="A1251" s="3" t="s">
        <v>184</v>
      </c>
      <c r="B1251" s="3">
        <f t="shared" si="38"/>
        <v>45439</v>
      </c>
      <c r="C1251" s="7" t="s">
        <v>70</v>
      </c>
      <c r="D1251" s="7" t="s">
        <v>57</v>
      </c>
      <c r="E1251" s="9">
        <v>275</v>
      </c>
      <c r="F1251" s="9">
        <v>183</v>
      </c>
      <c r="G1251" s="9">
        <f t="shared" si="39"/>
        <v>50325</v>
      </c>
      <c r="H1251" s="9">
        <v>1</v>
      </c>
      <c r="I1251" s="9">
        <v>0</v>
      </c>
      <c r="J1251" s="34">
        <v>0.21</v>
      </c>
      <c r="K1251" s="34">
        <v>0.02</v>
      </c>
      <c r="L1251" s="9">
        <v>0</v>
      </c>
    </row>
    <row r="1252" spans="1:12" x14ac:dyDescent="0.3">
      <c r="A1252" s="3" t="s">
        <v>184</v>
      </c>
      <c r="B1252" s="3">
        <f t="shared" si="38"/>
        <v>45439</v>
      </c>
      <c r="C1252" s="7" t="s">
        <v>74</v>
      </c>
      <c r="D1252" s="7" t="s">
        <v>46</v>
      </c>
      <c r="E1252" s="9">
        <v>292</v>
      </c>
      <c r="F1252" s="9">
        <v>295</v>
      </c>
      <c r="G1252" s="9">
        <f t="shared" si="39"/>
        <v>86140</v>
      </c>
      <c r="H1252" s="9">
        <v>0</v>
      </c>
      <c r="I1252" s="9">
        <v>0</v>
      </c>
      <c r="J1252" s="34">
        <v>0</v>
      </c>
      <c r="K1252" s="34">
        <v>0</v>
      </c>
      <c r="L1252" s="9">
        <v>0</v>
      </c>
    </row>
    <row r="1253" spans="1:12" x14ac:dyDescent="0.3">
      <c r="A1253" s="3" t="s">
        <v>184</v>
      </c>
      <c r="B1253" s="3">
        <f t="shared" si="38"/>
        <v>45439</v>
      </c>
      <c r="C1253" s="7" t="s">
        <v>74</v>
      </c>
      <c r="D1253" s="7" t="s">
        <v>49</v>
      </c>
      <c r="E1253" s="9">
        <v>245</v>
      </c>
      <c r="F1253" s="9">
        <v>303</v>
      </c>
      <c r="G1253" s="9">
        <f t="shared" si="39"/>
        <v>74235</v>
      </c>
      <c r="H1253" s="9">
        <v>0</v>
      </c>
      <c r="I1253" s="9">
        <v>0</v>
      </c>
      <c r="J1253" s="34">
        <v>0</v>
      </c>
      <c r="K1253" s="34">
        <v>0</v>
      </c>
      <c r="L1253" s="9">
        <v>0</v>
      </c>
    </row>
    <row r="1254" spans="1:12" x14ac:dyDescent="0.3">
      <c r="A1254" s="3" t="s">
        <v>184</v>
      </c>
      <c r="B1254" s="3">
        <f t="shared" si="38"/>
        <v>45439</v>
      </c>
      <c r="C1254" s="7" t="s">
        <v>74</v>
      </c>
      <c r="D1254" s="7" t="s">
        <v>50</v>
      </c>
      <c r="E1254" s="9">
        <v>258</v>
      </c>
      <c r="F1254" s="9">
        <v>312</v>
      </c>
      <c r="G1254" s="9">
        <f t="shared" si="39"/>
        <v>80496</v>
      </c>
      <c r="H1254" s="9">
        <v>1</v>
      </c>
      <c r="I1254" s="9">
        <v>0</v>
      </c>
      <c r="J1254" s="34">
        <v>0.12</v>
      </c>
      <c r="K1254" s="34">
        <v>0.02</v>
      </c>
      <c r="L1254" s="9">
        <v>0</v>
      </c>
    </row>
    <row r="1255" spans="1:12" x14ac:dyDescent="0.3">
      <c r="A1255" s="3" t="s">
        <v>184</v>
      </c>
      <c r="B1255" s="3">
        <f t="shared" si="38"/>
        <v>45439</v>
      </c>
      <c r="C1255" s="7" t="s">
        <v>74</v>
      </c>
      <c r="D1255" s="7" t="s">
        <v>51</v>
      </c>
      <c r="E1255" s="9">
        <v>285</v>
      </c>
      <c r="F1255" s="9">
        <v>351</v>
      </c>
      <c r="G1255" s="9">
        <f t="shared" si="39"/>
        <v>100035</v>
      </c>
      <c r="H1255" s="9">
        <v>0</v>
      </c>
      <c r="I1255" s="9">
        <v>0</v>
      </c>
      <c r="J1255" s="34">
        <v>0</v>
      </c>
      <c r="K1255" s="34">
        <v>0</v>
      </c>
      <c r="L1255" s="9">
        <v>0</v>
      </c>
    </row>
    <row r="1256" spans="1:12" x14ac:dyDescent="0.3">
      <c r="A1256" s="3" t="s">
        <v>184</v>
      </c>
      <c r="B1256" s="3">
        <f t="shared" si="38"/>
        <v>45439</v>
      </c>
      <c r="C1256" s="7" t="s">
        <v>74</v>
      </c>
      <c r="D1256" s="7" t="s">
        <v>52</v>
      </c>
      <c r="E1256" s="9">
        <v>280</v>
      </c>
      <c r="F1256" s="9">
        <v>261</v>
      </c>
      <c r="G1256" s="9">
        <f t="shared" si="39"/>
        <v>73080</v>
      </c>
      <c r="H1256" s="9">
        <v>0</v>
      </c>
      <c r="I1256" s="9">
        <v>0</v>
      </c>
      <c r="J1256" s="34">
        <v>0</v>
      </c>
      <c r="K1256" s="34">
        <v>0</v>
      </c>
      <c r="L1256" s="9">
        <v>0</v>
      </c>
    </row>
    <row r="1257" spans="1:12" x14ac:dyDescent="0.3">
      <c r="A1257" s="3" t="s">
        <v>184</v>
      </c>
      <c r="B1257" s="3">
        <f t="shared" si="38"/>
        <v>45439</v>
      </c>
      <c r="C1257" s="7" t="s">
        <v>74</v>
      </c>
      <c r="D1257" s="7" t="s">
        <v>54</v>
      </c>
      <c r="E1257" s="9">
        <v>887</v>
      </c>
      <c r="F1257" s="9">
        <v>165</v>
      </c>
      <c r="G1257" s="9">
        <f t="shared" si="39"/>
        <v>146355</v>
      </c>
      <c r="H1257" s="9">
        <v>1</v>
      </c>
      <c r="I1257" s="9">
        <v>1</v>
      </c>
      <c r="J1257" s="34">
        <v>0.1</v>
      </c>
      <c r="K1257" s="34">
        <v>0.03</v>
      </c>
      <c r="L1257" s="9">
        <v>0</v>
      </c>
    </row>
    <row r="1258" spans="1:12" x14ac:dyDescent="0.3">
      <c r="A1258" s="3" t="s">
        <v>184</v>
      </c>
      <c r="B1258" s="3">
        <f t="shared" si="38"/>
        <v>45439</v>
      </c>
      <c r="C1258" s="7" t="s">
        <v>74</v>
      </c>
      <c r="D1258" s="7" t="s">
        <v>55</v>
      </c>
      <c r="E1258" s="9">
        <v>742</v>
      </c>
      <c r="F1258" s="9">
        <v>184</v>
      </c>
      <c r="G1258" s="9">
        <f t="shared" si="39"/>
        <v>136528</v>
      </c>
      <c r="H1258" s="9">
        <v>0</v>
      </c>
      <c r="I1258" s="9">
        <v>0</v>
      </c>
      <c r="J1258" s="34">
        <v>0</v>
      </c>
      <c r="K1258" s="34">
        <v>0</v>
      </c>
      <c r="L1258" s="9">
        <v>0</v>
      </c>
    </row>
    <row r="1259" spans="1:12" x14ac:dyDescent="0.3">
      <c r="A1259" s="3" t="s">
        <v>184</v>
      </c>
      <c r="B1259" s="3">
        <f t="shared" si="38"/>
        <v>45439</v>
      </c>
      <c r="C1259" s="7" t="s">
        <v>74</v>
      </c>
      <c r="D1259" s="7" t="s">
        <v>56</v>
      </c>
      <c r="E1259" s="9">
        <v>1019</v>
      </c>
      <c r="F1259" s="9">
        <v>201</v>
      </c>
      <c r="G1259" s="9">
        <f t="shared" si="39"/>
        <v>204819</v>
      </c>
      <c r="H1259" s="9">
        <v>1</v>
      </c>
      <c r="I1259" s="9">
        <v>1</v>
      </c>
      <c r="J1259" s="34">
        <v>0.28000000000000003</v>
      </c>
      <c r="K1259" s="34">
        <v>0.03</v>
      </c>
      <c r="L1259" s="9">
        <v>0</v>
      </c>
    </row>
    <row r="1260" spans="1:12" x14ac:dyDescent="0.3">
      <c r="A1260" s="3" t="s">
        <v>184</v>
      </c>
      <c r="B1260" s="3">
        <f t="shared" si="38"/>
        <v>45439</v>
      </c>
      <c r="C1260" s="7" t="s">
        <v>74</v>
      </c>
      <c r="D1260" s="7" t="s">
        <v>57</v>
      </c>
      <c r="E1260" s="9">
        <v>811</v>
      </c>
      <c r="F1260" s="9">
        <v>172</v>
      </c>
      <c r="G1260" s="9">
        <f t="shared" si="39"/>
        <v>139492</v>
      </c>
      <c r="H1260" s="9">
        <v>1</v>
      </c>
      <c r="I1260" s="9">
        <v>1</v>
      </c>
      <c r="J1260" s="34">
        <v>0.18</v>
      </c>
      <c r="K1260" s="34">
        <v>0.03</v>
      </c>
      <c r="L1260" s="9">
        <v>0</v>
      </c>
    </row>
    <row r="1261" spans="1:12" x14ac:dyDescent="0.3">
      <c r="A1261" s="3" t="s">
        <v>184</v>
      </c>
      <c r="B1261" s="3">
        <f t="shared" si="38"/>
        <v>45439</v>
      </c>
      <c r="C1261" s="7" t="s">
        <v>74</v>
      </c>
      <c r="D1261" s="7" t="s">
        <v>58</v>
      </c>
      <c r="E1261" s="9">
        <v>55</v>
      </c>
      <c r="F1261" s="9">
        <v>5190</v>
      </c>
      <c r="G1261" s="9">
        <f t="shared" si="39"/>
        <v>285450</v>
      </c>
      <c r="H1261" s="9">
        <v>0</v>
      </c>
      <c r="I1261" s="9">
        <v>0</v>
      </c>
      <c r="J1261" s="34">
        <v>0</v>
      </c>
      <c r="K1261" s="34">
        <v>0</v>
      </c>
      <c r="L1261" s="9">
        <v>0</v>
      </c>
    </row>
    <row r="1262" spans="1:12" x14ac:dyDescent="0.3">
      <c r="A1262" s="3" t="s">
        <v>184</v>
      </c>
      <c r="B1262" s="3">
        <f t="shared" si="38"/>
        <v>45439</v>
      </c>
      <c r="C1262" s="7" t="s">
        <v>74</v>
      </c>
      <c r="D1262" s="7" t="s">
        <v>59</v>
      </c>
      <c r="E1262" s="9">
        <v>51</v>
      </c>
      <c r="F1262" s="9">
        <v>5032</v>
      </c>
      <c r="G1262" s="9">
        <f t="shared" si="39"/>
        <v>256632</v>
      </c>
      <c r="H1262" s="9">
        <v>0</v>
      </c>
      <c r="I1262" s="9">
        <v>0</v>
      </c>
      <c r="J1262" s="34">
        <v>0</v>
      </c>
      <c r="K1262" s="34">
        <v>0</v>
      </c>
      <c r="L1262" s="9">
        <v>0</v>
      </c>
    </row>
    <row r="1263" spans="1:12" x14ac:dyDescent="0.3">
      <c r="A1263" s="3" t="s">
        <v>184</v>
      </c>
      <c r="B1263" s="3">
        <f t="shared" si="38"/>
        <v>45439</v>
      </c>
      <c r="C1263" s="7" t="s">
        <v>74</v>
      </c>
      <c r="D1263" s="7" t="s">
        <v>60</v>
      </c>
      <c r="E1263" s="9">
        <v>58</v>
      </c>
      <c r="F1263" s="9">
        <v>4872</v>
      </c>
      <c r="G1263" s="9">
        <f t="shared" si="39"/>
        <v>282576</v>
      </c>
      <c r="H1263" s="9">
        <v>0</v>
      </c>
      <c r="I1263" s="9">
        <v>0</v>
      </c>
      <c r="J1263" s="34">
        <v>0</v>
      </c>
      <c r="K1263" s="34">
        <v>0</v>
      </c>
      <c r="L1263" s="9">
        <v>1</v>
      </c>
    </row>
    <row r="1264" spans="1:12" x14ac:dyDescent="0.3">
      <c r="A1264" s="3" t="s">
        <v>184</v>
      </c>
      <c r="B1264" s="3">
        <f t="shared" si="38"/>
        <v>45439</v>
      </c>
      <c r="C1264" s="7" t="s">
        <v>74</v>
      </c>
      <c r="D1264" s="7" t="s">
        <v>61</v>
      </c>
      <c r="E1264" s="9">
        <v>54</v>
      </c>
      <c r="F1264" s="9">
        <v>1199</v>
      </c>
      <c r="G1264" s="9">
        <f t="shared" si="39"/>
        <v>64746</v>
      </c>
      <c r="H1264" s="9">
        <v>0</v>
      </c>
      <c r="I1264" s="9">
        <v>0</v>
      </c>
      <c r="J1264" s="34">
        <v>0</v>
      </c>
      <c r="K1264" s="34">
        <v>0</v>
      </c>
      <c r="L1264" s="9">
        <v>0</v>
      </c>
    </row>
    <row r="1265" spans="1:12" x14ac:dyDescent="0.3">
      <c r="A1265" s="3" t="s">
        <v>184</v>
      </c>
      <c r="B1265" s="3">
        <f t="shared" si="38"/>
        <v>45439</v>
      </c>
      <c r="C1265" s="7" t="s">
        <v>76</v>
      </c>
      <c r="D1265" s="7" t="s">
        <v>46</v>
      </c>
      <c r="E1265" s="9">
        <v>165</v>
      </c>
      <c r="F1265" s="9">
        <v>305</v>
      </c>
      <c r="G1265" s="9">
        <f t="shared" si="39"/>
        <v>50325</v>
      </c>
      <c r="H1265" s="9">
        <v>1</v>
      </c>
      <c r="I1265" s="9">
        <v>1</v>
      </c>
      <c r="J1265" s="34">
        <v>0.25</v>
      </c>
      <c r="K1265" s="34">
        <v>0.02</v>
      </c>
      <c r="L1265" s="9">
        <v>0</v>
      </c>
    </row>
    <row r="1266" spans="1:12" x14ac:dyDescent="0.3">
      <c r="A1266" s="3" t="s">
        <v>184</v>
      </c>
      <c r="B1266" s="3">
        <f t="shared" si="38"/>
        <v>45439</v>
      </c>
      <c r="C1266" s="7" t="s">
        <v>76</v>
      </c>
      <c r="D1266" s="7" t="s">
        <v>49</v>
      </c>
      <c r="E1266" s="9">
        <v>113</v>
      </c>
      <c r="F1266" s="9">
        <v>319</v>
      </c>
      <c r="G1266" s="9">
        <f t="shared" si="39"/>
        <v>36047</v>
      </c>
      <c r="H1266" s="9">
        <v>0</v>
      </c>
      <c r="I1266" s="9">
        <v>0</v>
      </c>
      <c r="J1266" s="34">
        <v>0</v>
      </c>
      <c r="K1266" s="34">
        <v>0</v>
      </c>
      <c r="L1266" s="9">
        <v>0</v>
      </c>
    </row>
    <row r="1267" spans="1:12" x14ac:dyDescent="0.3">
      <c r="A1267" s="3" t="s">
        <v>184</v>
      </c>
      <c r="B1267" s="3">
        <f t="shared" si="38"/>
        <v>45439</v>
      </c>
      <c r="C1267" s="7" t="s">
        <v>76</v>
      </c>
      <c r="D1267" s="7" t="s">
        <v>50</v>
      </c>
      <c r="E1267" s="9">
        <v>151</v>
      </c>
      <c r="F1267" s="9">
        <v>325</v>
      </c>
      <c r="G1267" s="9">
        <f t="shared" si="39"/>
        <v>49075</v>
      </c>
      <c r="H1267" s="9">
        <v>1</v>
      </c>
      <c r="I1267" s="9">
        <v>1</v>
      </c>
      <c r="J1267" s="34">
        <v>0.25</v>
      </c>
      <c r="K1267" s="34">
        <v>0.02</v>
      </c>
      <c r="L1267" s="9">
        <v>0</v>
      </c>
    </row>
    <row r="1268" spans="1:12" x14ac:dyDescent="0.3">
      <c r="A1268" s="3" t="s">
        <v>184</v>
      </c>
      <c r="B1268" s="3">
        <f t="shared" si="38"/>
        <v>45439</v>
      </c>
      <c r="C1268" s="7" t="s">
        <v>76</v>
      </c>
      <c r="D1268" s="7" t="s">
        <v>51</v>
      </c>
      <c r="E1268" s="9">
        <v>106</v>
      </c>
      <c r="F1268" s="9">
        <v>362</v>
      </c>
      <c r="G1268" s="9">
        <f t="shared" si="39"/>
        <v>38372</v>
      </c>
      <c r="H1268" s="9">
        <v>0</v>
      </c>
      <c r="I1268" s="9">
        <v>0</v>
      </c>
      <c r="J1268" s="34">
        <v>0</v>
      </c>
      <c r="K1268" s="34">
        <v>0</v>
      </c>
      <c r="L1268" s="9">
        <v>0</v>
      </c>
    </row>
    <row r="1269" spans="1:12" x14ac:dyDescent="0.3">
      <c r="A1269" s="3" t="s">
        <v>184</v>
      </c>
      <c r="B1269" s="3">
        <f t="shared" si="38"/>
        <v>45439</v>
      </c>
      <c r="C1269" s="7" t="s">
        <v>76</v>
      </c>
      <c r="D1269" s="7" t="s">
        <v>52</v>
      </c>
      <c r="E1269" s="9">
        <v>145</v>
      </c>
      <c r="F1269" s="9">
        <v>269</v>
      </c>
      <c r="G1269" s="9">
        <f t="shared" si="39"/>
        <v>39005</v>
      </c>
      <c r="H1269" s="9">
        <v>1</v>
      </c>
      <c r="I1269" s="9">
        <v>0</v>
      </c>
      <c r="J1269" s="34">
        <v>0.22</v>
      </c>
      <c r="K1269" s="34">
        <v>0.02</v>
      </c>
      <c r="L1269" s="9">
        <v>0</v>
      </c>
    </row>
    <row r="1270" spans="1:12" x14ac:dyDescent="0.3">
      <c r="A1270" s="3" t="s">
        <v>184</v>
      </c>
      <c r="B1270" s="3">
        <f t="shared" si="38"/>
        <v>45439</v>
      </c>
      <c r="C1270" s="7" t="s">
        <v>76</v>
      </c>
      <c r="D1270" s="7" t="s">
        <v>54</v>
      </c>
      <c r="E1270" s="9">
        <v>383</v>
      </c>
      <c r="F1270" s="9">
        <v>171</v>
      </c>
      <c r="G1270" s="9">
        <f t="shared" si="39"/>
        <v>65493</v>
      </c>
      <c r="H1270" s="9">
        <v>1</v>
      </c>
      <c r="I1270" s="9">
        <v>0</v>
      </c>
      <c r="J1270" s="34">
        <v>0.22</v>
      </c>
      <c r="K1270" s="34">
        <v>0.03</v>
      </c>
      <c r="L1270" s="9">
        <v>0</v>
      </c>
    </row>
    <row r="1271" spans="1:12" x14ac:dyDescent="0.3">
      <c r="A1271" s="3" t="s">
        <v>184</v>
      </c>
      <c r="B1271" s="3">
        <f t="shared" si="38"/>
        <v>45439</v>
      </c>
      <c r="C1271" s="7" t="s">
        <v>76</v>
      </c>
      <c r="D1271" s="7" t="s">
        <v>55</v>
      </c>
      <c r="E1271" s="9">
        <v>280</v>
      </c>
      <c r="F1271" s="9">
        <v>193</v>
      </c>
      <c r="G1271" s="9">
        <f t="shared" si="39"/>
        <v>54040</v>
      </c>
      <c r="H1271" s="9">
        <v>0</v>
      </c>
      <c r="I1271" s="9">
        <v>0</v>
      </c>
      <c r="J1271" s="34">
        <v>0</v>
      </c>
      <c r="K1271" s="34">
        <v>0</v>
      </c>
      <c r="L1271" s="9">
        <v>0</v>
      </c>
    </row>
    <row r="1272" spans="1:12" x14ac:dyDescent="0.3">
      <c r="A1272" s="3" t="s">
        <v>184</v>
      </c>
      <c r="B1272" s="3">
        <f t="shared" si="38"/>
        <v>45439</v>
      </c>
      <c r="C1272" s="7" t="s">
        <v>76</v>
      </c>
      <c r="D1272" s="7" t="s">
        <v>56</v>
      </c>
      <c r="E1272" s="9">
        <v>371</v>
      </c>
      <c r="F1272" s="9">
        <v>209</v>
      </c>
      <c r="G1272" s="9">
        <f t="shared" si="39"/>
        <v>77539</v>
      </c>
      <c r="H1272" s="9">
        <v>1</v>
      </c>
      <c r="I1272" s="9">
        <v>0</v>
      </c>
      <c r="J1272" s="34">
        <v>0.11</v>
      </c>
      <c r="K1272" s="34">
        <v>0.03</v>
      </c>
      <c r="L1272" s="9">
        <v>0</v>
      </c>
    </row>
    <row r="1273" spans="1:12" x14ac:dyDescent="0.3">
      <c r="A1273" s="3" t="s">
        <v>184</v>
      </c>
      <c r="B1273" s="3">
        <f t="shared" si="38"/>
        <v>45439</v>
      </c>
      <c r="C1273" s="7" t="s">
        <v>76</v>
      </c>
      <c r="D1273" s="7" t="s">
        <v>57</v>
      </c>
      <c r="E1273" s="9">
        <v>376</v>
      </c>
      <c r="F1273" s="9">
        <v>183</v>
      </c>
      <c r="G1273" s="9">
        <f t="shared" si="39"/>
        <v>68808</v>
      </c>
      <c r="H1273" s="9">
        <v>1</v>
      </c>
      <c r="I1273" s="9">
        <v>0</v>
      </c>
      <c r="J1273" s="34">
        <v>0.12</v>
      </c>
      <c r="K1273" s="34">
        <v>0.03</v>
      </c>
      <c r="L1273" s="9">
        <v>0</v>
      </c>
    </row>
    <row r="1274" spans="1:12" x14ac:dyDescent="0.3">
      <c r="A1274" s="3" t="s">
        <v>184</v>
      </c>
      <c r="B1274" s="3">
        <f t="shared" si="38"/>
        <v>45439</v>
      </c>
      <c r="C1274" s="7" t="s">
        <v>76</v>
      </c>
      <c r="D1274" s="7" t="s">
        <v>58</v>
      </c>
      <c r="E1274" s="9">
        <v>56</v>
      </c>
      <c r="F1274" s="9">
        <v>5376</v>
      </c>
      <c r="G1274" s="9">
        <f t="shared" si="39"/>
        <v>301056</v>
      </c>
      <c r="H1274" s="9">
        <v>0</v>
      </c>
      <c r="I1274" s="9">
        <v>0</v>
      </c>
      <c r="J1274" s="34">
        <v>0</v>
      </c>
      <c r="K1274" s="34">
        <v>0</v>
      </c>
      <c r="L1274" s="9">
        <v>0</v>
      </c>
    </row>
    <row r="1275" spans="1:12" x14ac:dyDescent="0.3">
      <c r="A1275" s="3" t="s">
        <v>184</v>
      </c>
      <c r="B1275" s="3">
        <f t="shared" si="38"/>
        <v>45439</v>
      </c>
      <c r="C1275" s="7" t="s">
        <v>76</v>
      </c>
      <c r="D1275" s="7" t="s">
        <v>59</v>
      </c>
      <c r="E1275" s="9">
        <v>50</v>
      </c>
      <c r="F1275" s="9">
        <v>5198</v>
      </c>
      <c r="G1275" s="9">
        <f t="shared" si="39"/>
        <v>259900</v>
      </c>
      <c r="H1275" s="9">
        <v>0</v>
      </c>
      <c r="I1275" s="9">
        <v>0</v>
      </c>
      <c r="J1275" s="34">
        <v>0</v>
      </c>
      <c r="K1275" s="34">
        <v>0</v>
      </c>
      <c r="L1275" s="9">
        <v>0</v>
      </c>
    </row>
    <row r="1276" spans="1:12" x14ac:dyDescent="0.3">
      <c r="A1276" s="3" t="s">
        <v>184</v>
      </c>
      <c r="B1276" s="3">
        <f t="shared" si="38"/>
        <v>45439</v>
      </c>
      <c r="C1276" s="7" t="s">
        <v>76</v>
      </c>
      <c r="D1276" s="7" t="s">
        <v>60</v>
      </c>
      <c r="E1276" s="9">
        <v>62</v>
      </c>
      <c r="F1276" s="9">
        <v>5152</v>
      </c>
      <c r="G1276" s="9">
        <f t="shared" si="39"/>
        <v>319424</v>
      </c>
      <c r="H1276" s="9">
        <v>1</v>
      </c>
      <c r="I1276" s="9">
        <v>0</v>
      </c>
      <c r="J1276" s="34">
        <v>0.08</v>
      </c>
      <c r="K1276" s="34">
        <v>0.01</v>
      </c>
      <c r="L1276" s="9">
        <v>0</v>
      </c>
    </row>
    <row r="1277" spans="1:12" x14ac:dyDescent="0.3">
      <c r="A1277" s="3" t="s">
        <v>184</v>
      </c>
      <c r="B1277" s="3">
        <f t="shared" si="38"/>
        <v>45439</v>
      </c>
      <c r="C1277" s="7" t="s">
        <v>76</v>
      </c>
      <c r="D1277" s="7" t="s">
        <v>61</v>
      </c>
      <c r="E1277" s="9">
        <v>64</v>
      </c>
      <c r="F1277" s="9">
        <v>1245</v>
      </c>
      <c r="G1277" s="9">
        <f t="shared" si="39"/>
        <v>79680</v>
      </c>
      <c r="H1277" s="9">
        <v>0</v>
      </c>
      <c r="I1277" s="9">
        <v>0</v>
      </c>
      <c r="J1277" s="34">
        <v>0</v>
      </c>
      <c r="K1277" s="34">
        <v>0</v>
      </c>
      <c r="L1277" s="9">
        <v>0</v>
      </c>
    </row>
    <row r="1278" spans="1:12" x14ac:dyDescent="0.3">
      <c r="A1278" s="3" t="s">
        <v>185</v>
      </c>
      <c r="B1278" s="3">
        <f t="shared" si="38"/>
        <v>45446</v>
      </c>
      <c r="C1278" s="7" t="s">
        <v>62</v>
      </c>
      <c r="D1278" s="7" t="s">
        <v>46</v>
      </c>
      <c r="E1278" s="9">
        <v>298</v>
      </c>
      <c r="F1278" s="9">
        <v>292</v>
      </c>
      <c r="G1278" s="9">
        <f t="shared" si="39"/>
        <v>87016</v>
      </c>
      <c r="H1278" s="9">
        <v>0</v>
      </c>
      <c r="I1278" s="9">
        <v>0</v>
      </c>
      <c r="J1278" s="34">
        <v>0</v>
      </c>
      <c r="K1278" s="34">
        <v>0</v>
      </c>
      <c r="L1278" s="9">
        <v>0</v>
      </c>
    </row>
    <row r="1279" spans="1:12" x14ac:dyDescent="0.3">
      <c r="A1279" s="3" t="s">
        <v>185</v>
      </c>
      <c r="B1279" s="3">
        <f t="shared" si="38"/>
        <v>45446</v>
      </c>
      <c r="C1279" s="7" t="s">
        <v>62</v>
      </c>
      <c r="D1279" s="7" t="s">
        <v>49</v>
      </c>
      <c r="E1279" s="9">
        <v>309</v>
      </c>
      <c r="F1279" s="9">
        <v>304</v>
      </c>
      <c r="G1279" s="9">
        <f t="shared" si="39"/>
        <v>93936</v>
      </c>
      <c r="H1279" s="9">
        <v>0</v>
      </c>
      <c r="I1279" s="9">
        <v>0</v>
      </c>
      <c r="J1279" s="34">
        <v>0</v>
      </c>
      <c r="K1279" s="34">
        <v>0</v>
      </c>
      <c r="L1279" s="9">
        <v>0</v>
      </c>
    </row>
    <row r="1280" spans="1:12" x14ac:dyDescent="0.3">
      <c r="A1280" s="3" t="s">
        <v>185</v>
      </c>
      <c r="B1280" s="3">
        <f t="shared" si="38"/>
        <v>45446</v>
      </c>
      <c r="C1280" s="7" t="s">
        <v>62</v>
      </c>
      <c r="D1280" s="7" t="s">
        <v>50</v>
      </c>
      <c r="E1280" s="9">
        <v>278</v>
      </c>
      <c r="F1280" s="9">
        <v>313</v>
      </c>
      <c r="G1280" s="9">
        <f t="shared" si="39"/>
        <v>87014</v>
      </c>
      <c r="H1280" s="9">
        <v>0</v>
      </c>
      <c r="I1280" s="9">
        <v>0</v>
      </c>
      <c r="J1280" s="34">
        <v>0</v>
      </c>
      <c r="K1280" s="34">
        <v>0</v>
      </c>
      <c r="L1280" s="9">
        <v>0</v>
      </c>
    </row>
    <row r="1281" spans="1:12" x14ac:dyDescent="0.3">
      <c r="A1281" s="3" t="s">
        <v>185</v>
      </c>
      <c r="B1281" s="3">
        <f t="shared" si="38"/>
        <v>45446</v>
      </c>
      <c r="C1281" s="7" t="s">
        <v>62</v>
      </c>
      <c r="D1281" s="7" t="s">
        <v>51</v>
      </c>
      <c r="E1281" s="9">
        <v>318</v>
      </c>
      <c r="F1281" s="9">
        <v>349</v>
      </c>
      <c r="G1281" s="9">
        <f t="shared" si="39"/>
        <v>110982</v>
      </c>
      <c r="H1281" s="9">
        <v>1</v>
      </c>
      <c r="I1281" s="9">
        <v>0</v>
      </c>
      <c r="J1281" s="34">
        <v>0.19</v>
      </c>
      <c r="K1281" s="34">
        <v>0.02</v>
      </c>
      <c r="L1281" s="9">
        <v>0</v>
      </c>
    </row>
    <row r="1282" spans="1:12" x14ac:dyDescent="0.3">
      <c r="A1282" s="3" t="s">
        <v>185</v>
      </c>
      <c r="B1282" s="3">
        <f t="shared" ref="B1282:B1345" si="40">DATE(LEFT(A1282,4),1,1)
 + MOD(1 - WEEKDAY(DATE(LEFT(A1282,4),1,1),2),7)
 + 7*(VALUE(RIGHT(A1282,2)) - 1)</f>
        <v>45446</v>
      </c>
      <c r="C1282" s="7" t="s">
        <v>62</v>
      </c>
      <c r="D1282" s="7" t="s">
        <v>52</v>
      </c>
      <c r="E1282" s="9">
        <v>241</v>
      </c>
      <c r="F1282" s="9">
        <v>257</v>
      </c>
      <c r="G1282" s="9">
        <f t="shared" ref="G1282:G1345" si="41">E1282*F1282</f>
        <v>61937</v>
      </c>
      <c r="H1282" s="9">
        <v>0</v>
      </c>
      <c r="I1282" s="9">
        <v>0</v>
      </c>
      <c r="J1282" s="34">
        <v>0</v>
      </c>
      <c r="K1282" s="34">
        <v>0</v>
      </c>
      <c r="L1282" s="9">
        <v>0</v>
      </c>
    </row>
    <row r="1283" spans="1:12" x14ac:dyDescent="0.3">
      <c r="A1283" s="3" t="s">
        <v>185</v>
      </c>
      <c r="B1283" s="3">
        <f t="shared" si="40"/>
        <v>45446</v>
      </c>
      <c r="C1283" s="7" t="s">
        <v>62</v>
      </c>
      <c r="D1283" s="7" t="s">
        <v>54</v>
      </c>
      <c r="E1283" s="9">
        <v>765</v>
      </c>
      <c r="F1283" s="9">
        <v>166</v>
      </c>
      <c r="G1283" s="9">
        <f t="shared" si="41"/>
        <v>126990</v>
      </c>
      <c r="H1283" s="9">
        <v>0</v>
      </c>
      <c r="I1283" s="9">
        <v>0</v>
      </c>
      <c r="J1283" s="34">
        <v>0</v>
      </c>
      <c r="K1283" s="34">
        <v>0</v>
      </c>
      <c r="L1283" s="9">
        <v>0</v>
      </c>
    </row>
    <row r="1284" spans="1:12" x14ac:dyDescent="0.3">
      <c r="A1284" s="3" t="s">
        <v>185</v>
      </c>
      <c r="B1284" s="3">
        <f t="shared" si="40"/>
        <v>45446</v>
      </c>
      <c r="C1284" s="7" t="s">
        <v>62</v>
      </c>
      <c r="D1284" s="7" t="s">
        <v>55</v>
      </c>
      <c r="E1284" s="9">
        <v>953</v>
      </c>
      <c r="F1284" s="9">
        <v>184</v>
      </c>
      <c r="G1284" s="9">
        <f t="shared" si="41"/>
        <v>175352</v>
      </c>
      <c r="H1284" s="9">
        <v>1</v>
      </c>
      <c r="I1284" s="9">
        <v>0</v>
      </c>
      <c r="J1284" s="34">
        <v>0.3</v>
      </c>
      <c r="K1284" s="34">
        <v>0.03</v>
      </c>
      <c r="L1284" s="9">
        <v>0</v>
      </c>
    </row>
    <row r="1285" spans="1:12" x14ac:dyDescent="0.3">
      <c r="A1285" s="3" t="s">
        <v>185</v>
      </c>
      <c r="B1285" s="3">
        <f t="shared" si="40"/>
        <v>45446</v>
      </c>
      <c r="C1285" s="7" t="s">
        <v>62</v>
      </c>
      <c r="D1285" s="7" t="s">
        <v>56</v>
      </c>
      <c r="E1285" s="9">
        <v>695</v>
      </c>
      <c r="F1285" s="9">
        <v>202</v>
      </c>
      <c r="G1285" s="9">
        <f t="shared" si="41"/>
        <v>140390</v>
      </c>
      <c r="H1285" s="9">
        <v>1</v>
      </c>
      <c r="I1285" s="9">
        <v>0</v>
      </c>
      <c r="J1285" s="34">
        <v>0.11</v>
      </c>
      <c r="K1285" s="34">
        <v>0.03</v>
      </c>
      <c r="L1285" s="9">
        <v>0</v>
      </c>
    </row>
    <row r="1286" spans="1:12" x14ac:dyDescent="0.3">
      <c r="A1286" s="3" t="s">
        <v>185</v>
      </c>
      <c r="B1286" s="3">
        <f t="shared" si="40"/>
        <v>45446</v>
      </c>
      <c r="C1286" s="7" t="s">
        <v>62</v>
      </c>
      <c r="D1286" s="7" t="s">
        <v>57</v>
      </c>
      <c r="E1286" s="9">
        <v>732</v>
      </c>
      <c r="F1286" s="9">
        <v>174</v>
      </c>
      <c r="G1286" s="9">
        <f t="shared" si="41"/>
        <v>127368</v>
      </c>
      <c r="H1286" s="9">
        <v>0</v>
      </c>
      <c r="I1286" s="9">
        <v>0</v>
      </c>
      <c r="J1286" s="34">
        <v>0</v>
      </c>
      <c r="K1286" s="34">
        <v>0</v>
      </c>
      <c r="L1286" s="9">
        <v>0</v>
      </c>
    </row>
    <row r="1287" spans="1:12" x14ac:dyDescent="0.3">
      <c r="A1287" s="3" t="s">
        <v>185</v>
      </c>
      <c r="B1287" s="3">
        <f t="shared" si="40"/>
        <v>45446</v>
      </c>
      <c r="C1287" s="7" t="s">
        <v>62</v>
      </c>
      <c r="D1287" s="7" t="s">
        <v>58</v>
      </c>
      <c r="E1287" s="9">
        <v>65</v>
      </c>
      <c r="F1287" s="9">
        <v>5085</v>
      </c>
      <c r="G1287" s="9">
        <f t="shared" si="41"/>
        <v>330525</v>
      </c>
      <c r="H1287" s="9">
        <v>0</v>
      </c>
      <c r="I1287" s="9">
        <v>0</v>
      </c>
      <c r="J1287" s="34">
        <v>0</v>
      </c>
      <c r="K1287" s="34">
        <v>0</v>
      </c>
      <c r="L1287" s="9">
        <v>0</v>
      </c>
    </row>
    <row r="1288" spans="1:12" x14ac:dyDescent="0.3">
      <c r="A1288" s="3" t="s">
        <v>185</v>
      </c>
      <c r="B1288" s="3">
        <f t="shared" si="40"/>
        <v>45446</v>
      </c>
      <c r="C1288" s="7" t="s">
        <v>62</v>
      </c>
      <c r="D1288" s="7" t="s">
        <v>59</v>
      </c>
      <c r="E1288" s="9">
        <v>52</v>
      </c>
      <c r="F1288" s="9">
        <v>5014</v>
      </c>
      <c r="G1288" s="9">
        <f t="shared" si="41"/>
        <v>260728</v>
      </c>
      <c r="H1288" s="9">
        <v>0</v>
      </c>
      <c r="I1288" s="9">
        <v>0</v>
      </c>
      <c r="J1288" s="34">
        <v>0</v>
      </c>
      <c r="K1288" s="34">
        <v>0</v>
      </c>
      <c r="L1288" s="9">
        <v>0</v>
      </c>
    </row>
    <row r="1289" spans="1:12" x14ac:dyDescent="0.3">
      <c r="A1289" s="3" t="s">
        <v>185</v>
      </c>
      <c r="B1289" s="3">
        <f t="shared" si="40"/>
        <v>45446</v>
      </c>
      <c r="C1289" s="7" t="s">
        <v>62</v>
      </c>
      <c r="D1289" s="7" t="s">
        <v>60</v>
      </c>
      <c r="E1289" s="9">
        <v>56</v>
      </c>
      <c r="F1289" s="9">
        <v>4855</v>
      </c>
      <c r="G1289" s="9">
        <f t="shared" si="41"/>
        <v>271880</v>
      </c>
      <c r="H1289" s="9">
        <v>0</v>
      </c>
      <c r="I1289" s="9">
        <v>0</v>
      </c>
      <c r="J1289" s="34">
        <v>0</v>
      </c>
      <c r="K1289" s="34">
        <v>0</v>
      </c>
      <c r="L1289" s="9">
        <v>0</v>
      </c>
    </row>
    <row r="1290" spans="1:12" x14ac:dyDescent="0.3">
      <c r="A1290" s="3" t="s">
        <v>185</v>
      </c>
      <c r="B1290" s="3">
        <f t="shared" si="40"/>
        <v>45446</v>
      </c>
      <c r="C1290" s="7" t="s">
        <v>62</v>
      </c>
      <c r="D1290" s="7" t="s">
        <v>61</v>
      </c>
      <c r="E1290" s="9">
        <v>56</v>
      </c>
      <c r="F1290" s="9">
        <v>1205</v>
      </c>
      <c r="G1290" s="9">
        <f t="shared" si="41"/>
        <v>67480</v>
      </c>
      <c r="H1290" s="9">
        <v>0</v>
      </c>
      <c r="I1290" s="9">
        <v>0</v>
      </c>
      <c r="J1290" s="34">
        <v>0</v>
      </c>
      <c r="K1290" s="34">
        <v>0</v>
      </c>
      <c r="L1290" s="9">
        <v>0</v>
      </c>
    </row>
    <row r="1291" spans="1:12" x14ac:dyDescent="0.3">
      <c r="A1291" s="3" t="s">
        <v>185</v>
      </c>
      <c r="B1291" s="3">
        <f t="shared" si="40"/>
        <v>45446</v>
      </c>
      <c r="C1291" s="7" t="s">
        <v>66</v>
      </c>
      <c r="D1291" s="7" t="s">
        <v>46</v>
      </c>
      <c r="E1291" s="9">
        <v>172</v>
      </c>
      <c r="F1291" s="9">
        <v>300</v>
      </c>
      <c r="G1291" s="9">
        <f t="shared" si="41"/>
        <v>51600</v>
      </c>
      <c r="H1291" s="9">
        <v>0</v>
      </c>
      <c r="I1291" s="9">
        <v>0</v>
      </c>
      <c r="J1291" s="34">
        <v>0</v>
      </c>
      <c r="K1291" s="34">
        <v>0</v>
      </c>
      <c r="L1291" s="9">
        <v>0</v>
      </c>
    </row>
    <row r="1292" spans="1:12" x14ac:dyDescent="0.3">
      <c r="A1292" s="3" t="s">
        <v>185</v>
      </c>
      <c r="B1292" s="3">
        <f t="shared" si="40"/>
        <v>45446</v>
      </c>
      <c r="C1292" s="7" t="s">
        <v>66</v>
      </c>
      <c r="D1292" s="7" t="s">
        <v>49</v>
      </c>
      <c r="E1292" s="9">
        <v>200</v>
      </c>
      <c r="F1292" s="9">
        <v>310</v>
      </c>
      <c r="G1292" s="9">
        <f t="shared" si="41"/>
        <v>62000</v>
      </c>
      <c r="H1292" s="9">
        <v>0</v>
      </c>
      <c r="I1292" s="9">
        <v>0</v>
      </c>
      <c r="J1292" s="34">
        <v>0</v>
      </c>
      <c r="K1292" s="34">
        <v>0</v>
      </c>
      <c r="L1292" s="9">
        <v>2</v>
      </c>
    </row>
    <row r="1293" spans="1:12" x14ac:dyDescent="0.3">
      <c r="A1293" s="3" t="s">
        <v>185</v>
      </c>
      <c r="B1293" s="3">
        <f t="shared" si="40"/>
        <v>45446</v>
      </c>
      <c r="C1293" s="7" t="s">
        <v>66</v>
      </c>
      <c r="D1293" s="7" t="s">
        <v>50</v>
      </c>
      <c r="E1293" s="9">
        <v>193</v>
      </c>
      <c r="F1293" s="9">
        <v>319</v>
      </c>
      <c r="G1293" s="9">
        <f t="shared" si="41"/>
        <v>61567</v>
      </c>
      <c r="H1293" s="9">
        <v>0</v>
      </c>
      <c r="I1293" s="9">
        <v>0</v>
      </c>
      <c r="J1293" s="34">
        <v>0</v>
      </c>
      <c r="K1293" s="34">
        <v>0</v>
      </c>
      <c r="L1293" s="9">
        <v>0</v>
      </c>
    </row>
    <row r="1294" spans="1:12" x14ac:dyDescent="0.3">
      <c r="A1294" s="3" t="s">
        <v>185</v>
      </c>
      <c r="B1294" s="3">
        <f t="shared" si="40"/>
        <v>45446</v>
      </c>
      <c r="C1294" s="7" t="s">
        <v>66</v>
      </c>
      <c r="D1294" s="7" t="s">
        <v>51</v>
      </c>
      <c r="E1294" s="9">
        <v>196</v>
      </c>
      <c r="F1294" s="9">
        <v>358</v>
      </c>
      <c r="G1294" s="9">
        <f t="shared" si="41"/>
        <v>70168</v>
      </c>
      <c r="H1294" s="9">
        <v>0</v>
      </c>
      <c r="I1294" s="9">
        <v>0</v>
      </c>
      <c r="J1294" s="34">
        <v>0</v>
      </c>
      <c r="K1294" s="34">
        <v>0</v>
      </c>
      <c r="L1294" s="9">
        <v>0</v>
      </c>
    </row>
    <row r="1295" spans="1:12" x14ac:dyDescent="0.3">
      <c r="A1295" s="3" t="s">
        <v>185</v>
      </c>
      <c r="B1295" s="3">
        <f t="shared" si="40"/>
        <v>45446</v>
      </c>
      <c r="C1295" s="7" t="s">
        <v>66</v>
      </c>
      <c r="D1295" s="7" t="s">
        <v>52</v>
      </c>
      <c r="E1295" s="9">
        <v>208</v>
      </c>
      <c r="F1295" s="9">
        <v>263</v>
      </c>
      <c r="G1295" s="9">
        <f t="shared" si="41"/>
        <v>54704</v>
      </c>
      <c r="H1295" s="9">
        <v>1</v>
      </c>
      <c r="I1295" s="9">
        <v>0</v>
      </c>
      <c r="J1295" s="34">
        <v>0.12</v>
      </c>
      <c r="K1295" s="34">
        <v>0.01</v>
      </c>
      <c r="L1295" s="9">
        <v>0</v>
      </c>
    </row>
    <row r="1296" spans="1:12" x14ac:dyDescent="0.3">
      <c r="A1296" s="3" t="s">
        <v>185</v>
      </c>
      <c r="B1296" s="3">
        <f t="shared" si="40"/>
        <v>45446</v>
      </c>
      <c r="C1296" s="7" t="s">
        <v>66</v>
      </c>
      <c r="D1296" s="7" t="s">
        <v>54</v>
      </c>
      <c r="E1296" s="9">
        <v>592</v>
      </c>
      <c r="F1296" s="9">
        <v>170</v>
      </c>
      <c r="G1296" s="9">
        <f t="shared" si="41"/>
        <v>100640</v>
      </c>
      <c r="H1296" s="9">
        <v>1</v>
      </c>
      <c r="I1296" s="9">
        <v>0</v>
      </c>
      <c r="J1296" s="34">
        <v>0.25</v>
      </c>
      <c r="K1296" s="34">
        <v>0.02</v>
      </c>
      <c r="L1296" s="9">
        <v>0</v>
      </c>
    </row>
    <row r="1297" spans="1:12" x14ac:dyDescent="0.3">
      <c r="A1297" s="3" t="s">
        <v>185</v>
      </c>
      <c r="B1297" s="3">
        <f t="shared" si="40"/>
        <v>45446</v>
      </c>
      <c r="C1297" s="7" t="s">
        <v>66</v>
      </c>
      <c r="D1297" s="7" t="s">
        <v>55</v>
      </c>
      <c r="E1297" s="9">
        <v>461</v>
      </c>
      <c r="F1297" s="9">
        <v>189</v>
      </c>
      <c r="G1297" s="9">
        <f t="shared" si="41"/>
        <v>87129</v>
      </c>
      <c r="H1297" s="9">
        <v>0</v>
      </c>
      <c r="I1297" s="9">
        <v>0</v>
      </c>
      <c r="J1297" s="34">
        <v>0</v>
      </c>
      <c r="K1297" s="34">
        <v>0</v>
      </c>
      <c r="L1297" s="9">
        <v>0</v>
      </c>
    </row>
    <row r="1298" spans="1:12" x14ac:dyDescent="0.3">
      <c r="A1298" s="3" t="s">
        <v>185</v>
      </c>
      <c r="B1298" s="3">
        <f t="shared" si="40"/>
        <v>45446</v>
      </c>
      <c r="C1298" s="7" t="s">
        <v>66</v>
      </c>
      <c r="D1298" s="7" t="s">
        <v>56</v>
      </c>
      <c r="E1298" s="9">
        <v>523</v>
      </c>
      <c r="F1298" s="9">
        <v>206</v>
      </c>
      <c r="G1298" s="9">
        <f t="shared" si="41"/>
        <v>107738</v>
      </c>
      <c r="H1298" s="9">
        <v>1</v>
      </c>
      <c r="I1298" s="9">
        <v>0</v>
      </c>
      <c r="J1298" s="34">
        <v>0.1</v>
      </c>
      <c r="K1298" s="34">
        <v>0.02</v>
      </c>
      <c r="L1298" s="9">
        <v>0</v>
      </c>
    </row>
    <row r="1299" spans="1:12" x14ac:dyDescent="0.3">
      <c r="A1299" s="3" t="s">
        <v>185</v>
      </c>
      <c r="B1299" s="3">
        <f t="shared" si="40"/>
        <v>45446</v>
      </c>
      <c r="C1299" s="7" t="s">
        <v>66</v>
      </c>
      <c r="D1299" s="7" t="s">
        <v>57</v>
      </c>
      <c r="E1299" s="9">
        <v>451</v>
      </c>
      <c r="F1299" s="9">
        <v>179</v>
      </c>
      <c r="G1299" s="9">
        <f t="shared" si="41"/>
        <v>80729</v>
      </c>
      <c r="H1299" s="9">
        <v>0</v>
      </c>
      <c r="I1299" s="9">
        <v>0</v>
      </c>
      <c r="J1299" s="34">
        <v>0</v>
      </c>
      <c r="K1299" s="34">
        <v>0</v>
      </c>
      <c r="L1299" s="9">
        <v>0</v>
      </c>
    </row>
    <row r="1300" spans="1:12" x14ac:dyDescent="0.3">
      <c r="A1300" s="3" t="s">
        <v>185</v>
      </c>
      <c r="B1300" s="3">
        <f t="shared" si="40"/>
        <v>45446</v>
      </c>
      <c r="C1300" s="7" t="s">
        <v>66</v>
      </c>
      <c r="D1300" s="7" t="s">
        <v>58</v>
      </c>
      <c r="E1300" s="9">
        <v>47</v>
      </c>
      <c r="F1300" s="9">
        <v>5291</v>
      </c>
      <c r="G1300" s="9">
        <f t="shared" si="41"/>
        <v>248677</v>
      </c>
      <c r="H1300" s="9">
        <v>0</v>
      </c>
      <c r="I1300" s="9">
        <v>0</v>
      </c>
      <c r="J1300" s="34">
        <v>0</v>
      </c>
      <c r="K1300" s="34">
        <v>0</v>
      </c>
      <c r="L1300" s="9">
        <v>0</v>
      </c>
    </row>
    <row r="1301" spans="1:12" x14ac:dyDescent="0.3">
      <c r="A1301" s="3" t="s">
        <v>185</v>
      </c>
      <c r="B1301" s="3">
        <f t="shared" si="40"/>
        <v>45446</v>
      </c>
      <c r="C1301" s="7" t="s">
        <v>66</v>
      </c>
      <c r="D1301" s="7" t="s">
        <v>59</v>
      </c>
      <c r="E1301" s="9">
        <v>43</v>
      </c>
      <c r="F1301" s="9">
        <v>5150</v>
      </c>
      <c r="G1301" s="9">
        <f t="shared" si="41"/>
        <v>221450</v>
      </c>
      <c r="H1301" s="9">
        <v>0</v>
      </c>
      <c r="I1301" s="9">
        <v>0</v>
      </c>
      <c r="J1301" s="34">
        <v>0</v>
      </c>
      <c r="K1301" s="34">
        <v>0</v>
      </c>
      <c r="L1301" s="9">
        <v>0</v>
      </c>
    </row>
    <row r="1302" spans="1:12" x14ac:dyDescent="0.3">
      <c r="A1302" s="3" t="s">
        <v>185</v>
      </c>
      <c r="B1302" s="3">
        <f t="shared" si="40"/>
        <v>45446</v>
      </c>
      <c r="C1302" s="7" t="s">
        <v>66</v>
      </c>
      <c r="D1302" s="7" t="s">
        <v>60</v>
      </c>
      <c r="E1302" s="9">
        <v>41</v>
      </c>
      <c r="F1302" s="9">
        <v>4952</v>
      </c>
      <c r="G1302" s="9">
        <f t="shared" si="41"/>
        <v>203032</v>
      </c>
      <c r="H1302" s="9">
        <v>0</v>
      </c>
      <c r="I1302" s="9">
        <v>0</v>
      </c>
      <c r="J1302" s="34">
        <v>0</v>
      </c>
      <c r="K1302" s="34">
        <v>0</v>
      </c>
      <c r="L1302" s="9">
        <v>0</v>
      </c>
    </row>
    <row r="1303" spans="1:12" x14ac:dyDescent="0.3">
      <c r="A1303" s="3" t="s">
        <v>185</v>
      </c>
      <c r="B1303" s="3">
        <f t="shared" si="40"/>
        <v>45446</v>
      </c>
      <c r="C1303" s="7" t="s">
        <v>70</v>
      </c>
      <c r="D1303" s="7" t="s">
        <v>46</v>
      </c>
      <c r="E1303" s="9">
        <v>87</v>
      </c>
      <c r="F1303" s="9">
        <v>309</v>
      </c>
      <c r="G1303" s="9">
        <f t="shared" si="41"/>
        <v>26883</v>
      </c>
      <c r="H1303" s="9">
        <v>1</v>
      </c>
      <c r="I1303" s="9">
        <v>0</v>
      </c>
      <c r="J1303" s="34">
        <v>0.14000000000000001</v>
      </c>
      <c r="K1303" s="34">
        <v>0.01</v>
      </c>
      <c r="L1303" s="9">
        <v>0</v>
      </c>
    </row>
    <row r="1304" spans="1:12" x14ac:dyDescent="0.3">
      <c r="A1304" s="3" t="s">
        <v>185</v>
      </c>
      <c r="B1304" s="3">
        <f t="shared" si="40"/>
        <v>45446</v>
      </c>
      <c r="C1304" s="7" t="s">
        <v>70</v>
      </c>
      <c r="D1304" s="7" t="s">
        <v>49</v>
      </c>
      <c r="E1304" s="9">
        <v>79</v>
      </c>
      <c r="F1304" s="9">
        <v>319</v>
      </c>
      <c r="G1304" s="9">
        <f t="shared" si="41"/>
        <v>25201</v>
      </c>
      <c r="H1304" s="9">
        <v>0</v>
      </c>
      <c r="I1304" s="9">
        <v>0</v>
      </c>
      <c r="J1304" s="34">
        <v>0</v>
      </c>
      <c r="K1304" s="34">
        <v>0</v>
      </c>
      <c r="L1304" s="9">
        <v>0</v>
      </c>
    </row>
    <row r="1305" spans="1:12" x14ac:dyDescent="0.3">
      <c r="A1305" s="3" t="s">
        <v>185</v>
      </c>
      <c r="B1305" s="3">
        <f t="shared" si="40"/>
        <v>45446</v>
      </c>
      <c r="C1305" s="7" t="s">
        <v>70</v>
      </c>
      <c r="D1305" s="7" t="s">
        <v>50</v>
      </c>
      <c r="E1305" s="9">
        <v>89</v>
      </c>
      <c r="F1305" s="9">
        <v>328</v>
      </c>
      <c r="G1305" s="9">
        <f t="shared" si="41"/>
        <v>29192</v>
      </c>
      <c r="H1305" s="9">
        <v>0</v>
      </c>
      <c r="I1305" s="9">
        <v>0</v>
      </c>
      <c r="J1305" s="34">
        <v>0</v>
      </c>
      <c r="K1305" s="34">
        <v>0</v>
      </c>
      <c r="L1305" s="9">
        <v>0</v>
      </c>
    </row>
    <row r="1306" spans="1:12" x14ac:dyDescent="0.3">
      <c r="A1306" s="3" t="s">
        <v>185</v>
      </c>
      <c r="B1306" s="3">
        <f t="shared" si="40"/>
        <v>45446</v>
      </c>
      <c r="C1306" s="7" t="s">
        <v>70</v>
      </c>
      <c r="D1306" s="7" t="s">
        <v>52</v>
      </c>
      <c r="E1306" s="9">
        <v>80</v>
      </c>
      <c r="F1306" s="9">
        <v>269</v>
      </c>
      <c r="G1306" s="9">
        <f t="shared" si="41"/>
        <v>21520</v>
      </c>
      <c r="H1306" s="9">
        <v>0</v>
      </c>
      <c r="I1306" s="9">
        <v>0</v>
      </c>
      <c r="J1306" s="34">
        <v>0</v>
      </c>
      <c r="K1306" s="34">
        <v>0</v>
      </c>
      <c r="L1306" s="9">
        <v>0</v>
      </c>
    </row>
    <row r="1307" spans="1:12" x14ac:dyDescent="0.3">
      <c r="A1307" s="3" t="s">
        <v>185</v>
      </c>
      <c r="B1307" s="3">
        <f t="shared" si="40"/>
        <v>45446</v>
      </c>
      <c r="C1307" s="7" t="s">
        <v>70</v>
      </c>
      <c r="D1307" s="7" t="s">
        <v>55</v>
      </c>
      <c r="E1307" s="9">
        <v>290</v>
      </c>
      <c r="F1307" s="9">
        <v>194</v>
      </c>
      <c r="G1307" s="9">
        <f t="shared" si="41"/>
        <v>56260</v>
      </c>
      <c r="H1307" s="9">
        <v>1</v>
      </c>
      <c r="I1307" s="9">
        <v>0</v>
      </c>
      <c r="J1307" s="34">
        <v>0.23</v>
      </c>
      <c r="K1307" s="34">
        <v>0.02</v>
      </c>
      <c r="L1307" s="9">
        <v>0</v>
      </c>
    </row>
    <row r="1308" spans="1:12" x14ac:dyDescent="0.3">
      <c r="A1308" s="3" t="s">
        <v>185</v>
      </c>
      <c r="B1308" s="3">
        <f t="shared" si="40"/>
        <v>45446</v>
      </c>
      <c r="C1308" s="7" t="s">
        <v>70</v>
      </c>
      <c r="D1308" s="7" t="s">
        <v>56</v>
      </c>
      <c r="E1308" s="9">
        <v>217</v>
      </c>
      <c r="F1308" s="9">
        <v>209</v>
      </c>
      <c r="G1308" s="9">
        <f t="shared" si="41"/>
        <v>45353</v>
      </c>
      <c r="H1308" s="9">
        <v>0</v>
      </c>
      <c r="I1308" s="9">
        <v>0</v>
      </c>
      <c r="J1308" s="34">
        <v>0</v>
      </c>
      <c r="K1308" s="34">
        <v>0</v>
      </c>
      <c r="L1308" s="9">
        <v>2</v>
      </c>
    </row>
    <row r="1309" spans="1:12" x14ac:dyDescent="0.3">
      <c r="A1309" s="3" t="s">
        <v>185</v>
      </c>
      <c r="B1309" s="3">
        <f t="shared" si="40"/>
        <v>45446</v>
      </c>
      <c r="C1309" s="7" t="s">
        <v>70</v>
      </c>
      <c r="D1309" s="7" t="s">
        <v>57</v>
      </c>
      <c r="E1309" s="9">
        <v>302</v>
      </c>
      <c r="F1309" s="9">
        <v>183</v>
      </c>
      <c r="G1309" s="9">
        <f t="shared" si="41"/>
        <v>55266</v>
      </c>
      <c r="H1309" s="9">
        <v>1</v>
      </c>
      <c r="I1309" s="9">
        <v>1</v>
      </c>
      <c r="J1309" s="34">
        <v>0.21</v>
      </c>
      <c r="K1309" s="34">
        <v>0.02</v>
      </c>
      <c r="L1309" s="9">
        <v>0</v>
      </c>
    </row>
    <row r="1310" spans="1:12" x14ac:dyDescent="0.3">
      <c r="A1310" s="3" t="s">
        <v>185</v>
      </c>
      <c r="B1310" s="3">
        <f t="shared" si="40"/>
        <v>45446</v>
      </c>
      <c r="C1310" s="7" t="s">
        <v>74</v>
      </c>
      <c r="D1310" s="7" t="s">
        <v>46</v>
      </c>
      <c r="E1310" s="9">
        <v>309</v>
      </c>
      <c r="F1310" s="9">
        <v>291</v>
      </c>
      <c r="G1310" s="9">
        <f t="shared" si="41"/>
        <v>89919</v>
      </c>
      <c r="H1310" s="9">
        <v>1</v>
      </c>
      <c r="I1310" s="9">
        <v>0</v>
      </c>
      <c r="J1310" s="34">
        <v>0.19</v>
      </c>
      <c r="K1310" s="34">
        <v>0.02</v>
      </c>
      <c r="L1310" s="9">
        <v>0</v>
      </c>
    </row>
    <row r="1311" spans="1:12" x14ac:dyDescent="0.3">
      <c r="A1311" s="3" t="s">
        <v>185</v>
      </c>
      <c r="B1311" s="3">
        <f t="shared" si="40"/>
        <v>45446</v>
      </c>
      <c r="C1311" s="7" t="s">
        <v>74</v>
      </c>
      <c r="D1311" s="7" t="s">
        <v>49</v>
      </c>
      <c r="E1311" s="9">
        <v>260</v>
      </c>
      <c r="F1311" s="9">
        <v>304</v>
      </c>
      <c r="G1311" s="9">
        <f t="shared" si="41"/>
        <v>79040</v>
      </c>
      <c r="H1311" s="9">
        <v>1</v>
      </c>
      <c r="I1311" s="9">
        <v>0</v>
      </c>
      <c r="J1311" s="34">
        <v>0.15</v>
      </c>
      <c r="K1311" s="34">
        <v>0.02</v>
      </c>
      <c r="L1311" s="9">
        <v>0</v>
      </c>
    </row>
    <row r="1312" spans="1:12" x14ac:dyDescent="0.3">
      <c r="A1312" s="3" t="s">
        <v>185</v>
      </c>
      <c r="B1312" s="3">
        <f t="shared" si="40"/>
        <v>45446</v>
      </c>
      <c r="C1312" s="7" t="s">
        <v>74</v>
      </c>
      <c r="D1312" s="7" t="s">
        <v>50</v>
      </c>
      <c r="E1312" s="9">
        <v>266</v>
      </c>
      <c r="F1312" s="9">
        <v>312</v>
      </c>
      <c r="G1312" s="9">
        <f t="shared" si="41"/>
        <v>82992</v>
      </c>
      <c r="H1312" s="9">
        <v>0</v>
      </c>
      <c r="I1312" s="9">
        <v>0</v>
      </c>
      <c r="J1312" s="34">
        <v>0</v>
      </c>
      <c r="K1312" s="34">
        <v>0</v>
      </c>
      <c r="L1312" s="9">
        <v>3</v>
      </c>
    </row>
    <row r="1313" spans="1:12" x14ac:dyDescent="0.3">
      <c r="A1313" s="3" t="s">
        <v>185</v>
      </c>
      <c r="B1313" s="3">
        <f t="shared" si="40"/>
        <v>45446</v>
      </c>
      <c r="C1313" s="7" t="s">
        <v>74</v>
      </c>
      <c r="D1313" s="7" t="s">
        <v>51</v>
      </c>
      <c r="E1313" s="9">
        <v>277</v>
      </c>
      <c r="F1313" s="9">
        <v>351</v>
      </c>
      <c r="G1313" s="9">
        <f t="shared" si="41"/>
        <v>97227</v>
      </c>
      <c r="H1313" s="9">
        <v>0</v>
      </c>
      <c r="I1313" s="9">
        <v>0</v>
      </c>
      <c r="J1313" s="34">
        <v>0</v>
      </c>
      <c r="K1313" s="34">
        <v>0</v>
      </c>
      <c r="L1313" s="9">
        <v>3</v>
      </c>
    </row>
    <row r="1314" spans="1:12" x14ac:dyDescent="0.3">
      <c r="A1314" s="3" t="s">
        <v>185</v>
      </c>
      <c r="B1314" s="3">
        <f t="shared" si="40"/>
        <v>45446</v>
      </c>
      <c r="C1314" s="7" t="s">
        <v>74</v>
      </c>
      <c r="D1314" s="7" t="s">
        <v>52</v>
      </c>
      <c r="E1314" s="9">
        <v>251</v>
      </c>
      <c r="F1314" s="9">
        <v>255</v>
      </c>
      <c r="G1314" s="9">
        <f t="shared" si="41"/>
        <v>64005</v>
      </c>
      <c r="H1314" s="9">
        <v>0</v>
      </c>
      <c r="I1314" s="9">
        <v>0</v>
      </c>
      <c r="J1314" s="34">
        <v>0</v>
      </c>
      <c r="K1314" s="34">
        <v>0</v>
      </c>
      <c r="L1314" s="9">
        <v>0</v>
      </c>
    </row>
    <row r="1315" spans="1:12" x14ac:dyDescent="0.3">
      <c r="A1315" s="3" t="s">
        <v>185</v>
      </c>
      <c r="B1315" s="3">
        <f t="shared" si="40"/>
        <v>45446</v>
      </c>
      <c r="C1315" s="7" t="s">
        <v>74</v>
      </c>
      <c r="D1315" s="7" t="s">
        <v>54</v>
      </c>
      <c r="E1315" s="9">
        <v>763</v>
      </c>
      <c r="F1315" s="9">
        <v>166</v>
      </c>
      <c r="G1315" s="9">
        <f t="shared" si="41"/>
        <v>126658</v>
      </c>
      <c r="H1315" s="9">
        <v>1</v>
      </c>
      <c r="I1315" s="9">
        <v>0</v>
      </c>
      <c r="J1315" s="34">
        <v>0.11</v>
      </c>
      <c r="K1315" s="34">
        <v>0.03</v>
      </c>
      <c r="L1315" s="9">
        <v>0</v>
      </c>
    </row>
    <row r="1316" spans="1:12" x14ac:dyDescent="0.3">
      <c r="A1316" s="3" t="s">
        <v>185</v>
      </c>
      <c r="B1316" s="3">
        <f t="shared" si="40"/>
        <v>45446</v>
      </c>
      <c r="C1316" s="7" t="s">
        <v>74</v>
      </c>
      <c r="D1316" s="7" t="s">
        <v>55</v>
      </c>
      <c r="E1316" s="9">
        <v>784</v>
      </c>
      <c r="F1316" s="9">
        <v>185</v>
      </c>
      <c r="G1316" s="9">
        <f t="shared" si="41"/>
        <v>145040</v>
      </c>
      <c r="H1316" s="9">
        <v>1</v>
      </c>
      <c r="I1316" s="9">
        <v>0</v>
      </c>
      <c r="J1316" s="34">
        <v>0.19</v>
      </c>
      <c r="K1316" s="34">
        <v>0.03</v>
      </c>
      <c r="L1316" s="9">
        <v>0</v>
      </c>
    </row>
    <row r="1317" spans="1:12" x14ac:dyDescent="0.3">
      <c r="A1317" s="3" t="s">
        <v>185</v>
      </c>
      <c r="B1317" s="3">
        <f t="shared" si="40"/>
        <v>45446</v>
      </c>
      <c r="C1317" s="7" t="s">
        <v>74</v>
      </c>
      <c r="D1317" s="7" t="s">
        <v>56</v>
      </c>
      <c r="E1317" s="9">
        <v>785</v>
      </c>
      <c r="F1317" s="9">
        <v>201</v>
      </c>
      <c r="G1317" s="9">
        <f t="shared" si="41"/>
        <v>157785</v>
      </c>
      <c r="H1317" s="9">
        <v>1</v>
      </c>
      <c r="I1317" s="9">
        <v>0</v>
      </c>
      <c r="J1317" s="34">
        <v>0.17</v>
      </c>
      <c r="K1317" s="34">
        <v>0.03</v>
      </c>
      <c r="L1317" s="9">
        <v>0</v>
      </c>
    </row>
    <row r="1318" spans="1:12" x14ac:dyDescent="0.3">
      <c r="A1318" s="3" t="s">
        <v>185</v>
      </c>
      <c r="B1318" s="3">
        <f t="shared" si="40"/>
        <v>45446</v>
      </c>
      <c r="C1318" s="7" t="s">
        <v>74</v>
      </c>
      <c r="D1318" s="7" t="s">
        <v>57</v>
      </c>
      <c r="E1318" s="9">
        <v>679</v>
      </c>
      <c r="F1318" s="9">
        <v>175</v>
      </c>
      <c r="G1318" s="9">
        <f t="shared" si="41"/>
        <v>118825</v>
      </c>
      <c r="H1318" s="9">
        <v>0</v>
      </c>
      <c r="I1318" s="9">
        <v>0</v>
      </c>
      <c r="J1318" s="34">
        <v>0</v>
      </c>
      <c r="K1318" s="34">
        <v>0</v>
      </c>
      <c r="L1318" s="9">
        <v>0</v>
      </c>
    </row>
    <row r="1319" spans="1:12" x14ac:dyDescent="0.3">
      <c r="A1319" s="3" t="s">
        <v>185</v>
      </c>
      <c r="B1319" s="3">
        <f t="shared" si="40"/>
        <v>45446</v>
      </c>
      <c r="C1319" s="7" t="s">
        <v>74</v>
      </c>
      <c r="D1319" s="7" t="s">
        <v>58</v>
      </c>
      <c r="E1319" s="9">
        <v>50</v>
      </c>
      <c r="F1319" s="9">
        <v>5166</v>
      </c>
      <c r="G1319" s="9">
        <f t="shared" si="41"/>
        <v>258300</v>
      </c>
      <c r="H1319" s="9">
        <v>0</v>
      </c>
      <c r="I1319" s="9">
        <v>0</v>
      </c>
      <c r="J1319" s="34">
        <v>0</v>
      </c>
      <c r="K1319" s="34">
        <v>0</v>
      </c>
      <c r="L1319" s="9">
        <v>0</v>
      </c>
    </row>
    <row r="1320" spans="1:12" x14ac:dyDescent="0.3">
      <c r="A1320" s="3" t="s">
        <v>185</v>
      </c>
      <c r="B1320" s="3">
        <f t="shared" si="40"/>
        <v>45446</v>
      </c>
      <c r="C1320" s="7" t="s">
        <v>74</v>
      </c>
      <c r="D1320" s="7" t="s">
        <v>59</v>
      </c>
      <c r="E1320" s="9">
        <v>59</v>
      </c>
      <c r="F1320" s="9">
        <v>5068</v>
      </c>
      <c r="G1320" s="9">
        <f t="shared" si="41"/>
        <v>299012</v>
      </c>
      <c r="H1320" s="9">
        <v>0</v>
      </c>
      <c r="I1320" s="9">
        <v>0</v>
      </c>
      <c r="J1320" s="34">
        <v>0</v>
      </c>
      <c r="K1320" s="34">
        <v>0</v>
      </c>
      <c r="L1320" s="9">
        <v>0</v>
      </c>
    </row>
    <row r="1321" spans="1:12" x14ac:dyDescent="0.3">
      <c r="A1321" s="3" t="s">
        <v>185</v>
      </c>
      <c r="B1321" s="3">
        <f t="shared" si="40"/>
        <v>45446</v>
      </c>
      <c r="C1321" s="7" t="s">
        <v>74</v>
      </c>
      <c r="D1321" s="7" t="s">
        <v>60</v>
      </c>
      <c r="E1321" s="9">
        <v>55</v>
      </c>
      <c r="F1321" s="9">
        <v>4908</v>
      </c>
      <c r="G1321" s="9">
        <f t="shared" si="41"/>
        <v>269940</v>
      </c>
      <c r="H1321" s="9">
        <v>0</v>
      </c>
      <c r="I1321" s="9">
        <v>0</v>
      </c>
      <c r="J1321" s="34">
        <v>0</v>
      </c>
      <c r="K1321" s="34">
        <v>0</v>
      </c>
      <c r="L1321" s="9">
        <v>0</v>
      </c>
    </row>
    <row r="1322" spans="1:12" x14ac:dyDescent="0.3">
      <c r="A1322" s="3" t="s">
        <v>185</v>
      </c>
      <c r="B1322" s="3">
        <f t="shared" si="40"/>
        <v>45446</v>
      </c>
      <c r="C1322" s="7" t="s">
        <v>74</v>
      </c>
      <c r="D1322" s="7" t="s">
        <v>61</v>
      </c>
      <c r="E1322" s="9">
        <v>49</v>
      </c>
      <c r="F1322" s="9">
        <v>1199</v>
      </c>
      <c r="G1322" s="9">
        <f t="shared" si="41"/>
        <v>58751</v>
      </c>
      <c r="H1322" s="9">
        <v>0</v>
      </c>
      <c r="I1322" s="9">
        <v>0</v>
      </c>
      <c r="J1322" s="34">
        <v>0</v>
      </c>
      <c r="K1322" s="34">
        <v>0</v>
      </c>
      <c r="L1322" s="9">
        <v>0</v>
      </c>
    </row>
    <row r="1323" spans="1:12" x14ac:dyDescent="0.3">
      <c r="A1323" s="3" t="s">
        <v>185</v>
      </c>
      <c r="B1323" s="3">
        <f t="shared" si="40"/>
        <v>45446</v>
      </c>
      <c r="C1323" s="7" t="s">
        <v>76</v>
      </c>
      <c r="D1323" s="7" t="s">
        <v>46</v>
      </c>
      <c r="E1323" s="9">
        <v>120</v>
      </c>
      <c r="F1323" s="9">
        <v>304</v>
      </c>
      <c r="G1323" s="9">
        <f t="shared" si="41"/>
        <v>36480</v>
      </c>
      <c r="H1323" s="9">
        <v>0</v>
      </c>
      <c r="I1323" s="9">
        <v>0</v>
      </c>
      <c r="J1323" s="34">
        <v>0</v>
      </c>
      <c r="K1323" s="34">
        <v>0</v>
      </c>
      <c r="L1323" s="9">
        <v>0</v>
      </c>
    </row>
    <row r="1324" spans="1:12" x14ac:dyDescent="0.3">
      <c r="A1324" s="3" t="s">
        <v>185</v>
      </c>
      <c r="B1324" s="3">
        <f t="shared" si="40"/>
        <v>45446</v>
      </c>
      <c r="C1324" s="7" t="s">
        <v>76</v>
      </c>
      <c r="D1324" s="7" t="s">
        <v>49</v>
      </c>
      <c r="E1324" s="9">
        <v>115</v>
      </c>
      <c r="F1324" s="9">
        <v>315</v>
      </c>
      <c r="G1324" s="9">
        <f t="shared" si="41"/>
        <v>36225</v>
      </c>
      <c r="H1324" s="9">
        <v>0</v>
      </c>
      <c r="I1324" s="9">
        <v>0</v>
      </c>
      <c r="J1324" s="34">
        <v>0</v>
      </c>
      <c r="K1324" s="34">
        <v>0</v>
      </c>
      <c r="L1324" s="9">
        <v>0</v>
      </c>
    </row>
    <row r="1325" spans="1:12" x14ac:dyDescent="0.3">
      <c r="A1325" s="3" t="s">
        <v>185</v>
      </c>
      <c r="B1325" s="3">
        <f t="shared" si="40"/>
        <v>45446</v>
      </c>
      <c r="C1325" s="7" t="s">
        <v>76</v>
      </c>
      <c r="D1325" s="7" t="s">
        <v>50</v>
      </c>
      <c r="E1325" s="9">
        <v>136</v>
      </c>
      <c r="F1325" s="9">
        <v>325</v>
      </c>
      <c r="G1325" s="9">
        <f t="shared" si="41"/>
        <v>44200</v>
      </c>
      <c r="H1325" s="9">
        <v>1</v>
      </c>
      <c r="I1325" s="9">
        <v>0</v>
      </c>
      <c r="J1325" s="34">
        <v>0.13</v>
      </c>
      <c r="K1325" s="34">
        <v>0.02</v>
      </c>
      <c r="L1325" s="9">
        <v>0</v>
      </c>
    </row>
    <row r="1326" spans="1:12" x14ac:dyDescent="0.3">
      <c r="A1326" s="3" t="s">
        <v>185</v>
      </c>
      <c r="B1326" s="3">
        <f t="shared" si="40"/>
        <v>45446</v>
      </c>
      <c r="C1326" s="7" t="s">
        <v>76</v>
      </c>
      <c r="D1326" s="7" t="s">
        <v>51</v>
      </c>
      <c r="E1326" s="9">
        <v>114</v>
      </c>
      <c r="F1326" s="9">
        <v>363</v>
      </c>
      <c r="G1326" s="9">
        <f t="shared" si="41"/>
        <v>41382</v>
      </c>
      <c r="H1326" s="9">
        <v>0</v>
      </c>
      <c r="I1326" s="9">
        <v>0</v>
      </c>
      <c r="J1326" s="34">
        <v>0</v>
      </c>
      <c r="K1326" s="34">
        <v>0</v>
      </c>
      <c r="L1326" s="9">
        <v>0</v>
      </c>
    </row>
    <row r="1327" spans="1:12" x14ac:dyDescent="0.3">
      <c r="A1327" s="3" t="s">
        <v>185</v>
      </c>
      <c r="B1327" s="3">
        <f t="shared" si="40"/>
        <v>45446</v>
      </c>
      <c r="C1327" s="7" t="s">
        <v>76</v>
      </c>
      <c r="D1327" s="7" t="s">
        <v>52</v>
      </c>
      <c r="E1327" s="9">
        <v>121</v>
      </c>
      <c r="F1327" s="9">
        <v>268</v>
      </c>
      <c r="G1327" s="9">
        <f t="shared" si="41"/>
        <v>32428</v>
      </c>
      <c r="H1327" s="9">
        <v>0</v>
      </c>
      <c r="I1327" s="9">
        <v>0</v>
      </c>
      <c r="J1327" s="34">
        <v>0</v>
      </c>
      <c r="K1327" s="34">
        <v>0</v>
      </c>
      <c r="L1327" s="9">
        <v>0</v>
      </c>
    </row>
    <row r="1328" spans="1:12" x14ac:dyDescent="0.3">
      <c r="A1328" s="3" t="s">
        <v>185</v>
      </c>
      <c r="B1328" s="3">
        <f t="shared" si="40"/>
        <v>45446</v>
      </c>
      <c r="C1328" s="7" t="s">
        <v>76</v>
      </c>
      <c r="D1328" s="7" t="s">
        <v>54</v>
      </c>
      <c r="E1328" s="9">
        <v>325</v>
      </c>
      <c r="F1328" s="9">
        <v>173</v>
      </c>
      <c r="G1328" s="9">
        <f t="shared" si="41"/>
        <v>56225</v>
      </c>
      <c r="H1328" s="9">
        <v>0</v>
      </c>
      <c r="I1328" s="9">
        <v>0</v>
      </c>
      <c r="J1328" s="34">
        <v>0</v>
      </c>
      <c r="K1328" s="34">
        <v>0</v>
      </c>
      <c r="L1328" s="9">
        <v>0</v>
      </c>
    </row>
    <row r="1329" spans="1:12" x14ac:dyDescent="0.3">
      <c r="A1329" s="3" t="s">
        <v>185</v>
      </c>
      <c r="B1329" s="3">
        <f t="shared" si="40"/>
        <v>45446</v>
      </c>
      <c r="C1329" s="7" t="s">
        <v>76</v>
      </c>
      <c r="D1329" s="7" t="s">
        <v>55</v>
      </c>
      <c r="E1329" s="9">
        <v>381</v>
      </c>
      <c r="F1329" s="9">
        <v>191</v>
      </c>
      <c r="G1329" s="9">
        <f t="shared" si="41"/>
        <v>72771</v>
      </c>
      <c r="H1329" s="9">
        <v>1</v>
      </c>
      <c r="I1329" s="9">
        <v>0</v>
      </c>
      <c r="J1329" s="34">
        <v>0.27</v>
      </c>
      <c r="K1329" s="34">
        <v>0.03</v>
      </c>
      <c r="L1329" s="9">
        <v>0</v>
      </c>
    </row>
    <row r="1330" spans="1:12" x14ac:dyDescent="0.3">
      <c r="A1330" s="3" t="s">
        <v>185</v>
      </c>
      <c r="B1330" s="3">
        <f t="shared" si="40"/>
        <v>45446</v>
      </c>
      <c r="C1330" s="7" t="s">
        <v>76</v>
      </c>
      <c r="D1330" s="7" t="s">
        <v>56</v>
      </c>
      <c r="E1330" s="9">
        <v>342</v>
      </c>
      <c r="F1330" s="9">
        <v>211</v>
      </c>
      <c r="G1330" s="9">
        <f t="shared" si="41"/>
        <v>72162</v>
      </c>
      <c r="H1330" s="9">
        <v>0</v>
      </c>
      <c r="I1330" s="9">
        <v>0</v>
      </c>
      <c r="J1330" s="34">
        <v>0</v>
      </c>
      <c r="K1330" s="34">
        <v>0</v>
      </c>
      <c r="L1330" s="9">
        <v>0</v>
      </c>
    </row>
    <row r="1331" spans="1:12" x14ac:dyDescent="0.3">
      <c r="A1331" s="3" t="s">
        <v>185</v>
      </c>
      <c r="B1331" s="3">
        <f t="shared" si="40"/>
        <v>45446</v>
      </c>
      <c r="C1331" s="7" t="s">
        <v>76</v>
      </c>
      <c r="D1331" s="7" t="s">
        <v>57</v>
      </c>
      <c r="E1331" s="9">
        <v>347</v>
      </c>
      <c r="F1331" s="9">
        <v>181</v>
      </c>
      <c r="G1331" s="9">
        <f t="shared" si="41"/>
        <v>62807</v>
      </c>
      <c r="H1331" s="9">
        <v>0</v>
      </c>
      <c r="I1331" s="9">
        <v>0</v>
      </c>
      <c r="J1331" s="34">
        <v>0</v>
      </c>
      <c r="K1331" s="34">
        <v>0</v>
      </c>
      <c r="L1331" s="9">
        <v>0</v>
      </c>
    </row>
    <row r="1332" spans="1:12" x14ac:dyDescent="0.3">
      <c r="A1332" s="3" t="s">
        <v>185</v>
      </c>
      <c r="B1332" s="3">
        <f t="shared" si="40"/>
        <v>45446</v>
      </c>
      <c r="C1332" s="7" t="s">
        <v>76</v>
      </c>
      <c r="D1332" s="7" t="s">
        <v>58</v>
      </c>
      <c r="E1332" s="9">
        <v>55</v>
      </c>
      <c r="F1332" s="9">
        <v>5376</v>
      </c>
      <c r="G1332" s="9">
        <f t="shared" si="41"/>
        <v>295680</v>
      </c>
      <c r="H1332" s="9">
        <v>0</v>
      </c>
      <c r="I1332" s="9">
        <v>0</v>
      </c>
      <c r="J1332" s="34">
        <v>0</v>
      </c>
      <c r="K1332" s="34">
        <v>0</v>
      </c>
      <c r="L1332" s="9">
        <v>0</v>
      </c>
    </row>
    <row r="1333" spans="1:12" x14ac:dyDescent="0.3">
      <c r="A1333" s="3" t="s">
        <v>185</v>
      </c>
      <c r="B1333" s="3">
        <f t="shared" si="40"/>
        <v>45446</v>
      </c>
      <c r="C1333" s="7" t="s">
        <v>76</v>
      </c>
      <c r="D1333" s="7" t="s">
        <v>59</v>
      </c>
      <c r="E1333" s="9">
        <v>61</v>
      </c>
      <c r="F1333" s="9">
        <v>5218</v>
      </c>
      <c r="G1333" s="9">
        <f t="shared" si="41"/>
        <v>318298</v>
      </c>
      <c r="H1333" s="9">
        <v>0</v>
      </c>
      <c r="I1333" s="9">
        <v>0</v>
      </c>
      <c r="J1333" s="34">
        <v>0</v>
      </c>
      <c r="K1333" s="34">
        <v>0</v>
      </c>
      <c r="L1333" s="9">
        <v>0</v>
      </c>
    </row>
    <row r="1334" spans="1:12" x14ac:dyDescent="0.3">
      <c r="A1334" s="3" t="s">
        <v>185</v>
      </c>
      <c r="B1334" s="3">
        <f t="shared" si="40"/>
        <v>45446</v>
      </c>
      <c r="C1334" s="7" t="s">
        <v>76</v>
      </c>
      <c r="D1334" s="7" t="s">
        <v>60</v>
      </c>
      <c r="E1334" s="9">
        <v>66</v>
      </c>
      <c r="F1334" s="9">
        <v>5062</v>
      </c>
      <c r="G1334" s="9">
        <f t="shared" si="41"/>
        <v>334092</v>
      </c>
      <c r="H1334" s="9">
        <v>0</v>
      </c>
      <c r="I1334" s="9">
        <v>0</v>
      </c>
      <c r="J1334" s="34">
        <v>0</v>
      </c>
      <c r="K1334" s="34">
        <v>0</v>
      </c>
      <c r="L1334" s="9">
        <v>0</v>
      </c>
    </row>
    <row r="1335" spans="1:12" x14ac:dyDescent="0.3">
      <c r="A1335" s="3" t="s">
        <v>185</v>
      </c>
      <c r="B1335" s="3">
        <f t="shared" si="40"/>
        <v>45446</v>
      </c>
      <c r="C1335" s="7" t="s">
        <v>76</v>
      </c>
      <c r="D1335" s="7" t="s">
        <v>61</v>
      </c>
      <c r="E1335" s="9">
        <v>57</v>
      </c>
      <c r="F1335" s="9">
        <v>1250</v>
      </c>
      <c r="G1335" s="9">
        <f t="shared" si="41"/>
        <v>71250</v>
      </c>
      <c r="H1335" s="9">
        <v>0</v>
      </c>
      <c r="I1335" s="9">
        <v>0</v>
      </c>
      <c r="J1335" s="34">
        <v>0</v>
      </c>
      <c r="K1335" s="34">
        <v>0</v>
      </c>
      <c r="L1335" s="9">
        <v>0</v>
      </c>
    </row>
    <row r="1336" spans="1:12" x14ac:dyDescent="0.3">
      <c r="A1336" s="3" t="s">
        <v>152</v>
      </c>
      <c r="B1336" s="3">
        <f t="shared" si="40"/>
        <v>45453</v>
      </c>
      <c r="C1336" s="7" t="s">
        <v>62</v>
      </c>
      <c r="D1336" s="7" t="s">
        <v>46</v>
      </c>
      <c r="E1336" s="9">
        <v>298</v>
      </c>
      <c r="F1336" s="9">
        <v>295</v>
      </c>
      <c r="G1336" s="9">
        <f t="shared" si="41"/>
        <v>87910</v>
      </c>
      <c r="H1336" s="9">
        <v>1</v>
      </c>
      <c r="I1336" s="9">
        <v>0</v>
      </c>
      <c r="J1336" s="34">
        <v>0.19</v>
      </c>
      <c r="K1336" s="34">
        <v>0.02</v>
      </c>
      <c r="L1336" s="9">
        <v>0</v>
      </c>
    </row>
    <row r="1337" spans="1:12" x14ac:dyDescent="0.3">
      <c r="A1337" s="3" t="s">
        <v>152</v>
      </c>
      <c r="B1337" s="3">
        <f t="shared" si="40"/>
        <v>45453</v>
      </c>
      <c r="C1337" s="7" t="s">
        <v>62</v>
      </c>
      <c r="D1337" s="7" t="s">
        <v>49</v>
      </c>
      <c r="E1337" s="9">
        <v>245</v>
      </c>
      <c r="F1337" s="9">
        <v>302</v>
      </c>
      <c r="G1337" s="9">
        <f t="shared" si="41"/>
        <v>73990</v>
      </c>
      <c r="H1337" s="9">
        <v>0</v>
      </c>
      <c r="I1337" s="9">
        <v>0</v>
      </c>
      <c r="J1337" s="34">
        <v>0</v>
      </c>
      <c r="K1337" s="34">
        <v>0</v>
      </c>
      <c r="L1337" s="9">
        <v>0</v>
      </c>
    </row>
    <row r="1338" spans="1:12" x14ac:dyDescent="0.3">
      <c r="A1338" s="3" t="s">
        <v>152</v>
      </c>
      <c r="B1338" s="3">
        <f t="shared" si="40"/>
        <v>45453</v>
      </c>
      <c r="C1338" s="7" t="s">
        <v>62</v>
      </c>
      <c r="D1338" s="7" t="s">
        <v>50</v>
      </c>
      <c r="E1338" s="9">
        <v>262</v>
      </c>
      <c r="F1338" s="9">
        <v>313</v>
      </c>
      <c r="G1338" s="9">
        <f t="shared" si="41"/>
        <v>82006</v>
      </c>
      <c r="H1338" s="9">
        <v>0</v>
      </c>
      <c r="I1338" s="9">
        <v>0</v>
      </c>
      <c r="J1338" s="34">
        <v>0</v>
      </c>
      <c r="K1338" s="34">
        <v>0</v>
      </c>
      <c r="L1338" s="9">
        <v>0</v>
      </c>
    </row>
    <row r="1339" spans="1:12" x14ac:dyDescent="0.3">
      <c r="A1339" s="3" t="s">
        <v>152</v>
      </c>
      <c r="B1339" s="3">
        <f t="shared" si="40"/>
        <v>45453</v>
      </c>
      <c r="C1339" s="7" t="s">
        <v>62</v>
      </c>
      <c r="D1339" s="7" t="s">
        <v>51</v>
      </c>
      <c r="E1339" s="9">
        <v>317</v>
      </c>
      <c r="F1339" s="9">
        <v>347</v>
      </c>
      <c r="G1339" s="9">
        <f t="shared" si="41"/>
        <v>109999</v>
      </c>
      <c r="H1339" s="9">
        <v>1</v>
      </c>
      <c r="I1339" s="9">
        <v>0</v>
      </c>
      <c r="J1339" s="34">
        <v>0.17</v>
      </c>
      <c r="K1339" s="34">
        <v>0.02</v>
      </c>
      <c r="L1339" s="9">
        <v>0</v>
      </c>
    </row>
    <row r="1340" spans="1:12" x14ac:dyDescent="0.3">
      <c r="A1340" s="3" t="s">
        <v>152</v>
      </c>
      <c r="B1340" s="3">
        <f t="shared" si="40"/>
        <v>45453</v>
      </c>
      <c r="C1340" s="7" t="s">
        <v>62</v>
      </c>
      <c r="D1340" s="7" t="s">
        <v>52</v>
      </c>
      <c r="E1340" s="9">
        <v>299</v>
      </c>
      <c r="F1340" s="9">
        <v>256</v>
      </c>
      <c r="G1340" s="9">
        <f t="shared" si="41"/>
        <v>76544</v>
      </c>
      <c r="H1340" s="9">
        <v>0</v>
      </c>
      <c r="I1340" s="9">
        <v>0</v>
      </c>
      <c r="J1340" s="34">
        <v>0</v>
      </c>
      <c r="K1340" s="34">
        <v>0</v>
      </c>
      <c r="L1340" s="9">
        <v>0</v>
      </c>
    </row>
    <row r="1341" spans="1:12" x14ac:dyDescent="0.3">
      <c r="A1341" s="3" t="s">
        <v>152</v>
      </c>
      <c r="B1341" s="3">
        <f t="shared" si="40"/>
        <v>45453</v>
      </c>
      <c r="C1341" s="7" t="s">
        <v>62</v>
      </c>
      <c r="D1341" s="7" t="s">
        <v>54</v>
      </c>
      <c r="E1341" s="9">
        <v>833</v>
      </c>
      <c r="F1341" s="9">
        <v>165</v>
      </c>
      <c r="G1341" s="9">
        <f t="shared" si="41"/>
        <v>137445</v>
      </c>
      <c r="H1341" s="9">
        <v>1</v>
      </c>
      <c r="I1341" s="9">
        <v>0</v>
      </c>
      <c r="J1341" s="34">
        <v>0.14000000000000001</v>
      </c>
      <c r="K1341" s="34">
        <v>0.03</v>
      </c>
      <c r="L1341" s="9">
        <v>0</v>
      </c>
    </row>
    <row r="1342" spans="1:12" x14ac:dyDescent="0.3">
      <c r="A1342" s="3" t="s">
        <v>152</v>
      </c>
      <c r="B1342" s="3">
        <f t="shared" si="40"/>
        <v>45453</v>
      </c>
      <c r="C1342" s="7" t="s">
        <v>62</v>
      </c>
      <c r="D1342" s="7" t="s">
        <v>55</v>
      </c>
      <c r="E1342" s="9">
        <v>757</v>
      </c>
      <c r="F1342" s="9">
        <v>183</v>
      </c>
      <c r="G1342" s="9">
        <f t="shared" si="41"/>
        <v>138531</v>
      </c>
      <c r="H1342" s="9">
        <v>0</v>
      </c>
      <c r="I1342" s="9">
        <v>0</v>
      </c>
      <c r="J1342" s="34">
        <v>0</v>
      </c>
      <c r="K1342" s="34">
        <v>0</v>
      </c>
      <c r="L1342" s="9">
        <v>0</v>
      </c>
    </row>
    <row r="1343" spans="1:12" x14ac:dyDescent="0.3">
      <c r="A1343" s="3" t="s">
        <v>152</v>
      </c>
      <c r="B1343" s="3">
        <f t="shared" si="40"/>
        <v>45453</v>
      </c>
      <c r="C1343" s="7" t="s">
        <v>62</v>
      </c>
      <c r="D1343" s="7" t="s">
        <v>56</v>
      </c>
      <c r="E1343" s="9">
        <v>828</v>
      </c>
      <c r="F1343" s="9">
        <v>201</v>
      </c>
      <c r="G1343" s="9">
        <f t="shared" si="41"/>
        <v>166428</v>
      </c>
      <c r="H1343" s="9">
        <v>1</v>
      </c>
      <c r="I1343" s="9">
        <v>0</v>
      </c>
      <c r="J1343" s="34">
        <v>0.12</v>
      </c>
      <c r="K1343" s="34">
        <v>0.03</v>
      </c>
      <c r="L1343" s="9">
        <v>0</v>
      </c>
    </row>
    <row r="1344" spans="1:12" x14ac:dyDescent="0.3">
      <c r="A1344" s="3" t="s">
        <v>152</v>
      </c>
      <c r="B1344" s="3">
        <f t="shared" si="40"/>
        <v>45453</v>
      </c>
      <c r="C1344" s="7" t="s">
        <v>62</v>
      </c>
      <c r="D1344" s="7" t="s">
        <v>57</v>
      </c>
      <c r="E1344" s="9">
        <v>722</v>
      </c>
      <c r="F1344" s="9">
        <v>174</v>
      </c>
      <c r="G1344" s="9">
        <f t="shared" si="41"/>
        <v>125628</v>
      </c>
      <c r="H1344" s="9">
        <v>0</v>
      </c>
      <c r="I1344" s="9">
        <v>0</v>
      </c>
      <c r="J1344" s="34">
        <v>0</v>
      </c>
      <c r="K1344" s="34">
        <v>0</v>
      </c>
      <c r="L1344" s="9">
        <v>0</v>
      </c>
    </row>
    <row r="1345" spans="1:12" x14ac:dyDescent="0.3">
      <c r="A1345" s="3" t="s">
        <v>152</v>
      </c>
      <c r="B1345" s="3">
        <f t="shared" si="40"/>
        <v>45453</v>
      </c>
      <c r="C1345" s="7" t="s">
        <v>62</v>
      </c>
      <c r="D1345" s="7" t="s">
        <v>58</v>
      </c>
      <c r="E1345" s="9">
        <v>56</v>
      </c>
      <c r="F1345" s="9">
        <v>5135</v>
      </c>
      <c r="G1345" s="9">
        <f t="shared" si="41"/>
        <v>287560</v>
      </c>
      <c r="H1345" s="9">
        <v>0</v>
      </c>
      <c r="I1345" s="9">
        <v>0</v>
      </c>
      <c r="J1345" s="34">
        <v>0</v>
      </c>
      <c r="K1345" s="34">
        <v>0</v>
      </c>
      <c r="L1345" s="9">
        <v>0</v>
      </c>
    </row>
    <row r="1346" spans="1:12" x14ac:dyDescent="0.3">
      <c r="A1346" s="3" t="s">
        <v>152</v>
      </c>
      <c r="B1346" s="3">
        <f t="shared" ref="B1346:B1409" si="42">DATE(LEFT(A1346,4),1,1)
 + MOD(1 - WEEKDAY(DATE(LEFT(A1346,4),1,1),2),7)
 + 7*(VALUE(RIGHT(A1346,2)) - 1)</f>
        <v>45453</v>
      </c>
      <c r="C1346" s="7" t="s">
        <v>62</v>
      </c>
      <c r="D1346" s="7" t="s">
        <v>59</v>
      </c>
      <c r="E1346" s="9">
        <v>54</v>
      </c>
      <c r="F1346" s="9">
        <v>5016</v>
      </c>
      <c r="G1346" s="9">
        <f t="shared" ref="G1346:G1409" si="43">E1346*F1346</f>
        <v>270864</v>
      </c>
      <c r="H1346" s="9">
        <v>0</v>
      </c>
      <c r="I1346" s="9">
        <v>0</v>
      </c>
      <c r="J1346" s="34">
        <v>0</v>
      </c>
      <c r="K1346" s="34">
        <v>0</v>
      </c>
      <c r="L1346" s="9">
        <v>1</v>
      </c>
    </row>
    <row r="1347" spans="1:12" x14ac:dyDescent="0.3">
      <c r="A1347" s="3" t="s">
        <v>152</v>
      </c>
      <c r="B1347" s="3">
        <f t="shared" si="42"/>
        <v>45453</v>
      </c>
      <c r="C1347" s="7" t="s">
        <v>62</v>
      </c>
      <c r="D1347" s="7" t="s">
        <v>60</v>
      </c>
      <c r="E1347" s="9">
        <v>59</v>
      </c>
      <c r="F1347" s="9">
        <v>4875</v>
      </c>
      <c r="G1347" s="9">
        <f t="shared" si="43"/>
        <v>287625</v>
      </c>
      <c r="H1347" s="9">
        <v>0</v>
      </c>
      <c r="I1347" s="9">
        <v>0</v>
      </c>
      <c r="J1347" s="34">
        <v>0</v>
      </c>
      <c r="K1347" s="34">
        <v>0</v>
      </c>
      <c r="L1347" s="9">
        <v>0</v>
      </c>
    </row>
    <row r="1348" spans="1:12" x14ac:dyDescent="0.3">
      <c r="A1348" s="3" t="s">
        <v>152</v>
      </c>
      <c r="B1348" s="3">
        <f t="shared" si="42"/>
        <v>45453</v>
      </c>
      <c r="C1348" s="7" t="s">
        <v>62</v>
      </c>
      <c r="D1348" s="7" t="s">
        <v>61</v>
      </c>
      <c r="E1348" s="9">
        <v>58</v>
      </c>
      <c r="F1348" s="9">
        <v>1191</v>
      </c>
      <c r="G1348" s="9">
        <f t="shared" si="43"/>
        <v>69078</v>
      </c>
      <c r="H1348" s="9">
        <v>0</v>
      </c>
      <c r="I1348" s="9">
        <v>0</v>
      </c>
      <c r="J1348" s="34">
        <v>0</v>
      </c>
      <c r="K1348" s="34">
        <v>0</v>
      </c>
      <c r="L1348" s="9">
        <v>0</v>
      </c>
    </row>
    <row r="1349" spans="1:12" x14ac:dyDescent="0.3">
      <c r="A1349" s="3" t="s">
        <v>152</v>
      </c>
      <c r="B1349" s="3">
        <f t="shared" si="42"/>
        <v>45453</v>
      </c>
      <c r="C1349" s="7" t="s">
        <v>66</v>
      </c>
      <c r="D1349" s="7" t="s">
        <v>46</v>
      </c>
      <c r="E1349" s="9">
        <v>183</v>
      </c>
      <c r="F1349" s="9">
        <v>299</v>
      </c>
      <c r="G1349" s="9">
        <f t="shared" si="43"/>
        <v>54717</v>
      </c>
      <c r="H1349" s="9">
        <v>0</v>
      </c>
      <c r="I1349" s="9">
        <v>0</v>
      </c>
      <c r="J1349" s="34">
        <v>0</v>
      </c>
      <c r="K1349" s="34">
        <v>0</v>
      </c>
      <c r="L1349" s="9">
        <v>2</v>
      </c>
    </row>
    <row r="1350" spans="1:12" x14ac:dyDescent="0.3">
      <c r="A1350" s="3" t="s">
        <v>152</v>
      </c>
      <c r="B1350" s="3">
        <f t="shared" si="42"/>
        <v>45453</v>
      </c>
      <c r="C1350" s="7" t="s">
        <v>66</v>
      </c>
      <c r="D1350" s="7" t="s">
        <v>49</v>
      </c>
      <c r="E1350" s="9">
        <v>184</v>
      </c>
      <c r="F1350" s="9">
        <v>309</v>
      </c>
      <c r="G1350" s="9">
        <f t="shared" si="43"/>
        <v>56856</v>
      </c>
      <c r="H1350" s="9">
        <v>0</v>
      </c>
      <c r="I1350" s="9">
        <v>0</v>
      </c>
      <c r="J1350" s="34">
        <v>0</v>
      </c>
      <c r="K1350" s="34">
        <v>0</v>
      </c>
      <c r="L1350" s="9">
        <v>0</v>
      </c>
    </row>
    <row r="1351" spans="1:12" x14ac:dyDescent="0.3">
      <c r="A1351" s="3" t="s">
        <v>152</v>
      </c>
      <c r="B1351" s="3">
        <f t="shared" si="42"/>
        <v>45453</v>
      </c>
      <c r="C1351" s="7" t="s">
        <v>66</v>
      </c>
      <c r="D1351" s="7" t="s">
        <v>50</v>
      </c>
      <c r="E1351" s="9">
        <v>218</v>
      </c>
      <c r="F1351" s="9">
        <v>322</v>
      </c>
      <c r="G1351" s="9">
        <f t="shared" si="43"/>
        <v>70196</v>
      </c>
      <c r="H1351" s="9">
        <v>1</v>
      </c>
      <c r="I1351" s="9">
        <v>0</v>
      </c>
      <c r="J1351" s="34">
        <v>0.15</v>
      </c>
      <c r="K1351" s="34">
        <v>0.01</v>
      </c>
      <c r="L1351" s="9">
        <v>0</v>
      </c>
    </row>
    <row r="1352" spans="1:12" x14ac:dyDescent="0.3">
      <c r="A1352" s="3" t="s">
        <v>152</v>
      </c>
      <c r="B1352" s="3">
        <f t="shared" si="42"/>
        <v>45453</v>
      </c>
      <c r="C1352" s="7" t="s">
        <v>66</v>
      </c>
      <c r="D1352" s="7" t="s">
        <v>51</v>
      </c>
      <c r="E1352" s="9">
        <v>205</v>
      </c>
      <c r="F1352" s="9">
        <v>358</v>
      </c>
      <c r="G1352" s="9">
        <f t="shared" si="43"/>
        <v>73390</v>
      </c>
      <c r="H1352" s="9">
        <v>1</v>
      </c>
      <c r="I1352" s="9">
        <v>1</v>
      </c>
      <c r="J1352" s="34">
        <v>0.21</v>
      </c>
      <c r="K1352" s="34">
        <v>0.01</v>
      </c>
      <c r="L1352" s="9">
        <v>0</v>
      </c>
    </row>
    <row r="1353" spans="1:12" x14ac:dyDescent="0.3">
      <c r="A1353" s="3" t="s">
        <v>152</v>
      </c>
      <c r="B1353" s="3">
        <f t="shared" si="42"/>
        <v>45453</v>
      </c>
      <c r="C1353" s="7" t="s">
        <v>66</v>
      </c>
      <c r="D1353" s="7" t="s">
        <v>52</v>
      </c>
      <c r="E1353" s="9">
        <v>198</v>
      </c>
      <c r="F1353" s="9">
        <v>264</v>
      </c>
      <c r="G1353" s="9">
        <f t="shared" si="43"/>
        <v>52272</v>
      </c>
      <c r="H1353" s="9">
        <v>0</v>
      </c>
      <c r="I1353" s="9">
        <v>0</v>
      </c>
      <c r="J1353" s="34">
        <v>0</v>
      </c>
      <c r="K1353" s="34">
        <v>0</v>
      </c>
      <c r="L1353" s="9">
        <v>0</v>
      </c>
    </row>
    <row r="1354" spans="1:12" x14ac:dyDescent="0.3">
      <c r="A1354" s="3" t="s">
        <v>152</v>
      </c>
      <c r="B1354" s="3">
        <f t="shared" si="42"/>
        <v>45453</v>
      </c>
      <c r="C1354" s="7" t="s">
        <v>66</v>
      </c>
      <c r="D1354" s="7" t="s">
        <v>54</v>
      </c>
      <c r="E1354" s="9">
        <v>671</v>
      </c>
      <c r="F1354" s="9">
        <v>170</v>
      </c>
      <c r="G1354" s="9">
        <f t="shared" si="43"/>
        <v>114070</v>
      </c>
      <c r="H1354" s="9">
        <v>1</v>
      </c>
      <c r="I1354" s="9">
        <v>0</v>
      </c>
      <c r="J1354" s="34">
        <v>0.28999999999999998</v>
      </c>
      <c r="K1354" s="34">
        <v>0.02</v>
      </c>
      <c r="L1354" s="9">
        <v>0</v>
      </c>
    </row>
    <row r="1355" spans="1:12" x14ac:dyDescent="0.3">
      <c r="A1355" s="3" t="s">
        <v>152</v>
      </c>
      <c r="B1355" s="3">
        <f t="shared" si="42"/>
        <v>45453</v>
      </c>
      <c r="C1355" s="7" t="s">
        <v>66</v>
      </c>
      <c r="D1355" s="7" t="s">
        <v>55</v>
      </c>
      <c r="E1355" s="9">
        <v>545</v>
      </c>
      <c r="F1355" s="9">
        <v>188</v>
      </c>
      <c r="G1355" s="9">
        <f t="shared" si="43"/>
        <v>102460</v>
      </c>
      <c r="H1355" s="9">
        <v>1</v>
      </c>
      <c r="I1355" s="9">
        <v>0</v>
      </c>
      <c r="J1355" s="34">
        <v>0.15</v>
      </c>
      <c r="K1355" s="34">
        <v>0.02</v>
      </c>
      <c r="L1355" s="9">
        <v>0</v>
      </c>
    </row>
    <row r="1356" spans="1:12" x14ac:dyDescent="0.3">
      <c r="A1356" s="3" t="s">
        <v>152</v>
      </c>
      <c r="B1356" s="3">
        <f t="shared" si="42"/>
        <v>45453</v>
      </c>
      <c r="C1356" s="7" t="s">
        <v>66</v>
      </c>
      <c r="D1356" s="7" t="s">
        <v>56</v>
      </c>
      <c r="E1356" s="9">
        <v>580</v>
      </c>
      <c r="F1356" s="9">
        <v>206</v>
      </c>
      <c r="G1356" s="9">
        <f t="shared" si="43"/>
        <v>119480</v>
      </c>
      <c r="H1356" s="9">
        <v>1</v>
      </c>
      <c r="I1356" s="9">
        <v>0</v>
      </c>
      <c r="J1356" s="34">
        <v>0.12</v>
      </c>
      <c r="K1356" s="34">
        <v>0.02</v>
      </c>
      <c r="L1356" s="9">
        <v>0</v>
      </c>
    </row>
    <row r="1357" spans="1:12" x14ac:dyDescent="0.3">
      <c r="A1357" s="3" t="s">
        <v>152</v>
      </c>
      <c r="B1357" s="3">
        <f t="shared" si="42"/>
        <v>45453</v>
      </c>
      <c r="C1357" s="7" t="s">
        <v>66</v>
      </c>
      <c r="D1357" s="7" t="s">
        <v>57</v>
      </c>
      <c r="E1357" s="9">
        <v>454</v>
      </c>
      <c r="F1357" s="9">
        <v>179</v>
      </c>
      <c r="G1357" s="9">
        <f t="shared" si="43"/>
        <v>81266</v>
      </c>
      <c r="H1357" s="9">
        <v>0</v>
      </c>
      <c r="I1357" s="9">
        <v>0</v>
      </c>
      <c r="J1357" s="34">
        <v>0</v>
      </c>
      <c r="K1357" s="34">
        <v>0</v>
      </c>
      <c r="L1357" s="9">
        <v>0</v>
      </c>
    </row>
    <row r="1358" spans="1:12" x14ac:dyDescent="0.3">
      <c r="A1358" s="3" t="s">
        <v>152</v>
      </c>
      <c r="B1358" s="3">
        <f t="shared" si="42"/>
        <v>45453</v>
      </c>
      <c r="C1358" s="7" t="s">
        <v>66</v>
      </c>
      <c r="D1358" s="7" t="s">
        <v>58</v>
      </c>
      <c r="E1358" s="9">
        <v>41</v>
      </c>
      <c r="F1358" s="9">
        <v>5231</v>
      </c>
      <c r="G1358" s="9">
        <f t="shared" si="43"/>
        <v>214471</v>
      </c>
      <c r="H1358" s="9">
        <v>0</v>
      </c>
      <c r="I1358" s="9">
        <v>0</v>
      </c>
      <c r="J1358" s="34">
        <v>0</v>
      </c>
      <c r="K1358" s="34">
        <v>0</v>
      </c>
      <c r="L1358" s="9">
        <v>0</v>
      </c>
    </row>
    <row r="1359" spans="1:12" x14ac:dyDescent="0.3">
      <c r="A1359" s="3" t="s">
        <v>152</v>
      </c>
      <c r="B1359" s="3">
        <f t="shared" si="42"/>
        <v>45453</v>
      </c>
      <c r="C1359" s="7" t="s">
        <v>66</v>
      </c>
      <c r="D1359" s="7" t="s">
        <v>59</v>
      </c>
      <c r="E1359" s="9">
        <v>51</v>
      </c>
      <c r="F1359" s="9">
        <v>5141</v>
      </c>
      <c r="G1359" s="9">
        <f t="shared" si="43"/>
        <v>262191</v>
      </c>
      <c r="H1359" s="9">
        <v>0</v>
      </c>
      <c r="I1359" s="9">
        <v>0</v>
      </c>
      <c r="J1359" s="34">
        <v>0</v>
      </c>
      <c r="K1359" s="34">
        <v>0</v>
      </c>
      <c r="L1359" s="9">
        <v>0</v>
      </c>
    </row>
    <row r="1360" spans="1:12" x14ac:dyDescent="0.3">
      <c r="A1360" s="3" t="s">
        <v>152</v>
      </c>
      <c r="B1360" s="3">
        <f t="shared" si="42"/>
        <v>45453</v>
      </c>
      <c r="C1360" s="7" t="s">
        <v>66</v>
      </c>
      <c r="D1360" s="7" t="s">
        <v>60</v>
      </c>
      <c r="E1360" s="9">
        <v>45</v>
      </c>
      <c r="F1360" s="9">
        <v>4971</v>
      </c>
      <c r="G1360" s="9">
        <f t="shared" si="43"/>
        <v>223695</v>
      </c>
      <c r="H1360" s="9">
        <v>1</v>
      </c>
      <c r="I1360" s="9">
        <v>1</v>
      </c>
      <c r="J1360" s="34">
        <v>0.1</v>
      </c>
      <c r="K1360" s="34">
        <v>0</v>
      </c>
      <c r="L1360" s="9">
        <v>0</v>
      </c>
    </row>
    <row r="1361" spans="1:12" x14ac:dyDescent="0.3">
      <c r="A1361" s="3" t="s">
        <v>152</v>
      </c>
      <c r="B1361" s="3">
        <f t="shared" si="42"/>
        <v>45453</v>
      </c>
      <c r="C1361" s="7" t="s">
        <v>70</v>
      </c>
      <c r="D1361" s="7" t="s">
        <v>46</v>
      </c>
      <c r="E1361" s="9">
        <v>92</v>
      </c>
      <c r="F1361" s="9">
        <v>308</v>
      </c>
      <c r="G1361" s="9">
        <f t="shared" si="43"/>
        <v>28336</v>
      </c>
      <c r="H1361" s="9">
        <v>1</v>
      </c>
      <c r="I1361" s="9">
        <v>0</v>
      </c>
      <c r="J1361" s="34">
        <v>0.13</v>
      </c>
      <c r="K1361" s="34">
        <v>0.01</v>
      </c>
      <c r="L1361" s="9">
        <v>0</v>
      </c>
    </row>
    <row r="1362" spans="1:12" x14ac:dyDescent="0.3">
      <c r="A1362" s="3" t="s">
        <v>152</v>
      </c>
      <c r="B1362" s="3">
        <f t="shared" si="42"/>
        <v>45453</v>
      </c>
      <c r="C1362" s="7" t="s">
        <v>70</v>
      </c>
      <c r="D1362" s="7" t="s">
        <v>49</v>
      </c>
      <c r="E1362" s="9">
        <v>76</v>
      </c>
      <c r="F1362" s="9">
        <v>323</v>
      </c>
      <c r="G1362" s="9">
        <f t="shared" si="43"/>
        <v>24548</v>
      </c>
      <c r="H1362" s="9">
        <v>0</v>
      </c>
      <c r="I1362" s="9">
        <v>0</v>
      </c>
      <c r="J1362" s="34">
        <v>0</v>
      </c>
      <c r="K1362" s="34">
        <v>0</v>
      </c>
      <c r="L1362" s="9">
        <v>1</v>
      </c>
    </row>
    <row r="1363" spans="1:12" x14ac:dyDescent="0.3">
      <c r="A1363" s="3" t="s">
        <v>152</v>
      </c>
      <c r="B1363" s="3">
        <f t="shared" si="42"/>
        <v>45453</v>
      </c>
      <c r="C1363" s="7" t="s">
        <v>70</v>
      </c>
      <c r="D1363" s="7" t="s">
        <v>50</v>
      </c>
      <c r="E1363" s="9">
        <v>97</v>
      </c>
      <c r="F1363" s="9">
        <v>325</v>
      </c>
      <c r="G1363" s="9">
        <f t="shared" si="43"/>
        <v>31525</v>
      </c>
      <c r="H1363" s="9">
        <v>1</v>
      </c>
      <c r="I1363" s="9">
        <v>0</v>
      </c>
      <c r="J1363" s="34">
        <v>0.23</v>
      </c>
      <c r="K1363" s="34">
        <v>0.01</v>
      </c>
      <c r="L1363" s="9">
        <v>0</v>
      </c>
    </row>
    <row r="1364" spans="1:12" x14ac:dyDescent="0.3">
      <c r="A1364" s="3" t="s">
        <v>152</v>
      </c>
      <c r="B1364" s="3">
        <f t="shared" si="42"/>
        <v>45453</v>
      </c>
      <c r="C1364" s="7" t="s">
        <v>70</v>
      </c>
      <c r="D1364" s="7" t="s">
        <v>52</v>
      </c>
      <c r="E1364" s="9">
        <v>84</v>
      </c>
      <c r="F1364" s="9">
        <v>270</v>
      </c>
      <c r="G1364" s="9">
        <f t="shared" si="43"/>
        <v>22680</v>
      </c>
      <c r="H1364" s="9">
        <v>0</v>
      </c>
      <c r="I1364" s="9">
        <v>0</v>
      </c>
      <c r="J1364" s="34">
        <v>0</v>
      </c>
      <c r="K1364" s="34">
        <v>0</v>
      </c>
      <c r="L1364" s="9">
        <v>0</v>
      </c>
    </row>
    <row r="1365" spans="1:12" x14ac:dyDescent="0.3">
      <c r="A1365" s="3" t="s">
        <v>152</v>
      </c>
      <c r="B1365" s="3">
        <f t="shared" si="42"/>
        <v>45453</v>
      </c>
      <c r="C1365" s="7" t="s">
        <v>70</v>
      </c>
      <c r="D1365" s="7" t="s">
        <v>55</v>
      </c>
      <c r="E1365" s="9">
        <v>319</v>
      </c>
      <c r="F1365" s="9">
        <v>192</v>
      </c>
      <c r="G1365" s="9">
        <f t="shared" si="43"/>
        <v>61248</v>
      </c>
      <c r="H1365" s="9">
        <v>1</v>
      </c>
      <c r="I1365" s="9">
        <v>1</v>
      </c>
      <c r="J1365" s="34">
        <v>0.28000000000000003</v>
      </c>
      <c r="K1365" s="34">
        <v>0.02</v>
      </c>
      <c r="L1365" s="9">
        <v>0</v>
      </c>
    </row>
    <row r="1366" spans="1:12" x14ac:dyDescent="0.3">
      <c r="A1366" s="3" t="s">
        <v>152</v>
      </c>
      <c r="B1366" s="3">
        <f t="shared" si="42"/>
        <v>45453</v>
      </c>
      <c r="C1366" s="7" t="s">
        <v>70</v>
      </c>
      <c r="D1366" s="7" t="s">
        <v>56</v>
      </c>
      <c r="E1366" s="9">
        <v>251</v>
      </c>
      <c r="F1366" s="9">
        <v>209</v>
      </c>
      <c r="G1366" s="9">
        <f t="shared" si="43"/>
        <v>52459</v>
      </c>
      <c r="H1366" s="9">
        <v>0</v>
      </c>
      <c r="I1366" s="9">
        <v>0</v>
      </c>
      <c r="J1366" s="34">
        <v>0</v>
      </c>
      <c r="K1366" s="34">
        <v>0</v>
      </c>
      <c r="L1366" s="9">
        <v>0</v>
      </c>
    </row>
    <row r="1367" spans="1:12" x14ac:dyDescent="0.3">
      <c r="A1367" s="3" t="s">
        <v>152</v>
      </c>
      <c r="B1367" s="3">
        <f t="shared" si="42"/>
        <v>45453</v>
      </c>
      <c r="C1367" s="7" t="s">
        <v>70</v>
      </c>
      <c r="D1367" s="7" t="s">
        <v>57</v>
      </c>
      <c r="E1367" s="9">
        <v>299</v>
      </c>
      <c r="F1367" s="9">
        <v>183</v>
      </c>
      <c r="G1367" s="9">
        <f t="shared" si="43"/>
        <v>54717</v>
      </c>
      <c r="H1367" s="9">
        <v>1</v>
      </c>
      <c r="I1367" s="9">
        <v>1</v>
      </c>
      <c r="J1367" s="34">
        <v>0.28000000000000003</v>
      </c>
      <c r="K1367" s="34">
        <v>0.02</v>
      </c>
      <c r="L1367" s="9">
        <v>0</v>
      </c>
    </row>
    <row r="1368" spans="1:12" x14ac:dyDescent="0.3">
      <c r="A1368" s="3" t="s">
        <v>152</v>
      </c>
      <c r="B1368" s="3">
        <f t="shared" si="42"/>
        <v>45453</v>
      </c>
      <c r="C1368" s="7" t="s">
        <v>74</v>
      </c>
      <c r="D1368" s="7" t="s">
        <v>46</v>
      </c>
      <c r="E1368" s="9">
        <v>292</v>
      </c>
      <c r="F1368" s="9">
        <v>295</v>
      </c>
      <c r="G1368" s="9">
        <f t="shared" si="43"/>
        <v>86140</v>
      </c>
      <c r="H1368" s="9">
        <v>1</v>
      </c>
      <c r="I1368" s="9">
        <v>0</v>
      </c>
      <c r="J1368" s="34">
        <v>0.1</v>
      </c>
      <c r="K1368" s="34">
        <v>0.02</v>
      </c>
      <c r="L1368" s="9">
        <v>0</v>
      </c>
    </row>
    <row r="1369" spans="1:12" x14ac:dyDescent="0.3">
      <c r="A1369" s="3" t="s">
        <v>152</v>
      </c>
      <c r="B1369" s="3">
        <f t="shared" si="42"/>
        <v>45453</v>
      </c>
      <c r="C1369" s="7" t="s">
        <v>74</v>
      </c>
      <c r="D1369" s="7" t="s">
        <v>49</v>
      </c>
      <c r="E1369" s="9">
        <v>283</v>
      </c>
      <c r="F1369" s="9">
        <v>302</v>
      </c>
      <c r="G1369" s="9">
        <f t="shared" si="43"/>
        <v>85466</v>
      </c>
      <c r="H1369" s="9">
        <v>0</v>
      </c>
      <c r="I1369" s="9">
        <v>0</v>
      </c>
      <c r="J1369" s="34">
        <v>0</v>
      </c>
      <c r="K1369" s="34">
        <v>0</v>
      </c>
      <c r="L1369" s="9">
        <v>0</v>
      </c>
    </row>
    <row r="1370" spans="1:12" x14ac:dyDescent="0.3">
      <c r="A1370" s="3" t="s">
        <v>152</v>
      </c>
      <c r="B1370" s="3">
        <f t="shared" si="42"/>
        <v>45453</v>
      </c>
      <c r="C1370" s="7" t="s">
        <v>74</v>
      </c>
      <c r="D1370" s="7" t="s">
        <v>50</v>
      </c>
      <c r="E1370" s="9">
        <v>259</v>
      </c>
      <c r="F1370" s="9">
        <v>314</v>
      </c>
      <c r="G1370" s="9">
        <f t="shared" si="43"/>
        <v>81326</v>
      </c>
      <c r="H1370" s="9">
        <v>0</v>
      </c>
      <c r="I1370" s="9">
        <v>0</v>
      </c>
      <c r="J1370" s="34">
        <v>0</v>
      </c>
      <c r="K1370" s="34">
        <v>0</v>
      </c>
      <c r="L1370" s="9">
        <v>3</v>
      </c>
    </row>
    <row r="1371" spans="1:12" x14ac:dyDescent="0.3">
      <c r="A1371" s="3" t="s">
        <v>152</v>
      </c>
      <c r="B1371" s="3">
        <f t="shared" si="42"/>
        <v>45453</v>
      </c>
      <c r="C1371" s="7" t="s">
        <v>74</v>
      </c>
      <c r="D1371" s="7" t="s">
        <v>51</v>
      </c>
      <c r="E1371" s="9">
        <v>348</v>
      </c>
      <c r="F1371" s="9">
        <v>348</v>
      </c>
      <c r="G1371" s="9">
        <f t="shared" si="43"/>
        <v>121104</v>
      </c>
      <c r="H1371" s="9">
        <v>1</v>
      </c>
      <c r="I1371" s="9">
        <v>1</v>
      </c>
      <c r="J1371" s="34">
        <v>0.24</v>
      </c>
      <c r="K1371" s="34">
        <v>0.02</v>
      </c>
      <c r="L1371" s="9">
        <v>0</v>
      </c>
    </row>
    <row r="1372" spans="1:12" x14ac:dyDescent="0.3">
      <c r="A1372" s="3" t="s">
        <v>152</v>
      </c>
      <c r="B1372" s="3">
        <f t="shared" si="42"/>
        <v>45453</v>
      </c>
      <c r="C1372" s="7" t="s">
        <v>74</v>
      </c>
      <c r="D1372" s="7" t="s">
        <v>52</v>
      </c>
      <c r="E1372" s="9">
        <v>265</v>
      </c>
      <c r="F1372" s="9">
        <v>260</v>
      </c>
      <c r="G1372" s="9">
        <f t="shared" si="43"/>
        <v>68900</v>
      </c>
      <c r="H1372" s="9">
        <v>1</v>
      </c>
      <c r="I1372" s="9">
        <v>0</v>
      </c>
      <c r="J1372" s="34">
        <v>0.12</v>
      </c>
      <c r="K1372" s="34">
        <v>0.02</v>
      </c>
      <c r="L1372" s="9">
        <v>0</v>
      </c>
    </row>
    <row r="1373" spans="1:12" x14ac:dyDescent="0.3">
      <c r="A1373" s="3" t="s">
        <v>152</v>
      </c>
      <c r="B1373" s="3">
        <f t="shared" si="42"/>
        <v>45453</v>
      </c>
      <c r="C1373" s="7" t="s">
        <v>74</v>
      </c>
      <c r="D1373" s="7" t="s">
        <v>54</v>
      </c>
      <c r="E1373" s="9">
        <v>646</v>
      </c>
      <c r="F1373" s="9">
        <v>166</v>
      </c>
      <c r="G1373" s="9">
        <f t="shared" si="43"/>
        <v>107236</v>
      </c>
      <c r="H1373" s="9">
        <v>0</v>
      </c>
      <c r="I1373" s="9">
        <v>0</v>
      </c>
      <c r="J1373" s="34">
        <v>0</v>
      </c>
      <c r="K1373" s="34">
        <v>0</v>
      </c>
      <c r="L1373" s="9">
        <v>0</v>
      </c>
    </row>
    <row r="1374" spans="1:12" x14ac:dyDescent="0.3">
      <c r="A1374" s="3" t="s">
        <v>152</v>
      </c>
      <c r="B1374" s="3">
        <f t="shared" si="42"/>
        <v>45453</v>
      </c>
      <c r="C1374" s="7" t="s">
        <v>74</v>
      </c>
      <c r="D1374" s="7" t="s">
        <v>55</v>
      </c>
      <c r="E1374" s="9">
        <v>959</v>
      </c>
      <c r="F1374" s="9">
        <v>184</v>
      </c>
      <c r="G1374" s="9">
        <f t="shared" si="43"/>
        <v>176456</v>
      </c>
      <c r="H1374" s="9">
        <v>1</v>
      </c>
      <c r="I1374" s="9">
        <v>0</v>
      </c>
      <c r="J1374" s="34">
        <v>0.15</v>
      </c>
      <c r="K1374" s="34">
        <v>0.03</v>
      </c>
      <c r="L1374" s="9">
        <v>0</v>
      </c>
    </row>
    <row r="1375" spans="1:12" x14ac:dyDescent="0.3">
      <c r="A1375" s="3" t="s">
        <v>152</v>
      </c>
      <c r="B1375" s="3">
        <f t="shared" si="42"/>
        <v>45453</v>
      </c>
      <c r="C1375" s="7" t="s">
        <v>74</v>
      </c>
      <c r="D1375" s="7" t="s">
        <v>56</v>
      </c>
      <c r="E1375" s="9">
        <v>1140</v>
      </c>
      <c r="F1375" s="9">
        <v>203</v>
      </c>
      <c r="G1375" s="9">
        <f t="shared" si="43"/>
        <v>231420</v>
      </c>
      <c r="H1375" s="9">
        <v>1</v>
      </c>
      <c r="I1375" s="9">
        <v>1</v>
      </c>
      <c r="J1375" s="34">
        <v>0.3</v>
      </c>
      <c r="K1375" s="34">
        <v>0.03</v>
      </c>
      <c r="L1375" s="9">
        <v>0</v>
      </c>
    </row>
    <row r="1376" spans="1:12" x14ac:dyDescent="0.3">
      <c r="A1376" s="3" t="s">
        <v>152</v>
      </c>
      <c r="B1376" s="3">
        <f t="shared" si="42"/>
        <v>45453</v>
      </c>
      <c r="C1376" s="7" t="s">
        <v>74</v>
      </c>
      <c r="D1376" s="7" t="s">
        <v>57</v>
      </c>
      <c r="E1376" s="9">
        <v>734</v>
      </c>
      <c r="F1376" s="9">
        <v>175</v>
      </c>
      <c r="G1376" s="9">
        <f t="shared" si="43"/>
        <v>128450</v>
      </c>
      <c r="H1376" s="9">
        <v>0</v>
      </c>
      <c r="I1376" s="9">
        <v>0</v>
      </c>
      <c r="J1376" s="34">
        <v>0</v>
      </c>
      <c r="K1376" s="34">
        <v>0</v>
      </c>
      <c r="L1376" s="9">
        <v>0</v>
      </c>
    </row>
    <row r="1377" spans="1:12" x14ac:dyDescent="0.3">
      <c r="A1377" s="3" t="s">
        <v>152</v>
      </c>
      <c r="B1377" s="3">
        <f t="shared" si="42"/>
        <v>45453</v>
      </c>
      <c r="C1377" s="7" t="s">
        <v>74</v>
      </c>
      <c r="D1377" s="7" t="s">
        <v>58</v>
      </c>
      <c r="E1377" s="9">
        <v>53</v>
      </c>
      <c r="F1377" s="9">
        <v>5162</v>
      </c>
      <c r="G1377" s="9">
        <f t="shared" si="43"/>
        <v>273586</v>
      </c>
      <c r="H1377" s="9">
        <v>0</v>
      </c>
      <c r="I1377" s="9">
        <v>0</v>
      </c>
      <c r="J1377" s="34">
        <v>0</v>
      </c>
      <c r="K1377" s="34">
        <v>0</v>
      </c>
      <c r="L1377" s="9">
        <v>0</v>
      </c>
    </row>
    <row r="1378" spans="1:12" x14ac:dyDescent="0.3">
      <c r="A1378" s="3" t="s">
        <v>152</v>
      </c>
      <c r="B1378" s="3">
        <f t="shared" si="42"/>
        <v>45453</v>
      </c>
      <c r="C1378" s="7" t="s">
        <v>74</v>
      </c>
      <c r="D1378" s="7" t="s">
        <v>59</v>
      </c>
      <c r="E1378" s="9">
        <v>56</v>
      </c>
      <c r="F1378" s="9">
        <v>5032</v>
      </c>
      <c r="G1378" s="9">
        <f t="shared" si="43"/>
        <v>281792</v>
      </c>
      <c r="H1378" s="9">
        <v>0</v>
      </c>
      <c r="I1378" s="9">
        <v>0</v>
      </c>
      <c r="J1378" s="34">
        <v>0</v>
      </c>
      <c r="K1378" s="34">
        <v>0</v>
      </c>
      <c r="L1378" s="9">
        <v>0</v>
      </c>
    </row>
    <row r="1379" spans="1:12" x14ac:dyDescent="0.3">
      <c r="A1379" s="3" t="s">
        <v>152</v>
      </c>
      <c r="B1379" s="3">
        <f t="shared" si="42"/>
        <v>45453</v>
      </c>
      <c r="C1379" s="7" t="s">
        <v>74</v>
      </c>
      <c r="D1379" s="7" t="s">
        <v>60</v>
      </c>
      <c r="E1379" s="9">
        <v>50</v>
      </c>
      <c r="F1379" s="9">
        <v>4846</v>
      </c>
      <c r="G1379" s="9">
        <f t="shared" si="43"/>
        <v>242300</v>
      </c>
      <c r="H1379" s="9">
        <v>0</v>
      </c>
      <c r="I1379" s="9">
        <v>0</v>
      </c>
      <c r="J1379" s="34">
        <v>0</v>
      </c>
      <c r="K1379" s="34">
        <v>0</v>
      </c>
      <c r="L1379" s="9">
        <v>0</v>
      </c>
    </row>
    <row r="1380" spans="1:12" x14ac:dyDescent="0.3">
      <c r="A1380" s="3" t="s">
        <v>152</v>
      </c>
      <c r="B1380" s="3">
        <f t="shared" si="42"/>
        <v>45453</v>
      </c>
      <c r="C1380" s="7" t="s">
        <v>74</v>
      </c>
      <c r="D1380" s="7" t="s">
        <v>61</v>
      </c>
      <c r="E1380" s="9">
        <v>54</v>
      </c>
      <c r="F1380" s="9">
        <v>1197</v>
      </c>
      <c r="G1380" s="9">
        <f t="shared" si="43"/>
        <v>64638</v>
      </c>
      <c r="H1380" s="9">
        <v>0</v>
      </c>
      <c r="I1380" s="9">
        <v>0</v>
      </c>
      <c r="J1380" s="34">
        <v>0</v>
      </c>
      <c r="K1380" s="34">
        <v>0</v>
      </c>
      <c r="L1380" s="9">
        <v>0</v>
      </c>
    </row>
    <row r="1381" spans="1:12" x14ac:dyDescent="0.3">
      <c r="A1381" s="3" t="s">
        <v>152</v>
      </c>
      <c r="B1381" s="3">
        <f t="shared" si="42"/>
        <v>45453</v>
      </c>
      <c r="C1381" s="7" t="s">
        <v>76</v>
      </c>
      <c r="D1381" s="7" t="s">
        <v>46</v>
      </c>
      <c r="E1381" s="9">
        <v>113</v>
      </c>
      <c r="F1381" s="9">
        <v>307</v>
      </c>
      <c r="G1381" s="9">
        <f t="shared" si="43"/>
        <v>34691</v>
      </c>
      <c r="H1381" s="9">
        <v>0</v>
      </c>
      <c r="I1381" s="9">
        <v>0</v>
      </c>
      <c r="J1381" s="34">
        <v>0</v>
      </c>
      <c r="K1381" s="34">
        <v>0</v>
      </c>
      <c r="L1381" s="9">
        <v>0</v>
      </c>
    </row>
    <row r="1382" spans="1:12" x14ac:dyDescent="0.3">
      <c r="A1382" s="3" t="s">
        <v>152</v>
      </c>
      <c r="B1382" s="3">
        <f t="shared" si="42"/>
        <v>45453</v>
      </c>
      <c r="C1382" s="7" t="s">
        <v>76</v>
      </c>
      <c r="D1382" s="7" t="s">
        <v>49</v>
      </c>
      <c r="E1382" s="9">
        <v>139</v>
      </c>
      <c r="F1382" s="9">
        <v>316</v>
      </c>
      <c r="G1382" s="9">
        <f t="shared" si="43"/>
        <v>43924</v>
      </c>
      <c r="H1382" s="9">
        <v>1</v>
      </c>
      <c r="I1382" s="9">
        <v>0</v>
      </c>
      <c r="J1382" s="34">
        <v>0.24</v>
      </c>
      <c r="K1382" s="34">
        <v>0.02</v>
      </c>
      <c r="L1382" s="9">
        <v>0</v>
      </c>
    </row>
    <row r="1383" spans="1:12" x14ac:dyDescent="0.3">
      <c r="A1383" s="3" t="s">
        <v>152</v>
      </c>
      <c r="B1383" s="3">
        <f t="shared" si="42"/>
        <v>45453</v>
      </c>
      <c r="C1383" s="7" t="s">
        <v>76</v>
      </c>
      <c r="D1383" s="7" t="s">
        <v>50</v>
      </c>
      <c r="E1383" s="9">
        <v>115</v>
      </c>
      <c r="F1383" s="9">
        <v>330</v>
      </c>
      <c r="G1383" s="9">
        <f t="shared" si="43"/>
        <v>37950</v>
      </c>
      <c r="H1383" s="9">
        <v>1</v>
      </c>
      <c r="I1383" s="9">
        <v>0</v>
      </c>
      <c r="J1383" s="34">
        <v>0.22</v>
      </c>
      <c r="K1383" s="34">
        <v>0.02</v>
      </c>
      <c r="L1383" s="9">
        <v>0</v>
      </c>
    </row>
    <row r="1384" spans="1:12" x14ac:dyDescent="0.3">
      <c r="A1384" s="3" t="s">
        <v>152</v>
      </c>
      <c r="B1384" s="3">
        <f t="shared" si="42"/>
        <v>45453</v>
      </c>
      <c r="C1384" s="7" t="s">
        <v>76</v>
      </c>
      <c r="D1384" s="7" t="s">
        <v>51</v>
      </c>
      <c r="E1384" s="9">
        <v>125</v>
      </c>
      <c r="F1384" s="9">
        <v>364</v>
      </c>
      <c r="G1384" s="9">
        <f t="shared" si="43"/>
        <v>45500</v>
      </c>
      <c r="H1384" s="9">
        <v>1</v>
      </c>
      <c r="I1384" s="9">
        <v>0</v>
      </c>
      <c r="J1384" s="34">
        <v>0.2</v>
      </c>
      <c r="K1384" s="34">
        <v>0.02</v>
      </c>
      <c r="L1384" s="9">
        <v>0</v>
      </c>
    </row>
    <row r="1385" spans="1:12" x14ac:dyDescent="0.3">
      <c r="A1385" s="3" t="s">
        <v>152</v>
      </c>
      <c r="B1385" s="3">
        <f t="shared" si="42"/>
        <v>45453</v>
      </c>
      <c r="C1385" s="7" t="s">
        <v>76</v>
      </c>
      <c r="D1385" s="7" t="s">
        <v>52</v>
      </c>
      <c r="E1385" s="9">
        <v>115</v>
      </c>
      <c r="F1385" s="9">
        <v>269</v>
      </c>
      <c r="G1385" s="9">
        <f t="shared" si="43"/>
        <v>30935</v>
      </c>
      <c r="H1385" s="9">
        <v>0</v>
      </c>
      <c r="I1385" s="9">
        <v>0</v>
      </c>
      <c r="J1385" s="34">
        <v>0</v>
      </c>
      <c r="K1385" s="34">
        <v>0</v>
      </c>
      <c r="L1385" s="9">
        <v>0</v>
      </c>
    </row>
    <row r="1386" spans="1:12" x14ac:dyDescent="0.3">
      <c r="A1386" s="3" t="s">
        <v>152</v>
      </c>
      <c r="B1386" s="3">
        <f t="shared" si="42"/>
        <v>45453</v>
      </c>
      <c r="C1386" s="7" t="s">
        <v>76</v>
      </c>
      <c r="D1386" s="7" t="s">
        <v>54</v>
      </c>
      <c r="E1386" s="9">
        <v>293</v>
      </c>
      <c r="F1386" s="9">
        <v>174</v>
      </c>
      <c r="G1386" s="9">
        <f t="shared" si="43"/>
        <v>50982</v>
      </c>
      <c r="H1386" s="9">
        <v>0</v>
      </c>
      <c r="I1386" s="9">
        <v>0</v>
      </c>
      <c r="J1386" s="34">
        <v>0</v>
      </c>
      <c r="K1386" s="34">
        <v>0</v>
      </c>
      <c r="L1386" s="9">
        <v>0</v>
      </c>
    </row>
    <row r="1387" spans="1:12" x14ac:dyDescent="0.3">
      <c r="A1387" s="3" t="s">
        <v>152</v>
      </c>
      <c r="B1387" s="3">
        <f t="shared" si="42"/>
        <v>45453</v>
      </c>
      <c r="C1387" s="7" t="s">
        <v>76</v>
      </c>
      <c r="D1387" s="7" t="s">
        <v>55</v>
      </c>
      <c r="E1387" s="9">
        <v>432</v>
      </c>
      <c r="F1387" s="9">
        <v>192</v>
      </c>
      <c r="G1387" s="9">
        <f t="shared" si="43"/>
        <v>82944</v>
      </c>
      <c r="H1387" s="9">
        <v>1</v>
      </c>
      <c r="I1387" s="9">
        <v>1</v>
      </c>
      <c r="J1387" s="34">
        <v>0.14000000000000001</v>
      </c>
      <c r="K1387" s="34">
        <v>0.03</v>
      </c>
      <c r="L1387" s="9">
        <v>0</v>
      </c>
    </row>
    <row r="1388" spans="1:12" x14ac:dyDescent="0.3">
      <c r="A1388" s="3" t="s">
        <v>152</v>
      </c>
      <c r="B1388" s="3">
        <f t="shared" si="42"/>
        <v>45453</v>
      </c>
      <c r="C1388" s="7" t="s">
        <v>76</v>
      </c>
      <c r="D1388" s="7" t="s">
        <v>56</v>
      </c>
      <c r="E1388" s="9">
        <v>337</v>
      </c>
      <c r="F1388" s="9">
        <v>212</v>
      </c>
      <c r="G1388" s="9">
        <f t="shared" si="43"/>
        <v>71444</v>
      </c>
      <c r="H1388" s="9">
        <v>0</v>
      </c>
      <c r="I1388" s="9">
        <v>0</v>
      </c>
      <c r="J1388" s="34">
        <v>0</v>
      </c>
      <c r="K1388" s="34">
        <v>0</v>
      </c>
      <c r="L1388" s="9">
        <v>0</v>
      </c>
    </row>
    <row r="1389" spans="1:12" x14ac:dyDescent="0.3">
      <c r="A1389" s="3" t="s">
        <v>152</v>
      </c>
      <c r="B1389" s="3">
        <f t="shared" si="42"/>
        <v>45453</v>
      </c>
      <c r="C1389" s="7" t="s">
        <v>76</v>
      </c>
      <c r="D1389" s="7" t="s">
        <v>57</v>
      </c>
      <c r="E1389" s="9">
        <v>286</v>
      </c>
      <c r="F1389" s="9">
        <v>182</v>
      </c>
      <c r="G1389" s="9">
        <f t="shared" si="43"/>
        <v>52052</v>
      </c>
      <c r="H1389" s="9">
        <v>0</v>
      </c>
      <c r="I1389" s="9">
        <v>0</v>
      </c>
      <c r="J1389" s="34">
        <v>0</v>
      </c>
      <c r="K1389" s="34">
        <v>0</v>
      </c>
      <c r="L1389" s="9">
        <v>0</v>
      </c>
    </row>
    <row r="1390" spans="1:12" x14ac:dyDescent="0.3">
      <c r="A1390" s="3" t="s">
        <v>152</v>
      </c>
      <c r="B1390" s="3">
        <f t="shared" si="42"/>
        <v>45453</v>
      </c>
      <c r="C1390" s="7" t="s">
        <v>76</v>
      </c>
      <c r="D1390" s="7" t="s">
        <v>58</v>
      </c>
      <c r="E1390" s="9">
        <v>60</v>
      </c>
      <c r="F1390" s="9">
        <v>5339</v>
      </c>
      <c r="G1390" s="9">
        <f t="shared" si="43"/>
        <v>320340</v>
      </c>
      <c r="H1390" s="9">
        <v>0</v>
      </c>
      <c r="I1390" s="9">
        <v>0</v>
      </c>
      <c r="J1390" s="34">
        <v>0</v>
      </c>
      <c r="K1390" s="34">
        <v>0</v>
      </c>
      <c r="L1390" s="9">
        <v>0</v>
      </c>
    </row>
    <row r="1391" spans="1:12" x14ac:dyDescent="0.3">
      <c r="A1391" s="3" t="s">
        <v>152</v>
      </c>
      <c r="B1391" s="3">
        <f t="shared" si="42"/>
        <v>45453</v>
      </c>
      <c r="C1391" s="7" t="s">
        <v>76</v>
      </c>
      <c r="D1391" s="7" t="s">
        <v>59</v>
      </c>
      <c r="E1391" s="9">
        <v>62</v>
      </c>
      <c r="F1391" s="9">
        <v>5171</v>
      </c>
      <c r="G1391" s="9">
        <f t="shared" si="43"/>
        <v>320602</v>
      </c>
      <c r="H1391" s="9">
        <v>0</v>
      </c>
      <c r="I1391" s="9">
        <v>0</v>
      </c>
      <c r="J1391" s="34">
        <v>0</v>
      </c>
      <c r="K1391" s="34">
        <v>0</v>
      </c>
      <c r="L1391" s="9">
        <v>0</v>
      </c>
    </row>
    <row r="1392" spans="1:12" x14ac:dyDescent="0.3">
      <c r="A1392" s="3" t="s">
        <v>152</v>
      </c>
      <c r="B1392" s="3">
        <f t="shared" si="42"/>
        <v>45453</v>
      </c>
      <c r="C1392" s="7" t="s">
        <v>76</v>
      </c>
      <c r="D1392" s="7" t="s">
        <v>60</v>
      </c>
      <c r="E1392" s="9">
        <v>63</v>
      </c>
      <c r="F1392" s="9">
        <v>5060</v>
      </c>
      <c r="G1392" s="9">
        <f t="shared" si="43"/>
        <v>318780</v>
      </c>
      <c r="H1392" s="9">
        <v>0</v>
      </c>
      <c r="I1392" s="9">
        <v>0</v>
      </c>
      <c r="J1392" s="34">
        <v>0</v>
      </c>
      <c r="K1392" s="34">
        <v>0</v>
      </c>
      <c r="L1392" s="9">
        <v>0</v>
      </c>
    </row>
    <row r="1393" spans="1:12" x14ac:dyDescent="0.3">
      <c r="A1393" s="3" t="s">
        <v>152</v>
      </c>
      <c r="B1393" s="3">
        <f t="shared" si="42"/>
        <v>45453</v>
      </c>
      <c r="C1393" s="7" t="s">
        <v>76</v>
      </c>
      <c r="D1393" s="7" t="s">
        <v>61</v>
      </c>
      <c r="E1393" s="9">
        <v>57</v>
      </c>
      <c r="F1393" s="9">
        <v>1251</v>
      </c>
      <c r="G1393" s="9">
        <f t="shared" si="43"/>
        <v>71307</v>
      </c>
      <c r="H1393" s="9">
        <v>0</v>
      </c>
      <c r="I1393" s="9">
        <v>0</v>
      </c>
      <c r="J1393" s="34">
        <v>0</v>
      </c>
      <c r="K1393" s="34">
        <v>0</v>
      </c>
      <c r="L1393" s="9">
        <v>1</v>
      </c>
    </row>
    <row r="1394" spans="1:12" x14ac:dyDescent="0.3">
      <c r="A1394" s="3" t="s">
        <v>153</v>
      </c>
      <c r="B1394" s="3">
        <f t="shared" si="42"/>
        <v>45460</v>
      </c>
      <c r="C1394" s="7" t="s">
        <v>62</v>
      </c>
      <c r="D1394" s="7" t="s">
        <v>46</v>
      </c>
      <c r="E1394" s="9">
        <v>269</v>
      </c>
      <c r="F1394" s="9">
        <v>294</v>
      </c>
      <c r="G1394" s="9">
        <f t="shared" si="43"/>
        <v>79086</v>
      </c>
      <c r="H1394" s="9">
        <v>0</v>
      </c>
      <c r="I1394" s="9">
        <v>0</v>
      </c>
      <c r="J1394" s="34">
        <v>0</v>
      </c>
      <c r="K1394" s="34">
        <v>0</v>
      </c>
      <c r="L1394" s="9">
        <v>0</v>
      </c>
    </row>
    <row r="1395" spans="1:12" x14ac:dyDescent="0.3">
      <c r="A1395" s="3" t="s">
        <v>153</v>
      </c>
      <c r="B1395" s="3">
        <f t="shared" si="42"/>
        <v>45460</v>
      </c>
      <c r="C1395" s="7" t="s">
        <v>62</v>
      </c>
      <c r="D1395" s="7" t="s">
        <v>49</v>
      </c>
      <c r="E1395" s="9">
        <v>241</v>
      </c>
      <c r="F1395" s="9">
        <v>304</v>
      </c>
      <c r="G1395" s="9">
        <f t="shared" si="43"/>
        <v>73264</v>
      </c>
      <c r="H1395" s="9">
        <v>0</v>
      </c>
      <c r="I1395" s="9">
        <v>0</v>
      </c>
      <c r="J1395" s="34">
        <v>0</v>
      </c>
      <c r="K1395" s="34">
        <v>0</v>
      </c>
      <c r="L1395" s="9">
        <v>0</v>
      </c>
    </row>
    <row r="1396" spans="1:12" x14ac:dyDescent="0.3">
      <c r="A1396" s="3" t="s">
        <v>153</v>
      </c>
      <c r="B1396" s="3">
        <f t="shared" si="42"/>
        <v>45460</v>
      </c>
      <c r="C1396" s="7" t="s">
        <v>62</v>
      </c>
      <c r="D1396" s="7" t="s">
        <v>50</v>
      </c>
      <c r="E1396" s="9">
        <v>250</v>
      </c>
      <c r="F1396" s="9">
        <v>309</v>
      </c>
      <c r="G1396" s="9">
        <f t="shared" si="43"/>
        <v>77250</v>
      </c>
      <c r="H1396" s="9">
        <v>0</v>
      </c>
      <c r="I1396" s="9">
        <v>0</v>
      </c>
      <c r="J1396" s="34">
        <v>0</v>
      </c>
      <c r="K1396" s="34">
        <v>0</v>
      </c>
      <c r="L1396" s="9">
        <v>0</v>
      </c>
    </row>
    <row r="1397" spans="1:12" x14ac:dyDescent="0.3">
      <c r="A1397" s="3" t="s">
        <v>153</v>
      </c>
      <c r="B1397" s="3">
        <f t="shared" si="42"/>
        <v>45460</v>
      </c>
      <c r="C1397" s="7" t="s">
        <v>62</v>
      </c>
      <c r="D1397" s="7" t="s">
        <v>51</v>
      </c>
      <c r="E1397" s="9">
        <v>302</v>
      </c>
      <c r="F1397" s="9">
        <v>347</v>
      </c>
      <c r="G1397" s="9">
        <f t="shared" si="43"/>
        <v>104794</v>
      </c>
      <c r="H1397" s="9">
        <v>0</v>
      </c>
      <c r="I1397" s="9">
        <v>0</v>
      </c>
      <c r="J1397" s="34">
        <v>0</v>
      </c>
      <c r="K1397" s="34">
        <v>0</v>
      </c>
      <c r="L1397" s="9">
        <v>0</v>
      </c>
    </row>
    <row r="1398" spans="1:12" x14ac:dyDescent="0.3">
      <c r="A1398" s="3" t="s">
        <v>153</v>
      </c>
      <c r="B1398" s="3">
        <f t="shared" si="42"/>
        <v>45460</v>
      </c>
      <c r="C1398" s="7" t="s">
        <v>62</v>
      </c>
      <c r="D1398" s="7" t="s">
        <v>52</v>
      </c>
      <c r="E1398" s="9">
        <v>360</v>
      </c>
      <c r="F1398" s="9">
        <v>257</v>
      </c>
      <c r="G1398" s="9">
        <f t="shared" si="43"/>
        <v>92520</v>
      </c>
      <c r="H1398" s="9">
        <v>1</v>
      </c>
      <c r="I1398" s="9">
        <v>0</v>
      </c>
      <c r="J1398" s="34">
        <v>0.25</v>
      </c>
      <c r="K1398" s="34">
        <v>0.02</v>
      </c>
      <c r="L1398" s="9">
        <v>0</v>
      </c>
    </row>
    <row r="1399" spans="1:12" x14ac:dyDescent="0.3">
      <c r="A1399" s="3" t="s">
        <v>153</v>
      </c>
      <c r="B1399" s="3">
        <f t="shared" si="42"/>
        <v>45460</v>
      </c>
      <c r="C1399" s="7" t="s">
        <v>62</v>
      </c>
      <c r="D1399" s="7" t="s">
        <v>54</v>
      </c>
      <c r="E1399" s="9">
        <v>908</v>
      </c>
      <c r="F1399" s="9">
        <v>163</v>
      </c>
      <c r="G1399" s="9">
        <f t="shared" si="43"/>
        <v>148004</v>
      </c>
      <c r="H1399" s="9">
        <v>1</v>
      </c>
      <c r="I1399" s="9">
        <v>0</v>
      </c>
      <c r="J1399" s="34">
        <v>0.15</v>
      </c>
      <c r="K1399" s="34">
        <v>0.03</v>
      </c>
      <c r="L1399" s="9">
        <v>0</v>
      </c>
    </row>
    <row r="1400" spans="1:12" x14ac:dyDescent="0.3">
      <c r="A1400" s="3" t="s">
        <v>153</v>
      </c>
      <c r="B1400" s="3">
        <f t="shared" si="42"/>
        <v>45460</v>
      </c>
      <c r="C1400" s="7" t="s">
        <v>62</v>
      </c>
      <c r="D1400" s="7" t="s">
        <v>55</v>
      </c>
      <c r="E1400" s="9">
        <v>977</v>
      </c>
      <c r="F1400" s="9">
        <v>182</v>
      </c>
      <c r="G1400" s="9">
        <f t="shared" si="43"/>
        <v>177814</v>
      </c>
      <c r="H1400" s="9">
        <v>1</v>
      </c>
      <c r="I1400" s="9">
        <v>1</v>
      </c>
      <c r="J1400" s="34">
        <v>0.28000000000000003</v>
      </c>
      <c r="K1400" s="34">
        <v>0.03</v>
      </c>
      <c r="L1400" s="9">
        <v>0</v>
      </c>
    </row>
    <row r="1401" spans="1:12" x14ac:dyDescent="0.3">
      <c r="A1401" s="3" t="s">
        <v>153</v>
      </c>
      <c r="B1401" s="3">
        <f t="shared" si="42"/>
        <v>45460</v>
      </c>
      <c r="C1401" s="7" t="s">
        <v>62</v>
      </c>
      <c r="D1401" s="7" t="s">
        <v>56</v>
      </c>
      <c r="E1401" s="9">
        <v>797</v>
      </c>
      <c r="F1401" s="9">
        <v>201</v>
      </c>
      <c r="G1401" s="9">
        <f t="shared" si="43"/>
        <v>160197</v>
      </c>
      <c r="H1401" s="9">
        <v>0</v>
      </c>
      <c r="I1401" s="9">
        <v>0</v>
      </c>
      <c r="J1401" s="34">
        <v>0</v>
      </c>
      <c r="K1401" s="34">
        <v>0</v>
      </c>
      <c r="L1401" s="9">
        <v>0</v>
      </c>
    </row>
    <row r="1402" spans="1:12" x14ac:dyDescent="0.3">
      <c r="A1402" s="3" t="s">
        <v>153</v>
      </c>
      <c r="B1402" s="3">
        <f t="shared" si="42"/>
        <v>45460</v>
      </c>
      <c r="C1402" s="7" t="s">
        <v>62</v>
      </c>
      <c r="D1402" s="7" t="s">
        <v>57</v>
      </c>
      <c r="E1402" s="9">
        <v>909</v>
      </c>
      <c r="F1402" s="9">
        <v>174</v>
      </c>
      <c r="G1402" s="9">
        <f t="shared" si="43"/>
        <v>158166</v>
      </c>
      <c r="H1402" s="9">
        <v>1</v>
      </c>
      <c r="I1402" s="9">
        <v>0</v>
      </c>
      <c r="J1402" s="34">
        <v>0.17</v>
      </c>
      <c r="K1402" s="34">
        <v>0.03</v>
      </c>
      <c r="L1402" s="9">
        <v>0</v>
      </c>
    </row>
    <row r="1403" spans="1:12" x14ac:dyDescent="0.3">
      <c r="A1403" s="3" t="s">
        <v>153</v>
      </c>
      <c r="B1403" s="3">
        <f t="shared" si="42"/>
        <v>45460</v>
      </c>
      <c r="C1403" s="7" t="s">
        <v>62</v>
      </c>
      <c r="D1403" s="7" t="s">
        <v>58</v>
      </c>
      <c r="E1403" s="9">
        <v>57</v>
      </c>
      <c r="F1403" s="9">
        <v>5165</v>
      </c>
      <c r="G1403" s="9">
        <f t="shared" si="43"/>
        <v>294405</v>
      </c>
      <c r="H1403" s="9">
        <v>0</v>
      </c>
      <c r="I1403" s="9">
        <v>0</v>
      </c>
      <c r="J1403" s="34">
        <v>0</v>
      </c>
      <c r="K1403" s="34">
        <v>0</v>
      </c>
      <c r="L1403" s="9">
        <v>0</v>
      </c>
    </row>
    <row r="1404" spans="1:12" x14ac:dyDescent="0.3">
      <c r="A1404" s="3" t="s">
        <v>153</v>
      </c>
      <c r="B1404" s="3">
        <f t="shared" si="42"/>
        <v>45460</v>
      </c>
      <c r="C1404" s="7" t="s">
        <v>62</v>
      </c>
      <c r="D1404" s="7" t="s">
        <v>59</v>
      </c>
      <c r="E1404" s="9">
        <v>48</v>
      </c>
      <c r="F1404" s="9">
        <v>5005</v>
      </c>
      <c r="G1404" s="9">
        <f t="shared" si="43"/>
        <v>240240</v>
      </c>
      <c r="H1404" s="9">
        <v>0</v>
      </c>
      <c r="I1404" s="9">
        <v>0</v>
      </c>
      <c r="J1404" s="34">
        <v>0</v>
      </c>
      <c r="K1404" s="34">
        <v>0</v>
      </c>
      <c r="L1404" s="9">
        <v>0</v>
      </c>
    </row>
    <row r="1405" spans="1:12" x14ac:dyDescent="0.3">
      <c r="A1405" s="3" t="s">
        <v>153</v>
      </c>
      <c r="B1405" s="3">
        <f t="shared" si="42"/>
        <v>45460</v>
      </c>
      <c r="C1405" s="7" t="s">
        <v>62</v>
      </c>
      <c r="D1405" s="7" t="s">
        <v>60</v>
      </c>
      <c r="E1405" s="9">
        <v>51</v>
      </c>
      <c r="F1405" s="9">
        <v>4857</v>
      </c>
      <c r="G1405" s="9">
        <f t="shared" si="43"/>
        <v>247707</v>
      </c>
      <c r="H1405" s="9">
        <v>0</v>
      </c>
      <c r="I1405" s="9">
        <v>0</v>
      </c>
      <c r="J1405" s="34">
        <v>0</v>
      </c>
      <c r="K1405" s="34">
        <v>0</v>
      </c>
      <c r="L1405" s="9">
        <v>0</v>
      </c>
    </row>
    <row r="1406" spans="1:12" x14ac:dyDescent="0.3">
      <c r="A1406" s="3" t="s">
        <v>153</v>
      </c>
      <c r="B1406" s="3">
        <f t="shared" si="42"/>
        <v>45460</v>
      </c>
      <c r="C1406" s="7" t="s">
        <v>62</v>
      </c>
      <c r="D1406" s="7" t="s">
        <v>61</v>
      </c>
      <c r="E1406" s="9">
        <v>53</v>
      </c>
      <c r="F1406" s="9">
        <v>1188</v>
      </c>
      <c r="G1406" s="9">
        <f t="shared" si="43"/>
        <v>62964</v>
      </c>
      <c r="H1406" s="9">
        <v>0</v>
      </c>
      <c r="I1406" s="9">
        <v>0</v>
      </c>
      <c r="J1406" s="34">
        <v>0</v>
      </c>
      <c r="K1406" s="34">
        <v>0</v>
      </c>
      <c r="L1406" s="9">
        <v>0</v>
      </c>
    </row>
    <row r="1407" spans="1:12" x14ac:dyDescent="0.3">
      <c r="A1407" s="3" t="s">
        <v>153</v>
      </c>
      <c r="B1407" s="3">
        <f t="shared" si="42"/>
        <v>45460</v>
      </c>
      <c r="C1407" s="7" t="s">
        <v>66</v>
      </c>
      <c r="D1407" s="7" t="s">
        <v>46</v>
      </c>
      <c r="E1407" s="9">
        <v>213</v>
      </c>
      <c r="F1407" s="9">
        <v>300</v>
      </c>
      <c r="G1407" s="9">
        <f t="shared" si="43"/>
        <v>63900</v>
      </c>
      <c r="H1407" s="9">
        <v>1</v>
      </c>
      <c r="I1407" s="9">
        <v>0</v>
      </c>
      <c r="J1407" s="34">
        <v>0.14000000000000001</v>
      </c>
      <c r="K1407" s="34">
        <v>0.01</v>
      </c>
      <c r="L1407" s="9">
        <v>0</v>
      </c>
    </row>
    <row r="1408" spans="1:12" x14ac:dyDescent="0.3">
      <c r="A1408" s="3" t="s">
        <v>153</v>
      </c>
      <c r="B1408" s="3">
        <f t="shared" si="42"/>
        <v>45460</v>
      </c>
      <c r="C1408" s="7" t="s">
        <v>66</v>
      </c>
      <c r="D1408" s="7" t="s">
        <v>49</v>
      </c>
      <c r="E1408" s="9">
        <v>178</v>
      </c>
      <c r="F1408" s="9">
        <v>310</v>
      </c>
      <c r="G1408" s="9">
        <f t="shared" si="43"/>
        <v>55180</v>
      </c>
      <c r="H1408" s="9">
        <v>1</v>
      </c>
      <c r="I1408" s="9">
        <v>0</v>
      </c>
      <c r="J1408" s="34">
        <v>0.2</v>
      </c>
      <c r="K1408" s="34">
        <v>0.01</v>
      </c>
      <c r="L1408" s="9">
        <v>0</v>
      </c>
    </row>
    <row r="1409" spans="1:12" x14ac:dyDescent="0.3">
      <c r="A1409" s="3" t="s">
        <v>153</v>
      </c>
      <c r="B1409" s="3">
        <f t="shared" si="42"/>
        <v>45460</v>
      </c>
      <c r="C1409" s="7" t="s">
        <v>66</v>
      </c>
      <c r="D1409" s="7" t="s">
        <v>50</v>
      </c>
      <c r="E1409" s="9">
        <v>187</v>
      </c>
      <c r="F1409" s="9">
        <v>320</v>
      </c>
      <c r="G1409" s="9">
        <f t="shared" si="43"/>
        <v>59840</v>
      </c>
      <c r="H1409" s="9">
        <v>0</v>
      </c>
      <c r="I1409" s="9">
        <v>0</v>
      </c>
      <c r="J1409" s="34">
        <v>0</v>
      </c>
      <c r="K1409" s="34">
        <v>0</v>
      </c>
      <c r="L1409" s="9">
        <v>0</v>
      </c>
    </row>
    <row r="1410" spans="1:12" x14ac:dyDescent="0.3">
      <c r="A1410" s="3" t="s">
        <v>153</v>
      </c>
      <c r="B1410" s="3">
        <f t="shared" ref="B1410:B1473" si="44">DATE(LEFT(A1410,4),1,1)
 + MOD(1 - WEEKDAY(DATE(LEFT(A1410,4),1,1),2),7)
 + 7*(VALUE(RIGHT(A1410,2)) - 1)</f>
        <v>45460</v>
      </c>
      <c r="C1410" s="7" t="s">
        <v>66</v>
      </c>
      <c r="D1410" s="7" t="s">
        <v>51</v>
      </c>
      <c r="E1410" s="9">
        <v>182</v>
      </c>
      <c r="F1410" s="9">
        <v>355</v>
      </c>
      <c r="G1410" s="9">
        <f t="shared" ref="G1410:G1473" si="45">E1410*F1410</f>
        <v>64610</v>
      </c>
      <c r="H1410" s="9">
        <v>0</v>
      </c>
      <c r="I1410" s="9">
        <v>0</v>
      </c>
      <c r="J1410" s="34">
        <v>0</v>
      </c>
      <c r="K1410" s="34">
        <v>0</v>
      </c>
      <c r="L1410" s="9">
        <v>0</v>
      </c>
    </row>
    <row r="1411" spans="1:12" x14ac:dyDescent="0.3">
      <c r="A1411" s="3" t="s">
        <v>153</v>
      </c>
      <c r="B1411" s="3">
        <f t="shared" si="44"/>
        <v>45460</v>
      </c>
      <c r="C1411" s="7" t="s">
        <v>66</v>
      </c>
      <c r="D1411" s="7" t="s">
        <v>52</v>
      </c>
      <c r="E1411" s="9">
        <v>216</v>
      </c>
      <c r="F1411" s="9">
        <v>265</v>
      </c>
      <c r="G1411" s="9">
        <f t="shared" si="45"/>
        <v>57240</v>
      </c>
      <c r="H1411" s="9">
        <v>1</v>
      </c>
      <c r="I1411" s="9">
        <v>0</v>
      </c>
      <c r="J1411" s="34">
        <v>0.21</v>
      </c>
      <c r="K1411" s="34">
        <v>0.01</v>
      </c>
      <c r="L1411" s="9">
        <v>0</v>
      </c>
    </row>
    <row r="1412" spans="1:12" x14ac:dyDescent="0.3">
      <c r="A1412" s="3" t="s">
        <v>153</v>
      </c>
      <c r="B1412" s="3">
        <f t="shared" si="44"/>
        <v>45460</v>
      </c>
      <c r="C1412" s="7" t="s">
        <v>66</v>
      </c>
      <c r="D1412" s="7" t="s">
        <v>54</v>
      </c>
      <c r="E1412" s="9">
        <v>644</v>
      </c>
      <c r="F1412" s="9">
        <v>169</v>
      </c>
      <c r="G1412" s="9">
        <f t="shared" si="45"/>
        <v>108836</v>
      </c>
      <c r="H1412" s="9">
        <v>1</v>
      </c>
      <c r="I1412" s="9">
        <v>0</v>
      </c>
      <c r="J1412" s="34">
        <v>0.28999999999999998</v>
      </c>
      <c r="K1412" s="34">
        <v>0.02</v>
      </c>
      <c r="L1412" s="9">
        <v>0</v>
      </c>
    </row>
    <row r="1413" spans="1:12" x14ac:dyDescent="0.3">
      <c r="A1413" s="3" t="s">
        <v>153</v>
      </c>
      <c r="B1413" s="3">
        <f t="shared" si="44"/>
        <v>45460</v>
      </c>
      <c r="C1413" s="7" t="s">
        <v>66</v>
      </c>
      <c r="D1413" s="7" t="s">
        <v>55</v>
      </c>
      <c r="E1413" s="9">
        <v>700</v>
      </c>
      <c r="F1413" s="9">
        <v>187</v>
      </c>
      <c r="G1413" s="9">
        <f t="shared" si="45"/>
        <v>130900</v>
      </c>
      <c r="H1413" s="9">
        <v>1</v>
      </c>
      <c r="I1413" s="9">
        <v>0</v>
      </c>
      <c r="J1413" s="34">
        <v>0.28000000000000003</v>
      </c>
      <c r="K1413" s="34">
        <v>0.02</v>
      </c>
      <c r="L1413" s="9">
        <v>0</v>
      </c>
    </row>
    <row r="1414" spans="1:12" x14ac:dyDescent="0.3">
      <c r="A1414" s="3" t="s">
        <v>153</v>
      </c>
      <c r="B1414" s="3">
        <f t="shared" si="44"/>
        <v>45460</v>
      </c>
      <c r="C1414" s="7" t="s">
        <v>66</v>
      </c>
      <c r="D1414" s="7" t="s">
        <v>56</v>
      </c>
      <c r="E1414" s="9">
        <v>577</v>
      </c>
      <c r="F1414" s="9">
        <v>207</v>
      </c>
      <c r="G1414" s="9">
        <f t="shared" si="45"/>
        <v>119439</v>
      </c>
      <c r="H1414" s="9">
        <v>1</v>
      </c>
      <c r="I1414" s="9">
        <v>0</v>
      </c>
      <c r="J1414" s="34">
        <v>0.15</v>
      </c>
      <c r="K1414" s="34">
        <v>0.02</v>
      </c>
      <c r="L1414" s="9">
        <v>0</v>
      </c>
    </row>
    <row r="1415" spans="1:12" x14ac:dyDescent="0.3">
      <c r="A1415" s="3" t="s">
        <v>153</v>
      </c>
      <c r="B1415" s="3">
        <f t="shared" si="44"/>
        <v>45460</v>
      </c>
      <c r="C1415" s="7" t="s">
        <v>66</v>
      </c>
      <c r="D1415" s="7" t="s">
        <v>57</v>
      </c>
      <c r="E1415" s="9">
        <v>453</v>
      </c>
      <c r="F1415" s="9">
        <v>179</v>
      </c>
      <c r="G1415" s="9">
        <f t="shared" si="45"/>
        <v>81087</v>
      </c>
      <c r="H1415" s="9">
        <v>0</v>
      </c>
      <c r="I1415" s="9">
        <v>0</v>
      </c>
      <c r="J1415" s="34">
        <v>0</v>
      </c>
      <c r="K1415" s="34">
        <v>0</v>
      </c>
      <c r="L1415" s="9">
        <v>0</v>
      </c>
    </row>
    <row r="1416" spans="1:12" x14ac:dyDescent="0.3">
      <c r="A1416" s="3" t="s">
        <v>153</v>
      </c>
      <c r="B1416" s="3">
        <f t="shared" si="44"/>
        <v>45460</v>
      </c>
      <c r="C1416" s="7" t="s">
        <v>66</v>
      </c>
      <c r="D1416" s="7" t="s">
        <v>58</v>
      </c>
      <c r="E1416" s="9">
        <v>39</v>
      </c>
      <c r="F1416" s="9">
        <v>5285</v>
      </c>
      <c r="G1416" s="9">
        <f t="shared" si="45"/>
        <v>206115</v>
      </c>
      <c r="H1416" s="9">
        <v>0</v>
      </c>
      <c r="I1416" s="9">
        <v>0</v>
      </c>
      <c r="J1416" s="34">
        <v>0</v>
      </c>
      <c r="K1416" s="34">
        <v>0</v>
      </c>
      <c r="L1416" s="9">
        <v>0</v>
      </c>
    </row>
    <row r="1417" spans="1:12" x14ac:dyDescent="0.3">
      <c r="A1417" s="3" t="s">
        <v>153</v>
      </c>
      <c r="B1417" s="3">
        <f t="shared" si="44"/>
        <v>45460</v>
      </c>
      <c r="C1417" s="7" t="s">
        <v>66</v>
      </c>
      <c r="D1417" s="7" t="s">
        <v>59</v>
      </c>
      <c r="E1417" s="9">
        <v>46</v>
      </c>
      <c r="F1417" s="9">
        <v>5114</v>
      </c>
      <c r="G1417" s="9">
        <f t="shared" si="45"/>
        <v>235244</v>
      </c>
      <c r="H1417" s="9">
        <v>0</v>
      </c>
      <c r="I1417" s="9">
        <v>0</v>
      </c>
      <c r="J1417" s="34">
        <v>0</v>
      </c>
      <c r="K1417" s="34">
        <v>0</v>
      </c>
      <c r="L1417" s="9">
        <v>0</v>
      </c>
    </row>
    <row r="1418" spans="1:12" x14ac:dyDescent="0.3">
      <c r="A1418" s="3" t="s">
        <v>153</v>
      </c>
      <c r="B1418" s="3">
        <f t="shared" si="44"/>
        <v>45460</v>
      </c>
      <c r="C1418" s="7" t="s">
        <v>66</v>
      </c>
      <c r="D1418" s="7" t="s">
        <v>60</v>
      </c>
      <c r="E1418" s="9">
        <v>44</v>
      </c>
      <c r="F1418" s="9">
        <v>4934</v>
      </c>
      <c r="G1418" s="9">
        <f t="shared" si="45"/>
        <v>217096</v>
      </c>
      <c r="H1418" s="9">
        <v>0</v>
      </c>
      <c r="I1418" s="9">
        <v>0</v>
      </c>
      <c r="J1418" s="34">
        <v>0</v>
      </c>
      <c r="K1418" s="34">
        <v>0</v>
      </c>
      <c r="L1418" s="9">
        <v>0</v>
      </c>
    </row>
    <row r="1419" spans="1:12" x14ac:dyDescent="0.3">
      <c r="A1419" s="3" t="s">
        <v>153</v>
      </c>
      <c r="B1419" s="3">
        <f t="shared" si="44"/>
        <v>45460</v>
      </c>
      <c r="C1419" s="7" t="s">
        <v>70</v>
      </c>
      <c r="D1419" s="7" t="s">
        <v>46</v>
      </c>
      <c r="E1419" s="9">
        <v>85</v>
      </c>
      <c r="F1419" s="9">
        <v>309</v>
      </c>
      <c r="G1419" s="9">
        <f t="shared" si="45"/>
        <v>26265</v>
      </c>
      <c r="H1419" s="9">
        <v>1</v>
      </c>
      <c r="I1419" s="9">
        <v>0</v>
      </c>
      <c r="J1419" s="34">
        <v>0.19</v>
      </c>
      <c r="K1419" s="34">
        <v>0.01</v>
      </c>
      <c r="L1419" s="9">
        <v>0</v>
      </c>
    </row>
    <row r="1420" spans="1:12" x14ac:dyDescent="0.3">
      <c r="A1420" s="3" t="s">
        <v>153</v>
      </c>
      <c r="B1420" s="3">
        <f t="shared" si="44"/>
        <v>45460</v>
      </c>
      <c r="C1420" s="7" t="s">
        <v>70</v>
      </c>
      <c r="D1420" s="7" t="s">
        <v>49</v>
      </c>
      <c r="E1420" s="9">
        <v>88</v>
      </c>
      <c r="F1420" s="9">
        <v>319</v>
      </c>
      <c r="G1420" s="9">
        <f t="shared" si="45"/>
        <v>28072</v>
      </c>
      <c r="H1420" s="9">
        <v>0</v>
      </c>
      <c r="I1420" s="9">
        <v>0</v>
      </c>
      <c r="J1420" s="34">
        <v>0</v>
      </c>
      <c r="K1420" s="34">
        <v>0</v>
      </c>
      <c r="L1420" s="9">
        <v>0</v>
      </c>
    </row>
    <row r="1421" spans="1:12" x14ac:dyDescent="0.3">
      <c r="A1421" s="3" t="s">
        <v>153</v>
      </c>
      <c r="B1421" s="3">
        <f t="shared" si="44"/>
        <v>45460</v>
      </c>
      <c r="C1421" s="7" t="s">
        <v>70</v>
      </c>
      <c r="D1421" s="7" t="s">
        <v>50</v>
      </c>
      <c r="E1421" s="9">
        <v>90</v>
      </c>
      <c r="F1421" s="9">
        <v>329</v>
      </c>
      <c r="G1421" s="9">
        <f t="shared" si="45"/>
        <v>29610</v>
      </c>
      <c r="H1421" s="9">
        <v>1</v>
      </c>
      <c r="I1421" s="9">
        <v>0</v>
      </c>
      <c r="J1421" s="34">
        <v>0.17</v>
      </c>
      <c r="K1421" s="34">
        <v>0.01</v>
      </c>
      <c r="L1421" s="9">
        <v>1</v>
      </c>
    </row>
    <row r="1422" spans="1:12" x14ac:dyDescent="0.3">
      <c r="A1422" s="3" t="s">
        <v>153</v>
      </c>
      <c r="B1422" s="3">
        <f t="shared" si="44"/>
        <v>45460</v>
      </c>
      <c r="C1422" s="7" t="s">
        <v>70</v>
      </c>
      <c r="D1422" s="7" t="s">
        <v>52</v>
      </c>
      <c r="E1422" s="9">
        <v>86</v>
      </c>
      <c r="F1422" s="9">
        <v>269</v>
      </c>
      <c r="G1422" s="9">
        <f t="shared" si="45"/>
        <v>23134</v>
      </c>
      <c r="H1422" s="9">
        <v>0</v>
      </c>
      <c r="I1422" s="9">
        <v>0</v>
      </c>
      <c r="J1422" s="34">
        <v>0</v>
      </c>
      <c r="K1422" s="34">
        <v>0</v>
      </c>
      <c r="L1422" s="9">
        <v>0</v>
      </c>
    </row>
    <row r="1423" spans="1:12" x14ac:dyDescent="0.3">
      <c r="A1423" s="3" t="s">
        <v>153</v>
      </c>
      <c r="B1423" s="3">
        <f t="shared" si="44"/>
        <v>45460</v>
      </c>
      <c r="C1423" s="7" t="s">
        <v>70</v>
      </c>
      <c r="D1423" s="7" t="s">
        <v>55</v>
      </c>
      <c r="E1423" s="9">
        <v>263</v>
      </c>
      <c r="F1423" s="9">
        <v>192</v>
      </c>
      <c r="G1423" s="9">
        <f t="shared" si="45"/>
        <v>50496</v>
      </c>
      <c r="H1423" s="9">
        <v>1</v>
      </c>
      <c r="I1423" s="9">
        <v>0</v>
      </c>
      <c r="J1423" s="34">
        <v>0.25</v>
      </c>
      <c r="K1423" s="34">
        <v>0.02</v>
      </c>
      <c r="L1423" s="9">
        <v>0</v>
      </c>
    </row>
    <row r="1424" spans="1:12" x14ac:dyDescent="0.3">
      <c r="A1424" s="3" t="s">
        <v>153</v>
      </c>
      <c r="B1424" s="3">
        <f t="shared" si="44"/>
        <v>45460</v>
      </c>
      <c r="C1424" s="7" t="s">
        <v>70</v>
      </c>
      <c r="D1424" s="7" t="s">
        <v>56</v>
      </c>
      <c r="E1424" s="9">
        <v>238</v>
      </c>
      <c r="F1424" s="9">
        <v>211</v>
      </c>
      <c r="G1424" s="9">
        <f t="shared" si="45"/>
        <v>50218</v>
      </c>
      <c r="H1424" s="9">
        <v>0</v>
      </c>
      <c r="I1424" s="9">
        <v>0</v>
      </c>
      <c r="J1424" s="34">
        <v>0</v>
      </c>
      <c r="K1424" s="34">
        <v>0</v>
      </c>
      <c r="L1424" s="9">
        <v>0</v>
      </c>
    </row>
    <row r="1425" spans="1:12" x14ac:dyDescent="0.3">
      <c r="A1425" s="3" t="s">
        <v>153</v>
      </c>
      <c r="B1425" s="3">
        <f t="shared" si="44"/>
        <v>45460</v>
      </c>
      <c r="C1425" s="7" t="s">
        <v>70</v>
      </c>
      <c r="D1425" s="7" t="s">
        <v>57</v>
      </c>
      <c r="E1425" s="9">
        <v>217</v>
      </c>
      <c r="F1425" s="9">
        <v>182</v>
      </c>
      <c r="G1425" s="9">
        <f t="shared" si="45"/>
        <v>39494</v>
      </c>
      <c r="H1425" s="9">
        <v>0</v>
      </c>
      <c r="I1425" s="9">
        <v>0</v>
      </c>
      <c r="J1425" s="34">
        <v>0</v>
      </c>
      <c r="K1425" s="34">
        <v>0</v>
      </c>
      <c r="L1425" s="9">
        <v>0</v>
      </c>
    </row>
    <row r="1426" spans="1:12" x14ac:dyDescent="0.3">
      <c r="A1426" s="3" t="s">
        <v>153</v>
      </c>
      <c r="B1426" s="3">
        <f t="shared" si="44"/>
        <v>45460</v>
      </c>
      <c r="C1426" s="7" t="s">
        <v>74</v>
      </c>
      <c r="D1426" s="7" t="s">
        <v>46</v>
      </c>
      <c r="E1426" s="9">
        <v>274</v>
      </c>
      <c r="F1426" s="9">
        <v>293</v>
      </c>
      <c r="G1426" s="9">
        <f t="shared" si="45"/>
        <v>80282</v>
      </c>
      <c r="H1426" s="9">
        <v>0</v>
      </c>
      <c r="I1426" s="9">
        <v>0</v>
      </c>
      <c r="J1426" s="34">
        <v>0</v>
      </c>
      <c r="K1426" s="34">
        <v>0</v>
      </c>
      <c r="L1426" s="9">
        <v>0</v>
      </c>
    </row>
    <row r="1427" spans="1:12" x14ac:dyDescent="0.3">
      <c r="A1427" s="3" t="s">
        <v>153</v>
      </c>
      <c r="B1427" s="3">
        <f t="shared" si="44"/>
        <v>45460</v>
      </c>
      <c r="C1427" s="7" t="s">
        <v>74</v>
      </c>
      <c r="D1427" s="7" t="s">
        <v>49</v>
      </c>
      <c r="E1427" s="9">
        <v>302</v>
      </c>
      <c r="F1427" s="9">
        <v>307</v>
      </c>
      <c r="G1427" s="9">
        <f t="shared" si="45"/>
        <v>92714</v>
      </c>
      <c r="H1427" s="9">
        <v>0</v>
      </c>
      <c r="I1427" s="9">
        <v>0</v>
      </c>
      <c r="J1427" s="34">
        <v>0</v>
      </c>
      <c r="K1427" s="34">
        <v>0</v>
      </c>
      <c r="L1427" s="9">
        <v>0</v>
      </c>
    </row>
    <row r="1428" spans="1:12" x14ac:dyDescent="0.3">
      <c r="A1428" s="3" t="s">
        <v>153</v>
      </c>
      <c r="B1428" s="3">
        <f t="shared" si="44"/>
        <v>45460</v>
      </c>
      <c r="C1428" s="7" t="s">
        <v>74</v>
      </c>
      <c r="D1428" s="7" t="s">
        <v>50</v>
      </c>
      <c r="E1428" s="9">
        <v>282</v>
      </c>
      <c r="F1428" s="9">
        <v>316</v>
      </c>
      <c r="G1428" s="9">
        <f t="shared" si="45"/>
        <v>89112</v>
      </c>
      <c r="H1428" s="9">
        <v>0</v>
      </c>
      <c r="I1428" s="9">
        <v>0</v>
      </c>
      <c r="J1428" s="34">
        <v>0</v>
      </c>
      <c r="K1428" s="34">
        <v>0</v>
      </c>
      <c r="L1428" s="9">
        <v>0</v>
      </c>
    </row>
    <row r="1429" spans="1:12" x14ac:dyDescent="0.3">
      <c r="A1429" s="3" t="s">
        <v>153</v>
      </c>
      <c r="B1429" s="3">
        <f t="shared" si="44"/>
        <v>45460</v>
      </c>
      <c r="C1429" s="7" t="s">
        <v>74</v>
      </c>
      <c r="D1429" s="7" t="s">
        <v>51</v>
      </c>
      <c r="E1429" s="9">
        <v>295</v>
      </c>
      <c r="F1429" s="9">
        <v>353</v>
      </c>
      <c r="G1429" s="9">
        <f t="shared" si="45"/>
        <v>104135</v>
      </c>
      <c r="H1429" s="9">
        <v>1</v>
      </c>
      <c r="I1429" s="9">
        <v>0</v>
      </c>
      <c r="J1429" s="34">
        <v>0.1</v>
      </c>
      <c r="K1429" s="34">
        <v>0.02</v>
      </c>
      <c r="L1429" s="9">
        <v>0</v>
      </c>
    </row>
    <row r="1430" spans="1:12" x14ac:dyDescent="0.3">
      <c r="A1430" s="3" t="s">
        <v>153</v>
      </c>
      <c r="B1430" s="3">
        <f t="shared" si="44"/>
        <v>45460</v>
      </c>
      <c r="C1430" s="7" t="s">
        <v>74</v>
      </c>
      <c r="D1430" s="7" t="s">
        <v>52</v>
      </c>
      <c r="E1430" s="9">
        <v>272</v>
      </c>
      <c r="F1430" s="9">
        <v>259</v>
      </c>
      <c r="G1430" s="9">
        <f t="shared" si="45"/>
        <v>70448</v>
      </c>
      <c r="H1430" s="9">
        <v>0</v>
      </c>
      <c r="I1430" s="9">
        <v>0</v>
      </c>
      <c r="J1430" s="34">
        <v>0</v>
      </c>
      <c r="K1430" s="34">
        <v>0</v>
      </c>
      <c r="L1430" s="9">
        <v>0</v>
      </c>
    </row>
    <row r="1431" spans="1:12" x14ac:dyDescent="0.3">
      <c r="A1431" s="3" t="s">
        <v>153</v>
      </c>
      <c r="B1431" s="3">
        <f t="shared" si="44"/>
        <v>45460</v>
      </c>
      <c r="C1431" s="7" t="s">
        <v>74</v>
      </c>
      <c r="D1431" s="7" t="s">
        <v>54</v>
      </c>
      <c r="E1431" s="9">
        <v>757</v>
      </c>
      <c r="F1431" s="9">
        <v>165</v>
      </c>
      <c r="G1431" s="9">
        <f t="shared" si="45"/>
        <v>124905</v>
      </c>
      <c r="H1431" s="9">
        <v>0</v>
      </c>
      <c r="I1431" s="9">
        <v>0</v>
      </c>
      <c r="J1431" s="34">
        <v>0</v>
      </c>
      <c r="K1431" s="34">
        <v>0</v>
      </c>
      <c r="L1431" s="9">
        <v>0</v>
      </c>
    </row>
    <row r="1432" spans="1:12" x14ac:dyDescent="0.3">
      <c r="A1432" s="3" t="s">
        <v>153</v>
      </c>
      <c r="B1432" s="3">
        <f t="shared" si="44"/>
        <v>45460</v>
      </c>
      <c r="C1432" s="7" t="s">
        <v>74</v>
      </c>
      <c r="D1432" s="7" t="s">
        <v>55</v>
      </c>
      <c r="E1432" s="9">
        <v>631</v>
      </c>
      <c r="F1432" s="9">
        <v>184</v>
      </c>
      <c r="G1432" s="9">
        <f t="shared" si="45"/>
        <v>116104</v>
      </c>
      <c r="H1432" s="9">
        <v>0</v>
      </c>
      <c r="I1432" s="9">
        <v>0</v>
      </c>
      <c r="J1432" s="34">
        <v>0</v>
      </c>
      <c r="K1432" s="34">
        <v>0</v>
      </c>
      <c r="L1432" s="9">
        <v>0</v>
      </c>
    </row>
    <row r="1433" spans="1:12" x14ac:dyDescent="0.3">
      <c r="A1433" s="3" t="s">
        <v>153</v>
      </c>
      <c r="B1433" s="3">
        <f t="shared" si="44"/>
        <v>45460</v>
      </c>
      <c r="C1433" s="7" t="s">
        <v>74</v>
      </c>
      <c r="D1433" s="7" t="s">
        <v>56</v>
      </c>
      <c r="E1433" s="9">
        <v>1045</v>
      </c>
      <c r="F1433" s="9">
        <v>201</v>
      </c>
      <c r="G1433" s="9">
        <f t="shared" si="45"/>
        <v>210045</v>
      </c>
      <c r="H1433" s="9">
        <v>1</v>
      </c>
      <c r="I1433" s="9">
        <v>0</v>
      </c>
      <c r="J1433" s="34">
        <v>0.28999999999999998</v>
      </c>
      <c r="K1433" s="34">
        <v>0.03</v>
      </c>
      <c r="L1433" s="9">
        <v>0</v>
      </c>
    </row>
    <row r="1434" spans="1:12" x14ac:dyDescent="0.3">
      <c r="A1434" s="3" t="s">
        <v>153</v>
      </c>
      <c r="B1434" s="3">
        <f t="shared" si="44"/>
        <v>45460</v>
      </c>
      <c r="C1434" s="7" t="s">
        <v>74</v>
      </c>
      <c r="D1434" s="7" t="s">
        <v>57</v>
      </c>
      <c r="E1434" s="9">
        <v>940</v>
      </c>
      <c r="F1434" s="9">
        <v>175</v>
      </c>
      <c r="G1434" s="9">
        <f t="shared" si="45"/>
        <v>164500</v>
      </c>
      <c r="H1434" s="9">
        <v>1</v>
      </c>
      <c r="I1434" s="9">
        <v>0</v>
      </c>
      <c r="J1434" s="34">
        <v>0.27</v>
      </c>
      <c r="K1434" s="34">
        <v>0.03</v>
      </c>
      <c r="L1434" s="9">
        <v>0</v>
      </c>
    </row>
    <row r="1435" spans="1:12" x14ac:dyDescent="0.3">
      <c r="A1435" s="3" t="s">
        <v>153</v>
      </c>
      <c r="B1435" s="3">
        <f t="shared" si="44"/>
        <v>45460</v>
      </c>
      <c r="C1435" s="7" t="s">
        <v>74</v>
      </c>
      <c r="D1435" s="7" t="s">
        <v>58</v>
      </c>
      <c r="E1435" s="9">
        <v>52</v>
      </c>
      <c r="F1435" s="9">
        <v>5179</v>
      </c>
      <c r="G1435" s="9">
        <f t="shared" si="45"/>
        <v>269308</v>
      </c>
      <c r="H1435" s="9">
        <v>0</v>
      </c>
      <c r="I1435" s="9">
        <v>0</v>
      </c>
      <c r="J1435" s="34">
        <v>0</v>
      </c>
      <c r="K1435" s="34">
        <v>0</v>
      </c>
      <c r="L1435" s="9">
        <v>0</v>
      </c>
    </row>
    <row r="1436" spans="1:12" x14ac:dyDescent="0.3">
      <c r="A1436" s="3" t="s">
        <v>153</v>
      </c>
      <c r="B1436" s="3">
        <f t="shared" si="44"/>
        <v>45460</v>
      </c>
      <c r="C1436" s="7" t="s">
        <v>74</v>
      </c>
      <c r="D1436" s="7" t="s">
        <v>59</v>
      </c>
      <c r="E1436" s="9">
        <v>62</v>
      </c>
      <c r="F1436" s="9">
        <v>5023</v>
      </c>
      <c r="G1436" s="9">
        <f t="shared" si="45"/>
        <v>311426</v>
      </c>
      <c r="H1436" s="9">
        <v>0</v>
      </c>
      <c r="I1436" s="9">
        <v>0</v>
      </c>
      <c r="J1436" s="34">
        <v>0</v>
      </c>
      <c r="K1436" s="34">
        <v>0</v>
      </c>
      <c r="L1436" s="9">
        <v>0</v>
      </c>
    </row>
    <row r="1437" spans="1:12" x14ac:dyDescent="0.3">
      <c r="A1437" s="3" t="s">
        <v>153</v>
      </c>
      <c r="B1437" s="3">
        <f t="shared" si="44"/>
        <v>45460</v>
      </c>
      <c r="C1437" s="7" t="s">
        <v>74</v>
      </c>
      <c r="D1437" s="7" t="s">
        <v>60</v>
      </c>
      <c r="E1437" s="9">
        <v>59</v>
      </c>
      <c r="F1437" s="9">
        <v>4890</v>
      </c>
      <c r="G1437" s="9">
        <f t="shared" si="45"/>
        <v>288510</v>
      </c>
      <c r="H1437" s="9">
        <v>0</v>
      </c>
      <c r="I1437" s="9">
        <v>0</v>
      </c>
      <c r="J1437" s="34">
        <v>0</v>
      </c>
      <c r="K1437" s="34">
        <v>0</v>
      </c>
      <c r="L1437" s="9">
        <v>0</v>
      </c>
    </row>
    <row r="1438" spans="1:12" x14ac:dyDescent="0.3">
      <c r="A1438" s="3" t="s">
        <v>153</v>
      </c>
      <c r="B1438" s="3">
        <f t="shared" si="44"/>
        <v>45460</v>
      </c>
      <c r="C1438" s="7" t="s">
        <v>74</v>
      </c>
      <c r="D1438" s="7" t="s">
        <v>61</v>
      </c>
      <c r="E1438" s="9">
        <v>54</v>
      </c>
      <c r="F1438" s="9">
        <v>1204</v>
      </c>
      <c r="G1438" s="9">
        <f t="shared" si="45"/>
        <v>65016</v>
      </c>
      <c r="H1438" s="9">
        <v>0</v>
      </c>
      <c r="I1438" s="9">
        <v>0</v>
      </c>
      <c r="J1438" s="34">
        <v>0</v>
      </c>
      <c r="K1438" s="34">
        <v>0</v>
      </c>
      <c r="L1438" s="9">
        <v>0</v>
      </c>
    </row>
    <row r="1439" spans="1:12" x14ac:dyDescent="0.3">
      <c r="A1439" s="3" t="s">
        <v>153</v>
      </c>
      <c r="B1439" s="3">
        <f t="shared" si="44"/>
        <v>45460</v>
      </c>
      <c r="C1439" s="7" t="s">
        <v>76</v>
      </c>
      <c r="D1439" s="7" t="s">
        <v>46</v>
      </c>
      <c r="E1439" s="9">
        <v>153</v>
      </c>
      <c r="F1439" s="9">
        <v>308</v>
      </c>
      <c r="G1439" s="9">
        <f t="shared" si="45"/>
        <v>47124</v>
      </c>
      <c r="H1439" s="9">
        <v>1</v>
      </c>
      <c r="I1439" s="9">
        <v>1</v>
      </c>
      <c r="J1439" s="34">
        <v>0.25</v>
      </c>
      <c r="K1439" s="34">
        <v>0.02</v>
      </c>
      <c r="L1439" s="9">
        <v>0</v>
      </c>
    </row>
    <row r="1440" spans="1:12" x14ac:dyDescent="0.3">
      <c r="A1440" s="3" t="s">
        <v>153</v>
      </c>
      <c r="B1440" s="3">
        <f t="shared" si="44"/>
        <v>45460</v>
      </c>
      <c r="C1440" s="7" t="s">
        <v>76</v>
      </c>
      <c r="D1440" s="7" t="s">
        <v>49</v>
      </c>
      <c r="E1440" s="9">
        <v>99</v>
      </c>
      <c r="F1440" s="9">
        <v>318</v>
      </c>
      <c r="G1440" s="9">
        <f t="shared" si="45"/>
        <v>31482</v>
      </c>
      <c r="H1440" s="9">
        <v>0</v>
      </c>
      <c r="I1440" s="9">
        <v>0</v>
      </c>
      <c r="J1440" s="34">
        <v>0</v>
      </c>
      <c r="K1440" s="34">
        <v>0</v>
      </c>
      <c r="L1440" s="9">
        <v>0</v>
      </c>
    </row>
    <row r="1441" spans="1:12" x14ac:dyDescent="0.3">
      <c r="A1441" s="3" t="s">
        <v>153</v>
      </c>
      <c r="B1441" s="3">
        <f t="shared" si="44"/>
        <v>45460</v>
      </c>
      <c r="C1441" s="7" t="s">
        <v>76</v>
      </c>
      <c r="D1441" s="7" t="s">
        <v>50</v>
      </c>
      <c r="E1441" s="9">
        <v>116</v>
      </c>
      <c r="F1441" s="9">
        <v>330</v>
      </c>
      <c r="G1441" s="9">
        <f t="shared" si="45"/>
        <v>38280</v>
      </c>
      <c r="H1441" s="9">
        <v>0</v>
      </c>
      <c r="I1441" s="9">
        <v>0</v>
      </c>
      <c r="J1441" s="34">
        <v>0</v>
      </c>
      <c r="K1441" s="34">
        <v>0</v>
      </c>
      <c r="L1441" s="9">
        <v>0</v>
      </c>
    </row>
    <row r="1442" spans="1:12" x14ac:dyDescent="0.3">
      <c r="A1442" s="3" t="s">
        <v>153</v>
      </c>
      <c r="B1442" s="3">
        <f t="shared" si="44"/>
        <v>45460</v>
      </c>
      <c r="C1442" s="7" t="s">
        <v>76</v>
      </c>
      <c r="D1442" s="7" t="s">
        <v>51</v>
      </c>
      <c r="E1442" s="9">
        <v>122</v>
      </c>
      <c r="F1442" s="9">
        <v>369</v>
      </c>
      <c r="G1442" s="9">
        <f t="shared" si="45"/>
        <v>45018</v>
      </c>
      <c r="H1442" s="9">
        <v>0</v>
      </c>
      <c r="I1442" s="9">
        <v>0</v>
      </c>
      <c r="J1442" s="34">
        <v>0</v>
      </c>
      <c r="K1442" s="34">
        <v>0</v>
      </c>
      <c r="L1442" s="9">
        <v>0</v>
      </c>
    </row>
    <row r="1443" spans="1:12" x14ac:dyDescent="0.3">
      <c r="A1443" s="3" t="s">
        <v>153</v>
      </c>
      <c r="B1443" s="3">
        <f t="shared" si="44"/>
        <v>45460</v>
      </c>
      <c r="C1443" s="7" t="s">
        <v>76</v>
      </c>
      <c r="D1443" s="7" t="s">
        <v>52</v>
      </c>
      <c r="E1443" s="9">
        <v>115</v>
      </c>
      <c r="F1443" s="9">
        <v>269</v>
      </c>
      <c r="G1443" s="9">
        <f t="shared" si="45"/>
        <v>30935</v>
      </c>
      <c r="H1443" s="9">
        <v>0</v>
      </c>
      <c r="I1443" s="9">
        <v>0</v>
      </c>
      <c r="J1443" s="34">
        <v>0</v>
      </c>
      <c r="K1443" s="34">
        <v>0</v>
      </c>
      <c r="L1443" s="9">
        <v>0</v>
      </c>
    </row>
    <row r="1444" spans="1:12" x14ac:dyDescent="0.3">
      <c r="A1444" s="3" t="s">
        <v>153</v>
      </c>
      <c r="B1444" s="3">
        <f t="shared" si="44"/>
        <v>45460</v>
      </c>
      <c r="C1444" s="7" t="s">
        <v>76</v>
      </c>
      <c r="D1444" s="7" t="s">
        <v>54</v>
      </c>
      <c r="E1444" s="9">
        <v>367</v>
      </c>
      <c r="F1444" s="9">
        <v>172</v>
      </c>
      <c r="G1444" s="9">
        <f t="shared" si="45"/>
        <v>63124</v>
      </c>
      <c r="H1444" s="9">
        <v>1</v>
      </c>
      <c r="I1444" s="9">
        <v>1</v>
      </c>
      <c r="J1444" s="34">
        <v>0.18</v>
      </c>
      <c r="K1444" s="34">
        <v>0.03</v>
      </c>
      <c r="L1444" s="9">
        <v>0</v>
      </c>
    </row>
    <row r="1445" spans="1:12" x14ac:dyDescent="0.3">
      <c r="A1445" s="3" t="s">
        <v>153</v>
      </c>
      <c r="B1445" s="3">
        <f t="shared" si="44"/>
        <v>45460</v>
      </c>
      <c r="C1445" s="7" t="s">
        <v>76</v>
      </c>
      <c r="D1445" s="7" t="s">
        <v>55</v>
      </c>
      <c r="E1445" s="9">
        <v>358</v>
      </c>
      <c r="F1445" s="9">
        <v>191</v>
      </c>
      <c r="G1445" s="9">
        <f t="shared" si="45"/>
        <v>68378</v>
      </c>
      <c r="H1445" s="9">
        <v>0</v>
      </c>
      <c r="I1445" s="9">
        <v>0</v>
      </c>
      <c r="J1445" s="34">
        <v>0</v>
      </c>
      <c r="K1445" s="34">
        <v>0</v>
      </c>
      <c r="L1445" s="9">
        <v>0</v>
      </c>
    </row>
    <row r="1446" spans="1:12" x14ac:dyDescent="0.3">
      <c r="A1446" s="3" t="s">
        <v>153</v>
      </c>
      <c r="B1446" s="3">
        <f t="shared" si="44"/>
        <v>45460</v>
      </c>
      <c r="C1446" s="7" t="s">
        <v>76</v>
      </c>
      <c r="D1446" s="7" t="s">
        <v>56</v>
      </c>
      <c r="E1446" s="9">
        <v>399</v>
      </c>
      <c r="F1446" s="9">
        <v>210</v>
      </c>
      <c r="G1446" s="9">
        <f t="shared" si="45"/>
        <v>83790</v>
      </c>
      <c r="H1446" s="9">
        <v>1</v>
      </c>
      <c r="I1446" s="9">
        <v>1</v>
      </c>
      <c r="J1446" s="34">
        <v>0.11</v>
      </c>
      <c r="K1446" s="34">
        <v>0.03</v>
      </c>
      <c r="L1446" s="9">
        <v>0</v>
      </c>
    </row>
    <row r="1447" spans="1:12" x14ac:dyDescent="0.3">
      <c r="A1447" s="3" t="s">
        <v>153</v>
      </c>
      <c r="B1447" s="3">
        <f t="shared" si="44"/>
        <v>45460</v>
      </c>
      <c r="C1447" s="7" t="s">
        <v>76</v>
      </c>
      <c r="D1447" s="7" t="s">
        <v>57</v>
      </c>
      <c r="E1447" s="9">
        <v>399</v>
      </c>
      <c r="F1447" s="9">
        <v>183</v>
      </c>
      <c r="G1447" s="9">
        <f t="shared" si="45"/>
        <v>73017</v>
      </c>
      <c r="H1447" s="9">
        <v>1</v>
      </c>
      <c r="I1447" s="9">
        <v>0</v>
      </c>
      <c r="J1447" s="34">
        <v>0.13</v>
      </c>
      <c r="K1447" s="34">
        <v>0.03</v>
      </c>
      <c r="L1447" s="9">
        <v>0</v>
      </c>
    </row>
    <row r="1448" spans="1:12" x14ac:dyDescent="0.3">
      <c r="A1448" s="3" t="s">
        <v>153</v>
      </c>
      <c r="B1448" s="3">
        <f t="shared" si="44"/>
        <v>45460</v>
      </c>
      <c r="C1448" s="7" t="s">
        <v>76</v>
      </c>
      <c r="D1448" s="7" t="s">
        <v>58</v>
      </c>
      <c r="E1448" s="9">
        <v>56</v>
      </c>
      <c r="F1448" s="9">
        <v>5361</v>
      </c>
      <c r="G1448" s="9">
        <f t="shared" si="45"/>
        <v>300216</v>
      </c>
      <c r="H1448" s="9">
        <v>0</v>
      </c>
      <c r="I1448" s="9">
        <v>0</v>
      </c>
      <c r="J1448" s="34">
        <v>0</v>
      </c>
      <c r="K1448" s="34">
        <v>0</v>
      </c>
      <c r="L1448" s="9">
        <v>0</v>
      </c>
    </row>
    <row r="1449" spans="1:12" x14ac:dyDescent="0.3">
      <c r="A1449" s="3" t="s">
        <v>153</v>
      </c>
      <c r="B1449" s="3">
        <f t="shared" si="44"/>
        <v>45460</v>
      </c>
      <c r="C1449" s="7" t="s">
        <v>76</v>
      </c>
      <c r="D1449" s="7" t="s">
        <v>59</v>
      </c>
      <c r="E1449" s="9">
        <v>58</v>
      </c>
      <c r="F1449" s="9">
        <v>5220</v>
      </c>
      <c r="G1449" s="9">
        <f t="shared" si="45"/>
        <v>302760</v>
      </c>
      <c r="H1449" s="9">
        <v>0</v>
      </c>
      <c r="I1449" s="9">
        <v>0</v>
      </c>
      <c r="J1449" s="34">
        <v>0</v>
      </c>
      <c r="K1449" s="34">
        <v>0</v>
      </c>
      <c r="L1449" s="9">
        <v>0</v>
      </c>
    </row>
    <row r="1450" spans="1:12" x14ac:dyDescent="0.3">
      <c r="A1450" s="3" t="s">
        <v>153</v>
      </c>
      <c r="B1450" s="3">
        <f t="shared" si="44"/>
        <v>45460</v>
      </c>
      <c r="C1450" s="7" t="s">
        <v>76</v>
      </c>
      <c r="D1450" s="7" t="s">
        <v>60</v>
      </c>
      <c r="E1450" s="9">
        <v>59</v>
      </c>
      <c r="F1450" s="9">
        <v>5089</v>
      </c>
      <c r="G1450" s="9">
        <f t="shared" si="45"/>
        <v>300251</v>
      </c>
      <c r="H1450" s="9">
        <v>0</v>
      </c>
      <c r="I1450" s="9">
        <v>0</v>
      </c>
      <c r="J1450" s="34">
        <v>0</v>
      </c>
      <c r="K1450" s="34">
        <v>0</v>
      </c>
      <c r="L1450" s="9">
        <v>0</v>
      </c>
    </row>
    <row r="1451" spans="1:12" x14ac:dyDescent="0.3">
      <c r="A1451" s="3" t="s">
        <v>153</v>
      </c>
      <c r="B1451" s="3">
        <f t="shared" si="44"/>
        <v>45460</v>
      </c>
      <c r="C1451" s="7" t="s">
        <v>76</v>
      </c>
      <c r="D1451" s="7" t="s">
        <v>61</v>
      </c>
      <c r="E1451" s="9">
        <v>65</v>
      </c>
      <c r="F1451" s="9">
        <v>1268</v>
      </c>
      <c r="G1451" s="9">
        <f t="shared" si="45"/>
        <v>82420</v>
      </c>
      <c r="H1451" s="9">
        <v>0</v>
      </c>
      <c r="I1451" s="9">
        <v>0</v>
      </c>
      <c r="J1451" s="34">
        <v>0</v>
      </c>
      <c r="K1451" s="34">
        <v>0</v>
      </c>
      <c r="L1451" s="9">
        <v>1</v>
      </c>
    </row>
    <row r="1452" spans="1:12" x14ac:dyDescent="0.3">
      <c r="A1452" s="3" t="s">
        <v>116</v>
      </c>
      <c r="B1452" s="3">
        <f t="shared" si="44"/>
        <v>45467</v>
      </c>
      <c r="C1452" s="7" t="s">
        <v>62</v>
      </c>
      <c r="D1452" s="7" t="s">
        <v>46</v>
      </c>
      <c r="E1452" s="9">
        <v>307</v>
      </c>
      <c r="F1452" s="9">
        <v>294</v>
      </c>
      <c r="G1452" s="9">
        <f t="shared" si="45"/>
        <v>90258</v>
      </c>
      <c r="H1452" s="9">
        <v>1</v>
      </c>
      <c r="I1452" s="9">
        <v>0</v>
      </c>
      <c r="J1452" s="34">
        <v>0.22</v>
      </c>
      <c r="K1452" s="34">
        <v>0.02</v>
      </c>
      <c r="L1452" s="9">
        <v>0</v>
      </c>
    </row>
    <row r="1453" spans="1:12" x14ac:dyDescent="0.3">
      <c r="A1453" s="3" t="s">
        <v>116</v>
      </c>
      <c r="B1453" s="3">
        <f t="shared" si="44"/>
        <v>45467</v>
      </c>
      <c r="C1453" s="7" t="s">
        <v>62</v>
      </c>
      <c r="D1453" s="7" t="s">
        <v>49</v>
      </c>
      <c r="E1453" s="9">
        <v>315</v>
      </c>
      <c r="F1453" s="9">
        <v>300</v>
      </c>
      <c r="G1453" s="9">
        <f t="shared" si="45"/>
        <v>94500</v>
      </c>
      <c r="H1453" s="9">
        <v>0</v>
      </c>
      <c r="I1453" s="9">
        <v>0</v>
      </c>
      <c r="J1453" s="34">
        <v>0</v>
      </c>
      <c r="K1453" s="34">
        <v>0</v>
      </c>
      <c r="L1453" s="9">
        <v>0</v>
      </c>
    </row>
    <row r="1454" spans="1:12" x14ac:dyDescent="0.3">
      <c r="A1454" s="3" t="s">
        <v>116</v>
      </c>
      <c r="B1454" s="3">
        <f t="shared" si="44"/>
        <v>45467</v>
      </c>
      <c r="C1454" s="7" t="s">
        <v>62</v>
      </c>
      <c r="D1454" s="7" t="s">
        <v>50</v>
      </c>
      <c r="E1454" s="9">
        <v>300</v>
      </c>
      <c r="F1454" s="9">
        <v>312</v>
      </c>
      <c r="G1454" s="9">
        <f t="shared" si="45"/>
        <v>93600</v>
      </c>
      <c r="H1454" s="9">
        <v>1</v>
      </c>
      <c r="I1454" s="9">
        <v>0</v>
      </c>
      <c r="J1454" s="34">
        <v>0.14000000000000001</v>
      </c>
      <c r="K1454" s="34">
        <v>0.02</v>
      </c>
      <c r="L1454" s="9">
        <v>0</v>
      </c>
    </row>
    <row r="1455" spans="1:12" x14ac:dyDescent="0.3">
      <c r="A1455" s="3" t="s">
        <v>116</v>
      </c>
      <c r="B1455" s="3">
        <f t="shared" si="44"/>
        <v>45467</v>
      </c>
      <c r="C1455" s="7" t="s">
        <v>62</v>
      </c>
      <c r="D1455" s="7" t="s">
        <v>51</v>
      </c>
      <c r="E1455" s="9">
        <v>345</v>
      </c>
      <c r="F1455" s="9">
        <v>345</v>
      </c>
      <c r="G1455" s="9">
        <f t="shared" si="45"/>
        <v>119025</v>
      </c>
      <c r="H1455" s="9">
        <v>1</v>
      </c>
      <c r="I1455" s="9">
        <v>0</v>
      </c>
      <c r="J1455" s="34">
        <v>0.24</v>
      </c>
      <c r="K1455" s="34">
        <v>0.02</v>
      </c>
      <c r="L1455" s="9">
        <v>0</v>
      </c>
    </row>
    <row r="1456" spans="1:12" x14ac:dyDescent="0.3">
      <c r="A1456" s="3" t="s">
        <v>116</v>
      </c>
      <c r="B1456" s="3">
        <f t="shared" si="44"/>
        <v>45467</v>
      </c>
      <c r="C1456" s="7" t="s">
        <v>62</v>
      </c>
      <c r="D1456" s="7" t="s">
        <v>52</v>
      </c>
      <c r="E1456" s="9">
        <v>306</v>
      </c>
      <c r="F1456" s="9">
        <v>257</v>
      </c>
      <c r="G1456" s="9">
        <f t="shared" si="45"/>
        <v>78642</v>
      </c>
      <c r="H1456" s="9">
        <v>0</v>
      </c>
      <c r="I1456" s="9">
        <v>0</v>
      </c>
      <c r="J1456" s="34">
        <v>0</v>
      </c>
      <c r="K1456" s="34">
        <v>0</v>
      </c>
      <c r="L1456" s="9">
        <v>0</v>
      </c>
    </row>
    <row r="1457" spans="1:12" x14ac:dyDescent="0.3">
      <c r="A1457" s="3" t="s">
        <v>116</v>
      </c>
      <c r="B1457" s="3">
        <f t="shared" si="44"/>
        <v>45467</v>
      </c>
      <c r="C1457" s="7" t="s">
        <v>62</v>
      </c>
      <c r="D1457" s="7" t="s">
        <v>54</v>
      </c>
      <c r="E1457" s="9">
        <v>916</v>
      </c>
      <c r="F1457" s="9">
        <v>165</v>
      </c>
      <c r="G1457" s="9">
        <f t="shared" si="45"/>
        <v>151140</v>
      </c>
      <c r="H1457" s="9">
        <v>1</v>
      </c>
      <c r="I1457" s="9">
        <v>0</v>
      </c>
      <c r="J1457" s="34">
        <v>0.3</v>
      </c>
      <c r="K1457" s="34">
        <v>0.03</v>
      </c>
      <c r="L1457" s="9">
        <v>0</v>
      </c>
    </row>
    <row r="1458" spans="1:12" x14ac:dyDescent="0.3">
      <c r="A1458" s="3" t="s">
        <v>116</v>
      </c>
      <c r="B1458" s="3">
        <f t="shared" si="44"/>
        <v>45467</v>
      </c>
      <c r="C1458" s="7" t="s">
        <v>62</v>
      </c>
      <c r="D1458" s="7" t="s">
        <v>55</v>
      </c>
      <c r="E1458" s="9">
        <v>746</v>
      </c>
      <c r="F1458" s="9">
        <v>184</v>
      </c>
      <c r="G1458" s="9">
        <f t="shared" si="45"/>
        <v>137264</v>
      </c>
      <c r="H1458" s="9">
        <v>0</v>
      </c>
      <c r="I1458" s="9">
        <v>0</v>
      </c>
      <c r="J1458" s="34">
        <v>0</v>
      </c>
      <c r="K1458" s="34">
        <v>0</v>
      </c>
      <c r="L1458" s="9">
        <v>0</v>
      </c>
    </row>
    <row r="1459" spans="1:12" x14ac:dyDescent="0.3">
      <c r="A1459" s="3" t="s">
        <v>116</v>
      </c>
      <c r="B1459" s="3">
        <f t="shared" si="44"/>
        <v>45467</v>
      </c>
      <c r="C1459" s="7" t="s">
        <v>62</v>
      </c>
      <c r="D1459" s="7" t="s">
        <v>56</v>
      </c>
      <c r="E1459" s="9">
        <v>716</v>
      </c>
      <c r="F1459" s="9">
        <v>202</v>
      </c>
      <c r="G1459" s="9">
        <f t="shared" si="45"/>
        <v>144632</v>
      </c>
      <c r="H1459" s="9">
        <v>0</v>
      </c>
      <c r="I1459" s="9">
        <v>0</v>
      </c>
      <c r="J1459" s="34">
        <v>0</v>
      </c>
      <c r="K1459" s="34">
        <v>0</v>
      </c>
      <c r="L1459" s="9">
        <v>0</v>
      </c>
    </row>
    <row r="1460" spans="1:12" x14ac:dyDescent="0.3">
      <c r="A1460" s="3" t="s">
        <v>116</v>
      </c>
      <c r="B1460" s="3">
        <f t="shared" si="44"/>
        <v>45467</v>
      </c>
      <c r="C1460" s="7" t="s">
        <v>62</v>
      </c>
      <c r="D1460" s="7" t="s">
        <v>57</v>
      </c>
      <c r="E1460" s="9">
        <v>1054</v>
      </c>
      <c r="F1460" s="9">
        <v>175</v>
      </c>
      <c r="G1460" s="9">
        <f t="shared" si="45"/>
        <v>184450</v>
      </c>
      <c r="H1460" s="9">
        <v>1</v>
      </c>
      <c r="I1460" s="9">
        <v>1</v>
      </c>
      <c r="J1460" s="34">
        <v>0.19</v>
      </c>
      <c r="K1460" s="34">
        <v>0.03</v>
      </c>
      <c r="L1460" s="9">
        <v>0</v>
      </c>
    </row>
    <row r="1461" spans="1:12" x14ac:dyDescent="0.3">
      <c r="A1461" s="3" t="s">
        <v>116</v>
      </c>
      <c r="B1461" s="3">
        <f t="shared" si="44"/>
        <v>45467</v>
      </c>
      <c r="C1461" s="7" t="s">
        <v>62</v>
      </c>
      <c r="D1461" s="7" t="s">
        <v>58</v>
      </c>
      <c r="E1461" s="9">
        <v>58</v>
      </c>
      <c r="F1461" s="9">
        <v>5151</v>
      </c>
      <c r="G1461" s="9">
        <f t="shared" si="45"/>
        <v>298758</v>
      </c>
      <c r="H1461" s="9">
        <v>0</v>
      </c>
      <c r="I1461" s="9">
        <v>0</v>
      </c>
      <c r="J1461" s="34">
        <v>0</v>
      </c>
      <c r="K1461" s="34">
        <v>0</v>
      </c>
      <c r="L1461" s="9">
        <v>0</v>
      </c>
    </row>
    <row r="1462" spans="1:12" x14ac:dyDescent="0.3">
      <c r="A1462" s="3" t="s">
        <v>116</v>
      </c>
      <c r="B1462" s="3">
        <f t="shared" si="44"/>
        <v>45467</v>
      </c>
      <c r="C1462" s="7" t="s">
        <v>62</v>
      </c>
      <c r="D1462" s="7" t="s">
        <v>59</v>
      </c>
      <c r="E1462" s="9">
        <v>53</v>
      </c>
      <c r="F1462" s="9">
        <v>5020</v>
      </c>
      <c r="G1462" s="9">
        <f t="shared" si="45"/>
        <v>266060</v>
      </c>
      <c r="H1462" s="9">
        <v>0</v>
      </c>
      <c r="I1462" s="9">
        <v>0</v>
      </c>
      <c r="J1462" s="34">
        <v>0</v>
      </c>
      <c r="K1462" s="34">
        <v>0</v>
      </c>
      <c r="L1462" s="9">
        <v>0</v>
      </c>
    </row>
    <row r="1463" spans="1:12" x14ac:dyDescent="0.3">
      <c r="A1463" s="3" t="s">
        <v>116</v>
      </c>
      <c r="B1463" s="3">
        <f t="shared" si="44"/>
        <v>45467</v>
      </c>
      <c r="C1463" s="7" t="s">
        <v>62</v>
      </c>
      <c r="D1463" s="7" t="s">
        <v>60</v>
      </c>
      <c r="E1463" s="9">
        <v>54</v>
      </c>
      <c r="F1463" s="9">
        <v>4895</v>
      </c>
      <c r="G1463" s="9">
        <f t="shared" si="45"/>
        <v>264330</v>
      </c>
      <c r="H1463" s="9">
        <v>0</v>
      </c>
      <c r="I1463" s="9">
        <v>0</v>
      </c>
      <c r="J1463" s="34">
        <v>0</v>
      </c>
      <c r="K1463" s="34">
        <v>0</v>
      </c>
      <c r="L1463" s="9">
        <v>0</v>
      </c>
    </row>
    <row r="1464" spans="1:12" x14ac:dyDescent="0.3">
      <c r="A1464" s="3" t="s">
        <v>116</v>
      </c>
      <c r="B1464" s="3">
        <f t="shared" si="44"/>
        <v>45467</v>
      </c>
      <c r="C1464" s="7" t="s">
        <v>62</v>
      </c>
      <c r="D1464" s="7" t="s">
        <v>61</v>
      </c>
      <c r="E1464" s="9">
        <v>59</v>
      </c>
      <c r="F1464" s="9">
        <v>1198</v>
      </c>
      <c r="G1464" s="9">
        <f t="shared" si="45"/>
        <v>70682</v>
      </c>
      <c r="H1464" s="9">
        <v>0</v>
      </c>
      <c r="I1464" s="9">
        <v>0</v>
      </c>
      <c r="J1464" s="34">
        <v>0</v>
      </c>
      <c r="K1464" s="34">
        <v>0</v>
      </c>
      <c r="L1464" s="9">
        <v>1</v>
      </c>
    </row>
    <row r="1465" spans="1:12" x14ac:dyDescent="0.3">
      <c r="A1465" s="3" t="s">
        <v>116</v>
      </c>
      <c r="B1465" s="3">
        <f t="shared" si="44"/>
        <v>45467</v>
      </c>
      <c r="C1465" s="7" t="s">
        <v>66</v>
      </c>
      <c r="D1465" s="7" t="s">
        <v>46</v>
      </c>
      <c r="E1465" s="9">
        <v>167</v>
      </c>
      <c r="F1465" s="9">
        <v>299</v>
      </c>
      <c r="G1465" s="9">
        <f t="shared" si="45"/>
        <v>49933</v>
      </c>
      <c r="H1465" s="9">
        <v>0</v>
      </c>
      <c r="I1465" s="9">
        <v>0</v>
      </c>
      <c r="J1465" s="34">
        <v>0</v>
      </c>
      <c r="K1465" s="34">
        <v>0</v>
      </c>
      <c r="L1465" s="9">
        <v>0</v>
      </c>
    </row>
    <row r="1466" spans="1:12" x14ac:dyDescent="0.3">
      <c r="A1466" s="3" t="s">
        <v>116</v>
      </c>
      <c r="B1466" s="3">
        <f t="shared" si="44"/>
        <v>45467</v>
      </c>
      <c r="C1466" s="7" t="s">
        <v>66</v>
      </c>
      <c r="D1466" s="7" t="s">
        <v>49</v>
      </c>
      <c r="E1466" s="9">
        <v>182</v>
      </c>
      <c r="F1466" s="9">
        <v>309</v>
      </c>
      <c r="G1466" s="9">
        <f t="shared" si="45"/>
        <v>56238</v>
      </c>
      <c r="H1466" s="9">
        <v>0</v>
      </c>
      <c r="I1466" s="9">
        <v>0</v>
      </c>
      <c r="J1466" s="34">
        <v>0</v>
      </c>
      <c r="K1466" s="34">
        <v>0</v>
      </c>
      <c r="L1466" s="9">
        <v>0</v>
      </c>
    </row>
    <row r="1467" spans="1:12" x14ac:dyDescent="0.3">
      <c r="A1467" s="3" t="s">
        <v>116</v>
      </c>
      <c r="B1467" s="3">
        <f t="shared" si="44"/>
        <v>45467</v>
      </c>
      <c r="C1467" s="7" t="s">
        <v>66</v>
      </c>
      <c r="D1467" s="7" t="s">
        <v>50</v>
      </c>
      <c r="E1467" s="9">
        <v>213</v>
      </c>
      <c r="F1467" s="9">
        <v>320</v>
      </c>
      <c r="G1467" s="9">
        <f t="shared" si="45"/>
        <v>68160</v>
      </c>
      <c r="H1467" s="9">
        <v>1</v>
      </c>
      <c r="I1467" s="9">
        <v>0</v>
      </c>
      <c r="J1467" s="34">
        <v>0.14000000000000001</v>
      </c>
      <c r="K1467" s="34">
        <v>0.01</v>
      </c>
      <c r="L1467" s="9">
        <v>0</v>
      </c>
    </row>
    <row r="1468" spans="1:12" x14ac:dyDescent="0.3">
      <c r="A1468" s="3" t="s">
        <v>116</v>
      </c>
      <c r="B1468" s="3">
        <f t="shared" si="44"/>
        <v>45467</v>
      </c>
      <c r="C1468" s="7" t="s">
        <v>66</v>
      </c>
      <c r="D1468" s="7" t="s">
        <v>51</v>
      </c>
      <c r="E1468" s="9">
        <v>178</v>
      </c>
      <c r="F1468" s="9">
        <v>354</v>
      </c>
      <c r="G1468" s="9">
        <f t="shared" si="45"/>
        <v>63012</v>
      </c>
      <c r="H1468" s="9">
        <v>0</v>
      </c>
      <c r="I1468" s="9">
        <v>0</v>
      </c>
      <c r="J1468" s="34">
        <v>0</v>
      </c>
      <c r="K1468" s="34">
        <v>0</v>
      </c>
      <c r="L1468" s="9">
        <v>0</v>
      </c>
    </row>
    <row r="1469" spans="1:12" x14ac:dyDescent="0.3">
      <c r="A1469" s="3" t="s">
        <v>116</v>
      </c>
      <c r="B1469" s="3">
        <f t="shared" si="44"/>
        <v>45467</v>
      </c>
      <c r="C1469" s="7" t="s">
        <v>66</v>
      </c>
      <c r="D1469" s="7" t="s">
        <v>52</v>
      </c>
      <c r="E1469" s="9">
        <v>217</v>
      </c>
      <c r="F1469" s="9">
        <v>265</v>
      </c>
      <c r="G1469" s="9">
        <f t="shared" si="45"/>
        <v>57505</v>
      </c>
      <c r="H1469" s="9">
        <v>1</v>
      </c>
      <c r="I1469" s="9">
        <v>0</v>
      </c>
      <c r="J1469" s="34">
        <v>0.18</v>
      </c>
      <c r="K1469" s="34">
        <v>0.01</v>
      </c>
      <c r="L1469" s="9">
        <v>0</v>
      </c>
    </row>
    <row r="1470" spans="1:12" x14ac:dyDescent="0.3">
      <c r="A1470" s="3" t="s">
        <v>116</v>
      </c>
      <c r="B1470" s="3">
        <f t="shared" si="44"/>
        <v>45467</v>
      </c>
      <c r="C1470" s="7" t="s">
        <v>66</v>
      </c>
      <c r="D1470" s="7" t="s">
        <v>54</v>
      </c>
      <c r="E1470" s="9">
        <v>545</v>
      </c>
      <c r="F1470" s="9">
        <v>169</v>
      </c>
      <c r="G1470" s="9">
        <f t="shared" si="45"/>
        <v>92105</v>
      </c>
      <c r="H1470" s="9">
        <v>0</v>
      </c>
      <c r="I1470" s="9">
        <v>0</v>
      </c>
      <c r="J1470" s="34">
        <v>0</v>
      </c>
      <c r="K1470" s="34">
        <v>0</v>
      </c>
      <c r="L1470" s="9">
        <v>0</v>
      </c>
    </row>
    <row r="1471" spans="1:12" x14ac:dyDescent="0.3">
      <c r="A1471" s="3" t="s">
        <v>116</v>
      </c>
      <c r="B1471" s="3">
        <f t="shared" si="44"/>
        <v>45467</v>
      </c>
      <c r="C1471" s="7" t="s">
        <v>66</v>
      </c>
      <c r="D1471" s="7" t="s">
        <v>55</v>
      </c>
      <c r="E1471" s="9">
        <v>525</v>
      </c>
      <c r="F1471" s="9">
        <v>189</v>
      </c>
      <c r="G1471" s="9">
        <f t="shared" si="45"/>
        <v>99225</v>
      </c>
      <c r="H1471" s="9">
        <v>1</v>
      </c>
      <c r="I1471" s="9">
        <v>1</v>
      </c>
      <c r="J1471" s="34">
        <v>0.1</v>
      </c>
      <c r="K1471" s="34">
        <v>0.02</v>
      </c>
      <c r="L1471" s="9">
        <v>0</v>
      </c>
    </row>
    <row r="1472" spans="1:12" x14ac:dyDescent="0.3">
      <c r="A1472" s="3" t="s">
        <v>116</v>
      </c>
      <c r="B1472" s="3">
        <f t="shared" si="44"/>
        <v>45467</v>
      </c>
      <c r="C1472" s="7" t="s">
        <v>66</v>
      </c>
      <c r="D1472" s="7" t="s">
        <v>56</v>
      </c>
      <c r="E1472" s="9">
        <v>605</v>
      </c>
      <c r="F1472" s="9">
        <v>206</v>
      </c>
      <c r="G1472" s="9">
        <f t="shared" si="45"/>
        <v>124630</v>
      </c>
      <c r="H1472" s="9">
        <v>1</v>
      </c>
      <c r="I1472" s="9">
        <v>0</v>
      </c>
      <c r="J1472" s="34">
        <v>0.3</v>
      </c>
      <c r="K1472" s="34">
        <v>0.02</v>
      </c>
      <c r="L1472" s="9">
        <v>0</v>
      </c>
    </row>
    <row r="1473" spans="1:12" x14ac:dyDescent="0.3">
      <c r="A1473" s="3" t="s">
        <v>116</v>
      </c>
      <c r="B1473" s="3">
        <f t="shared" si="44"/>
        <v>45467</v>
      </c>
      <c r="C1473" s="7" t="s">
        <v>66</v>
      </c>
      <c r="D1473" s="7" t="s">
        <v>57</v>
      </c>
      <c r="E1473" s="9">
        <v>543</v>
      </c>
      <c r="F1473" s="9">
        <v>177</v>
      </c>
      <c r="G1473" s="9">
        <f t="shared" si="45"/>
        <v>96111</v>
      </c>
      <c r="H1473" s="9">
        <v>1</v>
      </c>
      <c r="I1473" s="9">
        <v>1</v>
      </c>
      <c r="J1473" s="34">
        <v>0.14000000000000001</v>
      </c>
      <c r="K1473" s="34">
        <v>0.02</v>
      </c>
      <c r="L1473" s="9">
        <v>0</v>
      </c>
    </row>
    <row r="1474" spans="1:12" x14ac:dyDescent="0.3">
      <c r="A1474" s="3" t="s">
        <v>116</v>
      </c>
      <c r="B1474" s="3">
        <f t="shared" ref="B1474:B1537" si="46">DATE(LEFT(A1474,4),1,1)
 + MOD(1 - WEEKDAY(DATE(LEFT(A1474,4),1,1),2),7)
 + 7*(VALUE(RIGHT(A1474,2)) - 1)</f>
        <v>45467</v>
      </c>
      <c r="C1474" s="7" t="s">
        <v>66</v>
      </c>
      <c r="D1474" s="7" t="s">
        <v>58</v>
      </c>
      <c r="E1474" s="9">
        <v>52</v>
      </c>
      <c r="F1474" s="9">
        <v>5278</v>
      </c>
      <c r="G1474" s="9">
        <f t="shared" ref="G1474:G1537" si="47">E1474*F1474</f>
        <v>274456</v>
      </c>
      <c r="H1474" s="9">
        <v>0</v>
      </c>
      <c r="I1474" s="9">
        <v>0</v>
      </c>
      <c r="J1474" s="34">
        <v>0</v>
      </c>
      <c r="K1474" s="34">
        <v>0</v>
      </c>
      <c r="L1474" s="9">
        <v>0</v>
      </c>
    </row>
    <row r="1475" spans="1:12" x14ac:dyDescent="0.3">
      <c r="A1475" s="3" t="s">
        <v>116</v>
      </c>
      <c r="B1475" s="3">
        <f t="shared" si="46"/>
        <v>45467</v>
      </c>
      <c r="C1475" s="7" t="s">
        <v>66</v>
      </c>
      <c r="D1475" s="7" t="s">
        <v>59</v>
      </c>
      <c r="E1475" s="9">
        <v>41</v>
      </c>
      <c r="F1475" s="9">
        <v>5123</v>
      </c>
      <c r="G1475" s="9">
        <f t="shared" si="47"/>
        <v>210043</v>
      </c>
      <c r="H1475" s="9">
        <v>0</v>
      </c>
      <c r="I1475" s="9">
        <v>0</v>
      </c>
      <c r="J1475" s="34">
        <v>0</v>
      </c>
      <c r="K1475" s="34">
        <v>0</v>
      </c>
      <c r="L1475" s="9">
        <v>0</v>
      </c>
    </row>
    <row r="1476" spans="1:12" x14ac:dyDescent="0.3">
      <c r="A1476" s="3" t="s">
        <v>116</v>
      </c>
      <c r="B1476" s="3">
        <f t="shared" si="46"/>
        <v>45467</v>
      </c>
      <c r="C1476" s="7" t="s">
        <v>66</v>
      </c>
      <c r="D1476" s="7" t="s">
        <v>60</v>
      </c>
      <c r="E1476" s="9">
        <v>45</v>
      </c>
      <c r="F1476" s="9">
        <v>4956</v>
      </c>
      <c r="G1476" s="9">
        <f t="shared" si="47"/>
        <v>223020</v>
      </c>
      <c r="H1476" s="9">
        <v>0</v>
      </c>
      <c r="I1476" s="9">
        <v>0</v>
      </c>
      <c r="J1476" s="34">
        <v>0</v>
      </c>
      <c r="K1476" s="34">
        <v>0</v>
      </c>
      <c r="L1476" s="9">
        <v>0</v>
      </c>
    </row>
    <row r="1477" spans="1:12" x14ac:dyDescent="0.3">
      <c r="A1477" s="3" t="s">
        <v>116</v>
      </c>
      <c r="B1477" s="3">
        <f t="shared" si="46"/>
        <v>45467</v>
      </c>
      <c r="C1477" s="7" t="s">
        <v>70</v>
      </c>
      <c r="D1477" s="7" t="s">
        <v>46</v>
      </c>
      <c r="E1477" s="9">
        <v>74</v>
      </c>
      <c r="F1477" s="9">
        <v>308</v>
      </c>
      <c r="G1477" s="9">
        <f t="shared" si="47"/>
        <v>22792</v>
      </c>
      <c r="H1477" s="9">
        <v>0</v>
      </c>
      <c r="I1477" s="9">
        <v>0</v>
      </c>
      <c r="J1477" s="34">
        <v>0</v>
      </c>
      <c r="K1477" s="34">
        <v>0</v>
      </c>
      <c r="L1477" s="9">
        <v>0</v>
      </c>
    </row>
    <row r="1478" spans="1:12" x14ac:dyDescent="0.3">
      <c r="A1478" s="3" t="s">
        <v>116</v>
      </c>
      <c r="B1478" s="3">
        <f t="shared" si="46"/>
        <v>45467</v>
      </c>
      <c r="C1478" s="7" t="s">
        <v>70</v>
      </c>
      <c r="D1478" s="7" t="s">
        <v>49</v>
      </c>
      <c r="E1478" s="9">
        <v>84</v>
      </c>
      <c r="F1478" s="9">
        <v>318</v>
      </c>
      <c r="G1478" s="9">
        <f t="shared" si="47"/>
        <v>26712</v>
      </c>
      <c r="H1478" s="9">
        <v>1</v>
      </c>
      <c r="I1478" s="9">
        <v>0</v>
      </c>
      <c r="J1478" s="34">
        <v>0.17</v>
      </c>
      <c r="K1478" s="34">
        <v>0.01</v>
      </c>
      <c r="L1478" s="9">
        <v>0</v>
      </c>
    </row>
    <row r="1479" spans="1:12" x14ac:dyDescent="0.3">
      <c r="A1479" s="3" t="s">
        <v>116</v>
      </c>
      <c r="B1479" s="3">
        <f t="shared" si="46"/>
        <v>45467</v>
      </c>
      <c r="C1479" s="7" t="s">
        <v>70</v>
      </c>
      <c r="D1479" s="7" t="s">
        <v>50</v>
      </c>
      <c r="E1479" s="9">
        <v>93</v>
      </c>
      <c r="F1479" s="9">
        <v>331</v>
      </c>
      <c r="G1479" s="9">
        <f t="shared" si="47"/>
        <v>30783</v>
      </c>
      <c r="H1479" s="9">
        <v>0</v>
      </c>
      <c r="I1479" s="9">
        <v>0</v>
      </c>
      <c r="J1479" s="34">
        <v>0</v>
      </c>
      <c r="K1479" s="34">
        <v>0</v>
      </c>
      <c r="L1479" s="9">
        <v>0</v>
      </c>
    </row>
    <row r="1480" spans="1:12" x14ac:dyDescent="0.3">
      <c r="A1480" s="3" t="s">
        <v>116</v>
      </c>
      <c r="B1480" s="3">
        <f t="shared" si="46"/>
        <v>45467</v>
      </c>
      <c r="C1480" s="7" t="s">
        <v>70</v>
      </c>
      <c r="D1480" s="7" t="s">
        <v>52</v>
      </c>
      <c r="E1480" s="9">
        <v>116</v>
      </c>
      <c r="F1480" s="9">
        <v>272</v>
      </c>
      <c r="G1480" s="9">
        <f t="shared" si="47"/>
        <v>31552</v>
      </c>
      <c r="H1480" s="9">
        <v>1</v>
      </c>
      <c r="I1480" s="9">
        <v>1</v>
      </c>
      <c r="J1480" s="34">
        <v>0.23</v>
      </c>
      <c r="K1480" s="34">
        <v>0.01</v>
      </c>
      <c r="L1480" s="9">
        <v>0</v>
      </c>
    </row>
    <row r="1481" spans="1:12" x14ac:dyDescent="0.3">
      <c r="A1481" s="3" t="s">
        <v>116</v>
      </c>
      <c r="B1481" s="3">
        <f t="shared" si="46"/>
        <v>45467</v>
      </c>
      <c r="C1481" s="7" t="s">
        <v>70</v>
      </c>
      <c r="D1481" s="7" t="s">
        <v>55</v>
      </c>
      <c r="E1481" s="9">
        <v>208</v>
      </c>
      <c r="F1481" s="9">
        <v>192</v>
      </c>
      <c r="G1481" s="9">
        <f t="shared" si="47"/>
        <v>39936</v>
      </c>
      <c r="H1481" s="9">
        <v>0</v>
      </c>
      <c r="I1481" s="9">
        <v>0</v>
      </c>
      <c r="J1481" s="34">
        <v>0</v>
      </c>
      <c r="K1481" s="34">
        <v>0</v>
      </c>
      <c r="L1481" s="9">
        <v>0</v>
      </c>
    </row>
    <row r="1482" spans="1:12" x14ac:dyDescent="0.3">
      <c r="A1482" s="3" t="s">
        <v>116</v>
      </c>
      <c r="B1482" s="3">
        <f t="shared" si="46"/>
        <v>45467</v>
      </c>
      <c r="C1482" s="7" t="s">
        <v>70</v>
      </c>
      <c r="D1482" s="7" t="s">
        <v>56</v>
      </c>
      <c r="E1482" s="9">
        <v>289</v>
      </c>
      <c r="F1482" s="9">
        <v>208</v>
      </c>
      <c r="G1482" s="9">
        <f t="shared" si="47"/>
        <v>60112</v>
      </c>
      <c r="H1482" s="9">
        <v>1</v>
      </c>
      <c r="I1482" s="9">
        <v>1</v>
      </c>
      <c r="J1482" s="34">
        <v>0.26</v>
      </c>
      <c r="K1482" s="34">
        <v>0.02</v>
      </c>
      <c r="L1482" s="9">
        <v>0</v>
      </c>
    </row>
    <row r="1483" spans="1:12" x14ac:dyDescent="0.3">
      <c r="A1483" s="3" t="s">
        <v>116</v>
      </c>
      <c r="B1483" s="3">
        <f t="shared" si="46"/>
        <v>45467</v>
      </c>
      <c r="C1483" s="7" t="s">
        <v>70</v>
      </c>
      <c r="D1483" s="7" t="s">
        <v>57</v>
      </c>
      <c r="E1483" s="9">
        <v>300</v>
      </c>
      <c r="F1483" s="9">
        <v>183</v>
      </c>
      <c r="G1483" s="9">
        <f t="shared" si="47"/>
        <v>54900</v>
      </c>
      <c r="H1483" s="9">
        <v>1</v>
      </c>
      <c r="I1483" s="9">
        <v>1</v>
      </c>
      <c r="J1483" s="34">
        <v>0.22</v>
      </c>
      <c r="K1483" s="34">
        <v>0.02</v>
      </c>
      <c r="L1483" s="9">
        <v>0</v>
      </c>
    </row>
    <row r="1484" spans="1:12" x14ac:dyDescent="0.3">
      <c r="A1484" s="3" t="s">
        <v>116</v>
      </c>
      <c r="B1484" s="3">
        <f t="shared" si="46"/>
        <v>45467</v>
      </c>
      <c r="C1484" s="7" t="s">
        <v>74</v>
      </c>
      <c r="D1484" s="7" t="s">
        <v>46</v>
      </c>
      <c r="E1484" s="9">
        <v>328</v>
      </c>
      <c r="F1484" s="9">
        <v>293</v>
      </c>
      <c r="G1484" s="9">
        <f t="shared" si="47"/>
        <v>96104</v>
      </c>
      <c r="H1484" s="9">
        <v>1</v>
      </c>
      <c r="I1484" s="9">
        <v>0</v>
      </c>
      <c r="J1484" s="34">
        <v>0.22</v>
      </c>
      <c r="K1484" s="34">
        <v>0.02</v>
      </c>
      <c r="L1484" s="9">
        <v>0</v>
      </c>
    </row>
    <row r="1485" spans="1:12" x14ac:dyDescent="0.3">
      <c r="A1485" s="3" t="s">
        <v>116</v>
      </c>
      <c r="B1485" s="3">
        <f t="shared" si="46"/>
        <v>45467</v>
      </c>
      <c r="C1485" s="7" t="s">
        <v>74</v>
      </c>
      <c r="D1485" s="7" t="s">
        <v>49</v>
      </c>
      <c r="E1485" s="9">
        <v>307</v>
      </c>
      <c r="F1485" s="9">
        <v>304</v>
      </c>
      <c r="G1485" s="9">
        <f t="shared" si="47"/>
        <v>93328</v>
      </c>
      <c r="H1485" s="9">
        <v>1</v>
      </c>
      <c r="I1485" s="9">
        <v>0</v>
      </c>
      <c r="J1485" s="34">
        <v>0.25</v>
      </c>
      <c r="K1485" s="34">
        <v>0.02</v>
      </c>
      <c r="L1485" s="9">
        <v>0</v>
      </c>
    </row>
    <row r="1486" spans="1:12" x14ac:dyDescent="0.3">
      <c r="A1486" s="3" t="s">
        <v>116</v>
      </c>
      <c r="B1486" s="3">
        <f t="shared" si="46"/>
        <v>45467</v>
      </c>
      <c r="C1486" s="7" t="s">
        <v>74</v>
      </c>
      <c r="D1486" s="7" t="s">
        <v>50</v>
      </c>
      <c r="E1486" s="9">
        <v>280</v>
      </c>
      <c r="F1486" s="9">
        <v>314</v>
      </c>
      <c r="G1486" s="9">
        <f t="shared" si="47"/>
        <v>87920</v>
      </c>
      <c r="H1486" s="9">
        <v>1</v>
      </c>
      <c r="I1486" s="9">
        <v>0</v>
      </c>
      <c r="J1486" s="34">
        <v>0.17</v>
      </c>
      <c r="K1486" s="34">
        <v>0.02</v>
      </c>
      <c r="L1486" s="9">
        <v>0</v>
      </c>
    </row>
    <row r="1487" spans="1:12" x14ac:dyDescent="0.3">
      <c r="A1487" s="3" t="s">
        <v>116</v>
      </c>
      <c r="B1487" s="3">
        <f t="shared" si="46"/>
        <v>45467</v>
      </c>
      <c r="C1487" s="7" t="s">
        <v>74</v>
      </c>
      <c r="D1487" s="7" t="s">
        <v>51</v>
      </c>
      <c r="E1487" s="9">
        <v>271</v>
      </c>
      <c r="F1487" s="9">
        <v>350</v>
      </c>
      <c r="G1487" s="9">
        <f t="shared" si="47"/>
        <v>94850</v>
      </c>
      <c r="H1487" s="9">
        <v>0</v>
      </c>
      <c r="I1487" s="9">
        <v>0</v>
      </c>
      <c r="J1487" s="34">
        <v>0</v>
      </c>
      <c r="K1487" s="34">
        <v>0</v>
      </c>
      <c r="L1487" s="9">
        <v>0</v>
      </c>
    </row>
    <row r="1488" spans="1:12" x14ac:dyDescent="0.3">
      <c r="A1488" s="3" t="s">
        <v>116</v>
      </c>
      <c r="B1488" s="3">
        <f t="shared" si="46"/>
        <v>45467</v>
      </c>
      <c r="C1488" s="7" t="s">
        <v>74</v>
      </c>
      <c r="D1488" s="7" t="s">
        <v>52</v>
      </c>
      <c r="E1488" s="9">
        <v>264</v>
      </c>
      <c r="F1488" s="9">
        <v>259</v>
      </c>
      <c r="G1488" s="9">
        <f t="shared" si="47"/>
        <v>68376</v>
      </c>
      <c r="H1488" s="9">
        <v>0</v>
      </c>
      <c r="I1488" s="9">
        <v>0</v>
      </c>
      <c r="J1488" s="34">
        <v>0</v>
      </c>
      <c r="K1488" s="34">
        <v>0</v>
      </c>
      <c r="L1488" s="9">
        <v>0</v>
      </c>
    </row>
    <row r="1489" spans="1:12" x14ac:dyDescent="0.3">
      <c r="A1489" s="3" t="s">
        <v>116</v>
      </c>
      <c r="B1489" s="3">
        <f t="shared" si="46"/>
        <v>45467</v>
      </c>
      <c r="C1489" s="7" t="s">
        <v>74</v>
      </c>
      <c r="D1489" s="7" t="s">
        <v>54</v>
      </c>
      <c r="E1489" s="9">
        <v>647</v>
      </c>
      <c r="F1489" s="9">
        <v>166</v>
      </c>
      <c r="G1489" s="9">
        <f t="shared" si="47"/>
        <v>107402</v>
      </c>
      <c r="H1489" s="9">
        <v>0</v>
      </c>
      <c r="I1489" s="9">
        <v>0</v>
      </c>
      <c r="J1489" s="34">
        <v>0</v>
      </c>
      <c r="K1489" s="34">
        <v>0</v>
      </c>
      <c r="L1489" s="9">
        <v>0</v>
      </c>
    </row>
    <row r="1490" spans="1:12" x14ac:dyDescent="0.3">
      <c r="A1490" s="3" t="s">
        <v>116</v>
      </c>
      <c r="B1490" s="3">
        <f t="shared" si="46"/>
        <v>45467</v>
      </c>
      <c r="C1490" s="7" t="s">
        <v>74</v>
      </c>
      <c r="D1490" s="7" t="s">
        <v>55</v>
      </c>
      <c r="E1490" s="9">
        <v>823</v>
      </c>
      <c r="F1490" s="9">
        <v>183</v>
      </c>
      <c r="G1490" s="9">
        <f t="shared" si="47"/>
        <v>150609</v>
      </c>
      <c r="H1490" s="9">
        <v>0</v>
      </c>
      <c r="I1490" s="9">
        <v>0</v>
      </c>
      <c r="J1490" s="34">
        <v>0</v>
      </c>
      <c r="K1490" s="34">
        <v>0</v>
      </c>
      <c r="L1490" s="9">
        <v>0</v>
      </c>
    </row>
    <row r="1491" spans="1:12" x14ac:dyDescent="0.3">
      <c r="A1491" s="3" t="s">
        <v>116</v>
      </c>
      <c r="B1491" s="3">
        <f t="shared" si="46"/>
        <v>45467</v>
      </c>
      <c r="C1491" s="7" t="s">
        <v>74</v>
      </c>
      <c r="D1491" s="7" t="s">
        <v>56</v>
      </c>
      <c r="E1491" s="9">
        <v>675</v>
      </c>
      <c r="F1491" s="9">
        <v>204</v>
      </c>
      <c r="G1491" s="9">
        <f t="shared" si="47"/>
        <v>137700</v>
      </c>
      <c r="H1491" s="9">
        <v>0</v>
      </c>
      <c r="I1491" s="9">
        <v>0</v>
      </c>
      <c r="J1491" s="34">
        <v>0</v>
      </c>
      <c r="K1491" s="34">
        <v>0</v>
      </c>
      <c r="L1491" s="9">
        <v>0</v>
      </c>
    </row>
    <row r="1492" spans="1:12" x14ac:dyDescent="0.3">
      <c r="A1492" s="3" t="s">
        <v>116</v>
      </c>
      <c r="B1492" s="3">
        <f t="shared" si="46"/>
        <v>45467</v>
      </c>
      <c r="C1492" s="7" t="s">
        <v>74</v>
      </c>
      <c r="D1492" s="7" t="s">
        <v>57</v>
      </c>
      <c r="E1492" s="9">
        <v>872</v>
      </c>
      <c r="F1492" s="9">
        <v>175</v>
      </c>
      <c r="G1492" s="9">
        <f t="shared" si="47"/>
        <v>152600</v>
      </c>
      <c r="H1492" s="9">
        <v>1</v>
      </c>
      <c r="I1492" s="9">
        <v>0</v>
      </c>
      <c r="J1492" s="34">
        <v>0.28000000000000003</v>
      </c>
      <c r="K1492" s="34">
        <v>0.03</v>
      </c>
      <c r="L1492" s="9">
        <v>0</v>
      </c>
    </row>
    <row r="1493" spans="1:12" x14ac:dyDescent="0.3">
      <c r="A1493" s="3" t="s">
        <v>116</v>
      </c>
      <c r="B1493" s="3">
        <f t="shared" si="46"/>
        <v>45467</v>
      </c>
      <c r="C1493" s="7" t="s">
        <v>74</v>
      </c>
      <c r="D1493" s="7" t="s">
        <v>58</v>
      </c>
      <c r="E1493" s="9">
        <v>57</v>
      </c>
      <c r="F1493" s="9">
        <v>5141</v>
      </c>
      <c r="G1493" s="9">
        <f t="shared" si="47"/>
        <v>293037</v>
      </c>
      <c r="H1493" s="9">
        <v>0</v>
      </c>
      <c r="I1493" s="9">
        <v>0</v>
      </c>
      <c r="J1493" s="34">
        <v>0</v>
      </c>
      <c r="K1493" s="34">
        <v>0</v>
      </c>
      <c r="L1493" s="9">
        <v>0</v>
      </c>
    </row>
    <row r="1494" spans="1:12" x14ac:dyDescent="0.3">
      <c r="A1494" s="3" t="s">
        <v>116</v>
      </c>
      <c r="B1494" s="3">
        <f t="shared" si="46"/>
        <v>45467</v>
      </c>
      <c r="C1494" s="7" t="s">
        <v>74</v>
      </c>
      <c r="D1494" s="7" t="s">
        <v>59</v>
      </c>
      <c r="E1494" s="9">
        <v>64</v>
      </c>
      <c r="F1494" s="9">
        <v>5014</v>
      </c>
      <c r="G1494" s="9">
        <f t="shared" si="47"/>
        <v>320896</v>
      </c>
      <c r="H1494" s="9">
        <v>0</v>
      </c>
      <c r="I1494" s="9">
        <v>0</v>
      </c>
      <c r="J1494" s="34">
        <v>0</v>
      </c>
      <c r="K1494" s="34">
        <v>0</v>
      </c>
      <c r="L1494" s="9">
        <v>0</v>
      </c>
    </row>
    <row r="1495" spans="1:12" x14ac:dyDescent="0.3">
      <c r="A1495" s="3" t="s">
        <v>116</v>
      </c>
      <c r="B1495" s="3">
        <f t="shared" si="46"/>
        <v>45467</v>
      </c>
      <c r="C1495" s="7" t="s">
        <v>74</v>
      </c>
      <c r="D1495" s="7" t="s">
        <v>60</v>
      </c>
      <c r="E1495" s="9">
        <v>60</v>
      </c>
      <c r="F1495" s="9">
        <v>4924</v>
      </c>
      <c r="G1495" s="9">
        <f t="shared" si="47"/>
        <v>295440</v>
      </c>
      <c r="H1495" s="9">
        <v>0</v>
      </c>
      <c r="I1495" s="9">
        <v>0</v>
      </c>
      <c r="J1495" s="34">
        <v>0</v>
      </c>
      <c r="K1495" s="34">
        <v>0</v>
      </c>
      <c r="L1495" s="9">
        <v>0</v>
      </c>
    </row>
    <row r="1496" spans="1:12" x14ac:dyDescent="0.3">
      <c r="A1496" s="3" t="s">
        <v>116</v>
      </c>
      <c r="B1496" s="3">
        <f t="shared" si="46"/>
        <v>45467</v>
      </c>
      <c r="C1496" s="7" t="s">
        <v>74</v>
      </c>
      <c r="D1496" s="7" t="s">
        <v>61</v>
      </c>
      <c r="E1496" s="9">
        <v>51</v>
      </c>
      <c r="F1496" s="9">
        <v>1208</v>
      </c>
      <c r="G1496" s="9">
        <f t="shared" si="47"/>
        <v>61608</v>
      </c>
      <c r="H1496" s="9">
        <v>0</v>
      </c>
      <c r="I1496" s="9">
        <v>0</v>
      </c>
      <c r="J1496" s="34">
        <v>0</v>
      </c>
      <c r="K1496" s="34">
        <v>0</v>
      </c>
      <c r="L1496" s="9">
        <v>0</v>
      </c>
    </row>
    <row r="1497" spans="1:12" x14ac:dyDescent="0.3">
      <c r="A1497" s="3" t="s">
        <v>116</v>
      </c>
      <c r="B1497" s="3">
        <f t="shared" si="46"/>
        <v>45467</v>
      </c>
      <c r="C1497" s="7" t="s">
        <v>76</v>
      </c>
      <c r="D1497" s="7" t="s">
        <v>46</v>
      </c>
      <c r="E1497" s="9">
        <v>127</v>
      </c>
      <c r="F1497" s="9">
        <v>308</v>
      </c>
      <c r="G1497" s="9">
        <f t="shared" si="47"/>
        <v>39116</v>
      </c>
      <c r="H1497" s="9">
        <v>0</v>
      </c>
      <c r="I1497" s="9">
        <v>0</v>
      </c>
      <c r="J1497" s="34">
        <v>0</v>
      </c>
      <c r="K1497" s="34">
        <v>0</v>
      </c>
      <c r="L1497" s="9">
        <v>0</v>
      </c>
    </row>
    <row r="1498" spans="1:12" x14ac:dyDescent="0.3">
      <c r="A1498" s="3" t="s">
        <v>116</v>
      </c>
      <c r="B1498" s="3">
        <f t="shared" si="46"/>
        <v>45467</v>
      </c>
      <c r="C1498" s="7" t="s">
        <v>76</v>
      </c>
      <c r="D1498" s="7" t="s">
        <v>49</v>
      </c>
      <c r="E1498" s="9">
        <v>129</v>
      </c>
      <c r="F1498" s="9">
        <v>315</v>
      </c>
      <c r="G1498" s="9">
        <f t="shared" si="47"/>
        <v>40635</v>
      </c>
      <c r="H1498" s="9">
        <v>0</v>
      </c>
      <c r="I1498" s="9">
        <v>0</v>
      </c>
      <c r="J1498" s="34">
        <v>0</v>
      </c>
      <c r="K1498" s="34">
        <v>0</v>
      </c>
      <c r="L1498" s="9">
        <v>0</v>
      </c>
    </row>
    <row r="1499" spans="1:12" x14ac:dyDescent="0.3">
      <c r="A1499" s="3" t="s">
        <v>116</v>
      </c>
      <c r="B1499" s="3">
        <f t="shared" si="46"/>
        <v>45467</v>
      </c>
      <c r="C1499" s="7" t="s">
        <v>76</v>
      </c>
      <c r="D1499" s="7" t="s">
        <v>50</v>
      </c>
      <c r="E1499" s="9">
        <v>135</v>
      </c>
      <c r="F1499" s="9">
        <v>325</v>
      </c>
      <c r="G1499" s="9">
        <f t="shared" si="47"/>
        <v>43875</v>
      </c>
      <c r="H1499" s="9">
        <v>0</v>
      </c>
      <c r="I1499" s="9">
        <v>0</v>
      </c>
      <c r="J1499" s="34">
        <v>0</v>
      </c>
      <c r="K1499" s="34">
        <v>0</v>
      </c>
      <c r="L1499" s="9">
        <v>0</v>
      </c>
    </row>
    <row r="1500" spans="1:12" x14ac:dyDescent="0.3">
      <c r="A1500" s="3" t="s">
        <v>116</v>
      </c>
      <c r="B1500" s="3">
        <f t="shared" si="46"/>
        <v>45467</v>
      </c>
      <c r="C1500" s="7" t="s">
        <v>76</v>
      </c>
      <c r="D1500" s="7" t="s">
        <v>51</v>
      </c>
      <c r="E1500" s="9">
        <v>130</v>
      </c>
      <c r="F1500" s="9">
        <v>364</v>
      </c>
      <c r="G1500" s="9">
        <f t="shared" si="47"/>
        <v>47320</v>
      </c>
      <c r="H1500" s="9">
        <v>0</v>
      </c>
      <c r="I1500" s="9">
        <v>0</v>
      </c>
      <c r="J1500" s="34">
        <v>0</v>
      </c>
      <c r="K1500" s="34">
        <v>0</v>
      </c>
      <c r="L1500" s="9">
        <v>0</v>
      </c>
    </row>
    <row r="1501" spans="1:12" x14ac:dyDescent="0.3">
      <c r="A1501" s="3" t="s">
        <v>116</v>
      </c>
      <c r="B1501" s="3">
        <f t="shared" si="46"/>
        <v>45467</v>
      </c>
      <c r="C1501" s="7" t="s">
        <v>76</v>
      </c>
      <c r="D1501" s="7" t="s">
        <v>52</v>
      </c>
      <c r="E1501" s="9">
        <v>125</v>
      </c>
      <c r="F1501" s="9">
        <v>271</v>
      </c>
      <c r="G1501" s="9">
        <f t="shared" si="47"/>
        <v>33875</v>
      </c>
      <c r="H1501" s="9">
        <v>0</v>
      </c>
      <c r="I1501" s="9">
        <v>0</v>
      </c>
      <c r="J1501" s="34">
        <v>0</v>
      </c>
      <c r="K1501" s="34">
        <v>0</v>
      </c>
      <c r="L1501" s="9">
        <v>1</v>
      </c>
    </row>
    <row r="1502" spans="1:12" x14ac:dyDescent="0.3">
      <c r="A1502" s="3" t="s">
        <v>116</v>
      </c>
      <c r="B1502" s="3">
        <f t="shared" si="46"/>
        <v>45467</v>
      </c>
      <c r="C1502" s="7" t="s">
        <v>76</v>
      </c>
      <c r="D1502" s="7" t="s">
        <v>54</v>
      </c>
      <c r="E1502" s="9">
        <v>397</v>
      </c>
      <c r="F1502" s="9">
        <v>172</v>
      </c>
      <c r="G1502" s="9">
        <f t="shared" si="47"/>
        <v>68284</v>
      </c>
      <c r="H1502" s="9">
        <v>1</v>
      </c>
      <c r="I1502" s="9">
        <v>1</v>
      </c>
      <c r="J1502" s="34">
        <v>0.17</v>
      </c>
      <c r="K1502" s="34">
        <v>0.03</v>
      </c>
      <c r="L1502" s="9">
        <v>0</v>
      </c>
    </row>
    <row r="1503" spans="1:12" x14ac:dyDescent="0.3">
      <c r="A1503" s="3" t="s">
        <v>116</v>
      </c>
      <c r="B1503" s="3">
        <f t="shared" si="46"/>
        <v>45467</v>
      </c>
      <c r="C1503" s="7" t="s">
        <v>76</v>
      </c>
      <c r="D1503" s="7" t="s">
        <v>55</v>
      </c>
      <c r="E1503" s="9">
        <v>311</v>
      </c>
      <c r="F1503" s="9">
        <v>191</v>
      </c>
      <c r="G1503" s="9">
        <f t="shared" si="47"/>
        <v>59401</v>
      </c>
      <c r="H1503" s="9">
        <v>0</v>
      </c>
      <c r="I1503" s="9">
        <v>0</v>
      </c>
      <c r="J1503" s="34">
        <v>0</v>
      </c>
      <c r="K1503" s="34">
        <v>0</v>
      </c>
      <c r="L1503" s="9">
        <v>0</v>
      </c>
    </row>
    <row r="1504" spans="1:12" x14ac:dyDescent="0.3">
      <c r="A1504" s="3" t="s">
        <v>116</v>
      </c>
      <c r="B1504" s="3">
        <f t="shared" si="46"/>
        <v>45467</v>
      </c>
      <c r="C1504" s="7" t="s">
        <v>76</v>
      </c>
      <c r="D1504" s="7" t="s">
        <v>56</v>
      </c>
      <c r="E1504" s="9">
        <v>457</v>
      </c>
      <c r="F1504" s="9">
        <v>208</v>
      </c>
      <c r="G1504" s="9">
        <f t="shared" si="47"/>
        <v>95056</v>
      </c>
      <c r="H1504" s="9">
        <v>1</v>
      </c>
      <c r="I1504" s="9">
        <v>0</v>
      </c>
      <c r="J1504" s="34">
        <v>0.13</v>
      </c>
      <c r="K1504" s="34">
        <v>0.03</v>
      </c>
      <c r="L1504" s="9">
        <v>0</v>
      </c>
    </row>
    <row r="1505" spans="1:12" x14ac:dyDescent="0.3">
      <c r="A1505" s="3" t="s">
        <v>116</v>
      </c>
      <c r="B1505" s="3">
        <f t="shared" si="46"/>
        <v>45467</v>
      </c>
      <c r="C1505" s="7" t="s">
        <v>76</v>
      </c>
      <c r="D1505" s="7" t="s">
        <v>57</v>
      </c>
      <c r="E1505" s="9">
        <v>359</v>
      </c>
      <c r="F1505" s="9">
        <v>179</v>
      </c>
      <c r="G1505" s="9">
        <f t="shared" si="47"/>
        <v>64261</v>
      </c>
      <c r="H1505" s="9">
        <v>0</v>
      </c>
      <c r="I1505" s="9">
        <v>0</v>
      </c>
      <c r="J1505" s="34">
        <v>0</v>
      </c>
      <c r="K1505" s="34">
        <v>0</v>
      </c>
      <c r="L1505" s="9">
        <v>0</v>
      </c>
    </row>
    <row r="1506" spans="1:12" x14ac:dyDescent="0.3">
      <c r="A1506" s="3" t="s">
        <v>116</v>
      </c>
      <c r="B1506" s="3">
        <f t="shared" si="46"/>
        <v>45467</v>
      </c>
      <c r="C1506" s="7" t="s">
        <v>76</v>
      </c>
      <c r="D1506" s="7" t="s">
        <v>58</v>
      </c>
      <c r="E1506" s="9">
        <v>60</v>
      </c>
      <c r="F1506" s="9">
        <v>5378</v>
      </c>
      <c r="G1506" s="9">
        <f t="shared" si="47"/>
        <v>322680</v>
      </c>
      <c r="H1506" s="9">
        <v>0</v>
      </c>
      <c r="I1506" s="9">
        <v>0</v>
      </c>
      <c r="J1506" s="34">
        <v>0</v>
      </c>
      <c r="K1506" s="34">
        <v>0</v>
      </c>
      <c r="L1506" s="9">
        <v>0</v>
      </c>
    </row>
    <row r="1507" spans="1:12" x14ac:dyDescent="0.3">
      <c r="A1507" s="3" t="s">
        <v>116</v>
      </c>
      <c r="B1507" s="3">
        <f t="shared" si="46"/>
        <v>45467</v>
      </c>
      <c r="C1507" s="7" t="s">
        <v>76</v>
      </c>
      <c r="D1507" s="7" t="s">
        <v>59</v>
      </c>
      <c r="E1507" s="9">
        <v>62</v>
      </c>
      <c r="F1507" s="9">
        <v>5250</v>
      </c>
      <c r="G1507" s="9">
        <f t="shared" si="47"/>
        <v>325500</v>
      </c>
      <c r="H1507" s="9">
        <v>0</v>
      </c>
      <c r="I1507" s="9">
        <v>0</v>
      </c>
      <c r="J1507" s="34">
        <v>0</v>
      </c>
      <c r="K1507" s="34">
        <v>0</v>
      </c>
      <c r="L1507" s="9">
        <v>0</v>
      </c>
    </row>
    <row r="1508" spans="1:12" x14ac:dyDescent="0.3">
      <c r="A1508" s="3" t="s">
        <v>116</v>
      </c>
      <c r="B1508" s="3">
        <f t="shared" si="46"/>
        <v>45467</v>
      </c>
      <c r="C1508" s="7" t="s">
        <v>76</v>
      </c>
      <c r="D1508" s="7" t="s">
        <v>60</v>
      </c>
      <c r="E1508" s="9">
        <v>61</v>
      </c>
      <c r="F1508" s="9">
        <v>5096</v>
      </c>
      <c r="G1508" s="9">
        <f t="shared" si="47"/>
        <v>310856</v>
      </c>
      <c r="H1508" s="9">
        <v>0</v>
      </c>
      <c r="I1508" s="9">
        <v>0</v>
      </c>
      <c r="J1508" s="34">
        <v>0</v>
      </c>
      <c r="K1508" s="34">
        <v>0</v>
      </c>
      <c r="L1508" s="9">
        <v>0</v>
      </c>
    </row>
    <row r="1509" spans="1:12" x14ac:dyDescent="0.3">
      <c r="A1509" s="3" t="s">
        <v>116</v>
      </c>
      <c r="B1509" s="3">
        <f t="shared" si="46"/>
        <v>45467</v>
      </c>
      <c r="C1509" s="7" t="s">
        <v>76</v>
      </c>
      <c r="D1509" s="7" t="s">
        <v>61</v>
      </c>
      <c r="E1509" s="9">
        <v>64</v>
      </c>
      <c r="F1509" s="9">
        <v>1252</v>
      </c>
      <c r="G1509" s="9">
        <f t="shared" si="47"/>
        <v>80128</v>
      </c>
      <c r="H1509" s="9">
        <v>0</v>
      </c>
      <c r="I1509" s="9">
        <v>0</v>
      </c>
      <c r="J1509" s="34">
        <v>0</v>
      </c>
      <c r="K1509" s="34">
        <v>0</v>
      </c>
      <c r="L1509" s="9">
        <v>1</v>
      </c>
    </row>
    <row r="1510" spans="1:12" x14ac:dyDescent="0.3">
      <c r="A1510" s="3" t="s">
        <v>117</v>
      </c>
      <c r="B1510" s="3">
        <f t="shared" si="46"/>
        <v>45474</v>
      </c>
      <c r="C1510" s="7" t="s">
        <v>62</v>
      </c>
      <c r="D1510" s="7" t="s">
        <v>46</v>
      </c>
      <c r="E1510" s="9">
        <v>273</v>
      </c>
      <c r="F1510" s="9">
        <v>292</v>
      </c>
      <c r="G1510" s="9">
        <f t="shared" si="47"/>
        <v>79716</v>
      </c>
      <c r="H1510" s="9">
        <v>0</v>
      </c>
      <c r="I1510" s="9">
        <v>0</v>
      </c>
      <c r="J1510" s="34">
        <v>0</v>
      </c>
      <c r="K1510" s="34">
        <v>0</v>
      </c>
      <c r="L1510" s="9">
        <v>0</v>
      </c>
    </row>
    <row r="1511" spans="1:12" x14ac:dyDescent="0.3">
      <c r="A1511" s="3" t="s">
        <v>117</v>
      </c>
      <c r="B1511" s="3">
        <f t="shared" si="46"/>
        <v>45474</v>
      </c>
      <c r="C1511" s="7" t="s">
        <v>62</v>
      </c>
      <c r="D1511" s="7" t="s">
        <v>49</v>
      </c>
      <c r="E1511" s="9">
        <v>263</v>
      </c>
      <c r="F1511" s="9">
        <v>303</v>
      </c>
      <c r="G1511" s="9">
        <f t="shared" si="47"/>
        <v>79689</v>
      </c>
      <c r="H1511" s="9">
        <v>0</v>
      </c>
      <c r="I1511" s="9">
        <v>0</v>
      </c>
      <c r="J1511" s="34">
        <v>0</v>
      </c>
      <c r="K1511" s="34">
        <v>0</v>
      </c>
      <c r="L1511" s="9">
        <v>0</v>
      </c>
    </row>
    <row r="1512" spans="1:12" x14ac:dyDescent="0.3">
      <c r="A1512" s="3" t="s">
        <v>117</v>
      </c>
      <c r="B1512" s="3">
        <f t="shared" si="46"/>
        <v>45474</v>
      </c>
      <c r="C1512" s="7" t="s">
        <v>62</v>
      </c>
      <c r="D1512" s="7" t="s">
        <v>50</v>
      </c>
      <c r="E1512" s="9">
        <v>283</v>
      </c>
      <c r="F1512" s="9">
        <v>312</v>
      </c>
      <c r="G1512" s="9">
        <f t="shared" si="47"/>
        <v>88296</v>
      </c>
      <c r="H1512" s="9">
        <v>0</v>
      </c>
      <c r="I1512" s="9">
        <v>0</v>
      </c>
      <c r="J1512" s="34">
        <v>0</v>
      </c>
      <c r="K1512" s="34">
        <v>0</v>
      </c>
      <c r="L1512" s="9">
        <v>0</v>
      </c>
    </row>
    <row r="1513" spans="1:12" x14ac:dyDescent="0.3">
      <c r="A1513" s="3" t="s">
        <v>117</v>
      </c>
      <c r="B1513" s="3">
        <f t="shared" si="46"/>
        <v>45474</v>
      </c>
      <c r="C1513" s="7" t="s">
        <v>62</v>
      </c>
      <c r="D1513" s="7" t="s">
        <v>51</v>
      </c>
      <c r="E1513" s="9">
        <v>261</v>
      </c>
      <c r="F1513" s="9">
        <v>348</v>
      </c>
      <c r="G1513" s="9">
        <f t="shared" si="47"/>
        <v>90828</v>
      </c>
      <c r="H1513" s="9">
        <v>0</v>
      </c>
      <c r="I1513" s="9">
        <v>0</v>
      </c>
      <c r="J1513" s="34">
        <v>0</v>
      </c>
      <c r="K1513" s="34">
        <v>0</v>
      </c>
      <c r="L1513" s="9">
        <v>0</v>
      </c>
    </row>
    <row r="1514" spans="1:12" x14ac:dyDescent="0.3">
      <c r="A1514" s="3" t="s">
        <v>117</v>
      </c>
      <c r="B1514" s="3">
        <f t="shared" si="46"/>
        <v>45474</v>
      </c>
      <c r="C1514" s="7" t="s">
        <v>62</v>
      </c>
      <c r="D1514" s="7" t="s">
        <v>52</v>
      </c>
      <c r="E1514" s="9">
        <v>338</v>
      </c>
      <c r="F1514" s="9">
        <v>255</v>
      </c>
      <c r="G1514" s="9">
        <f t="shared" si="47"/>
        <v>86190</v>
      </c>
      <c r="H1514" s="9">
        <v>1</v>
      </c>
      <c r="I1514" s="9">
        <v>1</v>
      </c>
      <c r="J1514" s="34">
        <v>0.1</v>
      </c>
      <c r="K1514" s="34">
        <v>0.02</v>
      </c>
      <c r="L1514" s="9">
        <v>0</v>
      </c>
    </row>
    <row r="1515" spans="1:12" x14ac:dyDescent="0.3">
      <c r="A1515" s="3" t="s">
        <v>117</v>
      </c>
      <c r="B1515" s="3">
        <f t="shared" si="46"/>
        <v>45474</v>
      </c>
      <c r="C1515" s="7" t="s">
        <v>62</v>
      </c>
      <c r="D1515" s="7" t="s">
        <v>54</v>
      </c>
      <c r="E1515" s="9">
        <v>1053</v>
      </c>
      <c r="F1515" s="9">
        <v>164</v>
      </c>
      <c r="G1515" s="9">
        <f t="shared" si="47"/>
        <v>172692</v>
      </c>
      <c r="H1515" s="9">
        <v>1</v>
      </c>
      <c r="I1515" s="9">
        <v>1</v>
      </c>
      <c r="J1515" s="34">
        <v>0.26</v>
      </c>
      <c r="K1515" s="34">
        <v>0.03</v>
      </c>
      <c r="L1515" s="9">
        <v>0</v>
      </c>
    </row>
    <row r="1516" spans="1:12" x14ac:dyDescent="0.3">
      <c r="A1516" s="3" t="s">
        <v>117</v>
      </c>
      <c r="B1516" s="3">
        <f t="shared" si="46"/>
        <v>45474</v>
      </c>
      <c r="C1516" s="7" t="s">
        <v>62</v>
      </c>
      <c r="D1516" s="7" t="s">
        <v>55</v>
      </c>
      <c r="E1516" s="9">
        <v>843</v>
      </c>
      <c r="F1516" s="9">
        <v>184</v>
      </c>
      <c r="G1516" s="9">
        <f t="shared" si="47"/>
        <v>155112</v>
      </c>
      <c r="H1516" s="9">
        <v>1</v>
      </c>
      <c r="I1516" s="9">
        <v>1</v>
      </c>
      <c r="J1516" s="34">
        <v>0.27</v>
      </c>
      <c r="K1516" s="34">
        <v>0.03</v>
      </c>
      <c r="L1516" s="9">
        <v>0</v>
      </c>
    </row>
    <row r="1517" spans="1:12" x14ac:dyDescent="0.3">
      <c r="A1517" s="3" t="s">
        <v>117</v>
      </c>
      <c r="B1517" s="3">
        <f t="shared" si="46"/>
        <v>45474</v>
      </c>
      <c r="C1517" s="7" t="s">
        <v>62</v>
      </c>
      <c r="D1517" s="7" t="s">
        <v>56</v>
      </c>
      <c r="E1517" s="9">
        <v>766</v>
      </c>
      <c r="F1517" s="9">
        <v>198</v>
      </c>
      <c r="G1517" s="9">
        <f t="shared" si="47"/>
        <v>151668</v>
      </c>
      <c r="H1517" s="9">
        <v>0</v>
      </c>
      <c r="I1517" s="9">
        <v>0</v>
      </c>
      <c r="J1517" s="34">
        <v>0</v>
      </c>
      <c r="K1517" s="34">
        <v>0</v>
      </c>
      <c r="L1517" s="9">
        <v>0</v>
      </c>
    </row>
    <row r="1518" spans="1:12" x14ac:dyDescent="0.3">
      <c r="A1518" s="3" t="s">
        <v>117</v>
      </c>
      <c r="B1518" s="3">
        <f t="shared" si="46"/>
        <v>45474</v>
      </c>
      <c r="C1518" s="7" t="s">
        <v>62</v>
      </c>
      <c r="D1518" s="7" t="s">
        <v>57</v>
      </c>
      <c r="E1518" s="9">
        <v>698</v>
      </c>
      <c r="F1518" s="9">
        <v>173</v>
      </c>
      <c r="G1518" s="9">
        <f t="shared" si="47"/>
        <v>120754</v>
      </c>
      <c r="H1518" s="9">
        <v>0</v>
      </c>
      <c r="I1518" s="9">
        <v>0</v>
      </c>
      <c r="J1518" s="34">
        <v>0</v>
      </c>
      <c r="K1518" s="34">
        <v>0</v>
      </c>
      <c r="L1518" s="9">
        <v>0</v>
      </c>
    </row>
    <row r="1519" spans="1:12" x14ac:dyDescent="0.3">
      <c r="A1519" s="3" t="s">
        <v>117</v>
      </c>
      <c r="B1519" s="3">
        <f t="shared" si="46"/>
        <v>45474</v>
      </c>
      <c r="C1519" s="7" t="s">
        <v>62</v>
      </c>
      <c r="D1519" s="7" t="s">
        <v>58</v>
      </c>
      <c r="E1519" s="9">
        <v>55</v>
      </c>
      <c r="F1519" s="9">
        <v>5141</v>
      </c>
      <c r="G1519" s="9">
        <f t="shared" si="47"/>
        <v>282755</v>
      </c>
      <c r="H1519" s="9">
        <v>0</v>
      </c>
      <c r="I1519" s="9">
        <v>0</v>
      </c>
      <c r="J1519" s="34">
        <v>0</v>
      </c>
      <c r="K1519" s="34">
        <v>0</v>
      </c>
      <c r="L1519" s="9">
        <v>0</v>
      </c>
    </row>
    <row r="1520" spans="1:12" x14ac:dyDescent="0.3">
      <c r="A1520" s="3" t="s">
        <v>117</v>
      </c>
      <c r="B1520" s="3">
        <f t="shared" si="46"/>
        <v>45474</v>
      </c>
      <c r="C1520" s="7" t="s">
        <v>62</v>
      </c>
      <c r="D1520" s="7" t="s">
        <v>59</v>
      </c>
      <c r="E1520" s="9">
        <v>52</v>
      </c>
      <c r="F1520" s="9">
        <v>4967</v>
      </c>
      <c r="G1520" s="9">
        <f t="shared" si="47"/>
        <v>258284</v>
      </c>
      <c r="H1520" s="9">
        <v>0</v>
      </c>
      <c r="I1520" s="9">
        <v>0</v>
      </c>
      <c r="J1520" s="34">
        <v>0</v>
      </c>
      <c r="K1520" s="34">
        <v>0</v>
      </c>
      <c r="L1520" s="9">
        <v>0</v>
      </c>
    </row>
    <row r="1521" spans="1:12" x14ac:dyDescent="0.3">
      <c r="A1521" s="3" t="s">
        <v>117</v>
      </c>
      <c r="B1521" s="3">
        <f t="shared" si="46"/>
        <v>45474</v>
      </c>
      <c r="C1521" s="7" t="s">
        <v>62</v>
      </c>
      <c r="D1521" s="7" t="s">
        <v>60</v>
      </c>
      <c r="E1521" s="9">
        <v>47</v>
      </c>
      <c r="F1521" s="9">
        <v>4904</v>
      </c>
      <c r="G1521" s="9">
        <f t="shared" si="47"/>
        <v>230488</v>
      </c>
      <c r="H1521" s="9">
        <v>0</v>
      </c>
      <c r="I1521" s="9">
        <v>0</v>
      </c>
      <c r="J1521" s="34">
        <v>0</v>
      </c>
      <c r="K1521" s="34">
        <v>0</v>
      </c>
      <c r="L1521" s="9">
        <v>0</v>
      </c>
    </row>
    <row r="1522" spans="1:12" x14ac:dyDescent="0.3">
      <c r="A1522" s="3" t="s">
        <v>117</v>
      </c>
      <c r="B1522" s="3">
        <f t="shared" si="46"/>
        <v>45474</v>
      </c>
      <c r="C1522" s="7" t="s">
        <v>62</v>
      </c>
      <c r="D1522" s="7" t="s">
        <v>61</v>
      </c>
      <c r="E1522" s="9">
        <v>51</v>
      </c>
      <c r="F1522" s="9">
        <v>1192</v>
      </c>
      <c r="G1522" s="9">
        <f t="shared" si="47"/>
        <v>60792</v>
      </c>
      <c r="H1522" s="9">
        <v>0</v>
      </c>
      <c r="I1522" s="9">
        <v>0</v>
      </c>
      <c r="J1522" s="34">
        <v>0</v>
      </c>
      <c r="K1522" s="34">
        <v>0</v>
      </c>
      <c r="L1522" s="9">
        <v>0</v>
      </c>
    </row>
    <row r="1523" spans="1:12" x14ac:dyDescent="0.3">
      <c r="A1523" s="3" t="s">
        <v>117</v>
      </c>
      <c r="B1523" s="3">
        <f t="shared" si="46"/>
        <v>45474</v>
      </c>
      <c r="C1523" s="7" t="s">
        <v>66</v>
      </c>
      <c r="D1523" s="7" t="s">
        <v>46</v>
      </c>
      <c r="E1523" s="9">
        <v>178</v>
      </c>
      <c r="F1523" s="9">
        <v>300</v>
      </c>
      <c r="G1523" s="9">
        <f t="shared" si="47"/>
        <v>53400</v>
      </c>
      <c r="H1523" s="9">
        <v>0</v>
      </c>
      <c r="I1523" s="9">
        <v>0</v>
      </c>
      <c r="J1523" s="34">
        <v>0</v>
      </c>
      <c r="K1523" s="34">
        <v>0</v>
      </c>
      <c r="L1523" s="9">
        <v>2</v>
      </c>
    </row>
    <row r="1524" spans="1:12" x14ac:dyDescent="0.3">
      <c r="A1524" s="3" t="s">
        <v>117</v>
      </c>
      <c r="B1524" s="3">
        <f t="shared" si="46"/>
        <v>45474</v>
      </c>
      <c r="C1524" s="7" t="s">
        <v>66</v>
      </c>
      <c r="D1524" s="7" t="s">
        <v>49</v>
      </c>
      <c r="E1524" s="9">
        <v>181</v>
      </c>
      <c r="F1524" s="9">
        <v>309</v>
      </c>
      <c r="G1524" s="9">
        <f t="shared" si="47"/>
        <v>55929</v>
      </c>
      <c r="H1524" s="9">
        <v>0</v>
      </c>
      <c r="I1524" s="9">
        <v>0</v>
      </c>
      <c r="J1524" s="34">
        <v>0</v>
      </c>
      <c r="K1524" s="34">
        <v>0</v>
      </c>
      <c r="L1524" s="9">
        <v>0</v>
      </c>
    </row>
    <row r="1525" spans="1:12" x14ac:dyDescent="0.3">
      <c r="A1525" s="3" t="s">
        <v>117</v>
      </c>
      <c r="B1525" s="3">
        <f t="shared" si="46"/>
        <v>45474</v>
      </c>
      <c r="C1525" s="7" t="s">
        <v>66</v>
      </c>
      <c r="D1525" s="7" t="s">
        <v>50</v>
      </c>
      <c r="E1525" s="9">
        <v>180</v>
      </c>
      <c r="F1525" s="9">
        <v>318</v>
      </c>
      <c r="G1525" s="9">
        <f t="shared" si="47"/>
        <v>57240</v>
      </c>
      <c r="H1525" s="9">
        <v>0</v>
      </c>
      <c r="I1525" s="9">
        <v>0</v>
      </c>
      <c r="J1525" s="34">
        <v>0</v>
      </c>
      <c r="K1525" s="34">
        <v>0</v>
      </c>
      <c r="L1525" s="9">
        <v>0</v>
      </c>
    </row>
    <row r="1526" spans="1:12" x14ac:dyDescent="0.3">
      <c r="A1526" s="3" t="s">
        <v>117</v>
      </c>
      <c r="B1526" s="3">
        <f t="shared" si="46"/>
        <v>45474</v>
      </c>
      <c r="C1526" s="7" t="s">
        <v>66</v>
      </c>
      <c r="D1526" s="7" t="s">
        <v>51</v>
      </c>
      <c r="E1526" s="9">
        <v>172</v>
      </c>
      <c r="F1526" s="9">
        <v>357</v>
      </c>
      <c r="G1526" s="9">
        <f t="shared" si="47"/>
        <v>61404</v>
      </c>
      <c r="H1526" s="9">
        <v>0</v>
      </c>
      <c r="I1526" s="9">
        <v>0</v>
      </c>
      <c r="J1526" s="34">
        <v>0</v>
      </c>
      <c r="K1526" s="34">
        <v>0</v>
      </c>
      <c r="L1526" s="9">
        <v>0</v>
      </c>
    </row>
    <row r="1527" spans="1:12" x14ac:dyDescent="0.3">
      <c r="A1527" s="3" t="s">
        <v>117</v>
      </c>
      <c r="B1527" s="3">
        <f t="shared" si="46"/>
        <v>45474</v>
      </c>
      <c r="C1527" s="7" t="s">
        <v>66</v>
      </c>
      <c r="D1527" s="7" t="s">
        <v>52</v>
      </c>
      <c r="E1527" s="9">
        <v>154</v>
      </c>
      <c r="F1527" s="9">
        <v>262</v>
      </c>
      <c r="G1527" s="9">
        <f t="shared" si="47"/>
        <v>40348</v>
      </c>
      <c r="H1527" s="9">
        <v>0</v>
      </c>
      <c r="I1527" s="9">
        <v>0</v>
      </c>
      <c r="J1527" s="34">
        <v>0</v>
      </c>
      <c r="K1527" s="34">
        <v>0</v>
      </c>
      <c r="L1527" s="9">
        <v>0</v>
      </c>
    </row>
    <row r="1528" spans="1:12" x14ac:dyDescent="0.3">
      <c r="A1528" s="3" t="s">
        <v>117</v>
      </c>
      <c r="B1528" s="3">
        <f t="shared" si="46"/>
        <v>45474</v>
      </c>
      <c r="C1528" s="7" t="s">
        <v>66</v>
      </c>
      <c r="D1528" s="7" t="s">
        <v>54</v>
      </c>
      <c r="E1528" s="9">
        <v>448</v>
      </c>
      <c r="F1528" s="9">
        <v>169</v>
      </c>
      <c r="G1528" s="9">
        <f t="shared" si="47"/>
        <v>75712</v>
      </c>
      <c r="H1528" s="9">
        <v>0</v>
      </c>
      <c r="I1528" s="9">
        <v>0</v>
      </c>
      <c r="J1528" s="34">
        <v>0</v>
      </c>
      <c r="K1528" s="34">
        <v>0</v>
      </c>
      <c r="L1528" s="9">
        <v>0</v>
      </c>
    </row>
    <row r="1529" spans="1:12" x14ac:dyDescent="0.3">
      <c r="A1529" s="3" t="s">
        <v>117</v>
      </c>
      <c r="B1529" s="3">
        <f t="shared" si="46"/>
        <v>45474</v>
      </c>
      <c r="C1529" s="7" t="s">
        <v>66</v>
      </c>
      <c r="D1529" s="7" t="s">
        <v>55</v>
      </c>
      <c r="E1529" s="9">
        <v>499</v>
      </c>
      <c r="F1529" s="9">
        <v>187</v>
      </c>
      <c r="G1529" s="9">
        <f t="shared" si="47"/>
        <v>93313</v>
      </c>
      <c r="H1529" s="9">
        <v>0</v>
      </c>
      <c r="I1529" s="9">
        <v>0</v>
      </c>
      <c r="J1529" s="34">
        <v>0</v>
      </c>
      <c r="K1529" s="34">
        <v>0</v>
      </c>
      <c r="L1529" s="9">
        <v>0</v>
      </c>
    </row>
    <row r="1530" spans="1:12" x14ac:dyDescent="0.3">
      <c r="A1530" s="3" t="s">
        <v>117</v>
      </c>
      <c r="B1530" s="3">
        <f t="shared" si="46"/>
        <v>45474</v>
      </c>
      <c r="C1530" s="7" t="s">
        <v>66</v>
      </c>
      <c r="D1530" s="7" t="s">
        <v>56</v>
      </c>
      <c r="E1530" s="9">
        <v>542</v>
      </c>
      <c r="F1530" s="9">
        <v>207</v>
      </c>
      <c r="G1530" s="9">
        <f t="shared" si="47"/>
        <v>112194</v>
      </c>
      <c r="H1530" s="9">
        <v>1</v>
      </c>
      <c r="I1530" s="9">
        <v>1</v>
      </c>
      <c r="J1530" s="34">
        <v>0.21</v>
      </c>
      <c r="K1530" s="34">
        <v>0.02</v>
      </c>
      <c r="L1530" s="9">
        <v>0</v>
      </c>
    </row>
    <row r="1531" spans="1:12" x14ac:dyDescent="0.3">
      <c r="A1531" s="3" t="s">
        <v>117</v>
      </c>
      <c r="B1531" s="3">
        <f t="shared" si="46"/>
        <v>45474</v>
      </c>
      <c r="C1531" s="7" t="s">
        <v>66</v>
      </c>
      <c r="D1531" s="7" t="s">
        <v>57</v>
      </c>
      <c r="E1531" s="9">
        <v>477</v>
      </c>
      <c r="F1531" s="9">
        <v>177</v>
      </c>
      <c r="G1531" s="9">
        <f t="shared" si="47"/>
        <v>84429</v>
      </c>
      <c r="H1531" s="9">
        <v>0</v>
      </c>
      <c r="I1531" s="9">
        <v>0</v>
      </c>
      <c r="J1531" s="34">
        <v>0</v>
      </c>
      <c r="K1531" s="34">
        <v>0</v>
      </c>
      <c r="L1531" s="9">
        <v>0</v>
      </c>
    </row>
    <row r="1532" spans="1:12" x14ac:dyDescent="0.3">
      <c r="A1532" s="3" t="s">
        <v>117</v>
      </c>
      <c r="B1532" s="3">
        <f t="shared" si="46"/>
        <v>45474</v>
      </c>
      <c r="C1532" s="7" t="s">
        <v>66</v>
      </c>
      <c r="D1532" s="7" t="s">
        <v>58</v>
      </c>
      <c r="E1532" s="9">
        <v>45</v>
      </c>
      <c r="F1532" s="9">
        <v>5301</v>
      </c>
      <c r="G1532" s="9">
        <f t="shared" si="47"/>
        <v>238545</v>
      </c>
      <c r="H1532" s="9">
        <v>0</v>
      </c>
      <c r="I1532" s="9">
        <v>0</v>
      </c>
      <c r="J1532" s="34">
        <v>0</v>
      </c>
      <c r="K1532" s="34">
        <v>0</v>
      </c>
      <c r="L1532" s="9">
        <v>0</v>
      </c>
    </row>
    <row r="1533" spans="1:12" x14ac:dyDescent="0.3">
      <c r="A1533" s="3" t="s">
        <v>117</v>
      </c>
      <c r="B1533" s="3">
        <f t="shared" si="46"/>
        <v>45474</v>
      </c>
      <c r="C1533" s="7" t="s">
        <v>66</v>
      </c>
      <c r="D1533" s="7" t="s">
        <v>59</v>
      </c>
      <c r="E1533" s="9">
        <v>44</v>
      </c>
      <c r="F1533" s="9">
        <v>5139</v>
      </c>
      <c r="G1533" s="9">
        <f t="shared" si="47"/>
        <v>226116</v>
      </c>
      <c r="H1533" s="9">
        <v>0</v>
      </c>
      <c r="I1533" s="9">
        <v>0</v>
      </c>
      <c r="J1533" s="34">
        <v>0</v>
      </c>
      <c r="K1533" s="34">
        <v>0</v>
      </c>
      <c r="L1533" s="9">
        <v>0</v>
      </c>
    </row>
    <row r="1534" spans="1:12" x14ac:dyDescent="0.3">
      <c r="A1534" s="3" t="s">
        <v>117</v>
      </c>
      <c r="B1534" s="3">
        <f t="shared" si="46"/>
        <v>45474</v>
      </c>
      <c r="C1534" s="7" t="s">
        <v>66</v>
      </c>
      <c r="D1534" s="7" t="s">
        <v>60</v>
      </c>
      <c r="E1534" s="9">
        <v>52</v>
      </c>
      <c r="F1534" s="9">
        <v>4982</v>
      </c>
      <c r="G1534" s="9">
        <f t="shared" si="47"/>
        <v>259064</v>
      </c>
      <c r="H1534" s="9">
        <v>0</v>
      </c>
      <c r="I1534" s="9">
        <v>0</v>
      </c>
      <c r="J1534" s="34">
        <v>0</v>
      </c>
      <c r="K1534" s="34">
        <v>0</v>
      </c>
      <c r="L1534" s="9">
        <v>0</v>
      </c>
    </row>
    <row r="1535" spans="1:12" x14ac:dyDescent="0.3">
      <c r="A1535" s="3" t="s">
        <v>117</v>
      </c>
      <c r="B1535" s="3">
        <f t="shared" si="46"/>
        <v>45474</v>
      </c>
      <c r="C1535" s="7" t="s">
        <v>70</v>
      </c>
      <c r="D1535" s="7" t="s">
        <v>46</v>
      </c>
      <c r="E1535" s="9">
        <v>82</v>
      </c>
      <c r="F1535" s="9">
        <v>306</v>
      </c>
      <c r="G1535" s="9">
        <f t="shared" si="47"/>
        <v>25092</v>
      </c>
      <c r="H1535" s="9">
        <v>0</v>
      </c>
      <c r="I1535" s="9">
        <v>0</v>
      </c>
      <c r="J1535" s="34">
        <v>0</v>
      </c>
      <c r="K1535" s="34">
        <v>0</v>
      </c>
      <c r="L1535" s="9">
        <v>0</v>
      </c>
    </row>
    <row r="1536" spans="1:12" x14ac:dyDescent="0.3">
      <c r="A1536" s="3" t="s">
        <v>117</v>
      </c>
      <c r="B1536" s="3">
        <f t="shared" si="46"/>
        <v>45474</v>
      </c>
      <c r="C1536" s="7" t="s">
        <v>70</v>
      </c>
      <c r="D1536" s="7" t="s">
        <v>49</v>
      </c>
      <c r="E1536" s="9">
        <v>86</v>
      </c>
      <c r="F1536" s="9">
        <v>318</v>
      </c>
      <c r="G1536" s="9">
        <f t="shared" si="47"/>
        <v>27348</v>
      </c>
      <c r="H1536" s="9">
        <v>0</v>
      </c>
      <c r="I1536" s="9">
        <v>0</v>
      </c>
      <c r="J1536" s="34">
        <v>0</v>
      </c>
      <c r="K1536" s="34">
        <v>0</v>
      </c>
      <c r="L1536" s="9">
        <v>0</v>
      </c>
    </row>
    <row r="1537" spans="1:12" x14ac:dyDescent="0.3">
      <c r="A1537" s="3" t="s">
        <v>117</v>
      </c>
      <c r="B1537" s="3">
        <f t="shared" si="46"/>
        <v>45474</v>
      </c>
      <c r="C1537" s="7" t="s">
        <v>70</v>
      </c>
      <c r="D1537" s="7" t="s">
        <v>50</v>
      </c>
      <c r="E1537" s="9">
        <v>94</v>
      </c>
      <c r="F1537" s="9">
        <v>326</v>
      </c>
      <c r="G1537" s="9">
        <f t="shared" si="47"/>
        <v>30644</v>
      </c>
      <c r="H1537" s="9">
        <v>1</v>
      </c>
      <c r="I1537" s="9">
        <v>1</v>
      </c>
      <c r="J1537" s="34">
        <v>0.18</v>
      </c>
      <c r="K1537" s="34">
        <v>0.01</v>
      </c>
      <c r="L1537" s="9">
        <v>0</v>
      </c>
    </row>
    <row r="1538" spans="1:12" x14ac:dyDescent="0.3">
      <c r="A1538" s="3" t="s">
        <v>117</v>
      </c>
      <c r="B1538" s="3">
        <f t="shared" ref="B1538:B1601" si="48">DATE(LEFT(A1538,4),1,1)
 + MOD(1 - WEEKDAY(DATE(LEFT(A1538,4),1,1),2),7)
 + 7*(VALUE(RIGHT(A1538,2)) - 1)</f>
        <v>45474</v>
      </c>
      <c r="C1538" s="7" t="s">
        <v>70</v>
      </c>
      <c r="D1538" s="7" t="s">
        <v>52</v>
      </c>
      <c r="E1538" s="9">
        <v>107</v>
      </c>
      <c r="F1538" s="9">
        <v>269</v>
      </c>
      <c r="G1538" s="9">
        <f t="shared" ref="G1538:G1601" si="49">E1538*F1538</f>
        <v>28783</v>
      </c>
      <c r="H1538" s="9">
        <v>1</v>
      </c>
      <c r="I1538" s="9">
        <v>1</v>
      </c>
      <c r="J1538" s="34">
        <v>0.11</v>
      </c>
      <c r="K1538" s="34">
        <v>0.01</v>
      </c>
      <c r="L1538" s="9">
        <v>0</v>
      </c>
    </row>
    <row r="1539" spans="1:12" x14ac:dyDescent="0.3">
      <c r="A1539" s="3" t="s">
        <v>117</v>
      </c>
      <c r="B1539" s="3">
        <f t="shared" si="48"/>
        <v>45474</v>
      </c>
      <c r="C1539" s="7" t="s">
        <v>70</v>
      </c>
      <c r="D1539" s="7" t="s">
        <v>55</v>
      </c>
      <c r="E1539" s="9">
        <v>197</v>
      </c>
      <c r="F1539" s="9">
        <v>191</v>
      </c>
      <c r="G1539" s="9">
        <f t="shared" si="49"/>
        <v>37627</v>
      </c>
      <c r="H1539" s="9">
        <v>0</v>
      </c>
      <c r="I1539" s="9">
        <v>0</v>
      </c>
      <c r="J1539" s="34">
        <v>0</v>
      </c>
      <c r="K1539" s="34">
        <v>0</v>
      </c>
      <c r="L1539" s="9">
        <v>0</v>
      </c>
    </row>
    <row r="1540" spans="1:12" x14ac:dyDescent="0.3">
      <c r="A1540" s="3" t="s">
        <v>117</v>
      </c>
      <c r="B1540" s="3">
        <f t="shared" si="48"/>
        <v>45474</v>
      </c>
      <c r="C1540" s="7" t="s">
        <v>70</v>
      </c>
      <c r="D1540" s="7" t="s">
        <v>56</v>
      </c>
      <c r="E1540" s="9">
        <v>261</v>
      </c>
      <c r="F1540" s="9">
        <v>211</v>
      </c>
      <c r="G1540" s="9">
        <f t="shared" si="49"/>
        <v>55071</v>
      </c>
      <c r="H1540" s="9">
        <v>1</v>
      </c>
      <c r="I1540" s="9">
        <v>1</v>
      </c>
      <c r="J1540" s="34">
        <v>0.3</v>
      </c>
      <c r="K1540" s="34">
        <v>0.02</v>
      </c>
      <c r="L1540" s="9">
        <v>0</v>
      </c>
    </row>
    <row r="1541" spans="1:12" x14ac:dyDescent="0.3">
      <c r="A1541" s="3" t="s">
        <v>117</v>
      </c>
      <c r="B1541" s="3">
        <f t="shared" si="48"/>
        <v>45474</v>
      </c>
      <c r="C1541" s="7" t="s">
        <v>70</v>
      </c>
      <c r="D1541" s="7" t="s">
        <v>57</v>
      </c>
      <c r="E1541" s="9">
        <v>248</v>
      </c>
      <c r="F1541" s="9">
        <v>182</v>
      </c>
      <c r="G1541" s="9">
        <f t="shared" si="49"/>
        <v>45136</v>
      </c>
      <c r="H1541" s="9">
        <v>1</v>
      </c>
      <c r="I1541" s="9">
        <v>0</v>
      </c>
      <c r="J1541" s="34">
        <v>0.3</v>
      </c>
      <c r="K1541" s="34">
        <v>0.02</v>
      </c>
      <c r="L1541" s="9">
        <v>0</v>
      </c>
    </row>
    <row r="1542" spans="1:12" x14ac:dyDescent="0.3">
      <c r="A1542" s="3" t="s">
        <v>117</v>
      </c>
      <c r="B1542" s="3">
        <f t="shared" si="48"/>
        <v>45474</v>
      </c>
      <c r="C1542" s="7" t="s">
        <v>74</v>
      </c>
      <c r="D1542" s="7" t="s">
        <v>46</v>
      </c>
      <c r="E1542" s="9">
        <v>246</v>
      </c>
      <c r="F1542" s="9">
        <v>292</v>
      </c>
      <c r="G1542" s="9">
        <f t="shared" si="49"/>
        <v>71832</v>
      </c>
      <c r="H1542" s="9">
        <v>0</v>
      </c>
      <c r="I1542" s="9">
        <v>0</v>
      </c>
      <c r="J1542" s="34">
        <v>0</v>
      </c>
      <c r="K1542" s="34">
        <v>0</v>
      </c>
      <c r="L1542" s="9">
        <v>0</v>
      </c>
    </row>
    <row r="1543" spans="1:12" x14ac:dyDescent="0.3">
      <c r="A1543" s="3" t="s">
        <v>117</v>
      </c>
      <c r="B1543" s="3">
        <f t="shared" si="48"/>
        <v>45474</v>
      </c>
      <c r="C1543" s="7" t="s">
        <v>74</v>
      </c>
      <c r="D1543" s="7" t="s">
        <v>49</v>
      </c>
      <c r="E1543" s="9">
        <v>293</v>
      </c>
      <c r="F1543" s="9">
        <v>306</v>
      </c>
      <c r="G1543" s="9">
        <f t="shared" si="49"/>
        <v>89658</v>
      </c>
      <c r="H1543" s="9">
        <v>1</v>
      </c>
      <c r="I1543" s="9">
        <v>0</v>
      </c>
      <c r="J1543" s="34">
        <v>0.14000000000000001</v>
      </c>
      <c r="K1543" s="34">
        <v>0.02</v>
      </c>
      <c r="L1543" s="9">
        <v>0</v>
      </c>
    </row>
    <row r="1544" spans="1:12" x14ac:dyDescent="0.3">
      <c r="A1544" s="3" t="s">
        <v>117</v>
      </c>
      <c r="B1544" s="3">
        <f t="shared" si="48"/>
        <v>45474</v>
      </c>
      <c r="C1544" s="7" t="s">
        <v>74</v>
      </c>
      <c r="D1544" s="7" t="s">
        <v>50</v>
      </c>
      <c r="E1544" s="9">
        <v>351</v>
      </c>
      <c r="F1544" s="9">
        <v>313</v>
      </c>
      <c r="G1544" s="9">
        <f t="shared" si="49"/>
        <v>109863</v>
      </c>
      <c r="H1544" s="9">
        <v>1</v>
      </c>
      <c r="I1544" s="9">
        <v>1</v>
      </c>
      <c r="J1544" s="34">
        <v>0.22</v>
      </c>
      <c r="K1544" s="34">
        <v>0.02</v>
      </c>
      <c r="L1544" s="9">
        <v>0</v>
      </c>
    </row>
    <row r="1545" spans="1:12" x14ac:dyDescent="0.3">
      <c r="A1545" s="3" t="s">
        <v>117</v>
      </c>
      <c r="B1545" s="3">
        <f t="shared" si="48"/>
        <v>45474</v>
      </c>
      <c r="C1545" s="7" t="s">
        <v>74</v>
      </c>
      <c r="D1545" s="7" t="s">
        <v>51</v>
      </c>
      <c r="E1545" s="9">
        <v>284</v>
      </c>
      <c r="F1545" s="9">
        <v>353</v>
      </c>
      <c r="G1545" s="9">
        <f t="shared" si="49"/>
        <v>100252</v>
      </c>
      <c r="H1545" s="9">
        <v>0</v>
      </c>
      <c r="I1545" s="9">
        <v>0</v>
      </c>
      <c r="J1545" s="34">
        <v>0</v>
      </c>
      <c r="K1545" s="34">
        <v>0</v>
      </c>
      <c r="L1545" s="9">
        <v>0</v>
      </c>
    </row>
    <row r="1546" spans="1:12" x14ac:dyDescent="0.3">
      <c r="A1546" s="3" t="s">
        <v>117</v>
      </c>
      <c r="B1546" s="3">
        <f t="shared" si="48"/>
        <v>45474</v>
      </c>
      <c r="C1546" s="7" t="s">
        <v>74</v>
      </c>
      <c r="D1546" s="7" t="s">
        <v>52</v>
      </c>
      <c r="E1546" s="9">
        <v>287</v>
      </c>
      <c r="F1546" s="9">
        <v>257</v>
      </c>
      <c r="G1546" s="9">
        <f t="shared" si="49"/>
        <v>73759</v>
      </c>
      <c r="H1546" s="9">
        <v>0</v>
      </c>
      <c r="I1546" s="9">
        <v>0</v>
      </c>
      <c r="J1546" s="34">
        <v>0</v>
      </c>
      <c r="K1546" s="34">
        <v>0</v>
      </c>
      <c r="L1546" s="9">
        <v>0</v>
      </c>
    </row>
    <row r="1547" spans="1:12" x14ac:dyDescent="0.3">
      <c r="A1547" s="3" t="s">
        <v>117</v>
      </c>
      <c r="B1547" s="3">
        <f t="shared" si="48"/>
        <v>45474</v>
      </c>
      <c r="C1547" s="7" t="s">
        <v>74</v>
      </c>
      <c r="D1547" s="7" t="s">
        <v>54</v>
      </c>
      <c r="E1547" s="9">
        <v>661</v>
      </c>
      <c r="F1547" s="9">
        <v>166</v>
      </c>
      <c r="G1547" s="9">
        <f t="shared" si="49"/>
        <v>109726</v>
      </c>
      <c r="H1547" s="9">
        <v>0</v>
      </c>
      <c r="I1547" s="9">
        <v>0</v>
      </c>
      <c r="J1547" s="34">
        <v>0</v>
      </c>
      <c r="K1547" s="34">
        <v>0</v>
      </c>
      <c r="L1547" s="9">
        <v>0</v>
      </c>
    </row>
    <row r="1548" spans="1:12" x14ac:dyDescent="0.3">
      <c r="A1548" s="3" t="s">
        <v>117</v>
      </c>
      <c r="B1548" s="3">
        <f t="shared" si="48"/>
        <v>45474</v>
      </c>
      <c r="C1548" s="7" t="s">
        <v>74</v>
      </c>
      <c r="D1548" s="7" t="s">
        <v>55</v>
      </c>
      <c r="E1548" s="9">
        <v>675</v>
      </c>
      <c r="F1548" s="9">
        <v>182</v>
      </c>
      <c r="G1548" s="9">
        <f t="shared" si="49"/>
        <v>122850</v>
      </c>
      <c r="H1548" s="9">
        <v>0</v>
      </c>
      <c r="I1548" s="9">
        <v>0</v>
      </c>
      <c r="J1548" s="34">
        <v>0</v>
      </c>
      <c r="K1548" s="34">
        <v>0</v>
      </c>
      <c r="L1548" s="9">
        <v>0</v>
      </c>
    </row>
    <row r="1549" spans="1:12" x14ac:dyDescent="0.3">
      <c r="A1549" s="3" t="s">
        <v>117</v>
      </c>
      <c r="B1549" s="3">
        <f t="shared" si="48"/>
        <v>45474</v>
      </c>
      <c r="C1549" s="7" t="s">
        <v>74</v>
      </c>
      <c r="D1549" s="7" t="s">
        <v>56</v>
      </c>
      <c r="E1549" s="9">
        <v>730</v>
      </c>
      <c r="F1549" s="9">
        <v>201</v>
      </c>
      <c r="G1549" s="9">
        <f t="shared" si="49"/>
        <v>146730</v>
      </c>
      <c r="H1549" s="9">
        <v>0</v>
      </c>
      <c r="I1549" s="9">
        <v>0</v>
      </c>
      <c r="J1549" s="34">
        <v>0</v>
      </c>
      <c r="K1549" s="34">
        <v>0</v>
      </c>
      <c r="L1549" s="9">
        <v>0</v>
      </c>
    </row>
    <row r="1550" spans="1:12" x14ac:dyDescent="0.3">
      <c r="A1550" s="3" t="s">
        <v>117</v>
      </c>
      <c r="B1550" s="3">
        <f t="shared" si="48"/>
        <v>45474</v>
      </c>
      <c r="C1550" s="7" t="s">
        <v>74</v>
      </c>
      <c r="D1550" s="7" t="s">
        <v>57</v>
      </c>
      <c r="E1550" s="9">
        <v>667</v>
      </c>
      <c r="F1550" s="9">
        <v>174</v>
      </c>
      <c r="G1550" s="9">
        <f t="shared" si="49"/>
        <v>116058</v>
      </c>
      <c r="H1550" s="9">
        <v>0</v>
      </c>
      <c r="I1550" s="9">
        <v>0</v>
      </c>
      <c r="J1550" s="34">
        <v>0</v>
      </c>
      <c r="K1550" s="34">
        <v>0</v>
      </c>
      <c r="L1550" s="9">
        <v>0</v>
      </c>
    </row>
    <row r="1551" spans="1:12" x14ac:dyDescent="0.3">
      <c r="A1551" s="3" t="s">
        <v>117</v>
      </c>
      <c r="B1551" s="3">
        <f t="shared" si="48"/>
        <v>45474</v>
      </c>
      <c r="C1551" s="7" t="s">
        <v>74</v>
      </c>
      <c r="D1551" s="7" t="s">
        <v>58</v>
      </c>
      <c r="E1551" s="9">
        <v>50</v>
      </c>
      <c r="F1551" s="9">
        <v>5212</v>
      </c>
      <c r="G1551" s="9">
        <f t="shared" si="49"/>
        <v>260600</v>
      </c>
      <c r="H1551" s="9">
        <v>0</v>
      </c>
      <c r="I1551" s="9">
        <v>0</v>
      </c>
      <c r="J1551" s="34">
        <v>0</v>
      </c>
      <c r="K1551" s="34">
        <v>0</v>
      </c>
      <c r="L1551" s="9">
        <v>0</v>
      </c>
    </row>
    <row r="1552" spans="1:12" x14ac:dyDescent="0.3">
      <c r="A1552" s="3" t="s">
        <v>117</v>
      </c>
      <c r="B1552" s="3">
        <f t="shared" si="48"/>
        <v>45474</v>
      </c>
      <c r="C1552" s="7" t="s">
        <v>74</v>
      </c>
      <c r="D1552" s="7" t="s">
        <v>59</v>
      </c>
      <c r="E1552" s="9">
        <v>56</v>
      </c>
      <c r="F1552" s="9">
        <v>5013</v>
      </c>
      <c r="G1552" s="9">
        <f t="shared" si="49"/>
        <v>280728</v>
      </c>
      <c r="H1552" s="9">
        <v>0</v>
      </c>
      <c r="I1552" s="9">
        <v>0</v>
      </c>
      <c r="J1552" s="34">
        <v>0</v>
      </c>
      <c r="K1552" s="34">
        <v>0</v>
      </c>
      <c r="L1552" s="9">
        <v>0</v>
      </c>
    </row>
    <row r="1553" spans="1:12" x14ac:dyDescent="0.3">
      <c r="A1553" s="3" t="s">
        <v>117</v>
      </c>
      <c r="B1553" s="3">
        <f t="shared" si="48"/>
        <v>45474</v>
      </c>
      <c r="C1553" s="7" t="s">
        <v>74</v>
      </c>
      <c r="D1553" s="7" t="s">
        <v>60</v>
      </c>
      <c r="E1553" s="9">
        <v>63</v>
      </c>
      <c r="F1553" s="9">
        <v>4859</v>
      </c>
      <c r="G1553" s="9">
        <f t="shared" si="49"/>
        <v>306117</v>
      </c>
      <c r="H1553" s="9">
        <v>0</v>
      </c>
      <c r="I1553" s="9">
        <v>0</v>
      </c>
      <c r="J1553" s="34">
        <v>0</v>
      </c>
      <c r="K1553" s="34">
        <v>0</v>
      </c>
      <c r="L1553" s="9">
        <v>0</v>
      </c>
    </row>
    <row r="1554" spans="1:12" x14ac:dyDescent="0.3">
      <c r="A1554" s="3" t="s">
        <v>117</v>
      </c>
      <c r="B1554" s="3">
        <f t="shared" si="48"/>
        <v>45474</v>
      </c>
      <c r="C1554" s="7" t="s">
        <v>74</v>
      </c>
      <c r="D1554" s="7" t="s">
        <v>61</v>
      </c>
      <c r="E1554" s="9">
        <v>59</v>
      </c>
      <c r="F1554" s="9">
        <v>1196</v>
      </c>
      <c r="G1554" s="9">
        <f t="shared" si="49"/>
        <v>70564</v>
      </c>
      <c r="H1554" s="9">
        <v>0</v>
      </c>
      <c r="I1554" s="9">
        <v>0</v>
      </c>
      <c r="J1554" s="34">
        <v>0</v>
      </c>
      <c r="K1554" s="34">
        <v>0</v>
      </c>
      <c r="L1554" s="9">
        <v>0</v>
      </c>
    </row>
    <row r="1555" spans="1:12" x14ac:dyDescent="0.3">
      <c r="A1555" s="3" t="s">
        <v>117</v>
      </c>
      <c r="B1555" s="3">
        <f t="shared" si="48"/>
        <v>45474</v>
      </c>
      <c r="C1555" s="7" t="s">
        <v>76</v>
      </c>
      <c r="D1555" s="7" t="s">
        <v>46</v>
      </c>
      <c r="E1555" s="9">
        <v>134</v>
      </c>
      <c r="F1555" s="9">
        <v>305</v>
      </c>
      <c r="G1555" s="9">
        <f t="shared" si="49"/>
        <v>40870</v>
      </c>
      <c r="H1555" s="9">
        <v>1</v>
      </c>
      <c r="I1555" s="9">
        <v>0</v>
      </c>
      <c r="J1555" s="34">
        <v>0.18</v>
      </c>
      <c r="K1555" s="34">
        <v>0.02</v>
      </c>
      <c r="L1555" s="9">
        <v>0</v>
      </c>
    </row>
    <row r="1556" spans="1:12" x14ac:dyDescent="0.3">
      <c r="A1556" s="3" t="s">
        <v>117</v>
      </c>
      <c r="B1556" s="3">
        <f t="shared" si="48"/>
        <v>45474</v>
      </c>
      <c r="C1556" s="7" t="s">
        <v>76</v>
      </c>
      <c r="D1556" s="7" t="s">
        <v>49</v>
      </c>
      <c r="E1556" s="9">
        <v>129</v>
      </c>
      <c r="F1556" s="9">
        <v>317</v>
      </c>
      <c r="G1556" s="9">
        <f t="shared" si="49"/>
        <v>40893</v>
      </c>
      <c r="H1556" s="9">
        <v>0</v>
      </c>
      <c r="I1556" s="9">
        <v>0</v>
      </c>
      <c r="J1556" s="34">
        <v>0</v>
      </c>
      <c r="K1556" s="34">
        <v>0</v>
      </c>
      <c r="L1556" s="9">
        <v>0</v>
      </c>
    </row>
    <row r="1557" spans="1:12" x14ac:dyDescent="0.3">
      <c r="A1557" s="3" t="s">
        <v>117</v>
      </c>
      <c r="B1557" s="3">
        <f t="shared" si="48"/>
        <v>45474</v>
      </c>
      <c r="C1557" s="7" t="s">
        <v>76</v>
      </c>
      <c r="D1557" s="7" t="s">
        <v>50</v>
      </c>
      <c r="E1557" s="9">
        <v>115</v>
      </c>
      <c r="F1557" s="9">
        <v>325</v>
      </c>
      <c r="G1557" s="9">
        <f t="shared" si="49"/>
        <v>37375</v>
      </c>
      <c r="H1557" s="9">
        <v>0</v>
      </c>
      <c r="I1557" s="9">
        <v>0</v>
      </c>
      <c r="J1557" s="34">
        <v>0</v>
      </c>
      <c r="K1557" s="34">
        <v>0</v>
      </c>
      <c r="L1557" s="9">
        <v>0</v>
      </c>
    </row>
    <row r="1558" spans="1:12" x14ac:dyDescent="0.3">
      <c r="A1558" s="3" t="s">
        <v>117</v>
      </c>
      <c r="B1558" s="3">
        <f t="shared" si="48"/>
        <v>45474</v>
      </c>
      <c r="C1558" s="7" t="s">
        <v>76</v>
      </c>
      <c r="D1558" s="7" t="s">
        <v>51</v>
      </c>
      <c r="E1558" s="9">
        <v>132</v>
      </c>
      <c r="F1558" s="9">
        <v>363</v>
      </c>
      <c r="G1558" s="9">
        <f t="shared" si="49"/>
        <v>47916</v>
      </c>
      <c r="H1558" s="9">
        <v>0</v>
      </c>
      <c r="I1558" s="9">
        <v>0</v>
      </c>
      <c r="J1558" s="34">
        <v>0</v>
      </c>
      <c r="K1558" s="34">
        <v>0</v>
      </c>
      <c r="L1558" s="9">
        <v>0</v>
      </c>
    </row>
    <row r="1559" spans="1:12" x14ac:dyDescent="0.3">
      <c r="A1559" s="3" t="s">
        <v>117</v>
      </c>
      <c r="B1559" s="3">
        <f t="shared" si="48"/>
        <v>45474</v>
      </c>
      <c r="C1559" s="7" t="s">
        <v>76</v>
      </c>
      <c r="D1559" s="7" t="s">
        <v>52</v>
      </c>
      <c r="E1559" s="9">
        <v>134</v>
      </c>
      <c r="F1559" s="9">
        <v>270</v>
      </c>
      <c r="G1559" s="9">
        <f t="shared" si="49"/>
        <v>36180</v>
      </c>
      <c r="H1559" s="9">
        <v>1</v>
      </c>
      <c r="I1559" s="9">
        <v>0</v>
      </c>
      <c r="J1559" s="34">
        <v>0.16</v>
      </c>
      <c r="K1559" s="34">
        <v>0.02</v>
      </c>
      <c r="L1559" s="9">
        <v>0</v>
      </c>
    </row>
    <row r="1560" spans="1:12" x14ac:dyDescent="0.3">
      <c r="A1560" s="3" t="s">
        <v>117</v>
      </c>
      <c r="B1560" s="3">
        <f t="shared" si="48"/>
        <v>45474</v>
      </c>
      <c r="C1560" s="7" t="s">
        <v>76</v>
      </c>
      <c r="D1560" s="7" t="s">
        <v>54</v>
      </c>
      <c r="E1560" s="9">
        <v>527</v>
      </c>
      <c r="F1560" s="9">
        <v>170</v>
      </c>
      <c r="G1560" s="9">
        <f t="shared" si="49"/>
        <v>89590</v>
      </c>
      <c r="H1560" s="9">
        <v>1</v>
      </c>
      <c r="I1560" s="9">
        <v>0</v>
      </c>
      <c r="J1560" s="34">
        <v>0.28000000000000003</v>
      </c>
      <c r="K1560" s="34">
        <v>0.03</v>
      </c>
      <c r="L1560" s="9">
        <v>0</v>
      </c>
    </row>
    <row r="1561" spans="1:12" x14ac:dyDescent="0.3">
      <c r="A1561" s="3" t="s">
        <v>117</v>
      </c>
      <c r="B1561" s="3">
        <f t="shared" si="48"/>
        <v>45474</v>
      </c>
      <c r="C1561" s="7" t="s">
        <v>76</v>
      </c>
      <c r="D1561" s="7" t="s">
        <v>55</v>
      </c>
      <c r="E1561" s="9">
        <v>387</v>
      </c>
      <c r="F1561" s="9">
        <v>191</v>
      </c>
      <c r="G1561" s="9">
        <f t="shared" si="49"/>
        <v>73917</v>
      </c>
      <c r="H1561" s="9">
        <v>0</v>
      </c>
      <c r="I1561" s="9">
        <v>0</v>
      </c>
      <c r="J1561" s="34">
        <v>0</v>
      </c>
      <c r="K1561" s="34">
        <v>0</v>
      </c>
      <c r="L1561" s="9">
        <v>0</v>
      </c>
    </row>
    <row r="1562" spans="1:12" x14ac:dyDescent="0.3">
      <c r="A1562" s="3" t="s">
        <v>117</v>
      </c>
      <c r="B1562" s="3">
        <f t="shared" si="48"/>
        <v>45474</v>
      </c>
      <c r="C1562" s="7" t="s">
        <v>76</v>
      </c>
      <c r="D1562" s="7" t="s">
        <v>56</v>
      </c>
      <c r="E1562" s="9">
        <v>367</v>
      </c>
      <c r="F1562" s="9">
        <v>211</v>
      </c>
      <c r="G1562" s="9">
        <f t="shared" si="49"/>
        <v>77437</v>
      </c>
      <c r="H1562" s="9">
        <v>1</v>
      </c>
      <c r="I1562" s="9">
        <v>0</v>
      </c>
      <c r="J1562" s="34">
        <v>0.23</v>
      </c>
      <c r="K1562" s="34">
        <v>0.03</v>
      </c>
      <c r="L1562" s="9">
        <v>0</v>
      </c>
    </row>
    <row r="1563" spans="1:12" x14ac:dyDescent="0.3">
      <c r="A1563" s="3" t="s">
        <v>117</v>
      </c>
      <c r="B1563" s="3">
        <f t="shared" si="48"/>
        <v>45474</v>
      </c>
      <c r="C1563" s="7" t="s">
        <v>76</v>
      </c>
      <c r="D1563" s="7" t="s">
        <v>57</v>
      </c>
      <c r="E1563" s="9">
        <v>405</v>
      </c>
      <c r="F1563" s="9">
        <v>182</v>
      </c>
      <c r="G1563" s="9">
        <f t="shared" si="49"/>
        <v>73710</v>
      </c>
      <c r="H1563" s="9">
        <v>1</v>
      </c>
      <c r="I1563" s="9">
        <v>0</v>
      </c>
      <c r="J1563" s="34">
        <v>0.18</v>
      </c>
      <c r="K1563" s="34">
        <v>0.03</v>
      </c>
      <c r="L1563" s="9">
        <v>0</v>
      </c>
    </row>
    <row r="1564" spans="1:12" x14ac:dyDescent="0.3">
      <c r="A1564" s="3" t="s">
        <v>117</v>
      </c>
      <c r="B1564" s="3">
        <f t="shared" si="48"/>
        <v>45474</v>
      </c>
      <c r="C1564" s="7" t="s">
        <v>76</v>
      </c>
      <c r="D1564" s="7" t="s">
        <v>58</v>
      </c>
      <c r="E1564" s="9">
        <v>56</v>
      </c>
      <c r="F1564" s="9">
        <v>5334</v>
      </c>
      <c r="G1564" s="9">
        <f t="shared" si="49"/>
        <v>298704</v>
      </c>
      <c r="H1564" s="9">
        <v>0</v>
      </c>
      <c r="I1564" s="9">
        <v>0</v>
      </c>
      <c r="J1564" s="34">
        <v>0</v>
      </c>
      <c r="K1564" s="34">
        <v>0</v>
      </c>
      <c r="L1564" s="9">
        <v>0</v>
      </c>
    </row>
    <row r="1565" spans="1:12" x14ac:dyDescent="0.3">
      <c r="A1565" s="3" t="s">
        <v>117</v>
      </c>
      <c r="B1565" s="3">
        <f t="shared" si="48"/>
        <v>45474</v>
      </c>
      <c r="C1565" s="7" t="s">
        <v>76</v>
      </c>
      <c r="D1565" s="7" t="s">
        <v>59</v>
      </c>
      <c r="E1565" s="9">
        <v>66</v>
      </c>
      <c r="F1565" s="9">
        <v>5196</v>
      </c>
      <c r="G1565" s="9">
        <f t="shared" si="49"/>
        <v>342936</v>
      </c>
      <c r="H1565" s="9">
        <v>0</v>
      </c>
      <c r="I1565" s="9">
        <v>0</v>
      </c>
      <c r="J1565" s="34">
        <v>0</v>
      </c>
      <c r="K1565" s="34">
        <v>0</v>
      </c>
      <c r="L1565" s="9">
        <v>0</v>
      </c>
    </row>
    <row r="1566" spans="1:12" x14ac:dyDescent="0.3">
      <c r="A1566" s="3" t="s">
        <v>117</v>
      </c>
      <c r="B1566" s="3">
        <f t="shared" si="48"/>
        <v>45474</v>
      </c>
      <c r="C1566" s="7" t="s">
        <v>76</v>
      </c>
      <c r="D1566" s="7" t="s">
        <v>60</v>
      </c>
      <c r="E1566" s="9">
        <v>63</v>
      </c>
      <c r="F1566" s="9">
        <v>5088</v>
      </c>
      <c r="G1566" s="9">
        <f t="shared" si="49"/>
        <v>320544</v>
      </c>
      <c r="H1566" s="9">
        <v>0</v>
      </c>
      <c r="I1566" s="9">
        <v>0</v>
      </c>
      <c r="J1566" s="34">
        <v>0</v>
      </c>
      <c r="K1566" s="34">
        <v>0</v>
      </c>
      <c r="L1566" s="9">
        <v>0</v>
      </c>
    </row>
    <row r="1567" spans="1:12" x14ac:dyDescent="0.3">
      <c r="A1567" s="3" t="s">
        <v>117</v>
      </c>
      <c r="B1567" s="3">
        <f t="shared" si="48"/>
        <v>45474</v>
      </c>
      <c r="C1567" s="7" t="s">
        <v>76</v>
      </c>
      <c r="D1567" s="7" t="s">
        <v>61</v>
      </c>
      <c r="E1567" s="9">
        <v>59</v>
      </c>
      <c r="F1567" s="9">
        <v>1249</v>
      </c>
      <c r="G1567" s="9">
        <f t="shared" si="49"/>
        <v>73691</v>
      </c>
      <c r="H1567" s="9">
        <v>0</v>
      </c>
      <c r="I1567" s="9">
        <v>0</v>
      </c>
      <c r="J1567" s="34">
        <v>0</v>
      </c>
      <c r="K1567" s="34">
        <v>0</v>
      </c>
      <c r="L1567" s="9">
        <v>0</v>
      </c>
    </row>
    <row r="1568" spans="1:12" x14ac:dyDescent="0.3">
      <c r="A1568" s="3" t="s">
        <v>156</v>
      </c>
      <c r="B1568" s="3">
        <f t="shared" si="48"/>
        <v>45481</v>
      </c>
      <c r="C1568" s="7" t="s">
        <v>62</v>
      </c>
      <c r="D1568" s="7" t="s">
        <v>46</v>
      </c>
      <c r="E1568" s="9">
        <v>358</v>
      </c>
      <c r="F1568" s="9">
        <v>290</v>
      </c>
      <c r="G1568" s="9">
        <f t="shared" si="49"/>
        <v>103820</v>
      </c>
      <c r="H1568" s="9">
        <v>1</v>
      </c>
      <c r="I1568" s="9">
        <v>0</v>
      </c>
      <c r="J1568" s="34">
        <v>0.23</v>
      </c>
      <c r="K1568" s="34">
        <v>0.02</v>
      </c>
      <c r="L1568" s="9">
        <v>0</v>
      </c>
    </row>
    <row r="1569" spans="1:12" x14ac:dyDescent="0.3">
      <c r="A1569" s="3" t="s">
        <v>156</v>
      </c>
      <c r="B1569" s="3">
        <f t="shared" si="48"/>
        <v>45481</v>
      </c>
      <c r="C1569" s="7" t="s">
        <v>62</v>
      </c>
      <c r="D1569" s="7" t="s">
        <v>49</v>
      </c>
      <c r="E1569" s="9">
        <v>276</v>
      </c>
      <c r="F1569" s="9">
        <v>304</v>
      </c>
      <c r="G1569" s="9">
        <f t="shared" si="49"/>
        <v>83904</v>
      </c>
      <c r="H1569" s="9">
        <v>0</v>
      </c>
      <c r="I1569" s="9">
        <v>0</v>
      </c>
      <c r="J1569" s="34">
        <v>0</v>
      </c>
      <c r="K1569" s="34">
        <v>0</v>
      </c>
      <c r="L1569" s="9">
        <v>0</v>
      </c>
    </row>
    <row r="1570" spans="1:12" x14ac:dyDescent="0.3">
      <c r="A1570" s="3" t="s">
        <v>156</v>
      </c>
      <c r="B1570" s="3">
        <f t="shared" si="48"/>
        <v>45481</v>
      </c>
      <c r="C1570" s="7" t="s">
        <v>62</v>
      </c>
      <c r="D1570" s="7" t="s">
        <v>50</v>
      </c>
      <c r="E1570" s="9">
        <v>321</v>
      </c>
      <c r="F1570" s="9">
        <v>314</v>
      </c>
      <c r="G1570" s="9">
        <f t="shared" si="49"/>
        <v>100794</v>
      </c>
      <c r="H1570" s="9">
        <v>1</v>
      </c>
      <c r="I1570" s="9">
        <v>0</v>
      </c>
      <c r="J1570" s="34">
        <v>0.12</v>
      </c>
      <c r="K1570" s="34">
        <v>0.02</v>
      </c>
      <c r="L1570" s="9">
        <v>0</v>
      </c>
    </row>
    <row r="1571" spans="1:12" x14ac:dyDescent="0.3">
      <c r="A1571" s="3" t="s">
        <v>156</v>
      </c>
      <c r="B1571" s="3">
        <f t="shared" si="48"/>
        <v>45481</v>
      </c>
      <c r="C1571" s="7" t="s">
        <v>62</v>
      </c>
      <c r="D1571" s="7" t="s">
        <v>51</v>
      </c>
      <c r="E1571" s="9">
        <v>332</v>
      </c>
      <c r="F1571" s="9">
        <v>347</v>
      </c>
      <c r="G1571" s="9">
        <f t="shared" si="49"/>
        <v>115204</v>
      </c>
      <c r="H1571" s="9">
        <v>1</v>
      </c>
      <c r="I1571" s="9">
        <v>1</v>
      </c>
      <c r="J1571" s="34">
        <v>0.24</v>
      </c>
      <c r="K1571" s="34">
        <v>0.02</v>
      </c>
      <c r="L1571" s="9">
        <v>0</v>
      </c>
    </row>
    <row r="1572" spans="1:12" x14ac:dyDescent="0.3">
      <c r="A1572" s="3" t="s">
        <v>156</v>
      </c>
      <c r="B1572" s="3">
        <f t="shared" si="48"/>
        <v>45481</v>
      </c>
      <c r="C1572" s="7" t="s">
        <v>62</v>
      </c>
      <c r="D1572" s="7" t="s">
        <v>52</v>
      </c>
      <c r="E1572" s="9">
        <v>262</v>
      </c>
      <c r="F1572" s="9">
        <v>256</v>
      </c>
      <c r="G1572" s="9">
        <f t="shared" si="49"/>
        <v>67072</v>
      </c>
      <c r="H1572" s="9">
        <v>0</v>
      </c>
      <c r="I1572" s="9">
        <v>0</v>
      </c>
      <c r="J1572" s="34">
        <v>0</v>
      </c>
      <c r="K1572" s="34">
        <v>0</v>
      </c>
      <c r="L1572" s="9">
        <v>3</v>
      </c>
    </row>
    <row r="1573" spans="1:12" x14ac:dyDescent="0.3">
      <c r="A1573" s="3" t="s">
        <v>156</v>
      </c>
      <c r="B1573" s="3">
        <f t="shared" si="48"/>
        <v>45481</v>
      </c>
      <c r="C1573" s="7" t="s">
        <v>62</v>
      </c>
      <c r="D1573" s="7" t="s">
        <v>54</v>
      </c>
      <c r="E1573" s="9">
        <v>948</v>
      </c>
      <c r="F1573" s="9">
        <v>166</v>
      </c>
      <c r="G1573" s="9">
        <f t="shared" si="49"/>
        <v>157368</v>
      </c>
      <c r="H1573" s="9">
        <v>1</v>
      </c>
      <c r="I1573" s="9">
        <v>0</v>
      </c>
      <c r="J1573" s="34">
        <v>0.28999999999999998</v>
      </c>
      <c r="K1573" s="34">
        <v>0.03</v>
      </c>
      <c r="L1573" s="9">
        <v>0</v>
      </c>
    </row>
    <row r="1574" spans="1:12" x14ac:dyDescent="0.3">
      <c r="A1574" s="3" t="s">
        <v>156</v>
      </c>
      <c r="B1574" s="3">
        <f t="shared" si="48"/>
        <v>45481</v>
      </c>
      <c r="C1574" s="7" t="s">
        <v>62</v>
      </c>
      <c r="D1574" s="7" t="s">
        <v>55</v>
      </c>
      <c r="E1574" s="9">
        <v>889</v>
      </c>
      <c r="F1574" s="9">
        <v>183</v>
      </c>
      <c r="G1574" s="9">
        <f t="shared" si="49"/>
        <v>162687</v>
      </c>
      <c r="H1574" s="9">
        <v>1</v>
      </c>
      <c r="I1574" s="9">
        <v>1</v>
      </c>
      <c r="J1574" s="34">
        <v>0.18</v>
      </c>
      <c r="K1574" s="34">
        <v>0.03</v>
      </c>
      <c r="L1574" s="9">
        <v>0</v>
      </c>
    </row>
    <row r="1575" spans="1:12" x14ac:dyDescent="0.3">
      <c r="A1575" s="3" t="s">
        <v>156</v>
      </c>
      <c r="B1575" s="3">
        <f t="shared" si="48"/>
        <v>45481</v>
      </c>
      <c r="C1575" s="7" t="s">
        <v>62</v>
      </c>
      <c r="D1575" s="7" t="s">
        <v>56</v>
      </c>
      <c r="E1575" s="9">
        <v>721</v>
      </c>
      <c r="F1575" s="9">
        <v>201</v>
      </c>
      <c r="G1575" s="9">
        <f t="shared" si="49"/>
        <v>144921</v>
      </c>
      <c r="H1575" s="9">
        <v>0</v>
      </c>
      <c r="I1575" s="9">
        <v>0</v>
      </c>
      <c r="J1575" s="34">
        <v>0</v>
      </c>
      <c r="K1575" s="34">
        <v>0</v>
      </c>
      <c r="L1575" s="9">
        <v>0</v>
      </c>
    </row>
    <row r="1576" spans="1:12" x14ac:dyDescent="0.3">
      <c r="A1576" s="3" t="s">
        <v>156</v>
      </c>
      <c r="B1576" s="3">
        <f t="shared" si="48"/>
        <v>45481</v>
      </c>
      <c r="C1576" s="7" t="s">
        <v>62</v>
      </c>
      <c r="D1576" s="7" t="s">
        <v>57</v>
      </c>
      <c r="E1576" s="9">
        <v>776</v>
      </c>
      <c r="F1576" s="9">
        <v>174</v>
      </c>
      <c r="G1576" s="9">
        <f t="shared" si="49"/>
        <v>135024</v>
      </c>
      <c r="H1576" s="9">
        <v>0</v>
      </c>
      <c r="I1576" s="9">
        <v>0</v>
      </c>
      <c r="J1576" s="34">
        <v>0</v>
      </c>
      <c r="K1576" s="34">
        <v>0</v>
      </c>
      <c r="L1576" s="9">
        <v>0</v>
      </c>
    </row>
    <row r="1577" spans="1:12" x14ac:dyDescent="0.3">
      <c r="A1577" s="3" t="s">
        <v>156</v>
      </c>
      <c r="B1577" s="3">
        <f t="shared" si="48"/>
        <v>45481</v>
      </c>
      <c r="C1577" s="7" t="s">
        <v>62</v>
      </c>
      <c r="D1577" s="7" t="s">
        <v>58</v>
      </c>
      <c r="E1577" s="9">
        <v>55</v>
      </c>
      <c r="F1577" s="9">
        <v>5089</v>
      </c>
      <c r="G1577" s="9">
        <f t="shared" si="49"/>
        <v>279895</v>
      </c>
      <c r="H1577" s="9">
        <v>1</v>
      </c>
      <c r="I1577" s="9">
        <v>1</v>
      </c>
      <c r="J1577" s="34">
        <v>0.06</v>
      </c>
      <c r="K1577" s="34">
        <v>0.01</v>
      </c>
      <c r="L1577" s="9">
        <v>0</v>
      </c>
    </row>
    <row r="1578" spans="1:12" x14ac:dyDescent="0.3">
      <c r="A1578" s="3" t="s">
        <v>156</v>
      </c>
      <c r="B1578" s="3">
        <f t="shared" si="48"/>
        <v>45481</v>
      </c>
      <c r="C1578" s="7" t="s">
        <v>62</v>
      </c>
      <c r="D1578" s="7" t="s">
        <v>59</v>
      </c>
      <c r="E1578" s="9">
        <v>62</v>
      </c>
      <c r="F1578" s="9">
        <v>4977</v>
      </c>
      <c r="G1578" s="9">
        <f t="shared" si="49"/>
        <v>308574</v>
      </c>
      <c r="H1578" s="9">
        <v>0</v>
      </c>
      <c r="I1578" s="9">
        <v>0</v>
      </c>
      <c r="J1578" s="34">
        <v>0</v>
      </c>
      <c r="K1578" s="34">
        <v>0</v>
      </c>
      <c r="L1578" s="9">
        <v>0</v>
      </c>
    </row>
    <row r="1579" spans="1:12" x14ac:dyDescent="0.3">
      <c r="A1579" s="3" t="s">
        <v>156</v>
      </c>
      <c r="B1579" s="3">
        <f t="shared" si="48"/>
        <v>45481</v>
      </c>
      <c r="C1579" s="7" t="s">
        <v>62</v>
      </c>
      <c r="D1579" s="7" t="s">
        <v>60</v>
      </c>
      <c r="E1579" s="9">
        <v>53</v>
      </c>
      <c r="F1579" s="9">
        <v>4897</v>
      </c>
      <c r="G1579" s="9">
        <f t="shared" si="49"/>
        <v>259541</v>
      </c>
      <c r="H1579" s="9">
        <v>0</v>
      </c>
      <c r="I1579" s="9">
        <v>0</v>
      </c>
      <c r="J1579" s="34">
        <v>0</v>
      </c>
      <c r="K1579" s="34">
        <v>0</v>
      </c>
      <c r="L1579" s="9">
        <v>0</v>
      </c>
    </row>
    <row r="1580" spans="1:12" x14ac:dyDescent="0.3">
      <c r="A1580" s="3" t="s">
        <v>156</v>
      </c>
      <c r="B1580" s="3">
        <f t="shared" si="48"/>
        <v>45481</v>
      </c>
      <c r="C1580" s="7" t="s">
        <v>62</v>
      </c>
      <c r="D1580" s="7" t="s">
        <v>61</v>
      </c>
      <c r="E1580" s="9">
        <v>54</v>
      </c>
      <c r="F1580" s="9">
        <v>1186</v>
      </c>
      <c r="G1580" s="9">
        <f t="shared" si="49"/>
        <v>64044</v>
      </c>
      <c r="H1580" s="9">
        <v>0</v>
      </c>
      <c r="I1580" s="9">
        <v>0</v>
      </c>
      <c r="J1580" s="34">
        <v>0</v>
      </c>
      <c r="K1580" s="34">
        <v>0</v>
      </c>
      <c r="L1580" s="9">
        <v>0</v>
      </c>
    </row>
    <row r="1581" spans="1:12" x14ac:dyDescent="0.3">
      <c r="A1581" s="3" t="s">
        <v>156</v>
      </c>
      <c r="B1581" s="3">
        <f t="shared" si="48"/>
        <v>45481</v>
      </c>
      <c r="C1581" s="7" t="s">
        <v>66</v>
      </c>
      <c r="D1581" s="7" t="s">
        <v>46</v>
      </c>
      <c r="E1581" s="9">
        <v>173</v>
      </c>
      <c r="F1581" s="9">
        <v>302</v>
      </c>
      <c r="G1581" s="9">
        <f t="shared" si="49"/>
        <v>52246</v>
      </c>
      <c r="H1581" s="9">
        <v>0</v>
      </c>
      <c r="I1581" s="9">
        <v>0</v>
      </c>
      <c r="J1581" s="34">
        <v>0</v>
      </c>
      <c r="K1581" s="34">
        <v>0</v>
      </c>
      <c r="L1581" s="9">
        <v>0</v>
      </c>
    </row>
    <row r="1582" spans="1:12" x14ac:dyDescent="0.3">
      <c r="A1582" s="3" t="s">
        <v>156</v>
      </c>
      <c r="B1582" s="3">
        <f t="shared" si="48"/>
        <v>45481</v>
      </c>
      <c r="C1582" s="7" t="s">
        <v>66</v>
      </c>
      <c r="D1582" s="7" t="s">
        <v>49</v>
      </c>
      <c r="E1582" s="9">
        <v>175</v>
      </c>
      <c r="F1582" s="9">
        <v>311</v>
      </c>
      <c r="G1582" s="9">
        <f t="shared" si="49"/>
        <v>54425</v>
      </c>
      <c r="H1582" s="9">
        <v>0</v>
      </c>
      <c r="I1582" s="9">
        <v>0</v>
      </c>
      <c r="J1582" s="34">
        <v>0</v>
      </c>
      <c r="K1582" s="34">
        <v>0</v>
      </c>
      <c r="L1582" s="9">
        <v>0</v>
      </c>
    </row>
    <row r="1583" spans="1:12" x14ac:dyDescent="0.3">
      <c r="A1583" s="3" t="s">
        <v>156</v>
      </c>
      <c r="B1583" s="3">
        <f t="shared" si="48"/>
        <v>45481</v>
      </c>
      <c r="C1583" s="7" t="s">
        <v>66</v>
      </c>
      <c r="D1583" s="7" t="s">
        <v>50</v>
      </c>
      <c r="E1583" s="9">
        <v>181</v>
      </c>
      <c r="F1583" s="9">
        <v>318</v>
      </c>
      <c r="G1583" s="9">
        <f t="shared" si="49"/>
        <v>57558</v>
      </c>
      <c r="H1583" s="9">
        <v>0</v>
      </c>
      <c r="I1583" s="9">
        <v>0</v>
      </c>
      <c r="J1583" s="34">
        <v>0</v>
      </c>
      <c r="K1583" s="34">
        <v>0</v>
      </c>
      <c r="L1583" s="9">
        <v>0</v>
      </c>
    </row>
    <row r="1584" spans="1:12" x14ac:dyDescent="0.3">
      <c r="A1584" s="3" t="s">
        <v>156</v>
      </c>
      <c r="B1584" s="3">
        <f t="shared" si="48"/>
        <v>45481</v>
      </c>
      <c r="C1584" s="7" t="s">
        <v>66</v>
      </c>
      <c r="D1584" s="7" t="s">
        <v>51</v>
      </c>
      <c r="E1584" s="9">
        <v>206</v>
      </c>
      <c r="F1584" s="9">
        <v>358</v>
      </c>
      <c r="G1584" s="9">
        <f t="shared" si="49"/>
        <v>73748</v>
      </c>
      <c r="H1584" s="9">
        <v>1</v>
      </c>
      <c r="I1584" s="9">
        <v>1</v>
      </c>
      <c r="J1584" s="34">
        <v>0.17</v>
      </c>
      <c r="K1584" s="34">
        <v>0.01</v>
      </c>
      <c r="L1584" s="9">
        <v>0</v>
      </c>
    </row>
    <row r="1585" spans="1:12" x14ac:dyDescent="0.3">
      <c r="A1585" s="3" t="s">
        <v>156</v>
      </c>
      <c r="B1585" s="3">
        <f t="shared" si="48"/>
        <v>45481</v>
      </c>
      <c r="C1585" s="7" t="s">
        <v>66</v>
      </c>
      <c r="D1585" s="7" t="s">
        <v>52</v>
      </c>
      <c r="E1585" s="9">
        <v>162</v>
      </c>
      <c r="F1585" s="9">
        <v>264</v>
      </c>
      <c r="G1585" s="9">
        <f t="shared" si="49"/>
        <v>42768</v>
      </c>
      <c r="H1585" s="9">
        <v>0</v>
      </c>
      <c r="I1585" s="9">
        <v>0</v>
      </c>
      <c r="J1585" s="34">
        <v>0</v>
      </c>
      <c r="K1585" s="34">
        <v>0</v>
      </c>
      <c r="L1585" s="9">
        <v>0</v>
      </c>
    </row>
    <row r="1586" spans="1:12" x14ac:dyDescent="0.3">
      <c r="A1586" s="3" t="s">
        <v>156</v>
      </c>
      <c r="B1586" s="3">
        <f t="shared" si="48"/>
        <v>45481</v>
      </c>
      <c r="C1586" s="7" t="s">
        <v>66</v>
      </c>
      <c r="D1586" s="7" t="s">
        <v>54</v>
      </c>
      <c r="E1586" s="9">
        <v>588</v>
      </c>
      <c r="F1586" s="9">
        <v>171</v>
      </c>
      <c r="G1586" s="9">
        <f t="shared" si="49"/>
        <v>100548</v>
      </c>
      <c r="H1586" s="9">
        <v>1</v>
      </c>
      <c r="I1586" s="9">
        <v>0</v>
      </c>
      <c r="J1586" s="34">
        <v>0.23</v>
      </c>
      <c r="K1586" s="34">
        <v>0.02</v>
      </c>
      <c r="L1586" s="9">
        <v>0</v>
      </c>
    </row>
    <row r="1587" spans="1:12" x14ac:dyDescent="0.3">
      <c r="A1587" s="3" t="s">
        <v>156</v>
      </c>
      <c r="B1587" s="3">
        <f t="shared" si="48"/>
        <v>45481</v>
      </c>
      <c r="C1587" s="7" t="s">
        <v>66</v>
      </c>
      <c r="D1587" s="7" t="s">
        <v>55</v>
      </c>
      <c r="E1587" s="9">
        <v>511</v>
      </c>
      <c r="F1587" s="9">
        <v>188</v>
      </c>
      <c r="G1587" s="9">
        <f t="shared" si="49"/>
        <v>96068</v>
      </c>
      <c r="H1587" s="9">
        <v>0</v>
      </c>
      <c r="I1587" s="9">
        <v>0</v>
      </c>
      <c r="J1587" s="34">
        <v>0</v>
      </c>
      <c r="K1587" s="34">
        <v>0</v>
      </c>
      <c r="L1587" s="9">
        <v>0</v>
      </c>
    </row>
    <row r="1588" spans="1:12" x14ac:dyDescent="0.3">
      <c r="A1588" s="3" t="s">
        <v>156</v>
      </c>
      <c r="B1588" s="3">
        <f t="shared" si="48"/>
        <v>45481</v>
      </c>
      <c r="C1588" s="7" t="s">
        <v>66</v>
      </c>
      <c r="D1588" s="7" t="s">
        <v>56</v>
      </c>
      <c r="E1588" s="9">
        <v>501</v>
      </c>
      <c r="F1588" s="9">
        <v>206</v>
      </c>
      <c r="G1588" s="9">
        <f t="shared" si="49"/>
        <v>103206</v>
      </c>
      <c r="H1588" s="9">
        <v>0</v>
      </c>
      <c r="I1588" s="9">
        <v>0</v>
      </c>
      <c r="J1588" s="34">
        <v>0</v>
      </c>
      <c r="K1588" s="34">
        <v>0</v>
      </c>
      <c r="L1588" s="9">
        <v>0</v>
      </c>
    </row>
    <row r="1589" spans="1:12" x14ac:dyDescent="0.3">
      <c r="A1589" s="3" t="s">
        <v>156</v>
      </c>
      <c r="B1589" s="3">
        <f t="shared" si="48"/>
        <v>45481</v>
      </c>
      <c r="C1589" s="7" t="s">
        <v>66</v>
      </c>
      <c r="D1589" s="7" t="s">
        <v>57</v>
      </c>
      <c r="E1589" s="9">
        <v>509</v>
      </c>
      <c r="F1589" s="9">
        <v>177</v>
      </c>
      <c r="G1589" s="9">
        <f t="shared" si="49"/>
        <v>90093</v>
      </c>
      <c r="H1589" s="9">
        <v>0</v>
      </c>
      <c r="I1589" s="9">
        <v>0</v>
      </c>
      <c r="J1589" s="34">
        <v>0</v>
      </c>
      <c r="K1589" s="34">
        <v>0</v>
      </c>
      <c r="L1589" s="9">
        <v>0</v>
      </c>
    </row>
    <row r="1590" spans="1:12" x14ac:dyDescent="0.3">
      <c r="A1590" s="3" t="s">
        <v>156</v>
      </c>
      <c r="B1590" s="3">
        <f t="shared" si="48"/>
        <v>45481</v>
      </c>
      <c r="C1590" s="7" t="s">
        <v>66</v>
      </c>
      <c r="D1590" s="7" t="s">
        <v>58</v>
      </c>
      <c r="E1590" s="9">
        <v>44</v>
      </c>
      <c r="F1590" s="9">
        <v>5321</v>
      </c>
      <c r="G1590" s="9">
        <f t="shared" si="49"/>
        <v>234124</v>
      </c>
      <c r="H1590" s="9">
        <v>0</v>
      </c>
      <c r="I1590" s="9">
        <v>0</v>
      </c>
      <c r="J1590" s="34">
        <v>0</v>
      </c>
      <c r="K1590" s="34">
        <v>0</v>
      </c>
      <c r="L1590" s="9">
        <v>0</v>
      </c>
    </row>
    <row r="1591" spans="1:12" x14ac:dyDescent="0.3">
      <c r="A1591" s="3" t="s">
        <v>156</v>
      </c>
      <c r="B1591" s="3">
        <f t="shared" si="48"/>
        <v>45481</v>
      </c>
      <c r="C1591" s="7" t="s">
        <v>66</v>
      </c>
      <c r="D1591" s="7" t="s">
        <v>59</v>
      </c>
      <c r="E1591" s="9">
        <v>49</v>
      </c>
      <c r="F1591" s="9">
        <v>5073</v>
      </c>
      <c r="G1591" s="9">
        <f t="shared" si="49"/>
        <v>248577</v>
      </c>
      <c r="H1591" s="9">
        <v>0</v>
      </c>
      <c r="I1591" s="9">
        <v>0</v>
      </c>
      <c r="J1591" s="34">
        <v>0</v>
      </c>
      <c r="K1591" s="34">
        <v>0</v>
      </c>
      <c r="L1591" s="9">
        <v>0</v>
      </c>
    </row>
    <row r="1592" spans="1:12" x14ac:dyDescent="0.3">
      <c r="A1592" s="3" t="s">
        <v>156</v>
      </c>
      <c r="B1592" s="3">
        <f t="shared" si="48"/>
        <v>45481</v>
      </c>
      <c r="C1592" s="7" t="s">
        <v>66</v>
      </c>
      <c r="D1592" s="7" t="s">
        <v>60</v>
      </c>
      <c r="E1592" s="9">
        <v>44</v>
      </c>
      <c r="F1592" s="9">
        <v>4991</v>
      </c>
      <c r="G1592" s="9">
        <f t="shared" si="49"/>
        <v>219604</v>
      </c>
      <c r="H1592" s="9">
        <v>0</v>
      </c>
      <c r="I1592" s="9">
        <v>0</v>
      </c>
      <c r="J1592" s="34">
        <v>0</v>
      </c>
      <c r="K1592" s="34">
        <v>0</v>
      </c>
      <c r="L1592" s="9">
        <v>0</v>
      </c>
    </row>
    <row r="1593" spans="1:12" x14ac:dyDescent="0.3">
      <c r="A1593" s="3" t="s">
        <v>156</v>
      </c>
      <c r="B1593" s="3">
        <f t="shared" si="48"/>
        <v>45481</v>
      </c>
      <c r="C1593" s="7" t="s">
        <v>70</v>
      </c>
      <c r="D1593" s="7" t="s">
        <v>46</v>
      </c>
      <c r="E1593" s="9">
        <v>89</v>
      </c>
      <c r="F1593" s="9">
        <v>308</v>
      </c>
      <c r="G1593" s="9">
        <f t="shared" si="49"/>
        <v>27412</v>
      </c>
      <c r="H1593" s="9">
        <v>0</v>
      </c>
      <c r="I1593" s="9">
        <v>0</v>
      </c>
      <c r="J1593" s="34">
        <v>0</v>
      </c>
      <c r="K1593" s="34">
        <v>0</v>
      </c>
      <c r="L1593" s="9">
        <v>0</v>
      </c>
    </row>
    <row r="1594" spans="1:12" x14ac:dyDescent="0.3">
      <c r="A1594" s="3" t="s">
        <v>156</v>
      </c>
      <c r="B1594" s="3">
        <f t="shared" si="48"/>
        <v>45481</v>
      </c>
      <c r="C1594" s="7" t="s">
        <v>70</v>
      </c>
      <c r="D1594" s="7" t="s">
        <v>49</v>
      </c>
      <c r="E1594" s="9">
        <v>98</v>
      </c>
      <c r="F1594" s="9">
        <v>319</v>
      </c>
      <c r="G1594" s="9">
        <f t="shared" si="49"/>
        <v>31262</v>
      </c>
      <c r="H1594" s="9">
        <v>1</v>
      </c>
      <c r="I1594" s="9">
        <v>0</v>
      </c>
      <c r="J1594" s="34">
        <v>0.16</v>
      </c>
      <c r="K1594" s="34">
        <v>0.01</v>
      </c>
      <c r="L1594" s="9">
        <v>0</v>
      </c>
    </row>
    <row r="1595" spans="1:12" x14ac:dyDescent="0.3">
      <c r="A1595" s="3" t="s">
        <v>156</v>
      </c>
      <c r="B1595" s="3">
        <f t="shared" si="48"/>
        <v>45481</v>
      </c>
      <c r="C1595" s="7" t="s">
        <v>70</v>
      </c>
      <c r="D1595" s="7" t="s">
        <v>50</v>
      </c>
      <c r="E1595" s="9">
        <v>103</v>
      </c>
      <c r="F1595" s="9">
        <v>328</v>
      </c>
      <c r="G1595" s="9">
        <f t="shared" si="49"/>
        <v>33784</v>
      </c>
      <c r="H1595" s="9">
        <v>1</v>
      </c>
      <c r="I1595" s="9">
        <v>0</v>
      </c>
      <c r="J1595" s="34">
        <v>0.23</v>
      </c>
      <c r="K1595" s="34">
        <v>0.01</v>
      </c>
      <c r="L1595" s="9">
        <v>0</v>
      </c>
    </row>
    <row r="1596" spans="1:12" x14ac:dyDescent="0.3">
      <c r="A1596" s="3" t="s">
        <v>156</v>
      </c>
      <c r="B1596" s="3">
        <f t="shared" si="48"/>
        <v>45481</v>
      </c>
      <c r="C1596" s="7" t="s">
        <v>70</v>
      </c>
      <c r="D1596" s="7" t="s">
        <v>52</v>
      </c>
      <c r="E1596" s="9">
        <v>100</v>
      </c>
      <c r="F1596" s="9">
        <v>271</v>
      </c>
      <c r="G1596" s="9">
        <f t="shared" si="49"/>
        <v>27100</v>
      </c>
      <c r="H1596" s="9">
        <v>0</v>
      </c>
      <c r="I1596" s="9">
        <v>0</v>
      </c>
      <c r="J1596" s="34">
        <v>0</v>
      </c>
      <c r="K1596" s="34">
        <v>0</v>
      </c>
      <c r="L1596" s="9">
        <v>1</v>
      </c>
    </row>
    <row r="1597" spans="1:12" x14ac:dyDescent="0.3">
      <c r="A1597" s="3" t="s">
        <v>156</v>
      </c>
      <c r="B1597" s="3">
        <f t="shared" si="48"/>
        <v>45481</v>
      </c>
      <c r="C1597" s="7" t="s">
        <v>70</v>
      </c>
      <c r="D1597" s="7" t="s">
        <v>55</v>
      </c>
      <c r="E1597" s="9">
        <v>216</v>
      </c>
      <c r="F1597" s="9">
        <v>194</v>
      </c>
      <c r="G1597" s="9">
        <f t="shared" si="49"/>
        <v>41904</v>
      </c>
      <c r="H1597" s="9">
        <v>0</v>
      </c>
      <c r="I1597" s="9">
        <v>0</v>
      </c>
      <c r="J1597" s="34">
        <v>0</v>
      </c>
      <c r="K1597" s="34">
        <v>0</v>
      </c>
      <c r="L1597" s="9">
        <v>0</v>
      </c>
    </row>
    <row r="1598" spans="1:12" x14ac:dyDescent="0.3">
      <c r="A1598" s="3" t="s">
        <v>156</v>
      </c>
      <c r="B1598" s="3">
        <f t="shared" si="48"/>
        <v>45481</v>
      </c>
      <c r="C1598" s="7" t="s">
        <v>70</v>
      </c>
      <c r="D1598" s="7" t="s">
        <v>56</v>
      </c>
      <c r="E1598" s="9">
        <v>261</v>
      </c>
      <c r="F1598" s="9">
        <v>210</v>
      </c>
      <c r="G1598" s="9">
        <f t="shared" si="49"/>
        <v>54810</v>
      </c>
      <c r="H1598" s="9">
        <v>1</v>
      </c>
      <c r="I1598" s="9">
        <v>1</v>
      </c>
      <c r="J1598" s="34">
        <v>0.2</v>
      </c>
      <c r="K1598" s="34">
        <v>0.02</v>
      </c>
      <c r="L1598" s="9">
        <v>0</v>
      </c>
    </row>
    <row r="1599" spans="1:12" x14ac:dyDescent="0.3">
      <c r="A1599" s="3" t="s">
        <v>156</v>
      </c>
      <c r="B1599" s="3">
        <f t="shared" si="48"/>
        <v>45481</v>
      </c>
      <c r="C1599" s="7" t="s">
        <v>70</v>
      </c>
      <c r="D1599" s="7" t="s">
        <v>57</v>
      </c>
      <c r="E1599" s="9">
        <v>309</v>
      </c>
      <c r="F1599" s="9">
        <v>182</v>
      </c>
      <c r="G1599" s="9">
        <f t="shared" si="49"/>
        <v>56238</v>
      </c>
      <c r="H1599" s="9">
        <v>1</v>
      </c>
      <c r="I1599" s="9">
        <v>0</v>
      </c>
      <c r="J1599" s="34">
        <v>0.27</v>
      </c>
      <c r="K1599" s="34">
        <v>0.02</v>
      </c>
      <c r="L1599" s="9">
        <v>0</v>
      </c>
    </row>
    <row r="1600" spans="1:12" x14ac:dyDescent="0.3">
      <c r="A1600" s="3" t="s">
        <v>156</v>
      </c>
      <c r="B1600" s="3">
        <f t="shared" si="48"/>
        <v>45481</v>
      </c>
      <c r="C1600" s="7" t="s">
        <v>74</v>
      </c>
      <c r="D1600" s="7" t="s">
        <v>46</v>
      </c>
      <c r="E1600" s="9">
        <v>297</v>
      </c>
      <c r="F1600" s="9">
        <v>294</v>
      </c>
      <c r="G1600" s="9">
        <f t="shared" si="49"/>
        <v>87318</v>
      </c>
      <c r="H1600" s="9">
        <v>0</v>
      </c>
      <c r="I1600" s="9">
        <v>0</v>
      </c>
      <c r="J1600" s="34">
        <v>0</v>
      </c>
      <c r="K1600" s="34">
        <v>0</v>
      </c>
      <c r="L1600" s="9">
        <v>0</v>
      </c>
    </row>
    <row r="1601" spans="1:12" x14ac:dyDescent="0.3">
      <c r="A1601" s="3" t="s">
        <v>156</v>
      </c>
      <c r="B1601" s="3">
        <f t="shared" si="48"/>
        <v>45481</v>
      </c>
      <c r="C1601" s="7" t="s">
        <v>74</v>
      </c>
      <c r="D1601" s="7" t="s">
        <v>49</v>
      </c>
      <c r="E1601" s="9">
        <v>261</v>
      </c>
      <c r="F1601" s="9">
        <v>305</v>
      </c>
      <c r="G1601" s="9">
        <f t="shared" si="49"/>
        <v>79605</v>
      </c>
      <c r="H1601" s="9">
        <v>1</v>
      </c>
      <c r="I1601" s="9">
        <v>0</v>
      </c>
      <c r="J1601" s="34">
        <v>0.17</v>
      </c>
      <c r="K1601" s="34">
        <v>0.02</v>
      </c>
      <c r="L1601" s="9">
        <v>0</v>
      </c>
    </row>
    <row r="1602" spans="1:12" x14ac:dyDescent="0.3">
      <c r="A1602" s="3" t="s">
        <v>156</v>
      </c>
      <c r="B1602" s="3">
        <f t="shared" ref="B1602:B1665" si="50">DATE(LEFT(A1602,4),1,1)
 + MOD(1 - WEEKDAY(DATE(LEFT(A1602,4),1,1),2),7)
 + 7*(VALUE(RIGHT(A1602,2)) - 1)</f>
        <v>45481</v>
      </c>
      <c r="C1602" s="7" t="s">
        <v>74</v>
      </c>
      <c r="D1602" s="7" t="s">
        <v>50</v>
      </c>
      <c r="E1602" s="9">
        <v>265</v>
      </c>
      <c r="F1602" s="9">
        <v>313</v>
      </c>
      <c r="G1602" s="9">
        <f t="shared" ref="G1602:G1665" si="51">E1602*F1602</f>
        <v>82945</v>
      </c>
      <c r="H1602" s="9">
        <v>0</v>
      </c>
      <c r="I1602" s="9">
        <v>0</v>
      </c>
      <c r="J1602" s="34">
        <v>0</v>
      </c>
      <c r="K1602" s="34">
        <v>0</v>
      </c>
      <c r="L1602" s="9">
        <v>0</v>
      </c>
    </row>
    <row r="1603" spans="1:12" x14ac:dyDescent="0.3">
      <c r="A1603" s="3" t="s">
        <v>156</v>
      </c>
      <c r="B1603" s="3">
        <f t="shared" si="50"/>
        <v>45481</v>
      </c>
      <c r="C1603" s="7" t="s">
        <v>74</v>
      </c>
      <c r="D1603" s="7" t="s">
        <v>51</v>
      </c>
      <c r="E1603" s="9">
        <v>272</v>
      </c>
      <c r="F1603" s="9">
        <v>348</v>
      </c>
      <c r="G1603" s="9">
        <f t="shared" si="51"/>
        <v>94656</v>
      </c>
      <c r="H1603" s="9">
        <v>0</v>
      </c>
      <c r="I1603" s="9">
        <v>0</v>
      </c>
      <c r="J1603" s="34">
        <v>0</v>
      </c>
      <c r="K1603" s="34">
        <v>0</v>
      </c>
      <c r="L1603" s="9">
        <v>0</v>
      </c>
    </row>
    <row r="1604" spans="1:12" x14ac:dyDescent="0.3">
      <c r="A1604" s="3" t="s">
        <v>156</v>
      </c>
      <c r="B1604" s="3">
        <f t="shared" si="50"/>
        <v>45481</v>
      </c>
      <c r="C1604" s="7" t="s">
        <v>74</v>
      </c>
      <c r="D1604" s="7" t="s">
        <v>52</v>
      </c>
      <c r="E1604" s="9">
        <v>348</v>
      </c>
      <c r="F1604" s="9">
        <v>258</v>
      </c>
      <c r="G1604" s="9">
        <f t="shared" si="51"/>
        <v>89784</v>
      </c>
      <c r="H1604" s="9">
        <v>1</v>
      </c>
      <c r="I1604" s="9">
        <v>1</v>
      </c>
      <c r="J1604" s="34">
        <v>0.12</v>
      </c>
      <c r="K1604" s="34">
        <v>0.02</v>
      </c>
      <c r="L1604" s="9">
        <v>0</v>
      </c>
    </row>
    <row r="1605" spans="1:12" x14ac:dyDescent="0.3">
      <c r="A1605" s="3" t="s">
        <v>156</v>
      </c>
      <c r="B1605" s="3">
        <f t="shared" si="50"/>
        <v>45481</v>
      </c>
      <c r="C1605" s="7" t="s">
        <v>74</v>
      </c>
      <c r="D1605" s="7" t="s">
        <v>54</v>
      </c>
      <c r="E1605" s="9">
        <v>786</v>
      </c>
      <c r="F1605" s="9">
        <v>165</v>
      </c>
      <c r="G1605" s="9">
        <f t="shared" si="51"/>
        <v>129690</v>
      </c>
      <c r="H1605" s="9">
        <v>1</v>
      </c>
      <c r="I1605" s="9">
        <v>0</v>
      </c>
      <c r="J1605" s="34">
        <v>0.11</v>
      </c>
      <c r="K1605" s="34">
        <v>0.03</v>
      </c>
      <c r="L1605" s="9">
        <v>0</v>
      </c>
    </row>
    <row r="1606" spans="1:12" x14ac:dyDescent="0.3">
      <c r="A1606" s="3" t="s">
        <v>156</v>
      </c>
      <c r="B1606" s="3">
        <f t="shared" si="50"/>
        <v>45481</v>
      </c>
      <c r="C1606" s="7" t="s">
        <v>74</v>
      </c>
      <c r="D1606" s="7" t="s">
        <v>55</v>
      </c>
      <c r="E1606" s="9">
        <v>844</v>
      </c>
      <c r="F1606" s="9">
        <v>184</v>
      </c>
      <c r="G1606" s="9">
        <f t="shared" si="51"/>
        <v>155296</v>
      </c>
      <c r="H1606" s="9">
        <v>1</v>
      </c>
      <c r="I1606" s="9">
        <v>0</v>
      </c>
      <c r="J1606" s="34">
        <v>0.24</v>
      </c>
      <c r="K1606" s="34">
        <v>0.03</v>
      </c>
      <c r="L1606" s="9">
        <v>0</v>
      </c>
    </row>
    <row r="1607" spans="1:12" x14ac:dyDescent="0.3">
      <c r="A1607" s="3" t="s">
        <v>156</v>
      </c>
      <c r="B1607" s="3">
        <f t="shared" si="50"/>
        <v>45481</v>
      </c>
      <c r="C1607" s="7" t="s">
        <v>74</v>
      </c>
      <c r="D1607" s="7" t="s">
        <v>56</v>
      </c>
      <c r="E1607" s="9">
        <v>909</v>
      </c>
      <c r="F1607" s="9">
        <v>201</v>
      </c>
      <c r="G1607" s="9">
        <f t="shared" si="51"/>
        <v>182709</v>
      </c>
      <c r="H1607" s="9">
        <v>1</v>
      </c>
      <c r="I1607" s="9">
        <v>0</v>
      </c>
      <c r="J1607" s="34">
        <v>0.22</v>
      </c>
      <c r="K1607" s="34">
        <v>0.03</v>
      </c>
      <c r="L1607" s="9">
        <v>0</v>
      </c>
    </row>
    <row r="1608" spans="1:12" x14ac:dyDescent="0.3">
      <c r="A1608" s="3" t="s">
        <v>156</v>
      </c>
      <c r="B1608" s="3">
        <f t="shared" si="50"/>
        <v>45481</v>
      </c>
      <c r="C1608" s="7" t="s">
        <v>74</v>
      </c>
      <c r="D1608" s="7" t="s">
        <v>57</v>
      </c>
      <c r="E1608" s="9">
        <v>720</v>
      </c>
      <c r="F1608" s="9">
        <v>175</v>
      </c>
      <c r="G1608" s="9">
        <f t="shared" si="51"/>
        <v>126000</v>
      </c>
      <c r="H1608" s="9">
        <v>0</v>
      </c>
      <c r="I1608" s="9">
        <v>0</v>
      </c>
      <c r="J1608" s="34">
        <v>0</v>
      </c>
      <c r="K1608" s="34">
        <v>0</v>
      </c>
      <c r="L1608" s="9">
        <v>0</v>
      </c>
    </row>
    <row r="1609" spans="1:12" x14ac:dyDescent="0.3">
      <c r="A1609" s="3" t="s">
        <v>156</v>
      </c>
      <c r="B1609" s="3">
        <f t="shared" si="50"/>
        <v>45481</v>
      </c>
      <c r="C1609" s="7" t="s">
        <v>74</v>
      </c>
      <c r="D1609" s="7" t="s">
        <v>58</v>
      </c>
      <c r="E1609" s="9">
        <v>53</v>
      </c>
      <c r="F1609" s="9">
        <v>5181</v>
      </c>
      <c r="G1609" s="9">
        <f t="shared" si="51"/>
        <v>274593</v>
      </c>
      <c r="H1609" s="9">
        <v>0</v>
      </c>
      <c r="I1609" s="9">
        <v>0</v>
      </c>
      <c r="J1609" s="34">
        <v>0</v>
      </c>
      <c r="K1609" s="34">
        <v>0</v>
      </c>
      <c r="L1609" s="9">
        <v>0</v>
      </c>
    </row>
    <row r="1610" spans="1:12" x14ac:dyDescent="0.3">
      <c r="A1610" s="3" t="s">
        <v>156</v>
      </c>
      <c r="B1610" s="3">
        <f t="shared" si="50"/>
        <v>45481</v>
      </c>
      <c r="C1610" s="7" t="s">
        <v>74</v>
      </c>
      <c r="D1610" s="7" t="s">
        <v>59</v>
      </c>
      <c r="E1610" s="9">
        <v>52</v>
      </c>
      <c r="F1610" s="9">
        <v>5021</v>
      </c>
      <c r="G1610" s="9">
        <f t="shared" si="51"/>
        <v>261092</v>
      </c>
      <c r="H1610" s="9">
        <v>0</v>
      </c>
      <c r="I1610" s="9">
        <v>0</v>
      </c>
      <c r="J1610" s="34">
        <v>0</v>
      </c>
      <c r="K1610" s="34">
        <v>0</v>
      </c>
      <c r="L1610" s="9">
        <v>0</v>
      </c>
    </row>
    <row r="1611" spans="1:12" x14ac:dyDescent="0.3">
      <c r="A1611" s="3" t="s">
        <v>156</v>
      </c>
      <c r="B1611" s="3">
        <f t="shared" si="50"/>
        <v>45481</v>
      </c>
      <c r="C1611" s="7" t="s">
        <v>74</v>
      </c>
      <c r="D1611" s="7" t="s">
        <v>60</v>
      </c>
      <c r="E1611" s="9">
        <v>56</v>
      </c>
      <c r="F1611" s="9">
        <v>4905</v>
      </c>
      <c r="G1611" s="9">
        <f t="shared" si="51"/>
        <v>274680</v>
      </c>
      <c r="H1611" s="9">
        <v>0</v>
      </c>
      <c r="I1611" s="9">
        <v>0</v>
      </c>
      <c r="J1611" s="34">
        <v>0</v>
      </c>
      <c r="K1611" s="34">
        <v>0</v>
      </c>
      <c r="L1611" s="9">
        <v>0</v>
      </c>
    </row>
    <row r="1612" spans="1:12" x14ac:dyDescent="0.3">
      <c r="A1612" s="3" t="s">
        <v>156</v>
      </c>
      <c r="B1612" s="3">
        <f t="shared" si="50"/>
        <v>45481</v>
      </c>
      <c r="C1612" s="7" t="s">
        <v>74</v>
      </c>
      <c r="D1612" s="7" t="s">
        <v>61</v>
      </c>
      <c r="E1612" s="9">
        <v>58</v>
      </c>
      <c r="F1612" s="9">
        <v>1204</v>
      </c>
      <c r="G1612" s="9">
        <f t="shared" si="51"/>
        <v>69832</v>
      </c>
      <c r="H1612" s="9">
        <v>0</v>
      </c>
      <c r="I1612" s="9">
        <v>0</v>
      </c>
      <c r="J1612" s="34">
        <v>0</v>
      </c>
      <c r="K1612" s="34">
        <v>0</v>
      </c>
      <c r="L1612" s="9">
        <v>0</v>
      </c>
    </row>
    <row r="1613" spans="1:12" x14ac:dyDescent="0.3">
      <c r="A1613" s="3" t="s">
        <v>156</v>
      </c>
      <c r="B1613" s="3">
        <f t="shared" si="50"/>
        <v>45481</v>
      </c>
      <c r="C1613" s="7" t="s">
        <v>76</v>
      </c>
      <c r="D1613" s="7" t="s">
        <v>46</v>
      </c>
      <c r="E1613" s="9">
        <v>116</v>
      </c>
      <c r="F1613" s="9">
        <v>307</v>
      </c>
      <c r="G1613" s="9">
        <f t="shared" si="51"/>
        <v>35612</v>
      </c>
      <c r="H1613" s="9">
        <v>1</v>
      </c>
      <c r="I1613" s="9">
        <v>0</v>
      </c>
      <c r="J1613" s="34">
        <v>0.21</v>
      </c>
      <c r="K1613" s="34">
        <v>0.02</v>
      </c>
      <c r="L1613" s="9">
        <v>0</v>
      </c>
    </row>
    <row r="1614" spans="1:12" x14ac:dyDescent="0.3">
      <c r="A1614" s="3" t="s">
        <v>156</v>
      </c>
      <c r="B1614" s="3">
        <f t="shared" si="50"/>
        <v>45481</v>
      </c>
      <c r="C1614" s="7" t="s">
        <v>76</v>
      </c>
      <c r="D1614" s="7" t="s">
        <v>49</v>
      </c>
      <c r="E1614" s="9">
        <v>142</v>
      </c>
      <c r="F1614" s="9">
        <v>314</v>
      </c>
      <c r="G1614" s="9">
        <f t="shared" si="51"/>
        <v>44588</v>
      </c>
      <c r="H1614" s="9">
        <v>1</v>
      </c>
      <c r="I1614" s="9">
        <v>1</v>
      </c>
      <c r="J1614" s="34">
        <v>0.25</v>
      </c>
      <c r="K1614" s="34">
        <v>0.02</v>
      </c>
      <c r="L1614" s="9">
        <v>0</v>
      </c>
    </row>
    <row r="1615" spans="1:12" x14ac:dyDescent="0.3">
      <c r="A1615" s="3" t="s">
        <v>156</v>
      </c>
      <c r="B1615" s="3">
        <f t="shared" si="50"/>
        <v>45481</v>
      </c>
      <c r="C1615" s="7" t="s">
        <v>76</v>
      </c>
      <c r="D1615" s="7" t="s">
        <v>50</v>
      </c>
      <c r="E1615" s="9">
        <v>134</v>
      </c>
      <c r="F1615" s="9">
        <v>322</v>
      </c>
      <c r="G1615" s="9">
        <f t="shared" si="51"/>
        <v>43148</v>
      </c>
      <c r="H1615" s="9">
        <v>0</v>
      </c>
      <c r="I1615" s="9">
        <v>0</v>
      </c>
      <c r="J1615" s="34">
        <v>0</v>
      </c>
      <c r="K1615" s="34">
        <v>0</v>
      </c>
      <c r="L1615" s="9">
        <v>0</v>
      </c>
    </row>
    <row r="1616" spans="1:12" x14ac:dyDescent="0.3">
      <c r="A1616" s="3" t="s">
        <v>156</v>
      </c>
      <c r="B1616" s="3">
        <f t="shared" si="50"/>
        <v>45481</v>
      </c>
      <c r="C1616" s="7" t="s">
        <v>76</v>
      </c>
      <c r="D1616" s="7" t="s">
        <v>51</v>
      </c>
      <c r="E1616" s="9">
        <v>98</v>
      </c>
      <c r="F1616" s="9">
        <v>365</v>
      </c>
      <c r="G1616" s="9">
        <f t="shared" si="51"/>
        <v>35770</v>
      </c>
      <c r="H1616" s="9">
        <v>0</v>
      </c>
      <c r="I1616" s="9">
        <v>0</v>
      </c>
      <c r="J1616" s="34">
        <v>0</v>
      </c>
      <c r="K1616" s="34">
        <v>0</v>
      </c>
      <c r="L1616" s="9">
        <v>0</v>
      </c>
    </row>
    <row r="1617" spans="1:12" x14ac:dyDescent="0.3">
      <c r="A1617" s="3" t="s">
        <v>156</v>
      </c>
      <c r="B1617" s="3">
        <f t="shared" si="50"/>
        <v>45481</v>
      </c>
      <c r="C1617" s="7" t="s">
        <v>76</v>
      </c>
      <c r="D1617" s="7" t="s">
        <v>52</v>
      </c>
      <c r="E1617" s="9">
        <v>116</v>
      </c>
      <c r="F1617" s="9">
        <v>266</v>
      </c>
      <c r="G1617" s="9">
        <f t="shared" si="51"/>
        <v>30856</v>
      </c>
      <c r="H1617" s="9">
        <v>0</v>
      </c>
      <c r="I1617" s="9">
        <v>0</v>
      </c>
      <c r="J1617" s="34">
        <v>0</v>
      </c>
      <c r="K1617" s="34">
        <v>0</v>
      </c>
      <c r="L1617" s="9">
        <v>0</v>
      </c>
    </row>
    <row r="1618" spans="1:12" x14ac:dyDescent="0.3">
      <c r="A1618" s="3" t="s">
        <v>156</v>
      </c>
      <c r="B1618" s="3">
        <f t="shared" si="50"/>
        <v>45481</v>
      </c>
      <c r="C1618" s="7" t="s">
        <v>76</v>
      </c>
      <c r="D1618" s="7" t="s">
        <v>54</v>
      </c>
      <c r="E1618" s="9">
        <v>474</v>
      </c>
      <c r="F1618" s="9">
        <v>172</v>
      </c>
      <c r="G1618" s="9">
        <f t="shared" si="51"/>
        <v>81528</v>
      </c>
      <c r="H1618" s="9">
        <v>1</v>
      </c>
      <c r="I1618" s="9">
        <v>0</v>
      </c>
      <c r="J1618" s="34">
        <v>0.23</v>
      </c>
      <c r="K1618" s="34">
        <v>0.03</v>
      </c>
      <c r="L1618" s="9">
        <v>0</v>
      </c>
    </row>
    <row r="1619" spans="1:12" x14ac:dyDescent="0.3">
      <c r="A1619" s="3" t="s">
        <v>156</v>
      </c>
      <c r="B1619" s="3">
        <f t="shared" si="50"/>
        <v>45481</v>
      </c>
      <c r="C1619" s="7" t="s">
        <v>76</v>
      </c>
      <c r="D1619" s="7" t="s">
        <v>55</v>
      </c>
      <c r="E1619" s="9">
        <v>393</v>
      </c>
      <c r="F1619" s="9">
        <v>189</v>
      </c>
      <c r="G1619" s="9">
        <f t="shared" si="51"/>
        <v>74277</v>
      </c>
      <c r="H1619" s="9">
        <v>1</v>
      </c>
      <c r="I1619" s="9">
        <v>1</v>
      </c>
      <c r="J1619" s="34">
        <v>0.1</v>
      </c>
      <c r="K1619" s="34">
        <v>0.03</v>
      </c>
      <c r="L1619" s="9">
        <v>0</v>
      </c>
    </row>
    <row r="1620" spans="1:12" x14ac:dyDescent="0.3">
      <c r="A1620" s="3" t="s">
        <v>156</v>
      </c>
      <c r="B1620" s="3">
        <f t="shared" si="50"/>
        <v>45481</v>
      </c>
      <c r="C1620" s="7" t="s">
        <v>76</v>
      </c>
      <c r="D1620" s="7" t="s">
        <v>56</v>
      </c>
      <c r="E1620" s="9">
        <v>390</v>
      </c>
      <c r="F1620" s="9">
        <v>210</v>
      </c>
      <c r="G1620" s="9">
        <f t="shared" si="51"/>
        <v>81900</v>
      </c>
      <c r="H1620" s="9">
        <v>0</v>
      </c>
      <c r="I1620" s="9">
        <v>0</v>
      </c>
      <c r="J1620" s="34">
        <v>0</v>
      </c>
      <c r="K1620" s="34">
        <v>0</v>
      </c>
      <c r="L1620" s="9">
        <v>0</v>
      </c>
    </row>
    <row r="1621" spans="1:12" x14ac:dyDescent="0.3">
      <c r="A1621" s="3" t="s">
        <v>156</v>
      </c>
      <c r="B1621" s="3">
        <f t="shared" si="50"/>
        <v>45481</v>
      </c>
      <c r="C1621" s="7" t="s">
        <v>76</v>
      </c>
      <c r="D1621" s="7" t="s">
        <v>57</v>
      </c>
      <c r="E1621" s="9">
        <v>294</v>
      </c>
      <c r="F1621" s="9">
        <v>180</v>
      </c>
      <c r="G1621" s="9">
        <f t="shared" si="51"/>
        <v>52920</v>
      </c>
      <c r="H1621" s="9">
        <v>0</v>
      </c>
      <c r="I1621" s="9">
        <v>0</v>
      </c>
      <c r="J1621" s="34">
        <v>0</v>
      </c>
      <c r="K1621" s="34">
        <v>0</v>
      </c>
      <c r="L1621" s="9">
        <v>0</v>
      </c>
    </row>
    <row r="1622" spans="1:12" x14ac:dyDescent="0.3">
      <c r="A1622" s="3" t="s">
        <v>156</v>
      </c>
      <c r="B1622" s="3">
        <f t="shared" si="50"/>
        <v>45481</v>
      </c>
      <c r="C1622" s="7" t="s">
        <v>76</v>
      </c>
      <c r="D1622" s="7" t="s">
        <v>58</v>
      </c>
      <c r="E1622" s="9">
        <v>60</v>
      </c>
      <c r="F1622" s="9">
        <v>5324</v>
      </c>
      <c r="G1622" s="9">
        <f t="shared" si="51"/>
        <v>319440</v>
      </c>
      <c r="H1622" s="9">
        <v>0</v>
      </c>
      <c r="I1622" s="9">
        <v>0</v>
      </c>
      <c r="J1622" s="34">
        <v>0</v>
      </c>
      <c r="K1622" s="34">
        <v>0</v>
      </c>
      <c r="L1622" s="9">
        <v>0</v>
      </c>
    </row>
    <row r="1623" spans="1:12" x14ac:dyDescent="0.3">
      <c r="A1623" s="3" t="s">
        <v>156</v>
      </c>
      <c r="B1623" s="3">
        <f t="shared" si="50"/>
        <v>45481</v>
      </c>
      <c r="C1623" s="7" t="s">
        <v>76</v>
      </c>
      <c r="D1623" s="7" t="s">
        <v>59</v>
      </c>
      <c r="E1623" s="9">
        <v>55</v>
      </c>
      <c r="F1623" s="9">
        <v>5183</v>
      </c>
      <c r="G1623" s="9">
        <f t="shared" si="51"/>
        <v>285065</v>
      </c>
      <c r="H1623" s="9">
        <v>0</v>
      </c>
      <c r="I1623" s="9">
        <v>0</v>
      </c>
      <c r="J1623" s="34">
        <v>0</v>
      </c>
      <c r="K1623" s="34">
        <v>0</v>
      </c>
      <c r="L1623" s="9">
        <v>0</v>
      </c>
    </row>
    <row r="1624" spans="1:12" x14ac:dyDescent="0.3">
      <c r="A1624" s="3" t="s">
        <v>156</v>
      </c>
      <c r="B1624" s="3">
        <f t="shared" si="50"/>
        <v>45481</v>
      </c>
      <c r="C1624" s="7" t="s">
        <v>76</v>
      </c>
      <c r="D1624" s="7" t="s">
        <v>60</v>
      </c>
      <c r="E1624" s="9">
        <v>60</v>
      </c>
      <c r="F1624" s="9">
        <v>5097</v>
      </c>
      <c r="G1624" s="9">
        <f t="shared" si="51"/>
        <v>305820</v>
      </c>
      <c r="H1624" s="9">
        <v>0</v>
      </c>
      <c r="I1624" s="9">
        <v>0</v>
      </c>
      <c r="J1624" s="34">
        <v>0</v>
      </c>
      <c r="K1624" s="34">
        <v>0</v>
      </c>
      <c r="L1624" s="9">
        <v>0</v>
      </c>
    </row>
    <row r="1625" spans="1:12" x14ac:dyDescent="0.3">
      <c r="A1625" s="3" t="s">
        <v>156</v>
      </c>
      <c r="B1625" s="3">
        <f t="shared" si="50"/>
        <v>45481</v>
      </c>
      <c r="C1625" s="7" t="s">
        <v>76</v>
      </c>
      <c r="D1625" s="7" t="s">
        <v>61</v>
      </c>
      <c r="E1625" s="9">
        <v>68</v>
      </c>
      <c r="F1625" s="9">
        <v>1236</v>
      </c>
      <c r="G1625" s="9">
        <f t="shared" si="51"/>
        <v>84048</v>
      </c>
      <c r="H1625" s="9">
        <v>0</v>
      </c>
      <c r="I1625" s="9">
        <v>0</v>
      </c>
      <c r="J1625" s="34">
        <v>0</v>
      </c>
      <c r="K1625" s="34">
        <v>0</v>
      </c>
      <c r="L1625" s="9">
        <v>0</v>
      </c>
    </row>
    <row r="1626" spans="1:12" x14ac:dyDescent="0.3">
      <c r="A1626" s="3" t="s">
        <v>159</v>
      </c>
      <c r="B1626" s="3">
        <f t="shared" si="50"/>
        <v>45488</v>
      </c>
      <c r="C1626" s="7" t="s">
        <v>62</v>
      </c>
      <c r="D1626" s="7" t="s">
        <v>46</v>
      </c>
      <c r="E1626" s="9">
        <v>303</v>
      </c>
      <c r="F1626" s="9">
        <v>293</v>
      </c>
      <c r="G1626" s="9">
        <f t="shared" si="51"/>
        <v>88779</v>
      </c>
      <c r="H1626" s="9">
        <v>0</v>
      </c>
      <c r="I1626" s="9">
        <v>0</v>
      </c>
      <c r="J1626" s="34">
        <v>0</v>
      </c>
      <c r="K1626" s="34">
        <v>0</v>
      </c>
      <c r="L1626" s="9">
        <v>0</v>
      </c>
    </row>
    <row r="1627" spans="1:12" x14ac:dyDescent="0.3">
      <c r="A1627" s="3" t="s">
        <v>159</v>
      </c>
      <c r="B1627" s="3">
        <f t="shared" si="50"/>
        <v>45488</v>
      </c>
      <c r="C1627" s="7" t="s">
        <v>62</v>
      </c>
      <c r="D1627" s="7" t="s">
        <v>49</v>
      </c>
      <c r="E1627" s="9">
        <v>358</v>
      </c>
      <c r="F1627" s="9">
        <v>303</v>
      </c>
      <c r="G1627" s="9">
        <f t="shared" si="51"/>
        <v>108474</v>
      </c>
      <c r="H1627" s="9">
        <v>1</v>
      </c>
      <c r="I1627" s="9">
        <v>1</v>
      </c>
      <c r="J1627" s="34">
        <v>0.14000000000000001</v>
      </c>
      <c r="K1627" s="34">
        <v>0.02</v>
      </c>
      <c r="L1627" s="9">
        <v>0</v>
      </c>
    </row>
    <row r="1628" spans="1:12" x14ac:dyDescent="0.3">
      <c r="A1628" s="3" t="s">
        <v>159</v>
      </c>
      <c r="B1628" s="3">
        <f t="shared" si="50"/>
        <v>45488</v>
      </c>
      <c r="C1628" s="7" t="s">
        <v>62</v>
      </c>
      <c r="D1628" s="7" t="s">
        <v>50</v>
      </c>
      <c r="E1628" s="9">
        <v>281</v>
      </c>
      <c r="F1628" s="9">
        <v>314</v>
      </c>
      <c r="G1628" s="9">
        <f t="shared" si="51"/>
        <v>88234</v>
      </c>
      <c r="H1628" s="9">
        <v>0</v>
      </c>
      <c r="I1628" s="9">
        <v>0</v>
      </c>
      <c r="J1628" s="34">
        <v>0</v>
      </c>
      <c r="K1628" s="34">
        <v>0</v>
      </c>
      <c r="L1628" s="9">
        <v>0</v>
      </c>
    </row>
    <row r="1629" spans="1:12" x14ac:dyDescent="0.3">
      <c r="A1629" s="3" t="s">
        <v>159</v>
      </c>
      <c r="B1629" s="3">
        <f t="shared" si="50"/>
        <v>45488</v>
      </c>
      <c r="C1629" s="7" t="s">
        <v>62</v>
      </c>
      <c r="D1629" s="7" t="s">
        <v>51</v>
      </c>
      <c r="E1629" s="9">
        <v>301</v>
      </c>
      <c r="F1629" s="9">
        <v>351</v>
      </c>
      <c r="G1629" s="9">
        <f t="shared" si="51"/>
        <v>105651</v>
      </c>
      <c r="H1629" s="9">
        <v>1</v>
      </c>
      <c r="I1629" s="9">
        <v>0</v>
      </c>
      <c r="J1629" s="34">
        <v>0.25</v>
      </c>
      <c r="K1629" s="34">
        <v>0.02</v>
      </c>
      <c r="L1629" s="9">
        <v>0</v>
      </c>
    </row>
    <row r="1630" spans="1:12" x14ac:dyDescent="0.3">
      <c r="A1630" s="3" t="s">
        <v>159</v>
      </c>
      <c r="B1630" s="3">
        <f t="shared" si="50"/>
        <v>45488</v>
      </c>
      <c r="C1630" s="7" t="s">
        <v>62</v>
      </c>
      <c r="D1630" s="7" t="s">
        <v>52</v>
      </c>
      <c r="E1630" s="9">
        <v>319</v>
      </c>
      <c r="F1630" s="9">
        <v>258</v>
      </c>
      <c r="G1630" s="9">
        <f t="shared" si="51"/>
        <v>82302</v>
      </c>
      <c r="H1630" s="9">
        <v>1</v>
      </c>
      <c r="I1630" s="9">
        <v>0</v>
      </c>
      <c r="J1630" s="34">
        <v>0.14000000000000001</v>
      </c>
      <c r="K1630" s="34">
        <v>0.02</v>
      </c>
      <c r="L1630" s="9">
        <v>0</v>
      </c>
    </row>
    <row r="1631" spans="1:12" x14ac:dyDescent="0.3">
      <c r="A1631" s="3" t="s">
        <v>159</v>
      </c>
      <c r="B1631" s="3">
        <f t="shared" si="50"/>
        <v>45488</v>
      </c>
      <c r="C1631" s="7" t="s">
        <v>62</v>
      </c>
      <c r="D1631" s="7" t="s">
        <v>54</v>
      </c>
      <c r="E1631" s="9">
        <v>717</v>
      </c>
      <c r="F1631" s="9">
        <v>164</v>
      </c>
      <c r="G1631" s="9">
        <f t="shared" si="51"/>
        <v>117588</v>
      </c>
      <c r="H1631" s="9">
        <v>1</v>
      </c>
      <c r="I1631" s="9">
        <v>0</v>
      </c>
      <c r="J1631" s="34">
        <v>0.1</v>
      </c>
      <c r="K1631" s="34">
        <v>0.03</v>
      </c>
      <c r="L1631" s="9">
        <v>0</v>
      </c>
    </row>
    <row r="1632" spans="1:12" x14ac:dyDescent="0.3">
      <c r="A1632" s="3" t="s">
        <v>159</v>
      </c>
      <c r="B1632" s="3">
        <f t="shared" si="50"/>
        <v>45488</v>
      </c>
      <c r="C1632" s="7" t="s">
        <v>62</v>
      </c>
      <c r="D1632" s="7" t="s">
        <v>55</v>
      </c>
      <c r="E1632" s="9">
        <v>982</v>
      </c>
      <c r="F1632" s="9">
        <v>182</v>
      </c>
      <c r="G1632" s="9">
        <f t="shared" si="51"/>
        <v>178724</v>
      </c>
      <c r="H1632" s="9">
        <v>1</v>
      </c>
      <c r="I1632" s="9">
        <v>1</v>
      </c>
      <c r="J1632" s="34">
        <v>0.16</v>
      </c>
      <c r="K1632" s="34">
        <v>0.03</v>
      </c>
      <c r="L1632" s="9">
        <v>0</v>
      </c>
    </row>
    <row r="1633" spans="1:12" x14ac:dyDescent="0.3">
      <c r="A1633" s="3" t="s">
        <v>159</v>
      </c>
      <c r="B1633" s="3">
        <f t="shared" si="50"/>
        <v>45488</v>
      </c>
      <c r="C1633" s="7" t="s">
        <v>62</v>
      </c>
      <c r="D1633" s="7" t="s">
        <v>56</v>
      </c>
      <c r="E1633" s="9">
        <v>690</v>
      </c>
      <c r="F1633" s="9">
        <v>201</v>
      </c>
      <c r="G1633" s="9">
        <f t="shared" si="51"/>
        <v>138690</v>
      </c>
      <c r="H1633" s="9">
        <v>0</v>
      </c>
      <c r="I1633" s="9">
        <v>0</v>
      </c>
      <c r="J1633" s="34">
        <v>0</v>
      </c>
      <c r="K1633" s="34">
        <v>0</v>
      </c>
      <c r="L1633" s="9">
        <v>0</v>
      </c>
    </row>
    <row r="1634" spans="1:12" x14ac:dyDescent="0.3">
      <c r="A1634" s="3" t="s">
        <v>159</v>
      </c>
      <c r="B1634" s="3">
        <f t="shared" si="50"/>
        <v>45488</v>
      </c>
      <c r="C1634" s="7" t="s">
        <v>62</v>
      </c>
      <c r="D1634" s="7" t="s">
        <v>57</v>
      </c>
      <c r="E1634" s="9">
        <v>878</v>
      </c>
      <c r="F1634" s="9">
        <v>173</v>
      </c>
      <c r="G1634" s="9">
        <f t="shared" si="51"/>
        <v>151894</v>
      </c>
      <c r="H1634" s="9">
        <v>1</v>
      </c>
      <c r="I1634" s="9">
        <v>0</v>
      </c>
      <c r="J1634" s="34">
        <v>0.14000000000000001</v>
      </c>
      <c r="K1634" s="34">
        <v>0.03</v>
      </c>
      <c r="L1634" s="9">
        <v>0</v>
      </c>
    </row>
    <row r="1635" spans="1:12" x14ac:dyDescent="0.3">
      <c r="A1635" s="3" t="s">
        <v>159</v>
      </c>
      <c r="B1635" s="3">
        <f t="shared" si="50"/>
        <v>45488</v>
      </c>
      <c r="C1635" s="7" t="s">
        <v>62</v>
      </c>
      <c r="D1635" s="7" t="s">
        <v>58</v>
      </c>
      <c r="E1635" s="9">
        <v>64</v>
      </c>
      <c r="F1635" s="9">
        <v>5144</v>
      </c>
      <c r="G1635" s="9">
        <f t="shared" si="51"/>
        <v>329216</v>
      </c>
      <c r="H1635" s="9">
        <v>0</v>
      </c>
      <c r="I1635" s="9">
        <v>0</v>
      </c>
      <c r="J1635" s="34">
        <v>0</v>
      </c>
      <c r="K1635" s="34">
        <v>0</v>
      </c>
      <c r="L1635" s="9">
        <v>0</v>
      </c>
    </row>
    <row r="1636" spans="1:12" x14ac:dyDescent="0.3">
      <c r="A1636" s="3" t="s">
        <v>159</v>
      </c>
      <c r="B1636" s="3">
        <f t="shared" si="50"/>
        <v>45488</v>
      </c>
      <c r="C1636" s="7" t="s">
        <v>62</v>
      </c>
      <c r="D1636" s="7" t="s">
        <v>59</v>
      </c>
      <c r="E1636" s="9">
        <v>62</v>
      </c>
      <c r="F1636" s="9">
        <v>4969</v>
      </c>
      <c r="G1636" s="9">
        <f t="shared" si="51"/>
        <v>308078</v>
      </c>
      <c r="H1636" s="9">
        <v>0</v>
      </c>
      <c r="I1636" s="9">
        <v>0</v>
      </c>
      <c r="J1636" s="34">
        <v>0</v>
      </c>
      <c r="K1636" s="34">
        <v>0</v>
      </c>
      <c r="L1636" s="9">
        <v>0</v>
      </c>
    </row>
    <row r="1637" spans="1:12" x14ac:dyDescent="0.3">
      <c r="A1637" s="3" t="s">
        <v>159</v>
      </c>
      <c r="B1637" s="3">
        <f t="shared" si="50"/>
        <v>45488</v>
      </c>
      <c r="C1637" s="7" t="s">
        <v>62</v>
      </c>
      <c r="D1637" s="7" t="s">
        <v>60</v>
      </c>
      <c r="E1637" s="9">
        <v>50</v>
      </c>
      <c r="F1637" s="9">
        <v>4877</v>
      </c>
      <c r="G1637" s="9">
        <f t="shared" si="51"/>
        <v>243850</v>
      </c>
      <c r="H1637" s="9">
        <v>0</v>
      </c>
      <c r="I1637" s="9">
        <v>0</v>
      </c>
      <c r="J1637" s="34">
        <v>0</v>
      </c>
      <c r="K1637" s="34">
        <v>0</v>
      </c>
      <c r="L1637" s="9">
        <v>0</v>
      </c>
    </row>
    <row r="1638" spans="1:12" x14ac:dyDescent="0.3">
      <c r="A1638" s="3" t="s">
        <v>159</v>
      </c>
      <c r="B1638" s="3">
        <f t="shared" si="50"/>
        <v>45488</v>
      </c>
      <c r="C1638" s="7" t="s">
        <v>62</v>
      </c>
      <c r="D1638" s="7" t="s">
        <v>61</v>
      </c>
      <c r="E1638" s="9">
        <v>47</v>
      </c>
      <c r="F1638" s="9">
        <v>1194</v>
      </c>
      <c r="G1638" s="9">
        <f t="shared" si="51"/>
        <v>56118</v>
      </c>
      <c r="H1638" s="9">
        <v>0</v>
      </c>
      <c r="I1638" s="9">
        <v>0</v>
      </c>
      <c r="J1638" s="34">
        <v>0</v>
      </c>
      <c r="K1638" s="34">
        <v>0</v>
      </c>
      <c r="L1638" s="9">
        <v>0</v>
      </c>
    </row>
    <row r="1639" spans="1:12" x14ac:dyDescent="0.3">
      <c r="A1639" s="3" t="s">
        <v>159</v>
      </c>
      <c r="B1639" s="3">
        <f t="shared" si="50"/>
        <v>45488</v>
      </c>
      <c r="C1639" s="7" t="s">
        <v>66</v>
      </c>
      <c r="D1639" s="7" t="s">
        <v>46</v>
      </c>
      <c r="E1639" s="9">
        <v>181</v>
      </c>
      <c r="F1639" s="9">
        <v>298</v>
      </c>
      <c r="G1639" s="9">
        <f t="shared" si="51"/>
        <v>53938</v>
      </c>
      <c r="H1639" s="9">
        <v>0</v>
      </c>
      <c r="I1639" s="9">
        <v>0</v>
      </c>
      <c r="J1639" s="34">
        <v>0</v>
      </c>
      <c r="K1639" s="34">
        <v>0</v>
      </c>
      <c r="L1639" s="9">
        <v>0</v>
      </c>
    </row>
    <row r="1640" spans="1:12" x14ac:dyDescent="0.3">
      <c r="A1640" s="3" t="s">
        <v>159</v>
      </c>
      <c r="B1640" s="3">
        <f t="shared" si="50"/>
        <v>45488</v>
      </c>
      <c r="C1640" s="7" t="s">
        <v>66</v>
      </c>
      <c r="D1640" s="7" t="s">
        <v>49</v>
      </c>
      <c r="E1640" s="9">
        <v>164</v>
      </c>
      <c r="F1640" s="9">
        <v>312</v>
      </c>
      <c r="G1640" s="9">
        <f t="shared" si="51"/>
        <v>51168</v>
      </c>
      <c r="H1640" s="9">
        <v>0</v>
      </c>
      <c r="I1640" s="9">
        <v>0</v>
      </c>
      <c r="J1640" s="34">
        <v>0</v>
      </c>
      <c r="K1640" s="34">
        <v>0</v>
      </c>
      <c r="L1640" s="9">
        <v>0</v>
      </c>
    </row>
    <row r="1641" spans="1:12" x14ac:dyDescent="0.3">
      <c r="A1641" s="3" t="s">
        <v>159</v>
      </c>
      <c r="B1641" s="3">
        <f t="shared" si="50"/>
        <v>45488</v>
      </c>
      <c r="C1641" s="7" t="s">
        <v>66</v>
      </c>
      <c r="D1641" s="7" t="s">
        <v>50</v>
      </c>
      <c r="E1641" s="9">
        <v>201</v>
      </c>
      <c r="F1641" s="9">
        <v>317</v>
      </c>
      <c r="G1641" s="9">
        <f t="shared" si="51"/>
        <v>63717</v>
      </c>
      <c r="H1641" s="9">
        <v>0</v>
      </c>
      <c r="I1641" s="9">
        <v>0</v>
      </c>
      <c r="J1641" s="34">
        <v>0</v>
      </c>
      <c r="K1641" s="34">
        <v>0</v>
      </c>
      <c r="L1641" s="9">
        <v>0</v>
      </c>
    </row>
    <row r="1642" spans="1:12" x14ac:dyDescent="0.3">
      <c r="A1642" s="3" t="s">
        <v>159</v>
      </c>
      <c r="B1642" s="3">
        <f t="shared" si="50"/>
        <v>45488</v>
      </c>
      <c r="C1642" s="7" t="s">
        <v>66</v>
      </c>
      <c r="D1642" s="7" t="s">
        <v>51</v>
      </c>
      <c r="E1642" s="9">
        <v>177</v>
      </c>
      <c r="F1642" s="9">
        <v>358</v>
      </c>
      <c r="G1642" s="9">
        <f t="shared" si="51"/>
        <v>63366</v>
      </c>
      <c r="H1642" s="9">
        <v>1</v>
      </c>
      <c r="I1642" s="9">
        <v>0</v>
      </c>
      <c r="J1642" s="34">
        <v>0.1</v>
      </c>
      <c r="K1642" s="34">
        <v>0.01</v>
      </c>
      <c r="L1642" s="9">
        <v>0</v>
      </c>
    </row>
    <row r="1643" spans="1:12" x14ac:dyDescent="0.3">
      <c r="A1643" s="3" t="s">
        <v>159</v>
      </c>
      <c r="B1643" s="3">
        <f t="shared" si="50"/>
        <v>45488</v>
      </c>
      <c r="C1643" s="7" t="s">
        <v>66</v>
      </c>
      <c r="D1643" s="7" t="s">
        <v>52</v>
      </c>
      <c r="E1643" s="9">
        <v>161</v>
      </c>
      <c r="F1643" s="9">
        <v>265</v>
      </c>
      <c r="G1643" s="9">
        <f t="shared" si="51"/>
        <v>42665</v>
      </c>
      <c r="H1643" s="9">
        <v>0</v>
      </c>
      <c r="I1643" s="9">
        <v>0</v>
      </c>
      <c r="J1643" s="34">
        <v>0</v>
      </c>
      <c r="K1643" s="34">
        <v>0</v>
      </c>
      <c r="L1643" s="9">
        <v>0</v>
      </c>
    </row>
    <row r="1644" spans="1:12" x14ac:dyDescent="0.3">
      <c r="A1644" s="3" t="s">
        <v>159</v>
      </c>
      <c r="B1644" s="3">
        <f t="shared" si="50"/>
        <v>45488</v>
      </c>
      <c r="C1644" s="7" t="s">
        <v>66</v>
      </c>
      <c r="D1644" s="7" t="s">
        <v>54</v>
      </c>
      <c r="E1644" s="9">
        <v>469</v>
      </c>
      <c r="F1644" s="9">
        <v>169</v>
      </c>
      <c r="G1644" s="9">
        <f t="shared" si="51"/>
        <v>79261</v>
      </c>
      <c r="H1644" s="9">
        <v>0</v>
      </c>
      <c r="I1644" s="9">
        <v>0</v>
      </c>
      <c r="J1644" s="34">
        <v>0</v>
      </c>
      <c r="K1644" s="34">
        <v>0</v>
      </c>
      <c r="L1644" s="9">
        <v>0</v>
      </c>
    </row>
    <row r="1645" spans="1:12" x14ac:dyDescent="0.3">
      <c r="A1645" s="3" t="s">
        <v>159</v>
      </c>
      <c r="B1645" s="3">
        <f t="shared" si="50"/>
        <v>45488</v>
      </c>
      <c r="C1645" s="7" t="s">
        <v>66</v>
      </c>
      <c r="D1645" s="7" t="s">
        <v>55</v>
      </c>
      <c r="E1645" s="9">
        <v>644</v>
      </c>
      <c r="F1645" s="9">
        <v>188</v>
      </c>
      <c r="G1645" s="9">
        <f t="shared" si="51"/>
        <v>121072</v>
      </c>
      <c r="H1645" s="9">
        <v>1</v>
      </c>
      <c r="I1645" s="9">
        <v>1</v>
      </c>
      <c r="J1645" s="34">
        <v>0.24</v>
      </c>
      <c r="K1645" s="34">
        <v>0.02</v>
      </c>
      <c r="L1645" s="9">
        <v>0</v>
      </c>
    </row>
    <row r="1646" spans="1:12" x14ac:dyDescent="0.3">
      <c r="A1646" s="3" t="s">
        <v>159</v>
      </c>
      <c r="B1646" s="3">
        <f t="shared" si="50"/>
        <v>45488</v>
      </c>
      <c r="C1646" s="7" t="s">
        <v>66</v>
      </c>
      <c r="D1646" s="7" t="s">
        <v>56</v>
      </c>
      <c r="E1646" s="9">
        <v>446</v>
      </c>
      <c r="F1646" s="9">
        <v>207</v>
      </c>
      <c r="G1646" s="9">
        <f t="shared" si="51"/>
        <v>92322</v>
      </c>
      <c r="H1646" s="9">
        <v>0</v>
      </c>
      <c r="I1646" s="9">
        <v>0</v>
      </c>
      <c r="J1646" s="34">
        <v>0</v>
      </c>
      <c r="K1646" s="34">
        <v>0</v>
      </c>
      <c r="L1646" s="9">
        <v>0</v>
      </c>
    </row>
    <row r="1647" spans="1:12" x14ac:dyDescent="0.3">
      <c r="A1647" s="3" t="s">
        <v>159</v>
      </c>
      <c r="B1647" s="3">
        <f t="shared" si="50"/>
        <v>45488</v>
      </c>
      <c r="C1647" s="7" t="s">
        <v>66</v>
      </c>
      <c r="D1647" s="7" t="s">
        <v>57</v>
      </c>
      <c r="E1647" s="9">
        <v>581</v>
      </c>
      <c r="F1647" s="9">
        <v>180</v>
      </c>
      <c r="G1647" s="9">
        <f t="shared" si="51"/>
        <v>104580</v>
      </c>
      <c r="H1647" s="9">
        <v>1</v>
      </c>
      <c r="I1647" s="9">
        <v>1</v>
      </c>
      <c r="J1647" s="34">
        <v>0.15</v>
      </c>
      <c r="K1647" s="34">
        <v>0.02</v>
      </c>
      <c r="L1647" s="9">
        <v>0</v>
      </c>
    </row>
    <row r="1648" spans="1:12" x14ac:dyDescent="0.3">
      <c r="A1648" s="3" t="s">
        <v>159</v>
      </c>
      <c r="B1648" s="3">
        <f t="shared" si="50"/>
        <v>45488</v>
      </c>
      <c r="C1648" s="7" t="s">
        <v>66</v>
      </c>
      <c r="D1648" s="7" t="s">
        <v>58</v>
      </c>
      <c r="E1648" s="9">
        <v>48</v>
      </c>
      <c r="F1648" s="9">
        <v>5268</v>
      </c>
      <c r="G1648" s="9">
        <f t="shared" si="51"/>
        <v>252864</v>
      </c>
      <c r="H1648" s="9">
        <v>0</v>
      </c>
      <c r="I1648" s="9">
        <v>0</v>
      </c>
      <c r="J1648" s="34">
        <v>0</v>
      </c>
      <c r="K1648" s="34">
        <v>0</v>
      </c>
      <c r="L1648" s="9">
        <v>0</v>
      </c>
    </row>
    <row r="1649" spans="1:12" x14ac:dyDescent="0.3">
      <c r="A1649" s="3" t="s">
        <v>159</v>
      </c>
      <c r="B1649" s="3">
        <f t="shared" si="50"/>
        <v>45488</v>
      </c>
      <c r="C1649" s="7" t="s">
        <v>66</v>
      </c>
      <c r="D1649" s="7" t="s">
        <v>59</v>
      </c>
      <c r="E1649" s="9">
        <v>41</v>
      </c>
      <c r="F1649" s="9">
        <v>5113</v>
      </c>
      <c r="G1649" s="9">
        <f t="shared" si="51"/>
        <v>209633</v>
      </c>
      <c r="H1649" s="9">
        <v>0</v>
      </c>
      <c r="I1649" s="9">
        <v>0</v>
      </c>
      <c r="J1649" s="34">
        <v>0</v>
      </c>
      <c r="K1649" s="34">
        <v>0</v>
      </c>
      <c r="L1649" s="9">
        <v>0</v>
      </c>
    </row>
    <row r="1650" spans="1:12" x14ac:dyDescent="0.3">
      <c r="A1650" s="3" t="s">
        <v>159</v>
      </c>
      <c r="B1650" s="3">
        <f t="shared" si="50"/>
        <v>45488</v>
      </c>
      <c r="C1650" s="7" t="s">
        <v>66</v>
      </c>
      <c r="D1650" s="7" t="s">
        <v>60</v>
      </c>
      <c r="E1650" s="9">
        <v>46</v>
      </c>
      <c r="F1650" s="9">
        <v>4959</v>
      </c>
      <c r="G1650" s="9">
        <f t="shared" si="51"/>
        <v>228114</v>
      </c>
      <c r="H1650" s="9">
        <v>0</v>
      </c>
      <c r="I1650" s="9">
        <v>0</v>
      </c>
      <c r="J1650" s="34">
        <v>0</v>
      </c>
      <c r="K1650" s="34">
        <v>0</v>
      </c>
      <c r="L1650" s="9">
        <v>0</v>
      </c>
    </row>
    <row r="1651" spans="1:12" x14ac:dyDescent="0.3">
      <c r="A1651" s="3" t="s">
        <v>159</v>
      </c>
      <c r="B1651" s="3">
        <f t="shared" si="50"/>
        <v>45488</v>
      </c>
      <c r="C1651" s="7" t="s">
        <v>70</v>
      </c>
      <c r="D1651" s="7" t="s">
        <v>46</v>
      </c>
      <c r="E1651" s="9">
        <v>84</v>
      </c>
      <c r="F1651" s="9">
        <v>310</v>
      </c>
      <c r="G1651" s="9">
        <f t="shared" si="51"/>
        <v>26040</v>
      </c>
      <c r="H1651" s="9">
        <v>0</v>
      </c>
      <c r="I1651" s="9">
        <v>0</v>
      </c>
      <c r="J1651" s="34">
        <v>0</v>
      </c>
      <c r="K1651" s="34">
        <v>0</v>
      </c>
      <c r="L1651" s="9">
        <v>0</v>
      </c>
    </row>
    <row r="1652" spans="1:12" x14ac:dyDescent="0.3">
      <c r="A1652" s="3" t="s">
        <v>159</v>
      </c>
      <c r="B1652" s="3">
        <f t="shared" si="50"/>
        <v>45488</v>
      </c>
      <c r="C1652" s="7" t="s">
        <v>70</v>
      </c>
      <c r="D1652" s="7" t="s">
        <v>49</v>
      </c>
      <c r="E1652" s="9">
        <v>85</v>
      </c>
      <c r="F1652" s="9">
        <v>315</v>
      </c>
      <c r="G1652" s="9">
        <f t="shared" si="51"/>
        <v>26775</v>
      </c>
      <c r="H1652" s="9">
        <v>0</v>
      </c>
      <c r="I1652" s="9">
        <v>0</v>
      </c>
      <c r="J1652" s="34">
        <v>0</v>
      </c>
      <c r="K1652" s="34">
        <v>0</v>
      </c>
      <c r="L1652" s="9">
        <v>0</v>
      </c>
    </row>
    <row r="1653" spans="1:12" x14ac:dyDescent="0.3">
      <c r="A1653" s="3" t="s">
        <v>159</v>
      </c>
      <c r="B1653" s="3">
        <f t="shared" si="50"/>
        <v>45488</v>
      </c>
      <c r="C1653" s="7" t="s">
        <v>70</v>
      </c>
      <c r="D1653" s="7" t="s">
        <v>50</v>
      </c>
      <c r="E1653" s="9">
        <v>84</v>
      </c>
      <c r="F1653" s="9">
        <v>327</v>
      </c>
      <c r="G1653" s="9">
        <f t="shared" si="51"/>
        <v>27468</v>
      </c>
      <c r="H1653" s="9">
        <v>0</v>
      </c>
      <c r="I1653" s="9">
        <v>0</v>
      </c>
      <c r="J1653" s="34">
        <v>0</v>
      </c>
      <c r="K1653" s="34">
        <v>0</v>
      </c>
      <c r="L1653" s="9">
        <v>0</v>
      </c>
    </row>
    <row r="1654" spans="1:12" x14ac:dyDescent="0.3">
      <c r="A1654" s="3" t="s">
        <v>159</v>
      </c>
      <c r="B1654" s="3">
        <f t="shared" si="50"/>
        <v>45488</v>
      </c>
      <c r="C1654" s="7" t="s">
        <v>70</v>
      </c>
      <c r="D1654" s="7" t="s">
        <v>52</v>
      </c>
      <c r="E1654" s="9">
        <v>93</v>
      </c>
      <c r="F1654" s="9">
        <v>268</v>
      </c>
      <c r="G1654" s="9">
        <f t="shared" si="51"/>
        <v>24924</v>
      </c>
      <c r="H1654" s="9">
        <v>0</v>
      </c>
      <c r="I1654" s="9">
        <v>0</v>
      </c>
      <c r="J1654" s="34">
        <v>0</v>
      </c>
      <c r="K1654" s="34">
        <v>0</v>
      </c>
      <c r="L1654" s="9">
        <v>0</v>
      </c>
    </row>
    <row r="1655" spans="1:12" x14ac:dyDescent="0.3">
      <c r="A1655" s="3" t="s">
        <v>159</v>
      </c>
      <c r="B1655" s="3">
        <f t="shared" si="50"/>
        <v>45488</v>
      </c>
      <c r="C1655" s="7" t="s">
        <v>70</v>
      </c>
      <c r="D1655" s="7" t="s">
        <v>55</v>
      </c>
      <c r="E1655" s="9">
        <v>259</v>
      </c>
      <c r="F1655" s="9">
        <v>192</v>
      </c>
      <c r="G1655" s="9">
        <f t="shared" si="51"/>
        <v>49728</v>
      </c>
      <c r="H1655" s="9">
        <v>1</v>
      </c>
      <c r="I1655" s="9">
        <v>0</v>
      </c>
      <c r="J1655" s="34">
        <v>0.11</v>
      </c>
      <c r="K1655" s="34">
        <v>0.02</v>
      </c>
      <c r="L1655" s="9">
        <v>0</v>
      </c>
    </row>
    <row r="1656" spans="1:12" x14ac:dyDescent="0.3">
      <c r="A1656" s="3" t="s">
        <v>159</v>
      </c>
      <c r="B1656" s="3">
        <f t="shared" si="50"/>
        <v>45488</v>
      </c>
      <c r="C1656" s="7" t="s">
        <v>70</v>
      </c>
      <c r="D1656" s="7" t="s">
        <v>56</v>
      </c>
      <c r="E1656" s="9">
        <v>269</v>
      </c>
      <c r="F1656" s="9">
        <v>210</v>
      </c>
      <c r="G1656" s="9">
        <f t="shared" si="51"/>
        <v>56490</v>
      </c>
      <c r="H1656" s="9">
        <v>1</v>
      </c>
      <c r="I1656" s="9">
        <v>0</v>
      </c>
      <c r="J1656" s="34">
        <v>0.2</v>
      </c>
      <c r="K1656" s="34">
        <v>0.02</v>
      </c>
      <c r="L1656" s="9">
        <v>0</v>
      </c>
    </row>
    <row r="1657" spans="1:12" x14ac:dyDescent="0.3">
      <c r="A1657" s="3" t="s">
        <v>159</v>
      </c>
      <c r="B1657" s="3">
        <f t="shared" si="50"/>
        <v>45488</v>
      </c>
      <c r="C1657" s="7" t="s">
        <v>70</v>
      </c>
      <c r="D1657" s="7" t="s">
        <v>57</v>
      </c>
      <c r="E1657" s="9">
        <v>286</v>
      </c>
      <c r="F1657" s="9">
        <v>182</v>
      </c>
      <c r="G1657" s="9">
        <f t="shared" si="51"/>
        <v>52052</v>
      </c>
      <c r="H1657" s="9">
        <v>1</v>
      </c>
      <c r="I1657" s="9">
        <v>0</v>
      </c>
      <c r="J1657" s="34">
        <v>0.25</v>
      </c>
      <c r="K1657" s="34">
        <v>0.02</v>
      </c>
      <c r="L1657" s="9">
        <v>0</v>
      </c>
    </row>
    <row r="1658" spans="1:12" x14ac:dyDescent="0.3">
      <c r="A1658" s="3" t="s">
        <v>159</v>
      </c>
      <c r="B1658" s="3">
        <f t="shared" si="50"/>
        <v>45488</v>
      </c>
      <c r="C1658" s="7" t="s">
        <v>74</v>
      </c>
      <c r="D1658" s="7" t="s">
        <v>46</v>
      </c>
      <c r="E1658" s="9">
        <v>286</v>
      </c>
      <c r="F1658" s="9">
        <v>293</v>
      </c>
      <c r="G1658" s="9">
        <f t="shared" si="51"/>
        <v>83798</v>
      </c>
      <c r="H1658" s="9">
        <v>0</v>
      </c>
      <c r="I1658" s="9">
        <v>0</v>
      </c>
      <c r="J1658" s="34">
        <v>0</v>
      </c>
      <c r="K1658" s="34">
        <v>0</v>
      </c>
      <c r="L1658" s="9">
        <v>0</v>
      </c>
    </row>
    <row r="1659" spans="1:12" x14ac:dyDescent="0.3">
      <c r="A1659" s="3" t="s">
        <v>159</v>
      </c>
      <c r="B1659" s="3">
        <f t="shared" si="50"/>
        <v>45488</v>
      </c>
      <c r="C1659" s="7" t="s">
        <v>74</v>
      </c>
      <c r="D1659" s="7" t="s">
        <v>49</v>
      </c>
      <c r="E1659" s="9">
        <v>266</v>
      </c>
      <c r="F1659" s="9">
        <v>303</v>
      </c>
      <c r="G1659" s="9">
        <f t="shared" si="51"/>
        <v>80598</v>
      </c>
      <c r="H1659" s="9">
        <v>0</v>
      </c>
      <c r="I1659" s="9">
        <v>0</v>
      </c>
      <c r="J1659" s="34">
        <v>0</v>
      </c>
      <c r="K1659" s="34">
        <v>0</v>
      </c>
      <c r="L1659" s="9">
        <v>0</v>
      </c>
    </row>
    <row r="1660" spans="1:12" x14ac:dyDescent="0.3">
      <c r="A1660" s="3" t="s">
        <v>159</v>
      </c>
      <c r="B1660" s="3">
        <f t="shared" si="50"/>
        <v>45488</v>
      </c>
      <c r="C1660" s="7" t="s">
        <v>74</v>
      </c>
      <c r="D1660" s="7" t="s">
        <v>50</v>
      </c>
      <c r="E1660" s="9">
        <v>264</v>
      </c>
      <c r="F1660" s="9">
        <v>311</v>
      </c>
      <c r="G1660" s="9">
        <f t="shared" si="51"/>
        <v>82104</v>
      </c>
      <c r="H1660" s="9">
        <v>0</v>
      </c>
      <c r="I1660" s="9">
        <v>0</v>
      </c>
      <c r="J1660" s="34">
        <v>0</v>
      </c>
      <c r="K1660" s="34">
        <v>0</v>
      </c>
      <c r="L1660" s="9">
        <v>0</v>
      </c>
    </row>
    <row r="1661" spans="1:12" x14ac:dyDescent="0.3">
      <c r="A1661" s="3" t="s">
        <v>159</v>
      </c>
      <c r="B1661" s="3">
        <f t="shared" si="50"/>
        <v>45488</v>
      </c>
      <c r="C1661" s="7" t="s">
        <v>74</v>
      </c>
      <c r="D1661" s="7" t="s">
        <v>51</v>
      </c>
      <c r="E1661" s="9">
        <v>262</v>
      </c>
      <c r="F1661" s="9">
        <v>347</v>
      </c>
      <c r="G1661" s="9">
        <f t="shared" si="51"/>
        <v>90914</v>
      </c>
      <c r="H1661" s="9">
        <v>0</v>
      </c>
      <c r="I1661" s="9">
        <v>0</v>
      </c>
      <c r="J1661" s="34">
        <v>0</v>
      </c>
      <c r="K1661" s="34">
        <v>0</v>
      </c>
      <c r="L1661" s="9">
        <v>0</v>
      </c>
    </row>
    <row r="1662" spans="1:12" x14ac:dyDescent="0.3">
      <c r="A1662" s="3" t="s">
        <v>159</v>
      </c>
      <c r="B1662" s="3">
        <f t="shared" si="50"/>
        <v>45488</v>
      </c>
      <c r="C1662" s="7" t="s">
        <v>74</v>
      </c>
      <c r="D1662" s="7" t="s">
        <v>52</v>
      </c>
      <c r="E1662" s="9">
        <v>246</v>
      </c>
      <c r="F1662" s="9">
        <v>257</v>
      </c>
      <c r="G1662" s="9">
        <f t="shared" si="51"/>
        <v>63222</v>
      </c>
      <c r="H1662" s="9">
        <v>0</v>
      </c>
      <c r="I1662" s="9">
        <v>0</v>
      </c>
      <c r="J1662" s="34">
        <v>0</v>
      </c>
      <c r="K1662" s="34">
        <v>0</v>
      </c>
      <c r="L1662" s="9">
        <v>0</v>
      </c>
    </row>
    <row r="1663" spans="1:12" x14ac:dyDescent="0.3">
      <c r="A1663" s="3" t="s">
        <v>159</v>
      </c>
      <c r="B1663" s="3">
        <f t="shared" si="50"/>
        <v>45488</v>
      </c>
      <c r="C1663" s="7" t="s">
        <v>74</v>
      </c>
      <c r="D1663" s="7" t="s">
        <v>54</v>
      </c>
      <c r="E1663" s="9">
        <v>659</v>
      </c>
      <c r="F1663" s="9">
        <v>166</v>
      </c>
      <c r="G1663" s="9">
        <f t="shared" si="51"/>
        <v>109394</v>
      </c>
      <c r="H1663" s="9">
        <v>0</v>
      </c>
      <c r="I1663" s="9">
        <v>0</v>
      </c>
      <c r="J1663" s="34">
        <v>0</v>
      </c>
      <c r="K1663" s="34">
        <v>0</v>
      </c>
      <c r="L1663" s="9">
        <v>0</v>
      </c>
    </row>
    <row r="1664" spans="1:12" x14ac:dyDescent="0.3">
      <c r="A1664" s="3" t="s">
        <v>159</v>
      </c>
      <c r="B1664" s="3">
        <f t="shared" si="50"/>
        <v>45488</v>
      </c>
      <c r="C1664" s="7" t="s">
        <v>74</v>
      </c>
      <c r="D1664" s="7" t="s">
        <v>55</v>
      </c>
      <c r="E1664" s="9">
        <v>664</v>
      </c>
      <c r="F1664" s="9">
        <v>183</v>
      </c>
      <c r="G1664" s="9">
        <f t="shared" si="51"/>
        <v>121512</v>
      </c>
      <c r="H1664" s="9">
        <v>0</v>
      </c>
      <c r="I1664" s="9">
        <v>0</v>
      </c>
      <c r="J1664" s="34">
        <v>0</v>
      </c>
      <c r="K1664" s="34">
        <v>0</v>
      </c>
      <c r="L1664" s="9">
        <v>0</v>
      </c>
    </row>
    <row r="1665" spans="1:12" x14ac:dyDescent="0.3">
      <c r="A1665" s="3" t="s">
        <v>159</v>
      </c>
      <c r="B1665" s="3">
        <f t="shared" si="50"/>
        <v>45488</v>
      </c>
      <c r="C1665" s="7" t="s">
        <v>74</v>
      </c>
      <c r="D1665" s="7" t="s">
        <v>56</v>
      </c>
      <c r="E1665" s="9">
        <v>906</v>
      </c>
      <c r="F1665" s="9">
        <v>200</v>
      </c>
      <c r="G1665" s="9">
        <f t="shared" si="51"/>
        <v>181200</v>
      </c>
      <c r="H1665" s="9">
        <v>1</v>
      </c>
      <c r="I1665" s="9">
        <v>1</v>
      </c>
      <c r="J1665" s="34">
        <v>0.26</v>
      </c>
      <c r="K1665" s="34">
        <v>0.03</v>
      </c>
      <c r="L1665" s="9">
        <v>0</v>
      </c>
    </row>
    <row r="1666" spans="1:12" x14ac:dyDescent="0.3">
      <c r="A1666" s="3" t="s">
        <v>159</v>
      </c>
      <c r="B1666" s="3">
        <f t="shared" ref="B1666:B1729" si="52">DATE(LEFT(A1666,4),1,1)
 + MOD(1 - WEEKDAY(DATE(LEFT(A1666,4),1,1),2),7)
 + 7*(VALUE(RIGHT(A1666,2)) - 1)</f>
        <v>45488</v>
      </c>
      <c r="C1666" s="7" t="s">
        <v>74</v>
      </c>
      <c r="D1666" s="7" t="s">
        <v>57</v>
      </c>
      <c r="E1666" s="9">
        <v>1013</v>
      </c>
      <c r="F1666" s="9">
        <v>175</v>
      </c>
      <c r="G1666" s="9">
        <f t="shared" ref="G1666:G1729" si="53">E1666*F1666</f>
        <v>177275</v>
      </c>
      <c r="H1666" s="9">
        <v>1</v>
      </c>
      <c r="I1666" s="9">
        <v>1</v>
      </c>
      <c r="J1666" s="34">
        <v>0.15</v>
      </c>
      <c r="K1666" s="34">
        <v>0.03</v>
      </c>
      <c r="L1666" s="9">
        <v>0</v>
      </c>
    </row>
    <row r="1667" spans="1:12" x14ac:dyDescent="0.3">
      <c r="A1667" s="3" t="s">
        <v>159</v>
      </c>
      <c r="B1667" s="3">
        <f t="shared" si="52"/>
        <v>45488</v>
      </c>
      <c r="C1667" s="7" t="s">
        <v>74</v>
      </c>
      <c r="D1667" s="7" t="s">
        <v>58</v>
      </c>
      <c r="E1667" s="9">
        <v>55</v>
      </c>
      <c r="F1667" s="9">
        <v>5198</v>
      </c>
      <c r="G1667" s="9">
        <f t="shared" si="53"/>
        <v>285890</v>
      </c>
      <c r="H1667" s="9">
        <v>0</v>
      </c>
      <c r="I1667" s="9">
        <v>0</v>
      </c>
      <c r="J1667" s="34">
        <v>0</v>
      </c>
      <c r="K1667" s="34">
        <v>0</v>
      </c>
      <c r="L1667" s="9">
        <v>0</v>
      </c>
    </row>
    <row r="1668" spans="1:12" x14ac:dyDescent="0.3">
      <c r="A1668" s="3" t="s">
        <v>159</v>
      </c>
      <c r="B1668" s="3">
        <f t="shared" si="52"/>
        <v>45488</v>
      </c>
      <c r="C1668" s="7" t="s">
        <v>74</v>
      </c>
      <c r="D1668" s="7" t="s">
        <v>59</v>
      </c>
      <c r="E1668" s="9">
        <v>54</v>
      </c>
      <c r="F1668" s="9">
        <v>5025</v>
      </c>
      <c r="G1668" s="9">
        <f t="shared" si="53"/>
        <v>271350</v>
      </c>
      <c r="H1668" s="9">
        <v>0</v>
      </c>
      <c r="I1668" s="9">
        <v>0</v>
      </c>
      <c r="J1668" s="34">
        <v>0</v>
      </c>
      <c r="K1668" s="34">
        <v>0</v>
      </c>
      <c r="L1668" s="9">
        <v>0</v>
      </c>
    </row>
    <row r="1669" spans="1:12" x14ac:dyDescent="0.3">
      <c r="A1669" s="3" t="s">
        <v>159</v>
      </c>
      <c r="B1669" s="3">
        <f t="shared" si="52"/>
        <v>45488</v>
      </c>
      <c r="C1669" s="7" t="s">
        <v>74</v>
      </c>
      <c r="D1669" s="7" t="s">
        <v>60</v>
      </c>
      <c r="E1669" s="9">
        <v>62</v>
      </c>
      <c r="F1669" s="9">
        <v>4932</v>
      </c>
      <c r="G1669" s="9">
        <f t="shared" si="53"/>
        <v>305784</v>
      </c>
      <c r="H1669" s="9">
        <v>0</v>
      </c>
      <c r="I1669" s="9">
        <v>0</v>
      </c>
      <c r="J1669" s="34">
        <v>0</v>
      </c>
      <c r="K1669" s="34">
        <v>0</v>
      </c>
      <c r="L1669" s="9">
        <v>0</v>
      </c>
    </row>
    <row r="1670" spans="1:12" x14ac:dyDescent="0.3">
      <c r="A1670" s="3" t="s">
        <v>159</v>
      </c>
      <c r="B1670" s="3">
        <f t="shared" si="52"/>
        <v>45488</v>
      </c>
      <c r="C1670" s="7" t="s">
        <v>74</v>
      </c>
      <c r="D1670" s="7" t="s">
        <v>61</v>
      </c>
      <c r="E1670" s="9">
        <v>54</v>
      </c>
      <c r="F1670" s="9">
        <v>1198</v>
      </c>
      <c r="G1670" s="9">
        <f t="shared" si="53"/>
        <v>64692</v>
      </c>
      <c r="H1670" s="9">
        <v>0</v>
      </c>
      <c r="I1670" s="9">
        <v>0</v>
      </c>
      <c r="J1670" s="34">
        <v>0</v>
      </c>
      <c r="K1670" s="34">
        <v>0</v>
      </c>
      <c r="L1670" s="9">
        <v>0</v>
      </c>
    </row>
    <row r="1671" spans="1:12" x14ac:dyDescent="0.3">
      <c r="A1671" s="3" t="s">
        <v>159</v>
      </c>
      <c r="B1671" s="3">
        <f t="shared" si="52"/>
        <v>45488</v>
      </c>
      <c r="C1671" s="7" t="s">
        <v>76</v>
      </c>
      <c r="D1671" s="7" t="s">
        <v>46</v>
      </c>
      <c r="E1671" s="9">
        <v>104</v>
      </c>
      <c r="F1671" s="9">
        <v>307</v>
      </c>
      <c r="G1671" s="9">
        <f t="shared" si="53"/>
        <v>31928</v>
      </c>
      <c r="H1671" s="9">
        <v>0</v>
      </c>
      <c r="I1671" s="9">
        <v>0</v>
      </c>
      <c r="J1671" s="34">
        <v>0</v>
      </c>
      <c r="K1671" s="34">
        <v>0</v>
      </c>
      <c r="L1671" s="9">
        <v>0</v>
      </c>
    </row>
    <row r="1672" spans="1:12" x14ac:dyDescent="0.3">
      <c r="A1672" s="3" t="s">
        <v>159</v>
      </c>
      <c r="B1672" s="3">
        <f t="shared" si="52"/>
        <v>45488</v>
      </c>
      <c r="C1672" s="7" t="s">
        <v>76</v>
      </c>
      <c r="D1672" s="7" t="s">
        <v>49</v>
      </c>
      <c r="E1672" s="9">
        <v>130</v>
      </c>
      <c r="F1672" s="9">
        <v>317</v>
      </c>
      <c r="G1672" s="9">
        <f t="shared" si="53"/>
        <v>41210</v>
      </c>
      <c r="H1672" s="9">
        <v>0</v>
      </c>
      <c r="I1672" s="9">
        <v>0</v>
      </c>
      <c r="J1672" s="34">
        <v>0</v>
      </c>
      <c r="K1672" s="34">
        <v>0</v>
      </c>
      <c r="L1672" s="9">
        <v>0</v>
      </c>
    </row>
    <row r="1673" spans="1:12" x14ac:dyDescent="0.3">
      <c r="A1673" s="3" t="s">
        <v>159</v>
      </c>
      <c r="B1673" s="3">
        <f t="shared" si="52"/>
        <v>45488</v>
      </c>
      <c r="C1673" s="7" t="s">
        <v>76</v>
      </c>
      <c r="D1673" s="7" t="s">
        <v>50</v>
      </c>
      <c r="E1673" s="9">
        <v>122</v>
      </c>
      <c r="F1673" s="9">
        <v>327</v>
      </c>
      <c r="G1673" s="9">
        <f t="shared" si="53"/>
        <v>39894</v>
      </c>
      <c r="H1673" s="9">
        <v>1</v>
      </c>
      <c r="I1673" s="9">
        <v>0</v>
      </c>
      <c r="J1673" s="34">
        <v>0.15</v>
      </c>
      <c r="K1673" s="34">
        <v>0.02</v>
      </c>
      <c r="L1673" s="9">
        <v>0</v>
      </c>
    </row>
    <row r="1674" spans="1:12" x14ac:dyDescent="0.3">
      <c r="A1674" s="3" t="s">
        <v>159</v>
      </c>
      <c r="B1674" s="3">
        <f t="shared" si="52"/>
        <v>45488</v>
      </c>
      <c r="C1674" s="7" t="s">
        <v>76</v>
      </c>
      <c r="D1674" s="7" t="s">
        <v>51</v>
      </c>
      <c r="E1674" s="9">
        <v>127</v>
      </c>
      <c r="F1674" s="9">
        <v>366</v>
      </c>
      <c r="G1674" s="9">
        <f t="shared" si="53"/>
        <v>46482</v>
      </c>
      <c r="H1674" s="9">
        <v>1</v>
      </c>
      <c r="I1674" s="9">
        <v>1</v>
      </c>
      <c r="J1674" s="34">
        <v>0.11</v>
      </c>
      <c r="K1674" s="34">
        <v>0.02</v>
      </c>
      <c r="L1674" s="9">
        <v>0</v>
      </c>
    </row>
    <row r="1675" spans="1:12" x14ac:dyDescent="0.3">
      <c r="A1675" s="3" t="s">
        <v>159</v>
      </c>
      <c r="B1675" s="3">
        <f t="shared" si="52"/>
        <v>45488</v>
      </c>
      <c r="C1675" s="7" t="s">
        <v>76</v>
      </c>
      <c r="D1675" s="7" t="s">
        <v>52</v>
      </c>
      <c r="E1675" s="9">
        <v>133</v>
      </c>
      <c r="F1675" s="9">
        <v>270</v>
      </c>
      <c r="G1675" s="9">
        <f t="shared" si="53"/>
        <v>35910</v>
      </c>
      <c r="H1675" s="9">
        <v>1</v>
      </c>
      <c r="I1675" s="9">
        <v>0</v>
      </c>
      <c r="J1675" s="34">
        <v>0.23</v>
      </c>
      <c r="K1675" s="34">
        <v>0.02</v>
      </c>
      <c r="L1675" s="9">
        <v>0</v>
      </c>
    </row>
    <row r="1676" spans="1:12" x14ac:dyDescent="0.3">
      <c r="A1676" s="3" t="s">
        <v>159</v>
      </c>
      <c r="B1676" s="3">
        <f t="shared" si="52"/>
        <v>45488</v>
      </c>
      <c r="C1676" s="7" t="s">
        <v>76</v>
      </c>
      <c r="D1676" s="7" t="s">
        <v>54</v>
      </c>
      <c r="E1676" s="9">
        <v>433</v>
      </c>
      <c r="F1676" s="9">
        <v>172</v>
      </c>
      <c r="G1676" s="9">
        <f t="shared" si="53"/>
        <v>74476</v>
      </c>
      <c r="H1676" s="9">
        <v>1</v>
      </c>
      <c r="I1676" s="9">
        <v>0</v>
      </c>
      <c r="J1676" s="34">
        <v>0.27</v>
      </c>
      <c r="K1676" s="34">
        <v>0.03</v>
      </c>
      <c r="L1676" s="9">
        <v>0</v>
      </c>
    </row>
    <row r="1677" spans="1:12" x14ac:dyDescent="0.3">
      <c r="A1677" s="3" t="s">
        <v>159</v>
      </c>
      <c r="B1677" s="3">
        <f t="shared" si="52"/>
        <v>45488</v>
      </c>
      <c r="C1677" s="7" t="s">
        <v>76</v>
      </c>
      <c r="D1677" s="7" t="s">
        <v>55</v>
      </c>
      <c r="E1677" s="9">
        <v>422</v>
      </c>
      <c r="F1677" s="9">
        <v>192</v>
      </c>
      <c r="G1677" s="9">
        <f t="shared" si="53"/>
        <v>81024</v>
      </c>
      <c r="H1677" s="9">
        <v>1</v>
      </c>
      <c r="I1677" s="9">
        <v>1</v>
      </c>
      <c r="J1677" s="34">
        <v>0.11</v>
      </c>
      <c r="K1677" s="34">
        <v>0.03</v>
      </c>
      <c r="L1677" s="9">
        <v>0</v>
      </c>
    </row>
    <row r="1678" spans="1:12" x14ac:dyDescent="0.3">
      <c r="A1678" s="3" t="s">
        <v>159</v>
      </c>
      <c r="B1678" s="3">
        <f t="shared" si="52"/>
        <v>45488</v>
      </c>
      <c r="C1678" s="7" t="s">
        <v>76</v>
      </c>
      <c r="D1678" s="7" t="s">
        <v>56</v>
      </c>
      <c r="E1678" s="9">
        <v>369</v>
      </c>
      <c r="F1678" s="9">
        <v>211</v>
      </c>
      <c r="G1678" s="9">
        <f t="shared" si="53"/>
        <v>77859</v>
      </c>
      <c r="H1678" s="9">
        <v>1</v>
      </c>
      <c r="I1678" s="9">
        <v>0</v>
      </c>
      <c r="J1678" s="34">
        <v>0.1</v>
      </c>
      <c r="K1678" s="34">
        <v>0.03</v>
      </c>
      <c r="L1678" s="9">
        <v>0</v>
      </c>
    </row>
    <row r="1679" spans="1:12" x14ac:dyDescent="0.3">
      <c r="A1679" s="3" t="s">
        <v>159</v>
      </c>
      <c r="B1679" s="3">
        <f t="shared" si="52"/>
        <v>45488</v>
      </c>
      <c r="C1679" s="7" t="s">
        <v>76</v>
      </c>
      <c r="D1679" s="7" t="s">
        <v>57</v>
      </c>
      <c r="E1679" s="9">
        <v>346</v>
      </c>
      <c r="F1679" s="9">
        <v>181</v>
      </c>
      <c r="G1679" s="9">
        <f t="shared" si="53"/>
        <v>62626</v>
      </c>
      <c r="H1679" s="9">
        <v>0</v>
      </c>
      <c r="I1679" s="9">
        <v>0</v>
      </c>
      <c r="J1679" s="34">
        <v>0</v>
      </c>
      <c r="K1679" s="34">
        <v>0</v>
      </c>
      <c r="L1679" s="9">
        <v>0</v>
      </c>
    </row>
    <row r="1680" spans="1:12" x14ac:dyDescent="0.3">
      <c r="A1680" s="3" t="s">
        <v>159</v>
      </c>
      <c r="B1680" s="3">
        <f t="shared" si="52"/>
        <v>45488</v>
      </c>
      <c r="C1680" s="7" t="s">
        <v>76</v>
      </c>
      <c r="D1680" s="7" t="s">
        <v>58</v>
      </c>
      <c r="E1680" s="9">
        <v>65</v>
      </c>
      <c r="F1680" s="9">
        <v>5368</v>
      </c>
      <c r="G1680" s="9">
        <f t="shared" si="53"/>
        <v>348920</v>
      </c>
      <c r="H1680" s="9">
        <v>0</v>
      </c>
      <c r="I1680" s="9">
        <v>0</v>
      </c>
      <c r="J1680" s="34">
        <v>0</v>
      </c>
      <c r="K1680" s="34">
        <v>0</v>
      </c>
      <c r="L1680" s="9">
        <v>0</v>
      </c>
    </row>
    <row r="1681" spans="1:12" x14ac:dyDescent="0.3">
      <c r="A1681" s="3" t="s">
        <v>159</v>
      </c>
      <c r="B1681" s="3">
        <f t="shared" si="52"/>
        <v>45488</v>
      </c>
      <c r="C1681" s="7" t="s">
        <v>76</v>
      </c>
      <c r="D1681" s="7" t="s">
        <v>59</v>
      </c>
      <c r="E1681" s="9">
        <v>56</v>
      </c>
      <c r="F1681" s="9">
        <v>5185</v>
      </c>
      <c r="G1681" s="9">
        <f t="shared" si="53"/>
        <v>290360</v>
      </c>
      <c r="H1681" s="9">
        <v>0</v>
      </c>
      <c r="I1681" s="9">
        <v>0</v>
      </c>
      <c r="J1681" s="34">
        <v>0</v>
      </c>
      <c r="K1681" s="34">
        <v>0</v>
      </c>
      <c r="L1681" s="9">
        <v>0</v>
      </c>
    </row>
    <row r="1682" spans="1:12" x14ac:dyDescent="0.3">
      <c r="A1682" s="3" t="s">
        <v>159</v>
      </c>
      <c r="B1682" s="3">
        <f t="shared" si="52"/>
        <v>45488</v>
      </c>
      <c r="C1682" s="7" t="s">
        <v>76</v>
      </c>
      <c r="D1682" s="7" t="s">
        <v>60</v>
      </c>
      <c r="E1682" s="9">
        <v>59</v>
      </c>
      <c r="F1682" s="9">
        <v>5121</v>
      </c>
      <c r="G1682" s="9">
        <f t="shared" si="53"/>
        <v>302139</v>
      </c>
      <c r="H1682" s="9">
        <v>0</v>
      </c>
      <c r="I1682" s="9">
        <v>0</v>
      </c>
      <c r="J1682" s="34">
        <v>0</v>
      </c>
      <c r="K1682" s="34">
        <v>0</v>
      </c>
      <c r="L1682" s="9">
        <v>0</v>
      </c>
    </row>
    <row r="1683" spans="1:12" x14ac:dyDescent="0.3">
      <c r="A1683" s="3" t="s">
        <v>159</v>
      </c>
      <c r="B1683" s="3">
        <f t="shared" si="52"/>
        <v>45488</v>
      </c>
      <c r="C1683" s="7" t="s">
        <v>76</v>
      </c>
      <c r="D1683" s="7" t="s">
        <v>61</v>
      </c>
      <c r="E1683" s="9">
        <v>64</v>
      </c>
      <c r="F1683" s="9">
        <v>1251</v>
      </c>
      <c r="G1683" s="9">
        <f t="shared" si="53"/>
        <v>80064</v>
      </c>
      <c r="H1683" s="9">
        <v>0</v>
      </c>
      <c r="I1683" s="9">
        <v>0</v>
      </c>
      <c r="J1683" s="34">
        <v>0</v>
      </c>
      <c r="K1683" s="34">
        <v>0</v>
      </c>
      <c r="L1683" s="9">
        <v>0</v>
      </c>
    </row>
    <row r="1684" spans="1:12" x14ac:dyDescent="0.3">
      <c r="A1684" s="3" t="s">
        <v>160</v>
      </c>
      <c r="B1684" s="3">
        <f t="shared" si="52"/>
        <v>45495</v>
      </c>
      <c r="C1684" s="7" t="s">
        <v>62</v>
      </c>
      <c r="D1684" s="7" t="s">
        <v>46</v>
      </c>
      <c r="E1684" s="9">
        <v>394</v>
      </c>
      <c r="F1684" s="9">
        <v>291</v>
      </c>
      <c r="G1684" s="9">
        <f t="shared" si="53"/>
        <v>114654</v>
      </c>
      <c r="H1684" s="9">
        <v>1</v>
      </c>
      <c r="I1684" s="9">
        <v>1</v>
      </c>
      <c r="J1684" s="34">
        <v>0.15</v>
      </c>
      <c r="K1684" s="34">
        <v>0.02</v>
      </c>
      <c r="L1684" s="9">
        <v>0</v>
      </c>
    </row>
    <row r="1685" spans="1:12" x14ac:dyDescent="0.3">
      <c r="A1685" s="3" t="s">
        <v>160</v>
      </c>
      <c r="B1685" s="3">
        <f t="shared" si="52"/>
        <v>45495</v>
      </c>
      <c r="C1685" s="7" t="s">
        <v>62</v>
      </c>
      <c r="D1685" s="7" t="s">
        <v>49</v>
      </c>
      <c r="E1685" s="9">
        <v>328</v>
      </c>
      <c r="F1685" s="9">
        <v>303</v>
      </c>
      <c r="G1685" s="9">
        <f t="shared" si="53"/>
        <v>99384</v>
      </c>
      <c r="H1685" s="9">
        <v>0</v>
      </c>
      <c r="I1685" s="9">
        <v>0</v>
      </c>
      <c r="J1685" s="34">
        <v>0</v>
      </c>
      <c r="K1685" s="34">
        <v>0</v>
      </c>
      <c r="L1685" s="9">
        <v>0</v>
      </c>
    </row>
    <row r="1686" spans="1:12" x14ac:dyDescent="0.3">
      <c r="A1686" s="3" t="s">
        <v>160</v>
      </c>
      <c r="B1686" s="3">
        <f t="shared" si="52"/>
        <v>45495</v>
      </c>
      <c r="C1686" s="7" t="s">
        <v>62</v>
      </c>
      <c r="D1686" s="7" t="s">
        <v>50</v>
      </c>
      <c r="E1686" s="9">
        <v>307</v>
      </c>
      <c r="F1686" s="9">
        <v>314</v>
      </c>
      <c r="G1686" s="9">
        <f t="shared" si="53"/>
        <v>96398</v>
      </c>
      <c r="H1686" s="9">
        <v>0</v>
      </c>
      <c r="I1686" s="9">
        <v>0</v>
      </c>
      <c r="J1686" s="34">
        <v>0</v>
      </c>
      <c r="K1686" s="34">
        <v>0</v>
      </c>
      <c r="L1686" s="9">
        <v>0</v>
      </c>
    </row>
    <row r="1687" spans="1:12" x14ac:dyDescent="0.3">
      <c r="A1687" s="3" t="s">
        <v>160</v>
      </c>
      <c r="B1687" s="3">
        <f t="shared" si="52"/>
        <v>45495</v>
      </c>
      <c r="C1687" s="7" t="s">
        <v>62</v>
      </c>
      <c r="D1687" s="7" t="s">
        <v>51</v>
      </c>
      <c r="E1687" s="9">
        <v>258</v>
      </c>
      <c r="F1687" s="9">
        <v>349</v>
      </c>
      <c r="G1687" s="9">
        <f t="shared" si="53"/>
        <v>90042</v>
      </c>
      <c r="H1687" s="9">
        <v>0</v>
      </c>
      <c r="I1687" s="9">
        <v>0</v>
      </c>
      <c r="J1687" s="34">
        <v>0</v>
      </c>
      <c r="K1687" s="34">
        <v>0</v>
      </c>
      <c r="L1687" s="9">
        <v>0</v>
      </c>
    </row>
    <row r="1688" spans="1:12" x14ac:dyDescent="0.3">
      <c r="A1688" s="3" t="s">
        <v>160</v>
      </c>
      <c r="B1688" s="3">
        <f t="shared" si="52"/>
        <v>45495</v>
      </c>
      <c r="C1688" s="7" t="s">
        <v>62</v>
      </c>
      <c r="D1688" s="7" t="s">
        <v>52</v>
      </c>
      <c r="E1688" s="9">
        <v>394</v>
      </c>
      <c r="F1688" s="9">
        <v>257</v>
      </c>
      <c r="G1688" s="9">
        <f t="shared" si="53"/>
        <v>101258</v>
      </c>
      <c r="H1688" s="9">
        <v>1</v>
      </c>
      <c r="I1688" s="9">
        <v>1</v>
      </c>
      <c r="J1688" s="34">
        <v>0.16</v>
      </c>
      <c r="K1688" s="34">
        <v>0.02</v>
      </c>
      <c r="L1688" s="9">
        <v>0</v>
      </c>
    </row>
    <row r="1689" spans="1:12" x14ac:dyDescent="0.3">
      <c r="A1689" s="3" t="s">
        <v>160</v>
      </c>
      <c r="B1689" s="3">
        <f t="shared" si="52"/>
        <v>45495</v>
      </c>
      <c r="C1689" s="7" t="s">
        <v>62</v>
      </c>
      <c r="D1689" s="7" t="s">
        <v>54</v>
      </c>
      <c r="E1689" s="9">
        <v>931</v>
      </c>
      <c r="F1689" s="9">
        <v>166</v>
      </c>
      <c r="G1689" s="9">
        <f t="shared" si="53"/>
        <v>154546</v>
      </c>
      <c r="H1689" s="9">
        <v>1</v>
      </c>
      <c r="I1689" s="9">
        <v>0</v>
      </c>
      <c r="J1689" s="34">
        <v>0.15</v>
      </c>
      <c r="K1689" s="34">
        <v>0.03</v>
      </c>
      <c r="L1689" s="9">
        <v>0</v>
      </c>
    </row>
    <row r="1690" spans="1:12" x14ac:dyDescent="0.3">
      <c r="A1690" s="3" t="s">
        <v>160</v>
      </c>
      <c r="B1690" s="3">
        <f t="shared" si="52"/>
        <v>45495</v>
      </c>
      <c r="C1690" s="7" t="s">
        <v>62</v>
      </c>
      <c r="D1690" s="7" t="s">
        <v>55</v>
      </c>
      <c r="E1690" s="9">
        <v>860</v>
      </c>
      <c r="F1690" s="9">
        <v>183</v>
      </c>
      <c r="G1690" s="9">
        <f t="shared" si="53"/>
        <v>157380</v>
      </c>
      <c r="H1690" s="9">
        <v>1</v>
      </c>
      <c r="I1690" s="9">
        <v>1</v>
      </c>
      <c r="J1690" s="34">
        <v>0.12</v>
      </c>
      <c r="K1690" s="34">
        <v>0.03</v>
      </c>
      <c r="L1690" s="9">
        <v>0</v>
      </c>
    </row>
    <row r="1691" spans="1:12" x14ac:dyDescent="0.3">
      <c r="A1691" s="3" t="s">
        <v>160</v>
      </c>
      <c r="B1691" s="3">
        <f t="shared" si="52"/>
        <v>45495</v>
      </c>
      <c r="C1691" s="7" t="s">
        <v>62</v>
      </c>
      <c r="D1691" s="7" t="s">
        <v>56</v>
      </c>
      <c r="E1691" s="9">
        <v>919</v>
      </c>
      <c r="F1691" s="9">
        <v>202</v>
      </c>
      <c r="G1691" s="9">
        <f t="shared" si="53"/>
        <v>185638</v>
      </c>
      <c r="H1691" s="9">
        <v>1</v>
      </c>
      <c r="I1691" s="9">
        <v>1</v>
      </c>
      <c r="J1691" s="34">
        <v>0.14000000000000001</v>
      </c>
      <c r="K1691" s="34">
        <v>0.03</v>
      </c>
      <c r="L1691" s="9">
        <v>0</v>
      </c>
    </row>
    <row r="1692" spans="1:12" x14ac:dyDescent="0.3">
      <c r="A1692" s="3" t="s">
        <v>160</v>
      </c>
      <c r="B1692" s="3">
        <f t="shared" si="52"/>
        <v>45495</v>
      </c>
      <c r="C1692" s="7" t="s">
        <v>62</v>
      </c>
      <c r="D1692" s="7" t="s">
        <v>57</v>
      </c>
      <c r="E1692" s="9">
        <v>1025</v>
      </c>
      <c r="F1692" s="9">
        <v>173</v>
      </c>
      <c r="G1692" s="9">
        <f t="shared" si="53"/>
        <v>177325</v>
      </c>
      <c r="H1692" s="9">
        <v>1</v>
      </c>
      <c r="I1692" s="9">
        <v>0</v>
      </c>
      <c r="J1692" s="34">
        <v>0.24</v>
      </c>
      <c r="K1692" s="34">
        <v>0.03</v>
      </c>
      <c r="L1692" s="9">
        <v>0</v>
      </c>
    </row>
    <row r="1693" spans="1:12" x14ac:dyDescent="0.3">
      <c r="A1693" s="3" t="s">
        <v>160</v>
      </c>
      <c r="B1693" s="3">
        <f t="shared" si="52"/>
        <v>45495</v>
      </c>
      <c r="C1693" s="7" t="s">
        <v>62</v>
      </c>
      <c r="D1693" s="7" t="s">
        <v>58</v>
      </c>
      <c r="E1693" s="9">
        <v>55</v>
      </c>
      <c r="F1693" s="9">
        <v>5136</v>
      </c>
      <c r="G1693" s="9">
        <f t="shared" si="53"/>
        <v>282480</v>
      </c>
      <c r="H1693" s="9">
        <v>0</v>
      </c>
      <c r="I1693" s="9">
        <v>0</v>
      </c>
      <c r="J1693" s="34">
        <v>0</v>
      </c>
      <c r="K1693" s="34">
        <v>0</v>
      </c>
      <c r="L1693" s="9">
        <v>0</v>
      </c>
    </row>
    <row r="1694" spans="1:12" x14ac:dyDescent="0.3">
      <c r="A1694" s="3" t="s">
        <v>160</v>
      </c>
      <c r="B1694" s="3">
        <f t="shared" si="52"/>
        <v>45495</v>
      </c>
      <c r="C1694" s="7" t="s">
        <v>62</v>
      </c>
      <c r="D1694" s="7" t="s">
        <v>59</v>
      </c>
      <c r="E1694" s="9">
        <v>58</v>
      </c>
      <c r="F1694" s="9">
        <v>4965</v>
      </c>
      <c r="G1694" s="9">
        <f t="shared" si="53"/>
        <v>287970</v>
      </c>
      <c r="H1694" s="9">
        <v>0</v>
      </c>
      <c r="I1694" s="9">
        <v>0</v>
      </c>
      <c r="J1694" s="34">
        <v>0</v>
      </c>
      <c r="K1694" s="34">
        <v>0</v>
      </c>
      <c r="L1694" s="9">
        <v>0</v>
      </c>
    </row>
    <row r="1695" spans="1:12" x14ac:dyDescent="0.3">
      <c r="A1695" s="3" t="s">
        <v>160</v>
      </c>
      <c r="B1695" s="3">
        <f t="shared" si="52"/>
        <v>45495</v>
      </c>
      <c r="C1695" s="7" t="s">
        <v>62</v>
      </c>
      <c r="D1695" s="7" t="s">
        <v>60</v>
      </c>
      <c r="E1695" s="9">
        <v>56</v>
      </c>
      <c r="F1695" s="9">
        <v>4858</v>
      </c>
      <c r="G1695" s="9">
        <f t="shared" si="53"/>
        <v>272048</v>
      </c>
      <c r="H1695" s="9">
        <v>0</v>
      </c>
      <c r="I1695" s="9">
        <v>0</v>
      </c>
      <c r="J1695" s="34">
        <v>0</v>
      </c>
      <c r="K1695" s="34">
        <v>0</v>
      </c>
      <c r="L1695" s="9">
        <v>0</v>
      </c>
    </row>
    <row r="1696" spans="1:12" x14ac:dyDescent="0.3">
      <c r="A1696" s="3" t="s">
        <v>160</v>
      </c>
      <c r="B1696" s="3">
        <f t="shared" si="52"/>
        <v>45495</v>
      </c>
      <c r="C1696" s="7" t="s">
        <v>62</v>
      </c>
      <c r="D1696" s="7" t="s">
        <v>61</v>
      </c>
      <c r="E1696" s="9">
        <v>53</v>
      </c>
      <c r="F1696" s="9">
        <v>1192</v>
      </c>
      <c r="G1696" s="9">
        <f t="shared" si="53"/>
        <v>63176</v>
      </c>
      <c r="H1696" s="9">
        <v>0</v>
      </c>
      <c r="I1696" s="9">
        <v>0</v>
      </c>
      <c r="J1696" s="34">
        <v>0</v>
      </c>
      <c r="K1696" s="34">
        <v>0</v>
      </c>
      <c r="L1696" s="9">
        <v>0</v>
      </c>
    </row>
    <row r="1697" spans="1:12" x14ac:dyDescent="0.3">
      <c r="A1697" s="3" t="s">
        <v>160</v>
      </c>
      <c r="B1697" s="3">
        <f t="shared" si="52"/>
        <v>45495</v>
      </c>
      <c r="C1697" s="7" t="s">
        <v>66</v>
      </c>
      <c r="D1697" s="7" t="s">
        <v>46</v>
      </c>
      <c r="E1697" s="9">
        <v>228</v>
      </c>
      <c r="F1697" s="9">
        <v>299</v>
      </c>
      <c r="G1697" s="9">
        <f t="shared" si="53"/>
        <v>68172</v>
      </c>
      <c r="H1697" s="9">
        <v>1</v>
      </c>
      <c r="I1697" s="9">
        <v>0</v>
      </c>
      <c r="J1697" s="34">
        <v>0.24</v>
      </c>
      <c r="K1697" s="34">
        <v>0.01</v>
      </c>
      <c r="L1697" s="9">
        <v>0</v>
      </c>
    </row>
    <row r="1698" spans="1:12" x14ac:dyDescent="0.3">
      <c r="A1698" s="3" t="s">
        <v>160</v>
      </c>
      <c r="B1698" s="3">
        <f t="shared" si="52"/>
        <v>45495</v>
      </c>
      <c r="C1698" s="7" t="s">
        <v>66</v>
      </c>
      <c r="D1698" s="7" t="s">
        <v>49</v>
      </c>
      <c r="E1698" s="9">
        <v>242</v>
      </c>
      <c r="F1698" s="9">
        <v>310</v>
      </c>
      <c r="G1698" s="9">
        <f t="shared" si="53"/>
        <v>75020</v>
      </c>
      <c r="H1698" s="9">
        <v>1</v>
      </c>
      <c r="I1698" s="9">
        <v>1</v>
      </c>
      <c r="J1698" s="34">
        <v>0.19</v>
      </c>
      <c r="K1698" s="34">
        <v>0.01</v>
      </c>
      <c r="L1698" s="9">
        <v>0</v>
      </c>
    </row>
    <row r="1699" spans="1:12" x14ac:dyDescent="0.3">
      <c r="A1699" s="3" t="s">
        <v>160</v>
      </c>
      <c r="B1699" s="3">
        <f t="shared" si="52"/>
        <v>45495</v>
      </c>
      <c r="C1699" s="7" t="s">
        <v>66</v>
      </c>
      <c r="D1699" s="7" t="s">
        <v>50</v>
      </c>
      <c r="E1699" s="9">
        <v>237</v>
      </c>
      <c r="F1699" s="9">
        <v>317</v>
      </c>
      <c r="G1699" s="9">
        <f t="shared" si="53"/>
        <v>75129</v>
      </c>
      <c r="H1699" s="9">
        <v>1</v>
      </c>
      <c r="I1699" s="9">
        <v>0</v>
      </c>
      <c r="J1699" s="34">
        <v>0.18</v>
      </c>
      <c r="K1699" s="34">
        <v>0.01</v>
      </c>
      <c r="L1699" s="9">
        <v>0</v>
      </c>
    </row>
    <row r="1700" spans="1:12" x14ac:dyDescent="0.3">
      <c r="A1700" s="3" t="s">
        <v>160</v>
      </c>
      <c r="B1700" s="3">
        <f t="shared" si="52"/>
        <v>45495</v>
      </c>
      <c r="C1700" s="7" t="s">
        <v>66</v>
      </c>
      <c r="D1700" s="7" t="s">
        <v>51</v>
      </c>
      <c r="E1700" s="9">
        <v>198</v>
      </c>
      <c r="F1700" s="9">
        <v>357</v>
      </c>
      <c r="G1700" s="9">
        <f t="shared" si="53"/>
        <v>70686</v>
      </c>
      <c r="H1700" s="9">
        <v>0</v>
      </c>
      <c r="I1700" s="9">
        <v>0</v>
      </c>
      <c r="J1700" s="34">
        <v>0</v>
      </c>
      <c r="K1700" s="34">
        <v>0</v>
      </c>
      <c r="L1700" s="9">
        <v>0</v>
      </c>
    </row>
    <row r="1701" spans="1:12" x14ac:dyDescent="0.3">
      <c r="A1701" s="3" t="s">
        <v>160</v>
      </c>
      <c r="B1701" s="3">
        <f t="shared" si="52"/>
        <v>45495</v>
      </c>
      <c r="C1701" s="7" t="s">
        <v>66</v>
      </c>
      <c r="D1701" s="7" t="s">
        <v>52</v>
      </c>
      <c r="E1701" s="9">
        <v>197</v>
      </c>
      <c r="F1701" s="9">
        <v>264</v>
      </c>
      <c r="G1701" s="9">
        <f t="shared" si="53"/>
        <v>52008</v>
      </c>
      <c r="H1701" s="9">
        <v>0</v>
      </c>
      <c r="I1701" s="9">
        <v>0</v>
      </c>
      <c r="J1701" s="34">
        <v>0</v>
      </c>
      <c r="K1701" s="34">
        <v>0</v>
      </c>
      <c r="L1701" s="9">
        <v>0</v>
      </c>
    </row>
    <row r="1702" spans="1:12" x14ac:dyDescent="0.3">
      <c r="A1702" s="3" t="s">
        <v>160</v>
      </c>
      <c r="B1702" s="3">
        <f t="shared" si="52"/>
        <v>45495</v>
      </c>
      <c r="C1702" s="7" t="s">
        <v>66</v>
      </c>
      <c r="D1702" s="7" t="s">
        <v>54</v>
      </c>
      <c r="E1702" s="9">
        <v>682</v>
      </c>
      <c r="F1702" s="9">
        <v>170</v>
      </c>
      <c r="G1702" s="9">
        <f t="shared" si="53"/>
        <v>115940</v>
      </c>
      <c r="H1702" s="9">
        <v>1</v>
      </c>
      <c r="I1702" s="9">
        <v>1</v>
      </c>
      <c r="J1702" s="34">
        <v>0.25</v>
      </c>
      <c r="K1702" s="34">
        <v>0.02</v>
      </c>
      <c r="L1702" s="9">
        <v>0</v>
      </c>
    </row>
    <row r="1703" spans="1:12" x14ac:dyDescent="0.3">
      <c r="A1703" s="3" t="s">
        <v>160</v>
      </c>
      <c r="B1703" s="3">
        <f t="shared" si="52"/>
        <v>45495</v>
      </c>
      <c r="C1703" s="7" t="s">
        <v>66</v>
      </c>
      <c r="D1703" s="7" t="s">
        <v>55</v>
      </c>
      <c r="E1703" s="9">
        <v>497</v>
      </c>
      <c r="F1703" s="9">
        <v>188</v>
      </c>
      <c r="G1703" s="9">
        <f t="shared" si="53"/>
        <v>93436</v>
      </c>
      <c r="H1703" s="9">
        <v>0</v>
      </c>
      <c r="I1703" s="9">
        <v>0</v>
      </c>
      <c r="J1703" s="34">
        <v>0</v>
      </c>
      <c r="K1703" s="34">
        <v>0</v>
      </c>
      <c r="L1703" s="9">
        <v>0</v>
      </c>
    </row>
    <row r="1704" spans="1:12" x14ac:dyDescent="0.3">
      <c r="A1704" s="3" t="s">
        <v>160</v>
      </c>
      <c r="B1704" s="3">
        <f t="shared" si="52"/>
        <v>45495</v>
      </c>
      <c r="C1704" s="7" t="s">
        <v>66</v>
      </c>
      <c r="D1704" s="7" t="s">
        <v>56</v>
      </c>
      <c r="E1704" s="9">
        <v>459</v>
      </c>
      <c r="F1704" s="9">
        <v>207</v>
      </c>
      <c r="G1704" s="9">
        <f t="shared" si="53"/>
        <v>95013</v>
      </c>
      <c r="H1704" s="9">
        <v>0</v>
      </c>
      <c r="I1704" s="9">
        <v>0</v>
      </c>
      <c r="J1704" s="34">
        <v>0</v>
      </c>
      <c r="K1704" s="34">
        <v>0</v>
      </c>
      <c r="L1704" s="9">
        <v>0</v>
      </c>
    </row>
    <row r="1705" spans="1:12" x14ac:dyDescent="0.3">
      <c r="A1705" s="3" t="s">
        <v>160</v>
      </c>
      <c r="B1705" s="3">
        <f t="shared" si="52"/>
        <v>45495</v>
      </c>
      <c r="C1705" s="7" t="s">
        <v>66</v>
      </c>
      <c r="D1705" s="7" t="s">
        <v>57</v>
      </c>
      <c r="E1705" s="9">
        <v>472</v>
      </c>
      <c r="F1705" s="9">
        <v>178</v>
      </c>
      <c r="G1705" s="9">
        <f t="shared" si="53"/>
        <v>84016</v>
      </c>
      <c r="H1705" s="9">
        <v>0</v>
      </c>
      <c r="I1705" s="9">
        <v>0</v>
      </c>
      <c r="J1705" s="34">
        <v>0</v>
      </c>
      <c r="K1705" s="34">
        <v>0</v>
      </c>
      <c r="L1705" s="9">
        <v>0</v>
      </c>
    </row>
    <row r="1706" spans="1:12" x14ac:dyDescent="0.3">
      <c r="A1706" s="3" t="s">
        <v>160</v>
      </c>
      <c r="B1706" s="3">
        <f t="shared" si="52"/>
        <v>45495</v>
      </c>
      <c r="C1706" s="7" t="s">
        <v>66</v>
      </c>
      <c r="D1706" s="7" t="s">
        <v>58</v>
      </c>
      <c r="E1706" s="9">
        <v>51</v>
      </c>
      <c r="F1706" s="9">
        <v>5287</v>
      </c>
      <c r="G1706" s="9">
        <f t="shared" si="53"/>
        <v>269637</v>
      </c>
      <c r="H1706" s="9">
        <v>0</v>
      </c>
      <c r="I1706" s="9">
        <v>0</v>
      </c>
      <c r="J1706" s="34">
        <v>0</v>
      </c>
      <c r="K1706" s="34">
        <v>0</v>
      </c>
      <c r="L1706" s="9">
        <v>0</v>
      </c>
    </row>
    <row r="1707" spans="1:12" x14ac:dyDescent="0.3">
      <c r="A1707" s="3" t="s">
        <v>160</v>
      </c>
      <c r="B1707" s="3">
        <f t="shared" si="52"/>
        <v>45495</v>
      </c>
      <c r="C1707" s="7" t="s">
        <v>66</v>
      </c>
      <c r="D1707" s="7" t="s">
        <v>59</v>
      </c>
      <c r="E1707" s="9">
        <v>46</v>
      </c>
      <c r="F1707" s="9">
        <v>5141</v>
      </c>
      <c r="G1707" s="9">
        <f t="shared" si="53"/>
        <v>236486</v>
      </c>
      <c r="H1707" s="9">
        <v>0</v>
      </c>
      <c r="I1707" s="9">
        <v>0</v>
      </c>
      <c r="J1707" s="34">
        <v>0</v>
      </c>
      <c r="K1707" s="34">
        <v>0</v>
      </c>
      <c r="L1707" s="9">
        <v>0</v>
      </c>
    </row>
    <row r="1708" spans="1:12" x14ac:dyDescent="0.3">
      <c r="A1708" s="3" t="s">
        <v>160</v>
      </c>
      <c r="B1708" s="3">
        <f t="shared" si="52"/>
        <v>45495</v>
      </c>
      <c r="C1708" s="7" t="s">
        <v>66</v>
      </c>
      <c r="D1708" s="7" t="s">
        <v>60</v>
      </c>
      <c r="E1708" s="9">
        <v>38</v>
      </c>
      <c r="F1708" s="9">
        <v>4986</v>
      </c>
      <c r="G1708" s="9">
        <f t="shared" si="53"/>
        <v>189468</v>
      </c>
      <c r="H1708" s="9">
        <v>0</v>
      </c>
      <c r="I1708" s="9">
        <v>0</v>
      </c>
      <c r="J1708" s="34">
        <v>0</v>
      </c>
      <c r="K1708" s="34">
        <v>0</v>
      </c>
      <c r="L1708" s="9">
        <v>0</v>
      </c>
    </row>
    <row r="1709" spans="1:12" x14ac:dyDescent="0.3">
      <c r="A1709" s="3" t="s">
        <v>160</v>
      </c>
      <c r="B1709" s="3">
        <f t="shared" si="52"/>
        <v>45495</v>
      </c>
      <c r="C1709" s="7" t="s">
        <v>70</v>
      </c>
      <c r="D1709" s="7" t="s">
        <v>46</v>
      </c>
      <c r="E1709" s="9">
        <v>97</v>
      </c>
      <c r="F1709" s="9">
        <v>304</v>
      </c>
      <c r="G1709" s="9">
        <f t="shared" si="53"/>
        <v>29488</v>
      </c>
      <c r="H1709" s="9">
        <v>0</v>
      </c>
      <c r="I1709" s="9">
        <v>0</v>
      </c>
      <c r="J1709" s="34">
        <v>0</v>
      </c>
      <c r="K1709" s="34">
        <v>0</v>
      </c>
      <c r="L1709" s="9">
        <v>0</v>
      </c>
    </row>
    <row r="1710" spans="1:12" x14ac:dyDescent="0.3">
      <c r="A1710" s="3" t="s">
        <v>160</v>
      </c>
      <c r="B1710" s="3">
        <f t="shared" si="52"/>
        <v>45495</v>
      </c>
      <c r="C1710" s="7" t="s">
        <v>70</v>
      </c>
      <c r="D1710" s="7" t="s">
        <v>49</v>
      </c>
      <c r="E1710" s="9">
        <v>97</v>
      </c>
      <c r="F1710" s="9">
        <v>319</v>
      </c>
      <c r="G1710" s="9">
        <f t="shared" si="53"/>
        <v>30943</v>
      </c>
      <c r="H1710" s="9">
        <v>0</v>
      </c>
      <c r="I1710" s="9">
        <v>0</v>
      </c>
      <c r="J1710" s="34">
        <v>0</v>
      </c>
      <c r="K1710" s="34">
        <v>0</v>
      </c>
      <c r="L1710" s="9">
        <v>0</v>
      </c>
    </row>
    <row r="1711" spans="1:12" x14ac:dyDescent="0.3">
      <c r="A1711" s="3" t="s">
        <v>160</v>
      </c>
      <c r="B1711" s="3">
        <f t="shared" si="52"/>
        <v>45495</v>
      </c>
      <c r="C1711" s="7" t="s">
        <v>70</v>
      </c>
      <c r="D1711" s="7" t="s">
        <v>50</v>
      </c>
      <c r="E1711" s="9">
        <v>93</v>
      </c>
      <c r="F1711" s="9">
        <v>326</v>
      </c>
      <c r="G1711" s="9">
        <f t="shared" si="53"/>
        <v>30318</v>
      </c>
      <c r="H1711" s="9">
        <v>0</v>
      </c>
      <c r="I1711" s="9">
        <v>0</v>
      </c>
      <c r="J1711" s="34">
        <v>0</v>
      </c>
      <c r="K1711" s="34">
        <v>0</v>
      </c>
      <c r="L1711" s="9">
        <v>0</v>
      </c>
    </row>
    <row r="1712" spans="1:12" x14ac:dyDescent="0.3">
      <c r="A1712" s="3" t="s">
        <v>160</v>
      </c>
      <c r="B1712" s="3">
        <f t="shared" si="52"/>
        <v>45495</v>
      </c>
      <c r="C1712" s="7" t="s">
        <v>70</v>
      </c>
      <c r="D1712" s="7" t="s">
        <v>52</v>
      </c>
      <c r="E1712" s="9">
        <v>100</v>
      </c>
      <c r="F1712" s="9">
        <v>272</v>
      </c>
      <c r="G1712" s="9">
        <f t="shared" si="53"/>
        <v>27200</v>
      </c>
      <c r="H1712" s="9">
        <v>1</v>
      </c>
      <c r="I1712" s="9">
        <v>0</v>
      </c>
      <c r="J1712" s="34">
        <v>0.13</v>
      </c>
      <c r="K1712" s="34">
        <v>0.01</v>
      </c>
      <c r="L1712" s="9">
        <v>0</v>
      </c>
    </row>
    <row r="1713" spans="1:12" x14ac:dyDescent="0.3">
      <c r="A1713" s="3" t="s">
        <v>160</v>
      </c>
      <c r="B1713" s="3">
        <f t="shared" si="52"/>
        <v>45495</v>
      </c>
      <c r="C1713" s="7" t="s">
        <v>70</v>
      </c>
      <c r="D1713" s="7" t="s">
        <v>55</v>
      </c>
      <c r="E1713" s="9">
        <v>196</v>
      </c>
      <c r="F1713" s="9">
        <v>192</v>
      </c>
      <c r="G1713" s="9">
        <f t="shared" si="53"/>
        <v>37632</v>
      </c>
      <c r="H1713" s="9">
        <v>0</v>
      </c>
      <c r="I1713" s="9">
        <v>0</v>
      </c>
      <c r="J1713" s="34">
        <v>0</v>
      </c>
      <c r="K1713" s="34">
        <v>0</v>
      </c>
      <c r="L1713" s="9">
        <v>0</v>
      </c>
    </row>
    <row r="1714" spans="1:12" x14ac:dyDescent="0.3">
      <c r="A1714" s="3" t="s">
        <v>160</v>
      </c>
      <c r="B1714" s="3">
        <f t="shared" si="52"/>
        <v>45495</v>
      </c>
      <c r="C1714" s="7" t="s">
        <v>70</v>
      </c>
      <c r="D1714" s="7" t="s">
        <v>56</v>
      </c>
      <c r="E1714" s="9">
        <v>246</v>
      </c>
      <c r="F1714" s="9">
        <v>212</v>
      </c>
      <c r="G1714" s="9">
        <f t="shared" si="53"/>
        <v>52152</v>
      </c>
      <c r="H1714" s="9">
        <v>1</v>
      </c>
      <c r="I1714" s="9">
        <v>1</v>
      </c>
      <c r="J1714" s="34">
        <v>0.22</v>
      </c>
      <c r="K1714" s="34">
        <v>0.02</v>
      </c>
      <c r="L1714" s="9">
        <v>0</v>
      </c>
    </row>
    <row r="1715" spans="1:12" x14ac:dyDescent="0.3">
      <c r="A1715" s="3" t="s">
        <v>160</v>
      </c>
      <c r="B1715" s="3">
        <f t="shared" si="52"/>
        <v>45495</v>
      </c>
      <c r="C1715" s="7" t="s">
        <v>70</v>
      </c>
      <c r="D1715" s="7" t="s">
        <v>57</v>
      </c>
      <c r="E1715" s="9">
        <v>246</v>
      </c>
      <c r="F1715" s="9">
        <v>184</v>
      </c>
      <c r="G1715" s="9">
        <f t="shared" si="53"/>
        <v>45264</v>
      </c>
      <c r="H1715" s="9">
        <v>1</v>
      </c>
      <c r="I1715" s="9">
        <v>1</v>
      </c>
      <c r="J1715" s="34">
        <v>0.16</v>
      </c>
      <c r="K1715" s="34">
        <v>0.02</v>
      </c>
      <c r="L1715" s="9">
        <v>0</v>
      </c>
    </row>
    <row r="1716" spans="1:12" x14ac:dyDescent="0.3">
      <c r="A1716" s="3" t="s">
        <v>160</v>
      </c>
      <c r="B1716" s="3">
        <f t="shared" si="52"/>
        <v>45495</v>
      </c>
      <c r="C1716" s="7" t="s">
        <v>74</v>
      </c>
      <c r="D1716" s="7" t="s">
        <v>46</v>
      </c>
      <c r="E1716" s="9">
        <v>342</v>
      </c>
      <c r="F1716" s="9">
        <v>293</v>
      </c>
      <c r="G1716" s="9">
        <f t="shared" si="53"/>
        <v>100206</v>
      </c>
      <c r="H1716" s="9">
        <v>0</v>
      </c>
      <c r="I1716" s="9">
        <v>0</v>
      </c>
      <c r="J1716" s="34">
        <v>0</v>
      </c>
      <c r="K1716" s="34">
        <v>0</v>
      </c>
      <c r="L1716" s="9">
        <v>0</v>
      </c>
    </row>
    <row r="1717" spans="1:12" x14ac:dyDescent="0.3">
      <c r="A1717" s="3" t="s">
        <v>160</v>
      </c>
      <c r="B1717" s="3">
        <f t="shared" si="52"/>
        <v>45495</v>
      </c>
      <c r="C1717" s="7" t="s">
        <v>74</v>
      </c>
      <c r="D1717" s="7" t="s">
        <v>49</v>
      </c>
      <c r="E1717" s="9">
        <v>318</v>
      </c>
      <c r="F1717" s="9">
        <v>304</v>
      </c>
      <c r="G1717" s="9">
        <f t="shared" si="53"/>
        <v>96672</v>
      </c>
      <c r="H1717" s="9">
        <v>0</v>
      </c>
      <c r="I1717" s="9">
        <v>0</v>
      </c>
      <c r="J1717" s="34">
        <v>0</v>
      </c>
      <c r="K1717" s="34">
        <v>0</v>
      </c>
      <c r="L1717" s="9">
        <v>0</v>
      </c>
    </row>
    <row r="1718" spans="1:12" x14ac:dyDescent="0.3">
      <c r="A1718" s="3" t="s">
        <v>160</v>
      </c>
      <c r="B1718" s="3">
        <f t="shared" si="52"/>
        <v>45495</v>
      </c>
      <c r="C1718" s="7" t="s">
        <v>74</v>
      </c>
      <c r="D1718" s="7" t="s">
        <v>50</v>
      </c>
      <c r="E1718" s="9">
        <v>347</v>
      </c>
      <c r="F1718" s="9">
        <v>312</v>
      </c>
      <c r="G1718" s="9">
        <f t="shared" si="53"/>
        <v>108264</v>
      </c>
      <c r="H1718" s="9">
        <v>1</v>
      </c>
      <c r="I1718" s="9">
        <v>0</v>
      </c>
      <c r="J1718" s="34">
        <v>0.13</v>
      </c>
      <c r="K1718" s="34">
        <v>0.02</v>
      </c>
      <c r="L1718" s="9">
        <v>0</v>
      </c>
    </row>
    <row r="1719" spans="1:12" x14ac:dyDescent="0.3">
      <c r="A1719" s="3" t="s">
        <v>160</v>
      </c>
      <c r="B1719" s="3">
        <f t="shared" si="52"/>
        <v>45495</v>
      </c>
      <c r="C1719" s="7" t="s">
        <v>74</v>
      </c>
      <c r="D1719" s="7" t="s">
        <v>51</v>
      </c>
      <c r="E1719" s="9">
        <v>314</v>
      </c>
      <c r="F1719" s="9">
        <v>350</v>
      </c>
      <c r="G1719" s="9">
        <f t="shared" si="53"/>
        <v>109900</v>
      </c>
      <c r="H1719" s="9">
        <v>0</v>
      </c>
      <c r="I1719" s="9">
        <v>0</v>
      </c>
      <c r="J1719" s="34">
        <v>0</v>
      </c>
      <c r="K1719" s="34">
        <v>0</v>
      </c>
      <c r="L1719" s="9">
        <v>0</v>
      </c>
    </row>
    <row r="1720" spans="1:12" x14ac:dyDescent="0.3">
      <c r="A1720" s="3" t="s">
        <v>160</v>
      </c>
      <c r="B1720" s="3">
        <f t="shared" si="52"/>
        <v>45495</v>
      </c>
      <c r="C1720" s="7" t="s">
        <v>74</v>
      </c>
      <c r="D1720" s="7" t="s">
        <v>52</v>
      </c>
      <c r="E1720" s="9">
        <v>329</v>
      </c>
      <c r="F1720" s="9">
        <v>257</v>
      </c>
      <c r="G1720" s="9">
        <f t="shared" si="53"/>
        <v>84553</v>
      </c>
      <c r="H1720" s="9">
        <v>0</v>
      </c>
      <c r="I1720" s="9">
        <v>0</v>
      </c>
      <c r="J1720" s="34">
        <v>0</v>
      </c>
      <c r="K1720" s="34">
        <v>0</v>
      </c>
      <c r="L1720" s="9">
        <v>0</v>
      </c>
    </row>
    <row r="1721" spans="1:12" x14ac:dyDescent="0.3">
      <c r="A1721" s="3" t="s">
        <v>160</v>
      </c>
      <c r="B1721" s="3">
        <f t="shared" si="52"/>
        <v>45495</v>
      </c>
      <c r="C1721" s="7" t="s">
        <v>74</v>
      </c>
      <c r="D1721" s="7" t="s">
        <v>54</v>
      </c>
      <c r="E1721" s="9">
        <v>786</v>
      </c>
      <c r="F1721" s="9">
        <v>166</v>
      </c>
      <c r="G1721" s="9">
        <f t="shared" si="53"/>
        <v>130476</v>
      </c>
      <c r="H1721" s="9">
        <v>0</v>
      </c>
      <c r="I1721" s="9">
        <v>0</v>
      </c>
      <c r="J1721" s="34">
        <v>0</v>
      </c>
      <c r="K1721" s="34">
        <v>0</v>
      </c>
      <c r="L1721" s="9">
        <v>0</v>
      </c>
    </row>
    <row r="1722" spans="1:12" x14ac:dyDescent="0.3">
      <c r="A1722" s="3" t="s">
        <v>160</v>
      </c>
      <c r="B1722" s="3">
        <f t="shared" si="52"/>
        <v>45495</v>
      </c>
      <c r="C1722" s="7" t="s">
        <v>74</v>
      </c>
      <c r="D1722" s="7" t="s">
        <v>55</v>
      </c>
      <c r="E1722" s="9">
        <v>746</v>
      </c>
      <c r="F1722" s="9">
        <v>183</v>
      </c>
      <c r="G1722" s="9">
        <f t="shared" si="53"/>
        <v>136518</v>
      </c>
      <c r="H1722" s="9">
        <v>0</v>
      </c>
      <c r="I1722" s="9">
        <v>0</v>
      </c>
      <c r="J1722" s="34">
        <v>0</v>
      </c>
      <c r="K1722" s="34">
        <v>0</v>
      </c>
      <c r="L1722" s="9">
        <v>0</v>
      </c>
    </row>
    <row r="1723" spans="1:12" x14ac:dyDescent="0.3">
      <c r="A1723" s="3" t="s">
        <v>160</v>
      </c>
      <c r="B1723" s="3">
        <f t="shared" si="52"/>
        <v>45495</v>
      </c>
      <c r="C1723" s="7" t="s">
        <v>74</v>
      </c>
      <c r="D1723" s="7" t="s">
        <v>56</v>
      </c>
      <c r="E1723" s="9">
        <v>826</v>
      </c>
      <c r="F1723" s="9">
        <v>201</v>
      </c>
      <c r="G1723" s="9">
        <f t="shared" si="53"/>
        <v>166026</v>
      </c>
      <c r="H1723" s="9">
        <v>1</v>
      </c>
      <c r="I1723" s="9">
        <v>0</v>
      </c>
      <c r="J1723" s="34">
        <v>0.16</v>
      </c>
      <c r="K1723" s="34">
        <v>0.03</v>
      </c>
      <c r="L1723" s="9">
        <v>0</v>
      </c>
    </row>
    <row r="1724" spans="1:12" x14ac:dyDescent="0.3">
      <c r="A1724" s="3" t="s">
        <v>160</v>
      </c>
      <c r="B1724" s="3">
        <f t="shared" si="52"/>
        <v>45495</v>
      </c>
      <c r="C1724" s="7" t="s">
        <v>74</v>
      </c>
      <c r="D1724" s="7" t="s">
        <v>57</v>
      </c>
      <c r="E1724" s="9">
        <v>669</v>
      </c>
      <c r="F1724" s="9">
        <v>175</v>
      </c>
      <c r="G1724" s="9">
        <f t="shared" si="53"/>
        <v>117075</v>
      </c>
      <c r="H1724" s="9">
        <v>0</v>
      </c>
      <c r="I1724" s="9">
        <v>0</v>
      </c>
      <c r="J1724" s="34">
        <v>0</v>
      </c>
      <c r="K1724" s="34">
        <v>0</v>
      </c>
      <c r="L1724" s="9">
        <v>0</v>
      </c>
    </row>
    <row r="1725" spans="1:12" x14ac:dyDescent="0.3">
      <c r="A1725" s="3" t="s">
        <v>160</v>
      </c>
      <c r="B1725" s="3">
        <f t="shared" si="52"/>
        <v>45495</v>
      </c>
      <c r="C1725" s="7" t="s">
        <v>74</v>
      </c>
      <c r="D1725" s="7" t="s">
        <v>58</v>
      </c>
      <c r="E1725" s="9">
        <v>53</v>
      </c>
      <c r="F1725" s="9">
        <v>5158</v>
      </c>
      <c r="G1725" s="9">
        <f t="shared" si="53"/>
        <v>273374</v>
      </c>
      <c r="H1725" s="9">
        <v>0</v>
      </c>
      <c r="I1725" s="9">
        <v>0</v>
      </c>
      <c r="J1725" s="34">
        <v>0</v>
      </c>
      <c r="K1725" s="34">
        <v>0</v>
      </c>
      <c r="L1725" s="9">
        <v>0</v>
      </c>
    </row>
    <row r="1726" spans="1:12" x14ac:dyDescent="0.3">
      <c r="A1726" s="3" t="s">
        <v>160</v>
      </c>
      <c r="B1726" s="3">
        <f t="shared" si="52"/>
        <v>45495</v>
      </c>
      <c r="C1726" s="7" t="s">
        <v>74</v>
      </c>
      <c r="D1726" s="7" t="s">
        <v>59</v>
      </c>
      <c r="E1726" s="9">
        <v>63</v>
      </c>
      <c r="F1726" s="9">
        <v>5013</v>
      </c>
      <c r="G1726" s="9">
        <f t="shared" si="53"/>
        <v>315819</v>
      </c>
      <c r="H1726" s="9">
        <v>1</v>
      </c>
      <c r="I1726" s="9">
        <v>1</v>
      </c>
      <c r="J1726" s="34">
        <v>7.0000000000000007E-2</v>
      </c>
      <c r="K1726" s="34">
        <v>0.01</v>
      </c>
      <c r="L1726" s="9">
        <v>0</v>
      </c>
    </row>
    <row r="1727" spans="1:12" x14ac:dyDescent="0.3">
      <c r="A1727" s="3" t="s">
        <v>160</v>
      </c>
      <c r="B1727" s="3">
        <f t="shared" si="52"/>
        <v>45495</v>
      </c>
      <c r="C1727" s="7" t="s">
        <v>74</v>
      </c>
      <c r="D1727" s="7" t="s">
        <v>60</v>
      </c>
      <c r="E1727" s="9">
        <v>54</v>
      </c>
      <c r="F1727" s="9">
        <v>4919</v>
      </c>
      <c r="G1727" s="9">
        <f t="shared" si="53"/>
        <v>265626</v>
      </c>
      <c r="H1727" s="9">
        <v>0</v>
      </c>
      <c r="I1727" s="9">
        <v>0</v>
      </c>
      <c r="J1727" s="34">
        <v>0</v>
      </c>
      <c r="K1727" s="34">
        <v>0</v>
      </c>
      <c r="L1727" s="9">
        <v>0</v>
      </c>
    </row>
    <row r="1728" spans="1:12" x14ac:dyDescent="0.3">
      <c r="A1728" s="3" t="s">
        <v>160</v>
      </c>
      <c r="B1728" s="3">
        <f t="shared" si="52"/>
        <v>45495</v>
      </c>
      <c r="C1728" s="7" t="s">
        <v>74</v>
      </c>
      <c r="D1728" s="7" t="s">
        <v>61</v>
      </c>
      <c r="E1728" s="9">
        <v>57</v>
      </c>
      <c r="F1728" s="9">
        <v>1198</v>
      </c>
      <c r="G1728" s="9">
        <f t="shared" si="53"/>
        <v>68286</v>
      </c>
      <c r="H1728" s="9">
        <v>0</v>
      </c>
      <c r="I1728" s="9">
        <v>0</v>
      </c>
      <c r="J1728" s="34">
        <v>0</v>
      </c>
      <c r="K1728" s="34">
        <v>0</v>
      </c>
      <c r="L1728" s="9">
        <v>0</v>
      </c>
    </row>
    <row r="1729" spans="1:12" x14ac:dyDescent="0.3">
      <c r="A1729" s="3" t="s">
        <v>160</v>
      </c>
      <c r="B1729" s="3">
        <f t="shared" si="52"/>
        <v>45495</v>
      </c>
      <c r="C1729" s="7" t="s">
        <v>76</v>
      </c>
      <c r="D1729" s="7" t="s">
        <v>46</v>
      </c>
      <c r="E1729" s="9">
        <v>135</v>
      </c>
      <c r="F1729" s="9">
        <v>309</v>
      </c>
      <c r="G1729" s="9">
        <f t="shared" si="53"/>
        <v>41715</v>
      </c>
      <c r="H1729" s="9">
        <v>1</v>
      </c>
      <c r="I1729" s="9">
        <v>0</v>
      </c>
      <c r="J1729" s="34">
        <v>0.22</v>
      </c>
      <c r="K1729" s="34">
        <v>0.02</v>
      </c>
      <c r="L1729" s="9">
        <v>0</v>
      </c>
    </row>
    <row r="1730" spans="1:12" x14ac:dyDescent="0.3">
      <c r="A1730" s="3" t="s">
        <v>160</v>
      </c>
      <c r="B1730" s="3">
        <f t="shared" ref="B1730:B1793" si="54">DATE(LEFT(A1730,4),1,1)
 + MOD(1 - WEEKDAY(DATE(LEFT(A1730,4),1,1),2),7)
 + 7*(VALUE(RIGHT(A1730,2)) - 1)</f>
        <v>45495</v>
      </c>
      <c r="C1730" s="7" t="s">
        <v>76</v>
      </c>
      <c r="D1730" s="7" t="s">
        <v>49</v>
      </c>
      <c r="E1730" s="9">
        <v>126</v>
      </c>
      <c r="F1730" s="9">
        <v>315</v>
      </c>
      <c r="G1730" s="9">
        <f t="shared" ref="G1730:G1793" si="55">E1730*F1730</f>
        <v>39690</v>
      </c>
      <c r="H1730" s="9">
        <v>0</v>
      </c>
      <c r="I1730" s="9">
        <v>0</v>
      </c>
      <c r="J1730" s="34">
        <v>0</v>
      </c>
      <c r="K1730" s="34">
        <v>0</v>
      </c>
      <c r="L1730" s="9">
        <v>0</v>
      </c>
    </row>
    <row r="1731" spans="1:12" x14ac:dyDescent="0.3">
      <c r="A1731" s="3" t="s">
        <v>160</v>
      </c>
      <c r="B1731" s="3">
        <f t="shared" si="54"/>
        <v>45495</v>
      </c>
      <c r="C1731" s="7" t="s">
        <v>76</v>
      </c>
      <c r="D1731" s="7" t="s">
        <v>50</v>
      </c>
      <c r="E1731" s="9">
        <v>129</v>
      </c>
      <c r="F1731" s="9">
        <v>321</v>
      </c>
      <c r="G1731" s="9">
        <f t="shared" si="55"/>
        <v>41409</v>
      </c>
      <c r="H1731" s="9">
        <v>0</v>
      </c>
      <c r="I1731" s="9">
        <v>0</v>
      </c>
      <c r="J1731" s="34">
        <v>0</v>
      </c>
      <c r="K1731" s="34">
        <v>0</v>
      </c>
      <c r="L1731" s="9">
        <v>0</v>
      </c>
    </row>
    <row r="1732" spans="1:12" x14ac:dyDescent="0.3">
      <c r="A1732" s="3" t="s">
        <v>160</v>
      </c>
      <c r="B1732" s="3">
        <f t="shared" si="54"/>
        <v>45495</v>
      </c>
      <c r="C1732" s="7" t="s">
        <v>76</v>
      </c>
      <c r="D1732" s="7" t="s">
        <v>51</v>
      </c>
      <c r="E1732" s="9">
        <v>124</v>
      </c>
      <c r="F1732" s="9">
        <v>365</v>
      </c>
      <c r="G1732" s="9">
        <f t="shared" si="55"/>
        <v>45260</v>
      </c>
      <c r="H1732" s="9">
        <v>1</v>
      </c>
      <c r="I1732" s="9">
        <v>0</v>
      </c>
      <c r="J1732" s="34">
        <v>0.17</v>
      </c>
      <c r="K1732" s="34">
        <v>0.02</v>
      </c>
      <c r="L1732" s="9">
        <v>0</v>
      </c>
    </row>
    <row r="1733" spans="1:12" x14ac:dyDescent="0.3">
      <c r="A1733" s="3" t="s">
        <v>160</v>
      </c>
      <c r="B1733" s="3">
        <f t="shared" si="54"/>
        <v>45495</v>
      </c>
      <c r="C1733" s="7" t="s">
        <v>76</v>
      </c>
      <c r="D1733" s="7" t="s">
        <v>52</v>
      </c>
      <c r="E1733" s="9">
        <v>124</v>
      </c>
      <c r="F1733" s="9">
        <v>269</v>
      </c>
      <c r="G1733" s="9">
        <f t="shared" si="55"/>
        <v>33356</v>
      </c>
      <c r="H1733" s="9">
        <v>0</v>
      </c>
      <c r="I1733" s="9">
        <v>0</v>
      </c>
      <c r="J1733" s="34">
        <v>0</v>
      </c>
      <c r="K1733" s="34">
        <v>0</v>
      </c>
      <c r="L1733" s="9">
        <v>0</v>
      </c>
    </row>
    <row r="1734" spans="1:12" x14ac:dyDescent="0.3">
      <c r="A1734" s="3" t="s">
        <v>160</v>
      </c>
      <c r="B1734" s="3">
        <f t="shared" si="54"/>
        <v>45495</v>
      </c>
      <c r="C1734" s="7" t="s">
        <v>76</v>
      </c>
      <c r="D1734" s="7" t="s">
        <v>54</v>
      </c>
      <c r="E1734" s="9">
        <v>405</v>
      </c>
      <c r="F1734" s="9">
        <v>173</v>
      </c>
      <c r="G1734" s="9">
        <f t="shared" si="55"/>
        <v>70065</v>
      </c>
      <c r="H1734" s="9">
        <v>1</v>
      </c>
      <c r="I1734" s="9">
        <v>0</v>
      </c>
      <c r="J1734" s="34">
        <v>0.16</v>
      </c>
      <c r="K1734" s="34">
        <v>0.03</v>
      </c>
      <c r="L1734" s="9">
        <v>0</v>
      </c>
    </row>
    <row r="1735" spans="1:12" x14ac:dyDescent="0.3">
      <c r="A1735" s="3" t="s">
        <v>160</v>
      </c>
      <c r="B1735" s="3">
        <f t="shared" si="54"/>
        <v>45495</v>
      </c>
      <c r="C1735" s="7" t="s">
        <v>76</v>
      </c>
      <c r="D1735" s="7" t="s">
        <v>55</v>
      </c>
      <c r="E1735" s="9">
        <v>497</v>
      </c>
      <c r="F1735" s="9">
        <v>190</v>
      </c>
      <c r="G1735" s="9">
        <f t="shared" si="55"/>
        <v>94430</v>
      </c>
      <c r="H1735" s="9">
        <v>1</v>
      </c>
      <c r="I1735" s="9">
        <v>1</v>
      </c>
      <c r="J1735" s="34">
        <v>0.19</v>
      </c>
      <c r="K1735" s="34">
        <v>0.03</v>
      </c>
      <c r="L1735" s="9">
        <v>0</v>
      </c>
    </row>
    <row r="1736" spans="1:12" x14ac:dyDescent="0.3">
      <c r="A1736" s="3" t="s">
        <v>160</v>
      </c>
      <c r="B1736" s="3">
        <f t="shared" si="54"/>
        <v>45495</v>
      </c>
      <c r="C1736" s="7" t="s">
        <v>76</v>
      </c>
      <c r="D1736" s="7" t="s">
        <v>56</v>
      </c>
      <c r="E1736" s="9">
        <v>368</v>
      </c>
      <c r="F1736" s="9">
        <v>210</v>
      </c>
      <c r="G1736" s="9">
        <f t="shared" si="55"/>
        <v>77280</v>
      </c>
      <c r="H1736" s="9">
        <v>0</v>
      </c>
      <c r="I1736" s="9">
        <v>0</v>
      </c>
      <c r="J1736" s="34">
        <v>0</v>
      </c>
      <c r="K1736" s="34">
        <v>0</v>
      </c>
      <c r="L1736" s="9">
        <v>4</v>
      </c>
    </row>
    <row r="1737" spans="1:12" x14ac:dyDescent="0.3">
      <c r="A1737" s="3" t="s">
        <v>160</v>
      </c>
      <c r="B1737" s="3">
        <f t="shared" si="54"/>
        <v>45495</v>
      </c>
      <c r="C1737" s="7" t="s">
        <v>76</v>
      </c>
      <c r="D1737" s="7" t="s">
        <v>57</v>
      </c>
      <c r="E1737" s="9">
        <v>384</v>
      </c>
      <c r="F1737" s="9">
        <v>180</v>
      </c>
      <c r="G1737" s="9">
        <f t="shared" si="55"/>
        <v>69120</v>
      </c>
      <c r="H1737" s="9">
        <v>1</v>
      </c>
      <c r="I1737" s="9">
        <v>0</v>
      </c>
      <c r="J1737" s="34">
        <v>0.19</v>
      </c>
      <c r="K1737" s="34">
        <v>0.03</v>
      </c>
      <c r="L1737" s="9">
        <v>0</v>
      </c>
    </row>
    <row r="1738" spans="1:12" x14ac:dyDescent="0.3">
      <c r="A1738" s="3" t="s">
        <v>160</v>
      </c>
      <c r="B1738" s="3">
        <f t="shared" si="54"/>
        <v>45495</v>
      </c>
      <c r="C1738" s="7" t="s">
        <v>76</v>
      </c>
      <c r="D1738" s="7" t="s">
        <v>58</v>
      </c>
      <c r="E1738" s="9">
        <v>63</v>
      </c>
      <c r="F1738" s="9">
        <v>5390</v>
      </c>
      <c r="G1738" s="9">
        <f t="shared" si="55"/>
        <v>339570</v>
      </c>
      <c r="H1738" s="9">
        <v>0</v>
      </c>
      <c r="I1738" s="9">
        <v>0</v>
      </c>
      <c r="J1738" s="34">
        <v>0</v>
      </c>
      <c r="K1738" s="34">
        <v>0</v>
      </c>
      <c r="L1738" s="9">
        <v>1</v>
      </c>
    </row>
    <row r="1739" spans="1:12" x14ac:dyDescent="0.3">
      <c r="A1739" s="3" t="s">
        <v>160</v>
      </c>
      <c r="B1739" s="3">
        <f t="shared" si="54"/>
        <v>45495</v>
      </c>
      <c r="C1739" s="7" t="s">
        <v>76</v>
      </c>
      <c r="D1739" s="7" t="s">
        <v>59</v>
      </c>
      <c r="E1739" s="9">
        <v>58</v>
      </c>
      <c r="F1739" s="9">
        <v>5261</v>
      </c>
      <c r="G1739" s="9">
        <f t="shared" si="55"/>
        <v>305138</v>
      </c>
      <c r="H1739" s="9">
        <v>0</v>
      </c>
      <c r="I1739" s="9">
        <v>0</v>
      </c>
      <c r="J1739" s="34">
        <v>0</v>
      </c>
      <c r="K1739" s="34">
        <v>0</v>
      </c>
      <c r="L1739" s="9">
        <v>1</v>
      </c>
    </row>
    <row r="1740" spans="1:12" x14ac:dyDescent="0.3">
      <c r="A1740" s="3" t="s">
        <v>160</v>
      </c>
      <c r="B1740" s="3">
        <f t="shared" si="54"/>
        <v>45495</v>
      </c>
      <c r="C1740" s="7" t="s">
        <v>76</v>
      </c>
      <c r="D1740" s="7" t="s">
        <v>60</v>
      </c>
      <c r="E1740" s="9">
        <v>59</v>
      </c>
      <c r="F1740" s="9">
        <v>5098</v>
      </c>
      <c r="G1740" s="9">
        <f t="shared" si="55"/>
        <v>300782</v>
      </c>
      <c r="H1740" s="9">
        <v>1</v>
      </c>
      <c r="I1740" s="9">
        <v>0</v>
      </c>
      <c r="J1740" s="34">
        <v>7.0000000000000007E-2</v>
      </c>
      <c r="K1740" s="34">
        <v>0.01</v>
      </c>
      <c r="L1740" s="9">
        <v>1</v>
      </c>
    </row>
    <row r="1741" spans="1:12" x14ac:dyDescent="0.3">
      <c r="A1741" s="3" t="s">
        <v>160</v>
      </c>
      <c r="B1741" s="3">
        <f t="shared" si="54"/>
        <v>45495</v>
      </c>
      <c r="C1741" s="7" t="s">
        <v>76</v>
      </c>
      <c r="D1741" s="7" t="s">
        <v>61</v>
      </c>
      <c r="E1741" s="9">
        <v>60</v>
      </c>
      <c r="F1741" s="9">
        <v>1244</v>
      </c>
      <c r="G1741" s="9">
        <f t="shared" si="55"/>
        <v>74640</v>
      </c>
      <c r="H1741" s="9">
        <v>0</v>
      </c>
      <c r="I1741" s="9">
        <v>0</v>
      </c>
      <c r="J1741" s="34">
        <v>0</v>
      </c>
      <c r="K1741" s="34">
        <v>0</v>
      </c>
      <c r="L1741" s="9">
        <v>0</v>
      </c>
    </row>
    <row r="1742" spans="1:12" x14ac:dyDescent="0.3">
      <c r="A1742" s="3" t="s">
        <v>163</v>
      </c>
      <c r="B1742" s="3">
        <f t="shared" si="54"/>
        <v>45502</v>
      </c>
      <c r="C1742" s="7" t="s">
        <v>62</v>
      </c>
      <c r="D1742" s="7" t="s">
        <v>46</v>
      </c>
      <c r="E1742" s="9">
        <v>306</v>
      </c>
      <c r="F1742" s="9">
        <v>293</v>
      </c>
      <c r="G1742" s="9">
        <f t="shared" si="55"/>
        <v>89658</v>
      </c>
      <c r="H1742" s="9">
        <v>0</v>
      </c>
      <c r="I1742" s="9">
        <v>0</v>
      </c>
      <c r="J1742" s="34">
        <v>0</v>
      </c>
      <c r="K1742" s="34">
        <v>0</v>
      </c>
      <c r="L1742" s="9">
        <v>0</v>
      </c>
    </row>
    <row r="1743" spans="1:12" x14ac:dyDescent="0.3">
      <c r="A1743" s="3" t="s">
        <v>163</v>
      </c>
      <c r="B1743" s="3">
        <f t="shared" si="54"/>
        <v>45502</v>
      </c>
      <c r="C1743" s="7" t="s">
        <v>62</v>
      </c>
      <c r="D1743" s="7" t="s">
        <v>49</v>
      </c>
      <c r="E1743" s="9">
        <v>322</v>
      </c>
      <c r="F1743" s="9">
        <v>305</v>
      </c>
      <c r="G1743" s="9">
        <f t="shared" si="55"/>
        <v>98210</v>
      </c>
      <c r="H1743" s="9">
        <v>0</v>
      </c>
      <c r="I1743" s="9">
        <v>0</v>
      </c>
      <c r="J1743" s="34">
        <v>0</v>
      </c>
      <c r="K1743" s="34">
        <v>0</v>
      </c>
      <c r="L1743" s="9">
        <v>0</v>
      </c>
    </row>
    <row r="1744" spans="1:12" x14ac:dyDescent="0.3">
      <c r="A1744" s="3" t="s">
        <v>163</v>
      </c>
      <c r="B1744" s="3">
        <f t="shared" si="54"/>
        <v>45502</v>
      </c>
      <c r="C1744" s="7" t="s">
        <v>62</v>
      </c>
      <c r="D1744" s="7" t="s">
        <v>50</v>
      </c>
      <c r="E1744" s="9">
        <v>377</v>
      </c>
      <c r="F1744" s="9">
        <v>313</v>
      </c>
      <c r="G1744" s="9">
        <f t="shared" si="55"/>
        <v>118001</v>
      </c>
      <c r="H1744" s="9">
        <v>1</v>
      </c>
      <c r="I1744" s="9">
        <v>1</v>
      </c>
      <c r="J1744" s="34">
        <v>0.22</v>
      </c>
      <c r="K1744" s="34">
        <v>0.02</v>
      </c>
      <c r="L1744" s="9">
        <v>0</v>
      </c>
    </row>
    <row r="1745" spans="1:12" x14ac:dyDescent="0.3">
      <c r="A1745" s="3" t="s">
        <v>163</v>
      </c>
      <c r="B1745" s="3">
        <f t="shared" si="54"/>
        <v>45502</v>
      </c>
      <c r="C1745" s="7" t="s">
        <v>62</v>
      </c>
      <c r="D1745" s="7" t="s">
        <v>51</v>
      </c>
      <c r="E1745" s="9">
        <v>325</v>
      </c>
      <c r="F1745" s="9">
        <v>347</v>
      </c>
      <c r="G1745" s="9">
        <f t="shared" si="55"/>
        <v>112775</v>
      </c>
      <c r="H1745" s="9">
        <v>0</v>
      </c>
      <c r="I1745" s="9">
        <v>0</v>
      </c>
      <c r="J1745" s="34">
        <v>0</v>
      </c>
      <c r="K1745" s="34">
        <v>0</v>
      </c>
      <c r="L1745" s="9">
        <v>0</v>
      </c>
    </row>
    <row r="1746" spans="1:12" x14ac:dyDescent="0.3">
      <c r="A1746" s="3" t="s">
        <v>163</v>
      </c>
      <c r="B1746" s="3">
        <f t="shared" si="54"/>
        <v>45502</v>
      </c>
      <c r="C1746" s="7" t="s">
        <v>62</v>
      </c>
      <c r="D1746" s="7" t="s">
        <v>52</v>
      </c>
      <c r="E1746" s="9">
        <v>297</v>
      </c>
      <c r="F1746" s="9">
        <v>255</v>
      </c>
      <c r="G1746" s="9">
        <f t="shared" si="55"/>
        <v>75735</v>
      </c>
      <c r="H1746" s="9">
        <v>0</v>
      </c>
      <c r="I1746" s="9">
        <v>0</v>
      </c>
      <c r="J1746" s="34">
        <v>0</v>
      </c>
      <c r="K1746" s="34">
        <v>0</v>
      </c>
      <c r="L1746" s="9">
        <v>0</v>
      </c>
    </row>
    <row r="1747" spans="1:12" x14ac:dyDescent="0.3">
      <c r="A1747" s="3" t="s">
        <v>163</v>
      </c>
      <c r="B1747" s="3">
        <f t="shared" si="54"/>
        <v>45502</v>
      </c>
      <c r="C1747" s="7" t="s">
        <v>62</v>
      </c>
      <c r="D1747" s="7" t="s">
        <v>54</v>
      </c>
      <c r="E1747" s="9">
        <v>860</v>
      </c>
      <c r="F1747" s="9">
        <v>165</v>
      </c>
      <c r="G1747" s="9">
        <f t="shared" si="55"/>
        <v>141900</v>
      </c>
      <c r="H1747" s="9">
        <v>1</v>
      </c>
      <c r="I1747" s="9">
        <v>1</v>
      </c>
      <c r="J1747" s="34">
        <v>0.15</v>
      </c>
      <c r="K1747" s="34">
        <v>0.03</v>
      </c>
      <c r="L1747" s="9">
        <v>0</v>
      </c>
    </row>
    <row r="1748" spans="1:12" x14ac:dyDescent="0.3">
      <c r="A1748" s="3" t="s">
        <v>163</v>
      </c>
      <c r="B1748" s="3">
        <f t="shared" si="54"/>
        <v>45502</v>
      </c>
      <c r="C1748" s="7" t="s">
        <v>62</v>
      </c>
      <c r="D1748" s="7" t="s">
        <v>55</v>
      </c>
      <c r="E1748" s="9">
        <v>784</v>
      </c>
      <c r="F1748" s="9">
        <v>183</v>
      </c>
      <c r="G1748" s="9">
        <f t="shared" si="55"/>
        <v>143472</v>
      </c>
      <c r="H1748" s="9">
        <v>0</v>
      </c>
      <c r="I1748" s="9">
        <v>0</v>
      </c>
      <c r="J1748" s="34">
        <v>0</v>
      </c>
      <c r="K1748" s="34">
        <v>0</v>
      </c>
      <c r="L1748" s="9">
        <v>0</v>
      </c>
    </row>
    <row r="1749" spans="1:12" x14ac:dyDescent="0.3">
      <c r="A1749" s="3" t="s">
        <v>163</v>
      </c>
      <c r="B1749" s="3">
        <f t="shared" si="54"/>
        <v>45502</v>
      </c>
      <c r="C1749" s="7" t="s">
        <v>62</v>
      </c>
      <c r="D1749" s="7" t="s">
        <v>56</v>
      </c>
      <c r="E1749" s="9">
        <v>695</v>
      </c>
      <c r="F1749" s="9">
        <v>201</v>
      </c>
      <c r="G1749" s="9">
        <f t="shared" si="55"/>
        <v>139695</v>
      </c>
      <c r="H1749" s="9">
        <v>0</v>
      </c>
      <c r="I1749" s="9">
        <v>0</v>
      </c>
      <c r="J1749" s="34">
        <v>0</v>
      </c>
      <c r="K1749" s="34">
        <v>0</v>
      </c>
      <c r="L1749" s="9">
        <v>0</v>
      </c>
    </row>
    <row r="1750" spans="1:12" x14ac:dyDescent="0.3">
      <c r="A1750" s="3" t="s">
        <v>163</v>
      </c>
      <c r="B1750" s="3">
        <f t="shared" si="54"/>
        <v>45502</v>
      </c>
      <c r="C1750" s="7" t="s">
        <v>62</v>
      </c>
      <c r="D1750" s="7" t="s">
        <v>57</v>
      </c>
      <c r="E1750" s="9">
        <v>781</v>
      </c>
      <c r="F1750" s="9">
        <v>173</v>
      </c>
      <c r="G1750" s="9">
        <f t="shared" si="55"/>
        <v>135113</v>
      </c>
      <c r="H1750" s="9">
        <v>1</v>
      </c>
      <c r="I1750" s="9">
        <v>0</v>
      </c>
      <c r="J1750" s="34">
        <v>0.13</v>
      </c>
      <c r="K1750" s="34">
        <v>0.03</v>
      </c>
      <c r="L1750" s="9">
        <v>8</v>
      </c>
    </row>
    <row r="1751" spans="1:12" x14ac:dyDescent="0.3">
      <c r="A1751" s="3" t="s">
        <v>163</v>
      </c>
      <c r="B1751" s="3">
        <f t="shared" si="54"/>
        <v>45502</v>
      </c>
      <c r="C1751" s="7" t="s">
        <v>62</v>
      </c>
      <c r="D1751" s="7" t="s">
        <v>58</v>
      </c>
      <c r="E1751" s="9">
        <v>51</v>
      </c>
      <c r="F1751" s="9">
        <v>5119</v>
      </c>
      <c r="G1751" s="9">
        <f t="shared" si="55"/>
        <v>261069</v>
      </c>
      <c r="H1751" s="9">
        <v>1</v>
      </c>
      <c r="I1751" s="9">
        <v>0</v>
      </c>
      <c r="J1751" s="34">
        <v>0.05</v>
      </c>
      <c r="K1751" s="34">
        <v>0.01</v>
      </c>
      <c r="L1751" s="9">
        <v>0</v>
      </c>
    </row>
    <row r="1752" spans="1:12" x14ac:dyDescent="0.3">
      <c r="A1752" s="3" t="s">
        <v>163</v>
      </c>
      <c r="B1752" s="3">
        <f t="shared" si="54"/>
        <v>45502</v>
      </c>
      <c r="C1752" s="7" t="s">
        <v>62</v>
      </c>
      <c r="D1752" s="7" t="s">
        <v>59</v>
      </c>
      <c r="E1752" s="9">
        <v>54</v>
      </c>
      <c r="F1752" s="9">
        <v>5020</v>
      </c>
      <c r="G1752" s="9">
        <f t="shared" si="55"/>
        <v>271080</v>
      </c>
      <c r="H1752" s="9">
        <v>1</v>
      </c>
      <c r="I1752" s="9">
        <v>0</v>
      </c>
      <c r="J1752" s="34">
        <v>0.1</v>
      </c>
      <c r="K1752" s="34">
        <v>0.01</v>
      </c>
      <c r="L1752" s="9">
        <v>0</v>
      </c>
    </row>
    <row r="1753" spans="1:12" x14ac:dyDescent="0.3">
      <c r="A1753" s="3" t="s">
        <v>163</v>
      </c>
      <c r="B1753" s="3">
        <f t="shared" si="54"/>
        <v>45502</v>
      </c>
      <c r="C1753" s="7" t="s">
        <v>62</v>
      </c>
      <c r="D1753" s="7" t="s">
        <v>60</v>
      </c>
      <c r="E1753" s="9">
        <v>53</v>
      </c>
      <c r="F1753" s="9">
        <v>4863</v>
      </c>
      <c r="G1753" s="9">
        <f t="shared" si="55"/>
        <v>257739</v>
      </c>
      <c r="H1753" s="9">
        <v>0</v>
      </c>
      <c r="I1753" s="9">
        <v>0</v>
      </c>
      <c r="J1753" s="34">
        <v>0</v>
      </c>
      <c r="K1753" s="34">
        <v>0</v>
      </c>
      <c r="L1753" s="9">
        <v>0</v>
      </c>
    </row>
    <row r="1754" spans="1:12" x14ac:dyDescent="0.3">
      <c r="A1754" s="3" t="s">
        <v>163</v>
      </c>
      <c r="B1754" s="3">
        <f t="shared" si="54"/>
        <v>45502</v>
      </c>
      <c r="C1754" s="7" t="s">
        <v>62</v>
      </c>
      <c r="D1754" s="7" t="s">
        <v>61</v>
      </c>
      <c r="E1754" s="9">
        <v>56</v>
      </c>
      <c r="F1754" s="9">
        <v>1186</v>
      </c>
      <c r="G1754" s="9">
        <f t="shared" si="55"/>
        <v>66416</v>
      </c>
      <c r="H1754" s="9">
        <v>0</v>
      </c>
      <c r="I1754" s="9">
        <v>0</v>
      </c>
      <c r="J1754" s="34">
        <v>0</v>
      </c>
      <c r="K1754" s="34">
        <v>0</v>
      </c>
      <c r="L1754" s="9">
        <v>0</v>
      </c>
    </row>
    <row r="1755" spans="1:12" x14ac:dyDescent="0.3">
      <c r="A1755" s="3" t="s">
        <v>163</v>
      </c>
      <c r="B1755" s="3">
        <f t="shared" si="54"/>
        <v>45502</v>
      </c>
      <c r="C1755" s="7" t="s">
        <v>66</v>
      </c>
      <c r="D1755" s="7" t="s">
        <v>46</v>
      </c>
      <c r="E1755" s="9">
        <v>192</v>
      </c>
      <c r="F1755" s="9">
        <v>299</v>
      </c>
      <c r="G1755" s="9">
        <f t="shared" si="55"/>
        <v>57408</v>
      </c>
      <c r="H1755" s="9">
        <v>1</v>
      </c>
      <c r="I1755" s="9">
        <v>0</v>
      </c>
      <c r="J1755" s="34">
        <v>0.12</v>
      </c>
      <c r="K1755" s="34">
        <v>0.01</v>
      </c>
      <c r="L1755" s="9">
        <v>0</v>
      </c>
    </row>
    <row r="1756" spans="1:12" x14ac:dyDescent="0.3">
      <c r="A1756" s="3" t="s">
        <v>163</v>
      </c>
      <c r="B1756" s="3">
        <f t="shared" si="54"/>
        <v>45502</v>
      </c>
      <c r="C1756" s="7" t="s">
        <v>66</v>
      </c>
      <c r="D1756" s="7" t="s">
        <v>49</v>
      </c>
      <c r="E1756" s="9">
        <v>189</v>
      </c>
      <c r="F1756" s="9">
        <v>311</v>
      </c>
      <c r="G1756" s="9">
        <f t="shared" si="55"/>
        <v>58779</v>
      </c>
      <c r="H1756" s="9">
        <v>0</v>
      </c>
      <c r="I1756" s="9">
        <v>0</v>
      </c>
      <c r="J1756" s="34">
        <v>0</v>
      </c>
      <c r="K1756" s="34">
        <v>0</v>
      </c>
      <c r="L1756" s="9">
        <v>0</v>
      </c>
    </row>
    <row r="1757" spans="1:12" x14ac:dyDescent="0.3">
      <c r="A1757" s="3" t="s">
        <v>163</v>
      </c>
      <c r="B1757" s="3">
        <f t="shared" si="54"/>
        <v>45502</v>
      </c>
      <c r="C1757" s="7" t="s">
        <v>66</v>
      </c>
      <c r="D1757" s="7" t="s">
        <v>50</v>
      </c>
      <c r="E1757" s="9">
        <v>238</v>
      </c>
      <c r="F1757" s="9">
        <v>320</v>
      </c>
      <c r="G1757" s="9">
        <f t="shared" si="55"/>
        <v>76160</v>
      </c>
      <c r="H1757" s="9">
        <v>1</v>
      </c>
      <c r="I1757" s="9">
        <v>1</v>
      </c>
      <c r="J1757" s="34">
        <v>0.2</v>
      </c>
      <c r="K1757" s="34">
        <v>0.01</v>
      </c>
      <c r="L1757" s="9">
        <v>0</v>
      </c>
    </row>
    <row r="1758" spans="1:12" x14ac:dyDescent="0.3">
      <c r="A1758" s="3" t="s">
        <v>163</v>
      </c>
      <c r="B1758" s="3">
        <f t="shared" si="54"/>
        <v>45502</v>
      </c>
      <c r="C1758" s="7" t="s">
        <v>66</v>
      </c>
      <c r="D1758" s="7" t="s">
        <v>51</v>
      </c>
      <c r="E1758" s="9">
        <v>225</v>
      </c>
      <c r="F1758" s="9">
        <v>356</v>
      </c>
      <c r="G1758" s="9">
        <f t="shared" si="55"/>
        <v>80100</v>
      </c>
      <c r="H1758" s="9">
        <v>1</v>
      </c>
      <c r="I1758" s="9">
        <v>0</v>
      </c>
      <c r="J1758" s="34">
        <v>0.2</v>
      </c>
      <c r="K1758" s="34">
        <v>0.01</v>
      </c>
      <c r="L1758" s="9">
        <v>0</v>
      </c>
    </row>
    <row r="1759" spans="1:12" x14ac:dyDescent="0.3">
      <c r="A1759" s="3" t="s">
        <v>163</v>
      </c>
      <c r="B1759" s="3">
        <f t="shared" si="54"/>
        <v>45502</v>
      </c>
      <c r="C1759" s="7" t="s">
        <v>66</v>
      </c>
      <c r="D1759" s="7" t="s">
        <v>52</v>
      </c>
      <c r="E1759" s="9">
        <v>206</v>
      </c>
      <c r="F1759" s="9">
        <v>264</v>
      </c>
      <c r="G1759" s="9">
        <f t="shared" si="55"/>
        <v>54384</v>
      </c>
      <c r="H1759" s="9">
        <v>0</v>
      </c>
      <c r="I1759" s="9">
        <v>0</v>
      </c>
      <c r="J1759" s="34">
        <v>0</v>
      </c>
      <c r="K1759" s="34">
        <v>0</v>
      </c>
      <c r="L1759" s="9">
        <v>0</v>
      </c>
    </row>
    <row r="1760" spans="1:12" x14ac:dyDescent="0.3">
      <c r="A1760" s="3" t="s">
        <v>163</v>
      </c>
      <c r="B1760" s="3">
        <f t="shared" si="54"/>
        <v>45502</v>
      </c>
      <c r="C1760" s="7" t="s">
        <v>66</v>
      </c>
      <c r="D1760" s="7" t="s">
        <v>54</v>
      </c>
      <c r="E1760" s="9">
        <v>585</v>
      </c>
      <c r="F1760" s="9">
        <v>169</v>
      </c>
      <c r="G1760" s="9">
        <f t="shared" si="55"/>
        <v>98865</v>
      </c>
      <c r="H1760" s="9">
        <v>1</v>
      </c>
      <c r="I1760" s="9">
        <v>1</v>
      </c>
      <c r="J1760" s="34">
        <v>0.14000000000000001</v>
      </c>
      <c r="K1760" s="34">
        <v>0.02</v>
      </c>
      <c r="L1760" s="9">
        <v>0</v>
      </c>
    </row>
    <row r="1761" spans="1:12" x14ac:dyDescent="0.3">
      <c r="A1761" s="3" t="s">
        <v>163</v>
      </c>
      <c r="B1761" s="3">
        <f t="shared" si="54"/>
        <v>45502</v>
      </c>
      <c r="C1761" s="7" t="s">
        <v>66</v>
      </c>
      <c r="D1761" s="7" t="s">
        <v>55</v>
      </c>
      <c r="E1761" s="9">
        <v>612</v>
      </c>
      <c r="F1761" s="9">
        <v>187</v>
      </c>
      <c r="G1761" s="9">
        <f t="shared" si="55"/>
        <v>114444</v>
      </c>
      <c r="H1761" s="9">
        <v>1</v>
      </c>
      <c r="I1761" s="9">
        <v>0</v>
      </c>
      <c r="J1761" s="34">
        <v>0.23</v>
      </c>
      <c r="K1761" s="34">
        <v>0.02</v>
      </c>
      <c r="L1761" s="9">
        <v>0</v>
      </c>
    </row>
    <row r="1762" spans="1:12" x14ac:dyDescent="0.3">
      <c r="A1762" s="3" t="s">
        <v>163</v>
      </c>
      <c r="B1762" s="3">
        <f t="shared" si="54"/>
        <v>45502</v>
      </c>
      <c r="C1762" s="7" t="s">
        <v>66</v>
      </c>
      <c r="D1762" s="7" t="s">
        <v>56</v>
      </c>
      <c r="E1762" s="9">
        <v>492</v>
      </c>
      <c r="F1762" s="9">
        <v>207</v>
      </c>
      <c r="G1762" s="9">
        <f t="shared" si="55"/>
        <v>101844</v>
      </c>
      <c r="H1762" s="9">
        <v>1</v>
      </c>
      <c r="I1762" s="9">
        <v>0</v>
      </c>
      <c r="J1762" s="34">
        <v>0.11</v>
      </c>
      <c r="K1762" s="34">
        <v>0.02</v>
      </c>
      <c r="L1762" s="9">
        <v>5</v>
      </c>
    </row>
    <row r="1763" spans="1:12" x14ac:dyDescent="0.3">
      <c r="A1763" s="3" t="s">
        <v>163</v>
      </c>
      <c r="B1763" s="3">
        <f t="shared" si="54"/>
        <v>45502</v>
      </c>
      <c r="C1763" s="7" t="s">
        <v>66</v>
      </c>
      <c r="D1763" s="7" t="s">
        <v>57</v>
      </c>
      <c r="E1763" s="9">
        <v>521</v>
      </c>
      <c r="F1763" s="9">
        <v>178</v>
      </c>
      <c r="G1763" s="9">
        <f t="shared" si="55"/>
        <v>92738</v>
      </c>
      <c r="H1763" s="9">
        <v>0</v>
      </c>
      <c r="I1763" s="9">
        <v>0</v>
      </c>
      <c r="J1763" s="34">
        <v>0</v>
      </c>
      <c r="K1763" s="34">
        <v>0</v>
      </c>
      <c r="L1763" s="9">
        <v>5</v>
      </c>
    </row>
    <row r="1764" spans="1:12" x14ac:dyDescent="0.3">
      <c r="A1764" s="3" t="s">
        <v>163</v>
      </c>
      <c r="B1764" s="3">
        <f t="shared" si="54"/>
        <v>45502</v>
      </c>
      <c r="C1764" s="7" t="s">
        <v>66</v>
      </c>
      <c r="D1764" s="7" t="s">
        <v>58</v>
      </c>
      <c r="E1764" s="9">
        <v>44</v>
      </c>
      <c r="F1764" s="9">
        <v>5259</v>
      </c>
      <c r="G1764" s="9">
        <f t="shared" si="55"/>
        <v>231396</v>
      </c>
      <c r="H1764" s="9">
        <v>0</v>
      </c>
      <c r="I1764" s="9">
        <v>0</v>
      </c>
      <c r="J1764" s="34">
        <v>0</v>
      </c>
      <c r="K1764" s="34">
        <v>0</v>
      </c>
      <c r="L1764" s="9">
        <v>0</v>
      </c>
    </row>
    <row r="1765" spans="1:12" x14ac:dyDescent="0.3">
      <c r="A1765" s="3" t="s">
        <v>163</v>
      </c>
      <c r="B1765" s="3">
        <f t="shared" si="54"/>
        <v>45502</v>
      </c>
      <c r="C1765" s="7" t="s">
        <v>66</v>
      </c>
      <c r="D1765" s="7" t="s">
        <v>59</v>
      </c>
      <c r="E1765" s="9">
        <v>42</v>
      </c>
      <c r="F1765" s="9">
        <v>5178</v>
      </c>
      <c r="G1765" s="9">
        <f t="shared" si="55"/>
        <v>217476</v>
      </c>
      <c r="H1765" s="9">
        <v>0</v>
      </c>
      <c r="I1765" s="9">
        <v>0</v>
      </c>
      <c r="J1765" s="34">
        <v>0</v>
      </c>
      <c r="K1765" s="34">
        <v>0</v>
      </c>
      <c r="L1765" s="9">
        <v>0</v>
      </c>
    </row>
    <row r="1766" spans="1:12" x14ac:dyDescent="0.3">
      <c r="A1766" s="3" t="s">
        <v>163</v>
      </c>
      <c r="B1766" s="3">
        <f t="shared" si="54"/>
        <v>45502</v>
      </c>
      <c r="C1766" s="7" t="s">
        <v>66</v>
      </c>
      <c r="D1766" s="7" t="s">
        <v>60</v>
      </c>
      <c r="E1766" s="9">
        <v>41</v>
      </c>
      <c r="F1766" s="9">
        <v>5019</v>
      </c>
      <c r="G1766" s="9">
        <f t="shared" si="55"/>
        <v>205779</v>
      </c>
      <c r="H1766" s="9">
        <v>0</v>
      </c>
      <c r="I1766" s="9">
        <v>0</v>
      </c>
      <c r="J1766" s="34">
        <v>0</v>
      </c>
      <c r="K1766" s="34">
        <v>0</v>
      </c>
      <c r="L1766" s="9">
        <v>0</v>
      </c>
    </row>
    <row r="1767" spans="1:12" x14ac:dyDescent="0.3">
      <c r="A1767" s="3" t="s">
        <v>163</v>
      </c>
      <c r="B1767" s="3">
        <f t="shared" si="54"/>
        <v>45502</v>
      </c>
      <c r="C1767" s="7" t="s">
        <v>70</v>
      </c>
      <c r="D1767" s="7" t="s">
        <v>46</v>
      </c>
      <c r="E1767" s="9">
        <v>118</v>
      </c>
      <c r="F1767" s="9">
        <v>306</v>
      </c>
      <c r="G1767" s="9">
        <f t="shared" si="55"/>
        <v>36108</v>
      </c>
      <c r="H1767" s="9">
        <v>1</v>
      </c>
      <c r="I1767" s="9">
        <v>0</v>
      </c>
      <c r="J1767" s="34">
        <v>0.14000000000000001</v>
      </c>
      <c r="K1767" s="34">
        <v>0.01</v>
      </c>
      <c r="L1767" s="9">
        <v>0</v>
      </c>
    </row>
    <row r="1768" spans="1:12" x14ac:dyDescent="0.3">
      <c r="A1768" s="3" t="s">
        <v>163</v>
      </c>
      <c r="B1768" s="3">
        <f t="shared" si="54"/>
        <v>45502</v>
      </c>
      <c r="C1768" s="7" t="s">
        <v>70</v>
      </c>
      <c r="D1768" s="7" t="s">
        <v>49</v>
      </c>
      <c r="E1768" s="9">
        <v>97</v>
      </c>
      <c r="F1768" s="9">
        <v>320</v>
      </c>
      <c r="G1768" s="9">
        <f t="shared" si="55"/>
        <v>31040</v>
      </c>
      <c r="H1768" s="9">
        <v>0</v>
      </c>
      <c r="I1768" s="9">
        <v>0</v>
      </c>
      <c r="J1768" s="34">
        <v>0</v>
      </c>
      <c r="K1768" s="34">
        <v>0</v>
      </c>
      <c r="L1768" s="9">
        <v>0</v>
      </c>
    </row>
    <row r="1769" spans="1:12" x14ac:dyDescent="0.3">
      <c r="A1769" s="3" t="s">
        <v>163</v>
      </c>
      <c r="B1769" s="3">
        <f t="shared" si="54"/>
        <v>45502</v>
      </c>
      <c r="C1769" s="7" t="s">
        <v>70</v>
      </c>
      <c r="D1769" s="7" t="s">
        <v>50</v>
      </c>
      <c r="E1769" s="9">
        <v>99</v>
      </c>
      <c r="F1769" s="9">
        <v>328</v>
      </c>
      <c r="G1769" s="9">
        <f t="shared" si="55"/>
        <v>32472</v>
      </c>
      <c r="H1769" s="9">
        <v>0</v>
      </c>
      <c r="I1769" s="9">
        <v>0</v>
      </c>
      <c r="J1769" s="34">
        <v>0</v>
      </c>
      <c r="K1769" s="34">
        <v>0</v>
      </c>
      <c r="L1769" s="9">
        <v>0</v>
      </c>
    </row>
    <row r="1770" spans="1:12" x14ac:dyDescent="0.3">
      <c r="A1770" s="3" t="s">
        <v>163</v>
      </c>
      <c r="B1770" s="3">
        <f t="shared" si="54"/>
        <v>45502</v>
      </c>
      <c r="C1770" s="7" t="s">
        <v>70</v>
      </c>
      <c r="D1770" s="7" t="s">
        <v>52</v>
      </c>
      <c r="E1770" s="9">
        <v>91</v>
      </c>
      <c r="F1770" s="9">
        <v>267</v>
      </c>
      <c r="G1770" s="9">
        <f t="shared" si="55"/>
        <v>24297</v>
      </c>
      <c r="H1770" s="9">
        <v>0</v>
      </c>
      <c r="I1770" s="9">
        <v>0</v>
      </c>
      <c r="J1770" s="34">
        <v>0</v>
      </c>
      <c r="K1770" s="34">
        <v>0</v>
      </c>
      <c r="L1770" s="9">
        <v>0</v>
      </c>
    </row>
    <row r="1771" spans="1:12" x14ac:dyDescent="0.3">
      <c r="A1771" s="3" t="s">
        <v>163</v>
      </c>
      <c r="B1771" s="3">
        <f t="shared" si="54"/>
        <v>45502</v>
      </c>
      <c r="C1771" s="7" t="s">
        <v>70</v>
      </c>
      <c r="D1771" s="7" t="s">
        <v>55</v>
      </c>
      <c r="E1771" s="9">
        <v>234</v>
      </c>
      <c r="F1771" s="9">
        <v>191</v>
      </c>
      <c r="G1771" s="9">
        <f t="shared" si="55"/>
        <v>44694</v>
      </c>
      <c r="H1771" s="9">
        <v>1</v>
      </c>
      <c r="I1771" s="9">
        <v>1</v>
      </c>
      <c r="J1771" s="34">
        <v>0.16</v>
      </c>
      <c r="K1771" s="34">
        <v>0.02</v>
      </c>
      <c r="L1771" s="9">
        <v>2</v>
      </c>
    </row>
    <row r="1772" spans="1:12" x14ac:dyDescent="0.3">
      <c r="A1772" s="3" t="s">
        <v>163</v>
      </c>
      <c r="B1772" s="3">
        <f t="shared" si="54"/>
        <v>45502</v>
      </c>
      <c r="C1772" s="7" t="s">
        <v>70</v>
      </c>
      <c r="D1772" s="7" t="s">
        <v>56</v>
      </c>
      <c r="E1772" s="9">
        <v>295</v>
      </c>
      <c r="F1772" s="9">
        <v>212</v>
      </c>
      <c r="G1772" s="9">
        <f t="shared" si="55"/>
        <v>62540</v>
      </c>
      <c r="H1772" s="9">
        <v>1</v>
      </c>
      <c r="I1772" s="9">
        <v>0</v>
      </c>
      <c r="J1772" s="34">
        <v>0.26</v>
      </c>
      <c r="K1772" s="34">
        <v>0.02</v>
      </c>
      <c r="L1772" s="9">
        <v>0</v>
      </c>
    </row>
    <row r="1773" spans="1:12" x14ac:dyDescent="0.3">
      <c r="A1773" s="3" t="s">
        <v>163</v>
      </c>
      <c r="B1773" s="3">
        <f t="shared" si="54"/>
        <v>45502</v>
      </c>
      <c r="C1773" s="7" t="s">
        <v>70</v>
      </c>
      <c r="D1773" s="7" t="s">
        <v>57</v>
      </c>
      <c r="E1773" s="9">
        <v>287</v>
      </c>
      <c r="F1773" s="9">
        <v>183</v>
      </c>
      <c r="G1773" s="9">
        <f t="shared" si="55"/>
        <v>52521</v>
      </c>
      <c r="H1773" s="9">
        <v>1</v>
      </c>
      <c r="I1773" s="9">
        <v>1</v>
      </c>
      <c r="J1773" s="34">
        <v>0.28999999999999998</v>
      </c>
      <c r="K1773" s="34">
        <v>0.02</v>
      </c>
      <c r="L1773" s="9">
        <v>0</v>
      </c>
    </row>
    <row r="1774" spans="1:12" x14ac:dyDescent="0.3">
      <c r="A1774" s="3" t="s">
        <v>163</v>
      </c>
      <c r="B1774" s="3">
        <f t="shared" si="54"/>
        <v>45502</v>
      </c>
      <c r="C1774" s="7" t="s">
        <v>74</v>
      </c>
      <c r="D1774" s="7" t="s">
        <v>46</v>
      </c>
      <c r="E1774" s="9">
        <v>330</v>
      </c>
      <c r="F1774" s="9">
        <v>294</v>
      </c>
      <c r="G1774" s="9">
        <f t="shared" si="55"/>
        <v>97020</v>
      </c>
      <c r="H1774" s="9">
        <v>0</v>
      </c>
      <c r="I1774" s="9">
        <v>0</v>
      </c>
      <c r="J1774" s="34">
        <v>0</v>
      </c>
      <c r="K1774" s="34">
        <v>0</v>
      </c>
      <c r="L1774" s="9">
        <v>0</v>
      </c>
    </row>
    <row r="1775" spans="1:12" x14ac:dyDescent="0.3">
      <c r="A1775" s="3" t="s">
        <v>163</v>
      </c>
      <c r="B1775" s="3">
        <f t="shared" si="54"/>
        <v>45502</v>
      </c>
      <c r="C1775" s="7" t="s">
        <v>74</v>
      </c>
      <c r="D1775" s="7" t="s">
        <v>49</v>
      </c>
      <c r="E1775" s="9">
        <v>262</v>
      </c>
      <c r="F1775" s="9">
        <v>304</v>
      </c>
      <c r="G1775" s="9">
        <f t="shared" si="55"/>
        <v>79648</v>
      </c>
      <c r="H1775" s="9">
        <v>0</v>
      </c>
      <c r="I1775" s="9">
        <v>0</v>
      </c>
      <c r="J1775" s="34">
        <v>0</v>
      </c>
      <c r="K1775" s="34">
        <v>0</v>
      </c>
      <c r="L1775" s="9">
        <v>0</v>
      </c>
    </row>
    <row r="1776" spans="1:12" x14ac:dyDescent="0.3">
      <c r="A1776" s="3" t="s">
        <v>163</v>
      </c>
      <c r="B1776" s="3">
        <f t="shared" si="54"/>
        <v>45502</v>
      </c>
      <c r="C1776" s="7" t="s">
        <v>74</v>
      </c>
      <c r="D1776" s="7" t="s">
        <v>50</v>
      </c>
      <c r="E1776" s="9">
        <v>316</v>
      </c>
      <c r="F1776" s="9">
        <v>312</v>
      </c>
      <c r="G1776" s="9">
        <f t="shared" si="55"/>
        <v>98592</v>
      </c>
      <c r="H1776" s="9">
        <v>0</v>
      </c>
      <c r="I1776" s="9">
        <v>0</v>
      </c>
      <c r="J1776" s="34">
        <v>0</v>
      </c>
      <c r="K1776" s="34">
        <v>0</v>
      </c>
      <c r="L1776" s="9">
        <v>0</v>
      </c>
    </row>
    <row r="1777" spans="1:12" x14ac:dyDescent="0.3">
      <c r="A1777" s="3" t="s">
        <v>163</v>
      </c>
      <c r="B1777" s="3">
        <f t="shared" si="54"/>
        <v>45502</v>
      </c>
      <c r="C1777" s="7" t="s">
        <v>74</v>
      </c>
      <c r="D1777" s="7" t="s">
        <v>51</v>
      </c>
      <c r="E1777" s="9">
        <v>302</v>
      </c>
      <c r="F1777" s="9">
        <v>350</v>
      </c>
      <c r="G1777" s="9">
        <f t="shared" si="55"/>
        <v>105700</v>
      </c>
      <c r="H1777" s="9">
        <v>0</v>
      </c>
      <c r="I1777" s="9">
        <v>0</v>
      </c>
      <c r="J1777" s="34">
        <v>0</v>
      </c>
      <c r="K1777" s="34">
        <v>0</v>
      </c>
      <c r="L1777" s="9">
        <v>0</v>
      </c>
    </row>
    <row r="1778" spans="1:12" x14ac:dyDescent="0.3">
      <c r="A1778" s="3" t="s">
        <v>163</v>
      </c>
      <c r="B1778" s="3">
        <f t="shared" si="54"/>
        <v>45502</v>
      </c>
      <c r="C1778" s="7" t="s">
        <v>74</v>
      </c>
      <c r="D1778" s="7" t="s">
        <v>52</v>
      </c>
      <c r="E1778" s="9">
        <v>312</v>
      </c>
      <c r="F1778" s="9">
        <v>258</v>
      </c>
      <c r="G1778" s="9">
        <f t="shared" si="55"/>
        <v>80496</v>
      </c>
      <c r="H1778" s="9">
        <v>0</v>
      </c>
      <c r="I1778" s="9">
        <v>0</v>
      </c>
      <c r="J1778" s="34">
        <v>0</v>
      </c>
      <c r="K1778" s="34">
        <v>0</v>
      </c>
      <c r="L1778" s="9">
        <v>0</v>
      </c>
    </row>
    <row r="1779" spans="1:12" x14ac:dyDescent="0.3">
      <c r="A1779" s="3" t="s">
        <v>163</v>
      </c>
      <c r="B1779" s="3">
        <f t="shared" si="54"/>
        <v>45502</v>
      </c>
      <c r="C1779" s="7" t="s">
        <v>74</v>
      </c>
      <c r="D1779" s="7" t="s">
        <v>54</v>
      </c>
      <c r="E1779" s="9">
        <v>969</v>
      </c>
      <c r="F1779" s="9">
        <v>166</v>
      </c>
      <c r="G1779" s="9">
        <f t="shared" si="55"/>
        <v>160854</v>
      </c>
      <c r="H1779" s="9">
        <v>1</v>
      </c>
      <c r="I1779" s="9">
        <v>0</v>
      </c>
      <c r="J1779" s="34">
        <v>0.24</v>
      </c>
      <c r="K1779" s="34">
        <v>0.03</v>
      </c>
      <c r="L1779" s="9">
        <v>0</v>
      </c>
    </row>
    <row r="1780" spans="1:12" x14ac:dyDescent="0.3">
      <c r="A1780" s="3" t="s">
        <v>163</v>
      </c>
      <c r="B1780" s="3">
        <f t="shared" si="54"/>
        <v>45502</v>
      </c>
      <c r="C1780" s="7" t="s">
        <v>74</v>
      </c>
      <c r="D1780" s="7" t="s">
        <v>55</v>
      </c>
      <c r="E1780" s="9">
        <v>734</v>
      </c>
      <c r="F1780" s="9">
        <v>183</v>
      </c>
      <c r="G1780" s="9">
        <f t="shared" si="55"/>
        <v>134322</v>
      </c>
      <c r="H1780" s="9">
        <v>0</v>
      </c>
      <c r="I1780" s="9">
        <v>0</v>
      </c>
      <c r="J1780" s="34">
        <v>0</v>
      </c>
      <c r="K1780" s="34">
        <v>0</v>
      </c>
      <c r="L1780" s="9">
        <v>0</v>
      </c>
    </row>
    <row r="1781" spans="1:12" x14ac:dyDescent="0.3">
      <c r="A1781" s="3" t="s">
        <v>163</v>
      </c>
      <c r="B1781" s="3">
        <f t="shared" si="54"/>
        <v>45502</v>
      </c>
      <c r="C1781" s="7" t="s">
        <v>74</v>
      </c>
      <c r="D1781" s="7" t="s">
        <v>56</v>
      </c>
      <c r="E1781" s="9">
        <v>821</v>
      </c>
      <c r="F1781" s="9">
        <v>201</v>
      </c>
      <c r="G1781" s="9">
        <f t="shared" si="55"/>
        <v>165021</v>
      </c>
      <c r="H1781" s="9">
        <v>1</v>
      </c>
      <c r="I1781" s="9">
        <v>0</v>
      </c>
      <c r="J1781" s="34">
        <v>0.15</v>
      </c>
      <c r="K1781" s="34">
        <v>0.03</v>
      </c>
      <c r="L1781" s="9">
        <v>0</v>
      </c>
    </row>
    <row r="1782" spans="1:12" x14ac:dyDescent="0.3">
      <c r="A1782" s="3" t="s">
        <v>163</v>
      </c>
      <c r="B1782" s="3">
        <f t="shared" si="54"/>
        <v>45502</v>
      </c>
      <c r="C1782" s="7" t="s">
        <v>74</v>
      </c>
      <c r="D1782" s="7" t="s">
        <v>57</v>
      </c>
      <c r="E1782" s="9">
        <v>775</v>
      </c>
      <c r="F1782" s="9">
        <v>173</v>
      </c>
      <c r="G1782" s="9">
        <f t="shared" si="55"/>
        <v>134075</v>
      </c>
      <c r="H1782" s="9">
        <v>0</v>
      </c>
      <c r="I1782" s="9">
        <v>0</v>
      </c>
      <c r="J1782" s="34">
        <v>0</v>
      </c>
      <c r="K1782" s="34">
        <v>0</v>
      </c>
      <c r="L1782" s="9">
        <v>0</v>
      </c>
    </row>
    <row r="1783" spans="1:12" x14ac:dyDescent="0.3">
      <c r="A1783" s="3" t="s">
        <v>163</v>
      </c>
      <c r="B1783" s="3">
        <f t="shared" si="54"/>
        <v>45502</v>
      </c>
      <c r="C1783" s="7" t="s">
        <v>74</v>
      </c>
      <c r="D1783" s="7" t="s">
        <v>58</v>
      </c>
      <c r="E1783" s="9">
        <v>56</v>
      </c>
      <c r="F1783" s="9">
        <v>5199</v>
      </c>
      <c r="G1783" s="9">
        <f t="shared" si="55"/>
        <v>291144</v>
      </c>
      <c r="H1783" s="9">
        <v>0</v>
      </c>
      <c r="I1783" s="9">
        <v>0</v>
      </c>
      <c r="J1783" s="34">
        <v>0</v>
      </c>
      <c r="K1783" s="34">
        <v>0</v>
      </c>
      <c r="L1783" s="9">
        <v>0</v>
      </c>
    </row>
    <row r="1784" spans="1:12" x14ac:dyDescent="0.3">
      <c r="A1784" s="3" t="s">
        <v>163</v>
      </c>
      <c r="B1784" s="3">
        <f t="shared" si="54"/>
        <v>45502</v>
      </c>
      <c r="C1784" s="7" t="s">
        <v>74</v>
      </c>
      <c r="D1784" s="7" t="s">
        <v>59</v>
      </c>
      <c r="E1784" s="9">
        <v>53</v>
      </c>
      <c r="F1784" s="9">
        <v>5059</v>
      </c>
      <c r="G1784" s="9">
        <f t="shared" si="55"/>
        <v>268127</v>
      </c>
      <c r="H1784" s="9">
        <v>0</v>
      </c>
      <c r="I1784" s="9">
        <v>0</v>
      </c>
      <c r="J1784" s="34">
        <v>0</v>
      </c>
      <c r="K1784" s="34">
        <v>0</v>
      </c>
      <c r="L1784" s="9">
        <v>0</v>
      </c>
    </row>
    <row r="1785" spans="1:12" x14ac:dyDescent="0.3">
      <c r="A1785" s="3" t="s">
        <v>163</v>
      </c>
      <c r="B1785" s="3">
        <f t="shared" si="54"/>
        <v>45502</v>
      </c>
      <c r="C1785" s="7" t="s">
        <v>74</v>
      </c>
      <c r="D1785" s="7" t="s">
        <v>60</v>
      </c>
      <c r="E1785" s="9">
        <v>50</v>
      </c>
      <c r="F1785" s="9">
        <v>4880</v>
      </c>
      <c r="G1785" s="9">
        <f t="shared" si="55"/>
        <v>244000</v>
      </c>
      <c r="H1785" s="9">
        <v>0</v>
      </c>
      <c r="I1785" s="9">
        <v>0</v>
      </c>
      <c r="J1785" s="34">
        <v>0</v>
      </c>
      <c r="K1785" s="34">
        <v>0</v>
      </c>
      <c r="L1785" s="9">
        <v>0</v>
      </c>
    </row>
    <row r="1786" spans="1:12" x14ac:dyDescent="0.3">
      <c r="A1786" s="3" t="s">
        <v>163</v>
      </c>
      <c r="B1786" s="3">
        <f t="shared" si="54"/>
        <v>45502</v>
      </c>
      <c r="C1786" s="7" t="s">
        <v>74</v>
      </c>
      <c r="D1786" s="7" t="s">
        <v>61</v>
      </c>
      <c r="E1786" s="9">
        <v>53</v>
      </c>
      <c r="F1786" s="9">
        <v>1209</v>
      </c>
      <c r="G1786" s="9">
        <f t="shared" si="55"/>
        <v>64077</v>
      </c>
      <c r="H1786" s="9">
        <v>0</v>
      </c>
      <c r="I1786" s="9">
        <v>0</v>
      </c>
      <c r="J1786" s="34">
        <v>0</v>
      </c>
      <c r="K1786" s="34">
        <v>0</v>
      </c>
      <c r="L1786" s="9">
        <v>0</v>
      </c>
    </row>
    <row r="1787" spans="1:12" x14ac:dyDescent="0.3">
      <c r="A1787" s="3" t="s">
        <v>163</v>
      </c>
      <c r="B1787" s="3">
        <f t="shared" si="54"/>
        <v>45502</v>
      </c>
      <c r="C1787" s="7" t="s">
        <v>76</v>
      </c>
      <c r="D1787" s="7" t="s">
        <v>46</v>
      </c>
      <c r="E1787" s="9">
        <v>148</v>
      </c>
      <c r="F1787" s="9">
        <v>306</v>
      </c>
      <c r="G1787" s="9">
        <f t="shared" si="55"/>
        <v>45288</v>
      </c>
      <c r="H1787" s="9">
        <v>1</v>
      </c>
      <c r="I1787" s="9">
        <v>0</v>
      </c>
      <c r="J1787" s="34">
        <v>0.16</v>
      </c>
      <c r="K1787" s="34">
        <v>0.02</v>
      </c>
      <c r="L1787" s="9">
        <v>0</v>
      </c>
    </row>
    <row r="1788" spans="1:12" x14ac:dyDescent="0.3">
      <c r="A1788" s="3" t="s">
        <v>163</v>
      </c>
      <c r="B1788" s="3">
        <f t="shared" si="54"/>
        <v>45502</v>
      </c>
      <c r="C1788" s="7" t="s">
        <v>76</v>
      </c>
      <c r="D1788" s="7" t="s">
        <v>49</v>
      </c>
      <c r="E1788" s="9">
        <v>148</v>
      </c>
      <c r="F1788" s="9">
        <v>316</v>
      </c>
      <c r="G1788" s="9">
        <f t="shared" si="55"/>
        <v>46768</v>
      </c>
      <c r="H1788" s="9">
        <v>0</v>
      </c>
      <c r="I1788" s="9">
        <v>0</v>
      </c>
      <c r="J1788" s="34">
        <v>0</v>
      </c>
      <c r="K1788" s="34">
        <v>0</v>
      </c>
      <c r="L1788" s="9">
        <v>0</v>
      </c>
    </row>
    <row r="1789" spans="1:12" x14ac:dyDescent="0.3">
      <c r="A1789" s="3" t="s">
        <v>163</v>
      </c>
      <c r="B1789" s="3">
        <f t="shared" si="54"/>
        <v>45502</v>
      </c>
      <c r="C1789" s="7" t="s">
        <v>76</v>
      </c>
      <c r="D1789" s="7" t="s">
        <v>50</v>
      </c>
      <c r="E1789" s="9">
        <v>131</v>
      </c>
      <c r="F1789" s="9">
        <v>325</v>
      </c>
      <c r="G1789" s="9">
        <f t="shared" si="55"/>
        <v>42575</v>
      </c>
      <c r="H1789" s="9">
        <v>0</v>
      </c>
      <c r="I1789" s="9">
        <v>0</v>
      </c>
      <c r="J1789" s="34">
        <v>0</v>
      </c>
      <c r="K1789" s="34">
        <v>0</v>
      </c>
      <c r="L1789" s="9">
        <v>1</v>
      </c>
    </row>
    <row r="1790" spans="1:12" x14ac:dyDescent="0.3">
      <c r="A1790" s="3" t="s">
        <v>163</v>
      </c>
      <c r="B1790" s="3">
        <f t="shared" si="54"/>
        <v>45502</v>
      </c>
      <c r="C1790" s="7" t="s">
        <v>76</v>
      </c>
      <c r="D1790" s="7" t="s">
        <v>51</v>
      </c>
      <c r="E1790" s="9">
        <v>141</v>
      </c>
      <c r="F1790" s="9">
        <v>365</v>
      </c>
      <c r="G1790" s="9">
        <f t="shared" si="55"/>
        <v>51465</v>
      </c>
      <c r="H1790" s="9">
        <v>1</v>
      </c>
      <c r="I1790" s="9">
        <v>0</v>
      </c>
      <c r="J1790" s="34">
        <v>0.13</v>
      </c>
      <c r="K1790" s="34">
        <v>0.02</v>
      </c>
      <c r="L1790" s="9">
        <v>1</v>
      </c>
    </row>
    <row r="1791" spans="1:12" x14ac:dyDescent="0.3">
      <c r="A1791" s="3" t="s">
        <v>163</v>
      </c>
      <c r="B1791" s="3">
        <f t="shared" si="54"/>
        <v>45502</v>
      </c>
      <c r="C1791" s="7" t="s">
        <v>76</v>
      </c>
      <c r="D1791" s="7" t="s">
        <v>52</v>
      </c>
      <c r="E1791" s="9">
        <v>137</v>
      </c>
      <c r="F1791" s="9">
        <v>269</v>
      </c>
      <c r="G1791" s="9">
        <f t="shared" si="55"/>
        <v>36853</v>
      </c>
      <c r="H1791" s="9">
        <v>0</v>
      </c>
      <c r="I1791" s="9">
        <v>0</v>
      </c>
      <c r="J1791" s="34">
        <v>0</v>
      </c>
      <c r="K1791" s="34">
        <v>0</v>
      </c>
      <c r="L1791" s="9">
        <v>0</v>
      </c>
    </row>
    <row r="1792" spans="1:12" x14ac:dyDescent="0.3">
      <c r="A1792" s="3" t="s">
        <v>163</v>
      </c>
      <c r="B1792" s="3">
        <f t="shared" si="54"/>
        <v>45502</v>
      </c>
      <c r="C1792" s="7" t="s">
        <v>76</v>
      </c>
      <c r="D1792" s="7" t="s">
        <v>54</v>
      </c>
      <c r="E1792" s="9">
        <v>300</v>
      </c>
      <c r="F1792" s="9">
        <v>172</v>
      </c>
      <c r="G1792" s="9">
        <f t="shared" si="55"/>
        <v>51600</v>
      </c>
      <c r="H1792" s="9">
        <v>0</v>
      </c>
      <c r="I1792" s="9">
        <v>0</v>
      </c>
      <c r="J1792" s="34">
        <v>0</v>
      </c>
      <c r="K1792" s="34">
        <v>0</v>
      </c>
      <c r="L1792" s="9">
        <v>0</v>
      </c>
    </row>
    <row r="1793" spans="1:12" x14ac:dyDescent="0.3">
      <c r="A1793" s="3" t="s">
        <v>163</v>
      </c>
      <c r="B1793" s="3">
        <f t="shared" si="54"/>
        <v>45502</v>
      </c>
      <c r="C1793" s="7" t="s">
        <v>76</v>
      </c>
      <c r="D1793" s="7" t="s">
        <v>55</v>
      </c>
      <c r="E1793" s="9">
        <v>323</v>
      </c>
      <c r="F1793" s="9">
        <v>191</v>
      </c>
      <c r="G1793" s="9">
        <f t="shared" si="55"/>
        <v>61693</v>
      </c>
      <c r="H1793" s="9">
        <v>0</v>
      </c>
      <c r="I1793" s="9">
        <v>0</v>
      </c>
      <c r="J1793" s="34">
        <v>0</v>
      </c>
      <c r="K1793" s="34">
        <v>0</v>
      </c>
      <c r="L1793" s="9">
        <v>0</v>
      </c>
    </row>
    <row r="1794" spans="1:12" x14ac:dyDescent="0.3">
      <c r="A1794" s="3" t="s">
        <v>163</v>
      </c>
      <c r="B1794" s="3">
        <f t="shared" ref="B1794:B1857" si="56">DATE(LEFT(A1794,4),1,1)
 + MOD(1 - WEEKDAY(DATE(LEFT(A1794,4),1,1),2),7)
 + 7*(VALUE(RIGHT(A1794,2)) - 1)</f>
        <v>45502</v>
      </c>
      <c r="C1794" s="7" t="s">
        <v>76</v>
      </c>
      <c r="D1794" s="7" t="s">
        <v>56</v>
      </c>
      <c r="E1794" s="9">
        <v>455</v>
      </c>
      <c r="F1794" s="9">
        <v>210</v>
      </c>
      <c r="G1794" s="9">
        <f t="shared" ref="G1794:G1857" si="57">E1794*F1794</f>
        <v>95550</v>
      </c>
      <c r="H1794" s="9">
        <v>1</v>
      </c>
      <c r="I1794" s="9">
        <v>0</v>
      </c>
      <c r="J1794" s="34">
        <v>0.24</v>
      </c>
      <c r="K1794" s="34">
        <v>0.03</v>
      </c>
      <c r="L1794" s="9">
        <v>0</v>
      </c>
    </row>
    <row r="1795" spans="1:12" x14ac:dyDescent="0.3">
      <c r="A1795" s="3" t="s">
        <v>163</v>
      </c>
      <c r="B1795" s="3">
        <f t="shared" si="56"/>
        <v>45502</v>
      </c>
      <c r="C1795" s="7" t="s">
        <v>76</v>
      </c>
      <c r="D1795" s="7" t="s">
        <v>57</v>
      </c>
      <c r="E1795" s="9">
        <v>297</v>
      </c>
      <c r="F1795" s="9">
        <v>183</v>
      </c>
      <c r="G1795" s="9">
        <f t="shared" si="57"/>
        <v>54351</v>
      </c>
      <c r="H1795" s="9">
        <v>0</v>
      </c>
      <c r="I1795" s="9">
        <v>0</v>
      </c>
      <c r="J1795" s="34">
        <v>0</v>
      </c>
      <c r="K1795" s="34">
        <v>0</v>
      </c>
      <c r="L1795" s="9">
        <v>0</v>
      </c>
    </row>
    <row r="1796" spans="1:12" x14ac:dyDescent="0.3">
      <c r="A1796" s="3" t="s">
        <v>163</v>
      </c>
      <c r="B1796" s="3">
        <f t="shared" si="56"/>
        <v>45502</v>
      </c>
      <c r="C1796" s="7" t="s">
        <v>76</v>
      </c>
      <c r="D1796" s="7" t="s">
        <v>58</v>
      </c>
      <c r="E1796" s="9">
        <v>57</v>
      </c>
      <c r="F1796" s="9">
        <v>5361</v>
      </c>
      <c r="G1796" s="9">
        <f t="shared" si="57"/>
        <v>305577</v>
      </c>
      <c r="H1796" s="9">
        <v>0</v>
      </c>
      <c r="I1796" s="9">
        <v>0</v>
      </c>
      <c r="J1796" s="34">
        <v>0</v>
      </c>
      <c r="K1796" s="34">
        <v>0</v>
      </c>
      <c r="L1796" s="9">
        <v>0</v>
      </c>
    </row>
    <row r="1797" spans="1:12" x14ac:dyDescent="0.3">
      <c r="A1797" s="3" t="s">
        <v>163</v>
      </c>
      <c r="B1797" s="3">
        <f t="shared" si="56"/>
        <v>45502</v>
      </c>
      <c r="C1797" s="7" t="s">
        <v>76</v>
      </c>
      <c r="D1797" s="7" t="s">
        <v>59</v>
      </c>
      <c r="E1797" s="9">
        <v>69</v>
      </c>
      <c r="F1797" s="9">
        <v>5260</v>
      </c>
      <c r="G1797" s="9">
        <f t="shared" si="57"/>
        <v>362940</v>
      </c>
      <c r="H1797" s="9">
        <v>1</v>
      </c>
      <c r="I1797" s="9">
        <v>0</v>
      </c>
      <c r="J1797" s="34">
        <v>0.09</v>
      </c>
      <c r="K1797" s="34">
        <v>0.01</v>
      </c>
      <c r="L1797" s="9">
        <v>0</v>
      </c>
    </row>
    <row r="1798" spans="1:12" x14ac:dyDescent="0.3">
      <c r="A1798" s="3" t="s">
        <v>163</v>
      </c>
      <c r="B1798" s="3">
        <f t="shared" si="56"/>
        <v>45502</v>
      </c>
      <c r="C1798" s="7" t="s">
        <v>76</v>
      </c>
      <c r="D1798" s="7" t="s">
        <v>60</v>
      </c>
      <c r="E1798" s="9">
        <v>58</v>
      </c>
      <c r="F1798" s="9">
        <v>5092</v>
      </c>
      <c r="G1798" s="9">
        <f t="shared" si="57"/>
        <v>295336</v>
      </c>
      <c r="H1798" s="9">
        <v>0</v>
      </c>
      <c r="I1798" s="9">
        <v>0</v>
      </c>
      <c r="J1798" s="34">
        <v>0</v>
      </c>
      <c r="K1798" s="34">
        <v>0</v>
      </c>
      <c r="L1798" s="9">
        <v>0</v>
      </c>
    </row>
    <row r="1799" spans="1:12" x14ac:dyDescent="0.3">
      <c r="A1799" s="3" t="s">
        <v>163</v>
      </c>
      <c r="B1799" s="3">
        <f t="shared" si="56"/>
        <v>45502</v>
      </c>
      <c r="C1799" s="7" t="s">
        <v>76</v>
      </c>
      <c r="D1799" s="7" t="s">
        <v>61</v>
      </c>
      <c r="E1799" s="9">
        <v>60</v>
      </c>
      <c r="F1799" s="9">
        <v>1254</v>
      </c>
      <c r="G1799" s="9">
        <f t="shared" si="57"/>
        <v>75240</v>
      </c>
      <c r="H1799" s="9">
        <v>0</v>
      </c>
      <c r="I1799" s="9">
        <v>0</v>
      </c>
      <c r="J1799" s="34">
        <v>0</v>
      </c>
      <c r="K1799" s="34">
        <v>0</v>
      </c>
      <c r="L1799" s="9">
        <v>0</v>
      </c>
    </row>
    <row r="1800" spans="1:12" x14ac:dyDescent="0.3">
      <c r="A1800" s="3" t="s">
        <v>164</v>
      </c>
      <c r="B1800" s="3">
        <f t="shared" si="56"/>
        <v>45509</v>
      </c>
      <c r="C1800" s="7" t="s">
        <v>62</v>
      </c>
      <c r="D1800" s="7" t="s">
        <v>46</v>
      </c>
      <c r="E1800" s="9">
        <v>281</v>
      </c>
      <c r="F1800" s="9">
        <v>300</v>
      </c>
      <c r="G1800" s="9">
        <f t="shared" si="57"/>
        <v>84300</v>
      </c>
      <c r="H1800" s="9">
        <v>0</v>
      </c>
      <c r="I1800" s="9">
        <v>0</v>
      </c>
      <c r="J1800" s="34">
        <v>0</v>
      </c>
      <c r="K1800" s="34">
        <v>0</v>
      </c>
      <c r="L1800" s="9">
        <v>0</v>
      </c>
    </row>
    <row r="1801" spans="1:12" x14ac:dyDescent="0.3">
      <c r="A1801" s="3" t="s">
        <v>164</v>
      </c>
      <c r="B1801" s="3">
        <f t="shared" si="56"/>
        <v>45509</v>
      </c>
      <c r="C1801" s="7" t="s">
        <v>62</v>
      </c>
      <c r="D1801" s="7" t="s">
        <v>49</v>
      </c>
      <c r="E1801" s="9">
        <v>311</v>
      </c>
      <c r="F1801" s="9">
        <v>305</v>
      </c>
      <c r="G1801" s="9">
        <f t="shared" si="57"/>
        <v>94855</v>
      </c>
      <c r="H1801" s="9">
        <v>0</v>
      </c>
      <c r="I1801" s="9">
        <v>0</v>
      </c>
      <c r="J1801" s="34">
        <v>0</v>
      </c>
      <c r="K1801" s="34">
        <v>0</v>
      </c>
      <c r="L1801" s="9">
        <v>0</v>
      </c>
    </row>
    <row r="1802" spans="1:12" x14ac:dyDescent="0.3">
      <c r="A1802" s="3" t="s">
        <v>164</v>
      </c>
      <c r="B1802" s="3">
        <f t="shared" si="56"/>
        <v>45509</v>
      </c>
      <c r="C1802" s="7" t="s">
        <v>62</v>
      </c>
      <c r="D1802" s="7" t="s">
        <v>50</v>
      </c>
      <c r="E1802" s="9">
        <v>246</v>
      </c>
      <c r="F1802" s="9">
        <v>318</v>
      </c>
      <c r="G1802" s="9">
        <f t="shared" si="57"/>
        <v>78228</v>
      </c>
      <c r="H1802" s="9">
        <v>0</v>
      </c>
      <c r="I1802" s="9">
        <v>0</v>
      </c>
      <c r="J1802" s="34">
        <v>0</v>
      </c>
      <c r="K1802" s="34">
        <v>0</v>
      </c>
      <c r="L1802" s="9">
        <v>0</v>
      </c>
    </row>
    <row r="1803" spans="1:12" x14ac:dyDescent="0.3">
      <c r="A1803" s="3" t="s">
        <v>164</v>
      </c>
      <c r="B1803" s="3">
        <f t="shared" si="56"/>
        <v>45509</v>
      </c>
      <c r="C1803" s="7" t="s">
        <v>62</v>
      </c>
      <c r="D1803" s="7" t="s">
        <v>51</v>
      </c>
      <c r="E1803" s="9">
        <v>281</v>
      </c>
      <c r="F1803" s="9">
        <v>352</v>
      </c>
      <c r="G1803" s="9">
        <f t="shared" si="57"/>
        <v>98912</v>
      </c>
      <c r="H1803" s="9">
        <v>0</v>
      </c>
      <c r="I1803" s="9">
        <v>0</v>
      </c>
      <c r="J1803" s="34">
        <v>0</v>
      </c>
      <c r="K1803" s="34">
        <v>0</v>
      </c>
      <c r="L1803" s="9">
        <v>0</v>
      </c>
    </row>
    <row r="1804" spans="1:12" x14ac:dyDescent="0.3">
      <c r="A1804" s="3" t="s">
        <v>164</v>
      </c>
      <c r="B1804" s="3">
        <f t="shared" si="56"/>
        <v>45509</v>
      </c>
      <c r="C1804" s="7" t="s">
        <v>62</v>
      </c>
      <c r="D1804" s="7" t="s">
        <v>52</v>
      </c>
      <c r="E1804" s="9">
        <v>273</v>
      </c>
      <c r="F1804" s="9">
        <v>262</v>
      </c>
      <c r="G1804" s="9">
        <f t="shared" si="57"/>
        <v>71526</v>
      </c>
      <c r="H1804" s="9">
        <v>0</v>
      </c>
      <c r="I1804" s="9">
        <v>0</v>
      </c>
      <c r="J1804" s="34">
        <v>0</v>
      </c>
      <c r="K1804" s="34">
        <v>0</v>
      </c>
      <c r="L1804" s="9">
        <v>0</v>
      </c>
    </row>
    <row r="1805" spans="1:12" x14ac:dyDescent="0.3">
      <c r="A1805" s="3" t="s">
        <v>164</v>
      </c>
      <c r="B1805" s="3">
        <f t="shared" si="56"/>
        <v>45509</v>
      </c>
      <c r="C1805" s="7" t="s">
        <v>62</v>
      </c>
      <c r="D1805" s="7" t="s">
        <v>54</v>
      </c>
      <c r="E1805" s="9">
        <v>938</v>
      </c>
      <c r="F1805" s="9">
        <v>168</v>
      </c>
      <c r="G1805" s="9">
        <f t="shared" si="57"/>
        <v>157584</v>
      </c>
      <c r="H1805" s="9">
        <v>1</v>
      </c>
      <c r="I1805" s="9">
        <v>0</v>
      </c>
      <c r="J1805" s="34">
        <v>0.28000000000000003</v>
      </c>
      <c r="K1805" s="34">
        <v>0.03</v>
      </c>
      <c r="L1805" s="9">
        <v>0</v>
      </c>
    </row>
    <row r="1806" spans="1:12" x14ac:dyDescent="0.3">
      <c r="A1806" s="3" t="s">
        <v>164</v>
      </c>
      <c r="B1806" s="3">
        <f t="shared" si="56"/>
        <v>45509</v>
      </c>
      <c r="C1806" s="7" t="s">
        <v>62</v>
      </c>
      <c r="D1806" s="7" t="s">
        <v>55</v>
      </c>
      <c r="E1806" s="9">
        <v>857</v>
      </c>
      <c r="F1806" s="9">
        <v>186</v>
      </c>
      <c r="G1806" s="9">
        <f t="shared" si="57"/>
        <v>159402</v>
      </c>
      <c r="H1806" s="9">
        <v>1</v>
      </c>
      <c r="I1806" s="9">
        <v>1</v>
      </c>
      <c r="J1806" s="34">
        <v>0.25</v>
      </c>
      <c r="K1806" s="34">
        <v>0.03</v>
      </c>
      <c r="L1806" s="9">
        <v>0</v>
      </c>
    </row>
    <row r="1807" spans="1:12" x14ac:dyDescent="0.3">
      <c r="A1807" s="3" t="s">
        <v>164</v>
      </c>
      <c r="B1807" s="3">
        <f t="shared" si="56"/>
        <v>45509</v>
      </c>
      <c r="C1807" s="7" t="s">
        <v>62</v>
      </c>
      <c r="D1807" s="7" t="s">
        <v>56</v>
      </c>
      <c r="E1807" s="9">
        <v>719</v>
      </c>
      <c r="F1807" s="9">
        <v>206</v>
      </c>
      <c r="G1807" s="9">
        <f t="shared" si="57"/>
        <v>148114</v>
      </c>
      <c r="H1807" s="9">
        <v>1</v>
      </c>
      <c r="I1807" s="9">
        <v>0</v>
      </c>
      <c r="J1807" s="34">
        <v>0.19</v>
      </c>
      <c r="K1807" s="34">
        <v>0.03</v>
      </c>
      <c r="L1807" s="9">
        <v>0</v>
      </c>
    </row>
    <row r="1808" spans="1:12" x14ac:dyDescent="0.3">
      <c r="A1808" s="3" t="s">
        <v>164</v>
      </c>
      <c r="B1808" s="3">
        <f t="shared" si="56"/>
        <v>45509</v>
      </c>
      <c r="C1808" s="7" t="s">
        <v>62</v>
      </c>
      <c r="D1808" s="7" t="s">
        <v>57</v>
      </c>
      <c r="E1808" s="9">
        <v>687</v>
      </c>
      <c r="F1808" s="9">
        <v>178</v>
      </c>
      <c r="G1808" s="9">
        <f t="shared" si="57"/>
        <v>122286</v>
      </c>
      <c r="H1808" s="9">
        <v>0</v>
      </c>
      <c r="I1808" s="9">
        <v>0</v>
      </c>
      <c r="J1808" s="34">
        <v>0</v>
      </c>
      <c r="K1808" s="34">
        <v>0</v>
      </c>
      <c r="L1808" s="9">
        <v>7</v>
      </c>
    </row>
    <row r="1809" spans="1:12" x14ac:dyDescent="0.3">
      <c r="A1809" s="3" t="s">
        <v>164</v>
      </c>
      <c r="B1809" s="3">
        <f t="shared" si="56"/>
        <v>45509</v>
      </c>
      <c r="C1809" s="7" t="s">
        <v>62</v>
      </c>
      <c r="D1809" s="7" t="s">
        <v>58</v>
      </c>
      <c r="E1809" s="9">
        <v>60</v>
      </c>
      <c r="F1809" s="9">
        <v>5278</v>
      </c>
      <c r="G1809" s="9">
        <f t="shared" si="57"/>
        <v>316680</v>
      </c>
      <c r="H1809" s="9">
        <v>0</v>
      </c>
      <c r="I1809" s="9">
        <v>0</v>
      </c>
      <c r="J1809" s="34">
        <v>0</v>
      </c>
      <c r="K1809" s="34">
        <v>0</v>
      </c>
      <c r="L1809" s="9">
        <v>0</v>
      </c>
    </row>
    <row r="1810" spans="1:12" x14ac:dyDescent="0.3">
      <c r="A1810" s="3" t="s">
        <v>164</v>
      </c>
      <c r="B1810" s="3">
        <f t="shared" si="56"/>
        <v>45509</v>
      </c>
      <c r="C1810" s="7" t="s">
        <v>62</v>
      </c>
      <c r="D1810" s="7" t="s">
        <v>59</v>
      </c>
      <c r="E1810" s="9">
        <v>57</v>
      </c>
      <c r="F1810" s="9">
        <v>5073</v>
      </c>
      <c r="G1810" s="9">
        <f t="shared" si="57"/>
        <v>289161</v>
      </c>
      <c r="H1810" s="9">
        <v>0</v>
      </c>
      <c r="I1810" s="9">
        <v>0</v>
      </c>
      <c r="J1810" s="34">
        <v>0</v>
      </c>
      <c r="K1810" s="34">
        <v>0</v>
      </c>
      <c r="L1810" s="9">
        <v>0</v>
      </c>
    </row>
    <row r="1811" spans="1:12" x14ac:dyDescent="0.3">
      <c r="A1811" s="3" t="s">
        <v>164</v>
      </c>
      <c r="B1811" s="3">
        <f t="shared" si="56"/>
        <v>45509</v>
      </c>
      <c r="C1811" s="7" t="s">
        <v>62</v>
      </c>
      <c r="D1811" s="7" t="s">
        <v>60</v>
      </c>
      <c r="E1811" s="9">
        <v>55</v>
      </c>
      <c r="F1811" s="9">
        <v>4985</v>
      </c>
      <c r="G1811" s="9">
        <f t="shared" si="57"/>
        <v>274175</v>
      </c>
      <c r="H1811" s="9">
        <v>0</v>
      </c>
      <c r="I1811" s="9">
        <v>0</v>
      </c>
      <c r="J1811" s="34">
        <v>0</v>
      </c>
      <c r="K1811" s="34">
        <v>0</v>
      </c>
      <c r="L1811" s="9">
        <v>0</v>
      </c>
    </row>
    <row r="1812" spans="1:12" x14ac:dyDescent="0.3">
      <c r="A1812" s="3" t="s">
        <v>164</v>
      </c>
      <c r="B1812" s="3">
        <f t="shared" si="56"/>
        <v>45509</v>
      </c>
      <c r="C1812" s="7" t="s">
        <v>62</v>
      </c>
      <c r="D1812" s="7" t="s">
        <v>61</v>
      </c>
      <c r="E1812" s="9">
        <v>51</v>
      </c>
      <c r="F1812" s="9">
        <v>1214</v>
      </c>
      <c r="G1812" s="9">
        <f t="shared" si="57"/>
        <v>61914</v>
      </c>
      <c r="H1812" s="9">
        <v>0</v>
      </c>
      <c r="I1812" s="9">
        <v>0</v>
      </c>
      <c r="J1812" s="34">
        <v>0</v>
      </c>
      <c r="K1812" s="34">
        <v>0</v>
      </c>
      <c r="L1812" s="9">
        <v>0</v>
      </c>
    </row>
    <row r="1813" spans="1:12" x14ac:dyDescent="0.3">
      <c r="A1813" s="3" t="s">
        <v>164</v>
      </c>
      <c r="B1813" s="3">
        <f t="shared" si="56"/>
        <v>45509</v>
      </c>
      <c r="C1813" s="7" t="s">
        <v>66</v>
      </c>
      <c r="D1813" s="7" t="s">
        <v>46</v>
      </c>
      <c r="E1813" s="9">
        <v>203</v>
      </c>
      <c r="F1813" s="9">
        <v>307</v>
      </c>
      <c r="G1813" s="9">
        <f t="shared" si="57"/>
        <v>62321</v>
      </c>
      <c r="H1813" s="9">
        <v>0</v>
      </c>
      <c r="I1813" s="9">
        <v>0</v>
      </c>
      <c r="J1813" s="34">
        <v>0</v>
      </c>
      <c r="K1813" s="34">
        <v>0</v>
      </c>
      <c r="L1813" s="9">
        <v>0</v>
      </c>
    </row>
    <row r="1814" spans="1:12" x14ac:dyDescent="0.3">
      <c r="A1814" s="3" t="s">
        <v>164</v>
      </c>
      <c r="B1814" s="3">
        <f t="shared" si="56"/>
        <v>45509</v>
      </c>
      <c r="C1814" s="7" t="s">
        <v>66</v>
      </c>
      <c r="D1814" s="7" t="s">
        <v>49</v>
      </c>
      <c r="E1814" s="9">
        <v>257</v>
      </c>
      <c r="F1814" s="9">
        <v>315</v>
      </c>
      <c r="G1814" s="9">
        <f t="shared" si="57"/>
        <v>80955</v>
      </c>
      <c r="H1814" s="9">
        <v>1</v>
      </c>
      <c r="I1814" s="9">
        <v>1</v>
      </c>
      <c r="J1814" s="34">
        <v>0.22</v>
      </c>
      <c r="K1814" s="34">
        <v>0.01</v>
      </c>
      <c r="L1814" s="9">
        <v>0</v>
      </c>
    </row>
    <row r="1815" spans="1:12" x14ac:dyDescent="0.3">
      <c r="A1815" s="3" t="s">
        <v>164</v>
      </c>
      <c r="B1815" s="3">
        <f t="shared" si="56"/>
        <v>45509</v>
      </c>
      <c r="C1815" s="7" t="s">
        <v>66</v>
      </c>
      <c r="D1815" s="7" t="s">
        <v>50</v>
      </c>
      <c r="E1815" s="9">
        <v>207</v>
      </c>
      <c r="F1815" s="9">
        <v>326</v>
      </c>
      <c r="G1815" s="9">
        <f t="shared" si="57"/>
        <v>67482</v>
      </c>
      <c r="H1815" s="9">
        <v>0</v>
      </c>
      <c r="I1815" s="9">
        <v>0</v>
      </c>
      <c r="J1815" s="34">
        <v>0</v>
      </c>
      <c r="K1815" s="34">
        <v>0</v>
      </c>
      <c r="L1815" s="9">
        <v>2</v>
      </c>
    </row>
    <row r="1816" spans="1:12" x14ac:dyDescent="0.3">
      <c r="A1816" s="3" t="s">
        <v>164</v>
      </c>
      <c r="B1816" s="3">
        <f t="shared" si="56"/>
        <v>45509</v>
      </c>
      <c r="C1816" s="7" t="s">
        <v>66</v>
      </c>
      <c r="D1816" s="7" t="s">
        <v>51</v>
      </c>
      <c r="E1816" s="9">
        <v>231</v>
      </c>
      <c r="F1816" s="9">
        <v>364</v>
      </c>
      <c r="G1816" s="9">
        <f t="shared" si="57"/>
        <v>84084</v>
      </c>
      <c r="H1816" s="9">
        <v>1</v>
      </c>
      <c r="I1816" s="9">
        <v>0</v>
      </c>
      <c r="J1816" s="34">
        <v>0.23</v>
      </c>
      <c r="K1816" s="34">
        <v>0.01</v>
      </c>
      <c r="L1816" s="9">
        <v>0</v>
      </c>
    </row>
    <row r="1817" spans="1:12" x14ac:dyDescent="0.3">
      <c r="A1817" s="3" t="s">
        <v>164</v>
      </c>
      <c r="B1817" s="3">
        <f t="shared" si="56"/>
        <v>45509</v>
      </c>
      <c r="C1817" s="7" t="s">
        <v>66</v>
      </c>
      <c r="D1817" s="7" t="s">
        <v>52</v>
      </c>
      <c r="E1817" s="9">
        <v>204</v>
      </c>
      <c r="F1817" s="9">
        <v>268</v>
      </c>
      <c r="G1817" s="9">
        <f t="shared" si="57"/>
        <v>54672</v>
      </c>
      <c r="H1817" s="9">
        <v>0</v>
      </c>
      <c r="I1817" s="9">
        <v>0</v>
      </c>
      <c r="J1817" s="34">
        <v>0</v>
      </c>
      <c r="K1817" s="34">
        <v>0</v>
      </c>
      <c r="L1817" s="9">
        <v>0</v>
      </c>
    </row>
    <row r="1818" spans="1:12" x14ac:dyDescent="0.3">
      <c r="A1818" s="3" t="s">
        <v>164</v>
      </c>
      <c r="B1818" s="3">
        <f t="shared" si="56"/>
        <v>45509</v>
      </c>
      <c r="C1818" s="7" t="s">
        <v>66</v>
      </c>
      <c r="D1818" s="7" t="s">
        <v>54</v>
      </c>
      <c r="E1818" s="9">
        <v>540</v>
      </c>
      <c r="F1818" s="9">
        <v>171</v>
      </c>
      <c r="G1818" s="9">
        <f t="shared" si="57"/>
        <v>92340</v>
      </c>
      <c r="H1818" s="9">
        <v>1</v>
      </c>
      <c r="I1818" s="9">
        <v>0</v>
      </c>
      <c r="J1818" s="34">
        <v>0.14000000000000001</v>
      </c>
      <c r="K1818" s="34">
        <v>0.02</v>
      </c>
      <c r="L1818" s="9">
        <v>0</v>
      </c>
    </row>
    <row r="1819" spans="1:12" x14ac:dyDescent="0.3">
      <c r="A1819" s="3" t="s">
        <v>164</v>
      </c>
      <c r="B1819" s="3">
        <f t="shared" si="56"/>
        <v>45509</v>
      </c>
      <c r="C1819" s="7" t="s">
        <v>66</v>
      </c>
      <c r="D1819" s="7" t="s">
        <v>55</v>
      </c>
      <c r="E1819" s="9">
        <v>461</v>
      </c>
      <c r="F1819" s="9">
        <v>193</v>
      </c>
      <c r="G1819" s="9">
        <f t="shared" si="57"/>
        <v>88973</v>
      </c>
      <c r="H1819" s="9">
        <v>0</v>
      </c>
      <c r="I1819" s="9">
        <v>0</v>
      </c>
      <c r="J1819" s="34">
        <v>0</v>
      </c>
      <c r="K1819" s="34">
        <v>0</v>
      </c>
      <c r="L1819" s="9">
        <v>0</v>
      </c>
    </row>
    <row r="1820" spans="1:12" x14ac:dyDescent="0.3">
      <c r="A1820" s="3" t="s">
        <v>164</v>
      </c>
      <c r="B1820" s="3">
        <f t="shared" si="56"/>
        <v>45509</v>
      </c>
      <c r="C1820" s="7" t="s">
        <v>66</v>
      </c>
      <c r="D1820" s="7" t="s">
        <v>56</v>
      </c>
      <c r="E1820" s="9">
        <v>457</v>
      </c>
      <c r="F1820" s="9">
        <v>211</v>
      </c>
      <c r="G1820" s="9">
        <f t="shared" si="57"/>
        <v>96427</v>
      </c>
      <c r="H1820" s="9">
        <v>0</v>
      </c>
      <c r="I1820" s="9">
        <v>0</v>
      </c>
      <c r="J1820" s="34">
        <v>0</v>
      </c>
      <c r="K1820" s="34">
        <v>0</v>
      </c>
      <c r="L1820" s="9">
        <v>0</v>
      </c>
    </row>
    <row r="1821" spans="1:12" x14ac:dyDescent="0.3">
      <c r="A1821" s="3" t="s">
        <v>164</v>
      </c>
      <c r="B1821" s="3">
        <f t="shared" si="56"/>
        <v>45509</v>
      </c>
      <c r="C1821" s="7" t="s">
        <v>66</v>
      </c>
      <c r="D1821" s="7" t="s">
        <v>57</v>
      </c>
      <c r="E1821" s="9">
        <v>584</v>
      </c>
      <c r="F1821" s="9">
        <v>182</v>
      </c>
      <c r="G1821" s="9">
        <f t="shared" si="57"/>
        <v>106288</v>
      </c>
      <c r="H1821" s="9">
        <v>1</v>
      </c>
      <c r="I1821" s="9">
        <v>1</v>
      </c>
      <c r="J1821" s="34">
        <v>0.1</v>
      </c>
      <c r="K1821" s="34">
        <v>0.02</v>
      </c>
      <c r="L1821" s="9">
        <v>0</v>
      </c>
    </row>
    <row r="1822" spans="1:12" x14ac:dyDescent="0.3">
      <c r="A1822" s="3" t="s">
        <v>164</v>
      </c>
      <c r="B1822" s="3">
        <f t="shared" si="56"/>
        <v>45509</v>
      </c>
      <c r="C1822" s="7" t="s">
        <v>66</v>
      </c>
      <c r="D1822" s="7" t="s">
        <v>58</v>
      </c>
      <c r="E1822" s="9">
        <v>43</v>
      </c>
      <c r="F1822" s="9">
        <v>5405</v>
      </c>
      <c r="G1822" s="9">
        <f t="shared" si="57"/>
        <v>232415</v>
      </c>
      <c r="H1822" s="9">
        <v>0</v>
      </c>
      <c r="I1822" s="9">
        <v>0</v>
      </c>
      <c r="J1822" s="34">
        <v>0</v>
      </c>
      <c r="K1822" s="34">
        <v>0</v>
      </c>
      <c r="L1822" s="9">
        <v>0</v>
      </c>
    </row>
    <row r="1823" spans="1:12" x14ac:dyDescent="0.3">
      <c r="A1823" s="3" t="s">
        <v>164</v>
      </c>
      <c r="B1823" s="3">
        <f t="shared" si="56"/>
        <v>45509</v>
      </c>
      <c r="C1823" s="7" t="s">
        <v>66</v>
      </c>
      <c r="D1823" s="7" t="s">
        <v>59</v>
      </c>
      <c r="E1823" s="9">
        <v>40</v>
      </c>
      <c r="F1823" s="9">
        <v>5226</v>
      </c>
      <c r="G1823" s="9">
        <f t="shared" si="57"/>
        <v>209040</v>
      </c>
      <c r="H1823" s="9">
        <v>0</v>
      </c>
      <c r="I1823" s="9">
        <v>0</v>
      </c>
      <c r="J1823" s="34">
        <v>0</v>
      </c>
      <c r="K1823" s="34">
        <v>0</v>
      </c>
      <c r="L1823" s="9">
        <v>0</v>
      </c>
    </row>
    <row r="1824" spans="1:12" x14ac:dyDescent="0.3">
      <c r="A1824" s="3" t="s">
        <v>164</v>
      </c>
      <c r="B1824" s="3">
        <f t="shared" si="56"/>
        <v>45509</v>
      </c>
      <c r="C1824" s="7" t="s">
        <v>66</v>
      </c>
      <c r="D1824" s="7" t="s">
        <v>60</v>
      </c>
      <c r="E1824" s="9">
        <v>45</v>
      </c>
      <c r="F1824" s="9">
        <v>5077</v>
      </c>
      <c r="G1824" s="9">
        <f t="shared" si="57"/>
        <v>228465</v>
      </c>
      <c r="H1824" s="9">
        <v>1</v>
      </c>
      <c r="I1824" s="9">
        <v>1</v>
      </c>
      <c r="J1824" s="34">
        <v>0.05</v>
      </c>
      <c r="K1824" s="34">
        <v>0</v>
      </c>
      <c r="L1824" s="9">
        <v>0</v>
      </c>
    </row>
    <row r="1825" spans="1:12" x14ac:dyDescent="0.3">
      <c r="A1825" s="3" t="s">
        <v>164</v>
      </c>
      <c r="B1825" s="3">
        <f t="shared" si="56"/>
        <v>45509</v>
      </c>
      <c r="C1825" s="7" t="s">
        <v>70</v>
      </c>
      <c r="D1825" s="7" t="s">
        <v>46</v>
      </c>
      <c r="E1825" s="9">
        <v>87</v>
      </c>
      <c r="F1825" s="9">
        <v>314</v>
      </c>
      <c r="G1825" s="9">
        <f t="shared" si="57"/>
        <v>27318</v>
      </c>
      <c r="H1825" s="9">
        <v>0</v>
      </c>
      <c r="I1825" s="9">
        <v>0</v>
      </c>
      <c r="J1825" s="34">
        <v>0</v>
      </c>
      <c r="K1825" s="34">
        <v>0</v>
      </c>
      <c r="L1825" s="9">
        <v>0</v>
      </c>
    </row>
    <row r="1826" spans="1:12" x14ac:dyDescent="0.3">
      <c r="A1826" s="3" t="s">
        <v>164</v>
      </c>
      <c r="B1826" s="3">
        <f t="shared" si="56"/>
        <v>45509</v>
      </c>
      <c r="C1826" s="7" t="s">
        <v>70</v>
      </c>
      <c r="D1826" s="7" t="s">
        <v>49</v>
      </c>
      <c r="E1826" s="9">
        <v>91</v>
      </c>
      <c r="F1826" s="9">
        <v>327</v>
      </c>
      <c r="G1826" s="9">
        <f t="shared" si="57"/>
        <v>29757</v>
      </c>
      <c r="H1826" s="9">
        <v>0</v>
      </c>
      <c r="I1826" s="9">
        <v>0</v>
      </c>
      <c r="J1826" s="34">
        <v>0</v>
      </c>
      <c r="K1826" s="34">
        <v>0</v>
      </c>
      <c r="L1826" s="9">
        <v>0</v>
      </c>
    </row>
    <row r="1827" spans="1:12" x14ac:dyDescent="0.3">
      <c r="A1827" s="3" t="s">
        <v>164</v>
      </c>
      <c r="B1827" s="3">
        <f t="shared" si="56"/>
        <v>45509</v>
      </c>
      <c r="C1827" s="7" t="s">
        <v>70</v>
      </c>
      <c r="D1827" s="7" t="s">
        <v>50</v>
      </c>
      <c r="E1827" s="9">
        <v>90</v>
      </c>
      <c r="F1827" s="9">
        <v>338</v>
      </c>
      <c r="G1827" s="9">
        <f t="shared" si="57"/>
        <v>30420</v>
      </c>
      <c r="H1827" s="9">
        <v>0</v>
      </c>
      <c r="I1827" s="9">
        <v>0</v>
      </c>
      <c r="J1827" s="34">
        <v>0</v>
      </c>
      <c r="K1827" s="34">
        <v>0</v>
      </c>
      <c r="L1827" s="9">
        <v>0</v>
      </c>
    </row>
    <row r="1828" spans="1:12" x14ac:dyDescent="0.3">
      <c r="A1828" s="3" t="s">
        <v>164</v>
      </c>
      <c r="B1828" s="3">
        <f t="shared" si="56"/>
        <v>45509</v>
      </c>
      <c r="C1828" s="7" t="s">
        <v>70</v>
      </c>
      <c r="D1828" s="7" t="s">
        <v>52</v>
      </c>
      <c r="E1828" s="9">
        <v>81</v>
      </c>
      <c r="F1828" s="9">
        <v>273</v>
      </c>
      <c r="G1828" s="9">
        <f t="shared" si="57"/>
        <v>22113</v>
      </c>
      <c r="H1828" s="9">
        <v>0</v>
      </c>
      <c r="I1828" s="9">
        <v>0</v>
      </c>
      <c r="J1828" s="34">
        <v>0</v>
      </c>
      <c r="K1828" s="34">
        <v>0</v>
      </c>
      <c r="L1828" s="9">
        <v>0</v>
      </c>
    </row>
    <row r="1829" spans="1:12" x14ac:dyDescent="0.3">
      <c r="A1829" s="3" t="s">
        <v>164</v>
      </c>
      <c r="B1829" s="3">
        <f t="shared" si="56"/>
        <v>45509</v>
      </c>
      <c r="C1829" s="7" t="s">
        <v>70</v>
      </c>
      <c r="D1829" s="7" t="s">
        <v>55</v>
      </c>
      <c r="E1829" s="9">
        <v>177</v>
      </c>
      <c r="F1829" s="9">
        <v>197</v>
      </c>
      <c r="G1829" s="9">
        <f t="shared" si="57"/>
        <v>34869</v>
      </c>
      <c r="H1829" s="9">
        <v>0</v>
      </c>
      <c r="I1829" s="9">
        <v>0</v>
      </c>
      <c r="J1829" s="34">
        <v>0</v>
      </c>
      <c r="K1829" s="34">
        <v>0</v>
      </c>
      <c r="L1829" s="9">
        <v>0</v>
      </c>
    </row>
    <row r="1830" spans="1:12" x14ac:dyDescent="0.3">
      <c r="A1830" s="3" t="s">
        <v>164</v>
      </c>
      <c r="B1830" s="3">
        <f t="shared" si="56"/>
        <v>45509</v>
      </c>
      <c r="C1830" s="7" t="s">
        <v>70</v>
      </c>
      <c r="D1830" s="7" t="s">
        <v>56</v>
      </c>
      <c r="E1830" s="9">
        <v>215</v>
      </c>
      <c r="F1830" s="9">
        <v>215</v>
      </c>
      <c r="G1830" s="9">
        <f t="shared" si="57"/>
        <v>46225</v>
      </c>
      <c r="H1830" s="9">
        <v>1</v>
      </c>
      <c r="I1830" s="9">
        <v>0</v>
      </c>
      <c r="J1830" s="34">
        <v>0.11</v>
      </c>
      <c r="K1830" s="34">
        <v>0.02</v>
      </c>
      <c r="L1830" s="9">
        <v>0</v>
      </c>
    </row>
    <row r="1831" spans="1:12" x14ac:dyDescent="0.3">
      <c r="A1831" s="3" t="s">
        <v>164</v>
      </c>
      <c r="B1831" s="3">
        <f t="shared" si="56"/>
        <v>45509</v>
      </c>
      <c r="C1831" s="7" t="s">
        <v>70</v>
      </c>
      <c r="D1831" s="7" t="s">
        <v>57</v>
      </c>
      <c r="E1831" s="9">
        <v>270</v>
      </c>
      <c r="F1831" s="9">
        <v>186</v>
      </c>
      <c r="G1831" s="9">
        <f t="shared" si="57"/>
        <v>50220</v>
      </c>
      <c r="H1831" s="9">
        <v>1</v>
      </c>
      <c r="I1831" s="9">
        <v>0</v>
      </c>
      <c r="J1831" s="34">
        <v>0.28000000000000003</v>
      </c>
      <c r="K1831" s="34">
        <v>0.02</v>
      </c>
      <c r="L1831" s="9">
        <v>0</v>
      </c>
    </row>
    <row r="1832" spans="1:12" x14ac:dyDescent="0.3">
      <c r="A1832" s="3" t="s">
        <v>164</v>
      </c>
      <c r="B1832" s="3">
        <f t="shared" si="56"/>
        <v>45509</v>
      </c>
      <c r="C1832" s="7" t="s">
        <v>74</v>
      </c>
      <c r="D1832" s="7" t="s">
        <v>46</v>
      </c>
      <c r="E1832" s="9">
        <v>374</v>
      </c>
      <c r="F1832" s="9">
        <v>302</v>
      </c>
      <c r="G1832" s="9">
        <f t="shared" si="57"/>
        <v>112948</v>
      </c>
      <c r="H1832" s="9">
        <v>1</v>
      </c>
      <c r="I1832" s="9">
        <v>1</v>
      </c>
      <c r="J1832" s="34">
        <v>0.24</v>
      </c>
      <c r="K1832" s="34">
        <v>0.02</v>
      </c>
      <c r="L1832" s="9">
        <v>0</v>
      </c>
    </row>
    <row r="1833" spans="1:12" x14ac:dyDescent="0.3">
      <c r="A1833" s="3" t="s">
        <v>164</v>
      </c>
      <c r="B1833" s="3">
        <f t="shared" si="56"/>
        <v>45509</v>
      </c>
      <c r="C1833" s="7" t="s">
        <v>74</v>
      </c>
      <c r="D1833" s="7" t="s">
        <v>49</v>
      </c>
      <c r="E1833" s="9">
        <v>347</v>
      </c>
      <c r="F1833" s="9">
        <v>311</v>
      </c>
      <c r="G1833" s="9">
        <f t="shared" si="57"/>
        <v>107917</v>
      </c>
      <c r="H1833" s="9">
        <v>1</v>
      </c>
      <c r="I1833" s="9">
        <v>0</v>
      </c>
      <c r="J1833" s="34">
        <v>0.16</v>
      </c>
      <c r="K1833" s="34">
        <v>0.02</v>
      </c>
      <c r="L1833" s="9">
        <v>0</v>
      </c>
    </row>
    <row r="1834" spans="1:12" x14ac:dyDescent="0.3">
      <c r="A1834" s="3" t="s">
        <v>164</v>
      </c>
      <c r="B1834" s="3">
        <f t="shared" si="56"/>
        <v>45509</v>
      </c>
      <c r="C1834" s="7" t="s">
        <v>74</v>
      </c>
      <c r="D1834" s="7" t="s">
        <v>50</v>
      </c>
      <c r="E1834" s="9">
        <v>248</v>
      </c>
      <c r="F1834" s="9">
        <v>320</v>
      </c>
      <c r="G1834" s="9">
        <f t="shared" si="57"/>
        <v>79360</v>
      </c>
      <c r="H1834" s="9">
        <v>0</v>
      </c>
      <c r="I1834" s="9">
        <v>0</v>
      </c>
      <c r="J1834" s="34">
        <v>0</v>
      </c>
      <c r="K1834" s="34">
        <v>0</v>
      </c>
      <c r="L1834" s="9">
        <v>0</v>
      </c>
    </row>
    <row r="1835" spans="1:12" x14ac:dyDescent="0.3">
      <c r="A1835" s="3" t="s">
        <v>164</v>
      </c>
      <c r="B1835" s="3">
        <f t="shared" si="56"/>
        <v>45509</v>
      </c>
      <c r="C1835" s="7" t="s">
        <v>74</v>
      </c>
      <c r="D1835" s="7" t="s">
        <v>51</v>
      </c>
      <c r="E1835" s="9">
        <v>244</v>
      </c>
      <c r="F1835" s="9">
        <v>355</v>
      </c>
      <c r="G1835" s="9">
        <f t="shared" si="57"/>
        <v>86620</v>
      </c>
      <c r="H1835" s="9">
        <v>0</v>
      </c>
      <c r="I1835" s="9">
        <v>0</v>
      </c>
      <c r="J1835" s="34">
        <v>0</v>
      </c>
      <c r="K1835" s="34">
        <v>0</v>
      </c>
      <c r="L1835" s="9">
        <v>0</v>
      </c>
    </row>
    <row r="1836" spans="1:12" x14ac:dyDescent="0.3">
      <c r="A1836" s="3" t="s">
        <v>164</v>
      </c>
      <c r="B1836" s="3">
        <f t="shared" si="56"/>
        <v>45509</v>
      </c>
      <c r="C1836" s="7" t="s">
        <v>74</v>
      </c>
      <c r="D1836" s="7" t="s">
        <v>52</v>
      </c>
      <c r="E1836" s="9">
        <v>287</v>
      </c>
      <c r="F1836" s="9">
        <v>262</v>
      </c>
      <c r="G1836" s="9">
        <f t="shared" si="57"/>
        <v>75194</v>
      </c>
      <c r="H1836" s="9">
        <v>0</v>
      </c>
      <c r="I1836" s="9">
        <v>0</v>
      </c>
      <c r="J1836" s="34">
        <v>0</v>
      </c>
      <c r="K1836" s="34">
        <v>0</v>
      </c>
      <c r="L1836" s="9">
        <v>0</v>
      </c>
    </row>
    <row r="1837" spans="1:12" x14ac:dyDescent="0.3">
      <c r="A1837" s="3" t="s">
        <v>164</v>
      </c>
      <c r="B1837" s="3">
        <f t="shared" si="56"/>
        <v>45509</v>
      </c>
      <c r="C1837" s="7" t="s">
        <v>74</v>
      </c>
      <c r="D1837" s="7" t="s">
        <v>54</v>
      </c>
      <c r="E1837" s="9">
        <v>644</v>
      </c>
      <c r="F1837" s="9">
        <v>168</v>
      </c>
      <c r="G1837" s="9">
        <f t="shared" si="57"/>
        <v>108192</v>
      </c>
      <c r="H1837" s="9">
        <v>0</v>
      </c>
      <c r="I1837" s="9">
        <v>0</v>
      </c>
      <c r="J1837" s="34">
        <v>0</v>
      </c>
      <c r="K1837" s="34">
        <v>0</v>
      </c>
      <c r="L1837" s="9">
        <v>0</v>
      </c>
    </row>
    <row r="1838" spans="1:12" x14ac:dyDescent="0.3">
      <c r="A1838" s="3" t="s">
        <v>164</v>
      </c>
      <c r="B1838" s="3">
        <f t="shared" si="56"/>
        <v>45509</v>
      </c>
      <c r="C1838" s="7" t="s">
        <v>74</v>
      </c>
      <c r="D1838" s="7" t="s">
        <v>55</v>
      </c>
      <c r="E1838" s="9">
        <v>996</v>
      </c>
      <c r="F1838" s="9">
        <v>187</v>
      </c>
      <c r="G1838" s="9">
        <f t="shared" si="57"/>
        <v>186252</v>
      </c>
      <c r="H1838" s="9">
        <v>1</v>
      </c>
      <c r="I1838" s="9">
        <v>1</v>
      </c>
      <c r="J1838" s="34">
        <v>0.25</v>
      </c>
      <c r="K1838" s="34">
        <v>0.03</v>
      </c>
      <c r="L1838" s="9">
        <v>0</v>
      </c>
    </row>
    <row r="1839" spans="1:12" x14ac:dyDescent="0.3">
      <c r="A1839" s="3" t="s">
        <v>164</v>
      </c>
      <c r="B1839" s="3">
        <f t="shared" si="56"/>
        <v>45509</v>
      </c>
      <c r="C1839" s="7" t="s">
        <v>74</v>
      </c>
      <c r="D1839" s="7" t="s">
        <v>56</v>
      </c>
      <c r="E1839" s="9">
        <v>692</v>
      </c>
      <c r="F1839" s="9">
        <v>207</v>
      </c>
      <c r="G1839" s="9">
        <f t="shared" si="57"/>
        <v>143244</v>
      </c>
      <c r="H1839" s="9">
        <v>1</v>
      </c>
      <c r="I1839" s="9">
        <v>0</v>
      </c>
      <c r="J1839" s="34">
        <v>0.1</v>
      </c>
      <c r="K1839" s="34">
        <v>0.03</v>
      </c>
      <c r="L1839" s="9">
        <v>0</v>
      </c>
    </row>
    <row r="1840" spans="1:12" x14ac:dyDescent="0.3">
      <c r="A1840" s="3" t="s">
        <v>164</v>
      </c>
      <c r="B1840" s="3">
        <f t="shared" si="56"/>
        <v>45509</v>
      </c>
      <c r="C1840" s="7" t="s">
        <v>74</v>
      </c>
      <c r="D1840" s="7" t="s">
        <v>57</v>
      </c>
      <c r="E1840" s="9">
        <v>916</v>
      </c>
      <c r="F1840" s="9">
        <v>179</v>
      </c>
      <c r="G1840" s="9">
        <f t="shared" si="57"/>
        <v>163964</v>
      </c>
      <c r="H1840" s="9">
        <v>1</v>
      </c>
      <c r="I1840" s="9">
        <v>0</v>
      </c>
      <c r="J1840" s="34">
        <v>0.28999999999999998</v>
      </c>
      <c r="K1840" s="34">
        <v>0.03</v>
      </c>
      <c r="L1840" s="9">
        <v>0</v>
      </c>
    </row>
    <row r="1841" spans="1:12" x14ac:dyDescent="0.3">
      <c r="A1841" s="3" t="s">
        <v>164</v>
      </c>
      <c r="B1841" s="3">
        <f t="shared" si="56"/>
        <v>45509</v>
      </c>
      <c r="C1841" s="7" t="s">
        <v>74</v>
      </c>
      <c r="D1841" s="7" t="s">
        <v>58</v>
      </c>
      <c r="E1841" s="9">
        <v>51</v>
      </c>
      <c r="F1841" s="9">
        <v>5238</v>
      </c>
      <c r="G1841" s="9">
        <f t="shared" si="57"/>
        <v>267138</v>
      </c>
      <c r="H1841" s="9">
        <v>0</v>
      </c>
      <c r="I1841" s="9">
        <v>0</v>
      </c>
      <c r="J1841" s="34">
        <v>0</v>
      </c>
      <c r="K1841" s="34">
        <v>0</v>
      </c>
      <c r="L1841" s="9">
        <v>0</v>
      </c>
    </row>
    <row r="1842" spans="1:12" x14ac:dyDescent="0.3">
      <c r="A1842" s="3" t="s">
        <v>164</v>
      </c>
      <c r="B1842" s="3">
        <f t="shared" si="56"/>
        <v>45509</v>
      </c>
      <c r="C1842" s="7" t="s">
        <v>74</v>
      </c>
      <c r="D1842" s="7" t="s">
        <v>59</v>
      </c>
      <c r="E1842" s="9">
        <v>47</v>
      </c>
      <c r="F1842" s="9">
        <v>5092</v>
      </c>
      <c r="G1842" s="9">
        <f t="shared" si="57"/>
        <v>239324</v>
      </c>
      <c r="H1842" s="9">
        <v>0</v>
      </c>
      <c r="I1842" s="9">
        <v>0</v>
      </c>
      <c r="J1842" s="34">
        <v>0</v>
      </c>
      <c r="K1842" s="34">
        <v>0</v>
      </c>
      <c r="L1842" s="9">
        <v>0</v>
      </c>
    </row>
    <row r="1843" spans="1:12" x14ac:dyDescent="0.3">
      <c r="A1843" s="3" t="s">
        <v>164</v>
      </c>
      <c r="B1843" s="3">
        <f t="shared" si="56"/>
        <v>45509</v>
      </c>
      <c r="C1843" s="7" t="s">
        <v>74</v>
      </c>
      <c r="D1843" s="7" t="s">
        <v>60</v>
      </c>
      <c r="E1843" s="9">
        <v>55</v>
      </c>
      <c r="F1843" s="9">
        <v>4997</v>
      </c>
      <c r="G1843" s="9">
        <f t="shared" si="57"/>
        <v>274835</v>
      </c>
      <c r="H1843" s="9">
        <v>0</v>
      </c>
      <c r="I1843" s="9">
        <v>0</v>
      </c>
      <c r="J1843" s="34">
        <v>0</v>
      </c>
      <c r="K1843" s="34">
        <v>0</v>
      </c>
      <c r="L1843" s="9">
        <v>0</v>
      </c>
    </row>
    <row r="1844" spans="1:12" x14ac:dyDescent="0.3">
      <c r="A1844" s="3" t="s">
        <v>164</v>
      </c>
      <c r="B1844" s="3">
        <f t="shared" si="56"/>
        <v>45509</v>
      </c>
      <c r="C1844" s="7" t="s">
        <v>74</v>
      </c>
      <c r="D1844" s="7" t="s">
        <v>61</v>
      </c>
      <c r="E1844" s="9">
        <v>51</v>
      </c>
      <c r="F1844" s="9">
        <v>1228</v>
      </c>
      <c r="G1844" s="9">
        <f t="shared" si="57"/>
        <v>62628</v>
      </c>
      <c r="H1844" s="9">
        <v>0</v>
      </c>
      <c r="I1844" s="9">
        <v>0</v>
      </c>
      <c r="J1844" s="34">
        <v>0</v>
      </c>
      <c r="K1844" s="34">
        <v>0</v>
      </c>
      <c r="L1844" s="9">
        <v>1</v>
      </c>
    </row>
    <row r="1845" spans="1:12" x14ac:dyDescent="0.3">
      <c r="A1845" s="3" t="s">
        <v>164</v>
      </c>
      <c r="B1845" s="3">
        <f t="shared" si="56"/>
        <v>45509</v>
      </c>
      <c r="C1845" s="7" t="s">
        <v>76</v>
      </c>
      <c r="D1845" s="7" t="s">
        <v>46</v>
      </c>
      <c r="E1845" s="9">
        <v>107</v>
      </c>
      <c r="F1845" s="9">
        <v>312</v>
      </c>
      <c r="G1845" s="9">
        <f t="shared" si="57"/>
        <v>33384</v>
      </c>
      <c r="H1845" s="9">
        <v>0</v>
      </c>
      <c r="I1845" s="9">
        <v>0</v>
      </c>
      <c r="J1845" s="34">
        <v>0</v>
      </c>
      <c r="K1845" s="34">
        <v>0</v>
      </c>
      <c r="L1845" s="9">
        <v>0</v>
      </c>
    </row>
    <row r="1846" spans="1:12" x14ac:dyDescent="0.3">
      <c r="A1846" s="3" t="s">
        <v>164</v>
      </c>
      <c r="B1846" s="3">
        <f t="shared" si="56"/>
        <v>45509</v>
      </c>
      <c r="C1846" s="7" t="s">
        <v>76</v>
      </c>
      <c r="D1846" s="7" t="s">
        <v>49</v>
      </c>
      <c r="E1846" s="9">
        <v>108</v>
      </c>
      <c r="F1846" s="9">
        <v>321</v>
      </c>
      <c r="G1846" s="9">
        <f t="shared" si="57"/>
        <v>34668</v>
      </c>
      <c r="H1846" s="9">
        <v>0</v>
      </c>
      <c r="I1846" s="9">
        <v>0</v>
      </c>
      <c r="J1846" s="34">
        <v>0</v>
      </c>
      <c r="K1846" s="34">
        <v>0</v>
      </c>
      <c r="L1846" s="9">
        <v>0</v>
      </c>
    </row>
    <row r="1847" spans="1:12" x14ac:dyDescent="0.3">
      <c r="A1847" s="3" t="s">
        <v>164</v>
      </c>
      <c r="B1847" s="3">
        <f t="shared" si="56"/>
        <v>45509</v>
      </c>
      <c r="C1847" s="7" t="s">
        <v>76</v>
      </c>
      <c r="D1847" s="7" t="s">
        <v>50</v>
      </c>
      <c r="E1847" s="9">
        <v>133</v>
      </c>
      <c r="F1847" s="9">
        <v>330</v>
      </c>
      <c r="G1847" s="9">
        <f t="shared" si="57"/>
        <v>43890</v>
      </c>
      <c r="H1847" s="9">
        <v>1</v>
      </c>
      <c r="I1847" s="9">
        <v>0</v>
      </c>
      <c r="J1847" s="34">
        <v>0.16</v>
      </c>
      <c r="K1847" s="34">
        <v>0.02</v>
      </c>
      <c r="L1847" s="9">
        <v>0</v>
      </c>
    </row>
    <row r="1848" spans="1:12" x14ac:dyDescent="0.3">
      <c r="A1848" s="3" t="s">
        <v>164</v>
      </c>
      <c r="B1848" s="3">
        <f t="shared" si="56"/>
        <v>45509</v>
      </c>
      <c r="C1848" s="7" t="s">
        <v>76</v>
      </c>
      <c r="D1848" s="7" t="s">
        <v>51</v>
      </c>
      <c r="E1848" s="9">
        <v>116</v>
      </c>
      <c r="F1848" s="9">
        <v>373</v>
      </c>
      <c r="G1848" s="9">
        <f t="shared" si="57"/>
        <v>43268</v>
      </c>
      <c r="H1848" s="9">
        <v>0</v>
      </c>
      <c r="I1848" s="9">
        <v>0</v>
      </c>
      <c r="J1848" s="34">
        <v>0</v>
      </c>
      <c r="K1848" s="34">
        <v>0</v>
      </c>
      <c r="L1848" s="9">
        <v>0</v>
      </c>
    </row>
    <row r="1849" spans="1:12" x14ac:dyDescent="0.3">
      <c r="A1849" s="3" t="s">
        <v>164</v>
      </c>
      <c r="B1849" s="3">
        <f t="shared" si="56"/>
        <v>45509</v>
      </c>
      <c r="C1849" s="7" t="s">
        <v>76</v>
      </c>
      <c r="D1849" s="7" t="s">
        <v>52</v>
      </c>
      <c r="E1849" s="9">
        <v>140</v>
      </c>
      <c r="F1849" s="9">
        <v>274</v>
      </c>
      <c r="G1849" s="9">
        <f t="shared" si="57"/>
        <v>38360</v>
      </c>
      <c r="H1849" s="9">
        <v>0</v>
      </c>
      <c r="I1849" s="9">
        <v>0</v>
      </c>
      <c r="J1849" s="34">
        <v>0</v>
      </c>
      <c r="K1849" s="34">
        <v>0</v>
      </c>
      <c r="L1849" s="9">
        <v>0</v>
      </c>
    </row>
    <row r="1850" spans="1:12" x14ac:dyDescent="0.3">
      <c r="A1850" s="3" t="s">
        <v>164</v>
      </c>
      <c r="B1850" s="3">
        <f t="shared" si="56"/>
        <v>45509</v>
      </c>
      <c r="C1850" s="7" t="s">
        <v>76</v>
      </c>
      <c r="D1850" s="7" t="s">
        <v>54</v>
      </c>
      <c r="E1850" s="9">
        <v>310</v>
      </c>
      <c r="F1850" s="9">
        <v>175</v>
      </c>
      <c r="G1850" s="9">
        <f t="shared" si="57"/>
        <v>54250</v>
      </c>
      <c r="H1850" s="9">
        <v>0</v>
      </c>
      <c r="I1850" s="9">
        <v>0</v>
      </c>
      <c r="J1850" s="34">
        <v>0</v>
      </c>
      <c r="K1850" s="34">
        <v>0</v>
      </c>
      <c r="L1850" s="9">
        <v>0</v>
      </c>
    </row>
    <row r="1851" spans="1:12" x14ac:dyDescent="0.3">
      <c r="A1851" s="3" t="s">
        <v>164</v>
      </c>
      <c r="B1851" s="3">
        <f t="shared" si="56"/>
        <v>45509</v>
      </c>
      <c r="C1851" s="7" t="s">
        <v>76</v>
      </c>
      <c r="D1851" s="7" t="s">
        <v>55</v>
      </c>
      <c r="E1851" s="9">
        <v>282</v>
      </c>
      <c r="F1851" s="9">
        <v>195</v>
      </c>
      <c r="G1851" s="9">
        <f t="shared" si="57"/>
        <v>54990</v>
      </c>
      <c r="H1851" s="9">
        <v>0</v>
      </c>
      <c r="I1851" s="9">
        <v>0</v>
      </c>
      <c r="J1851" s="34">
        <v>0</v>
      </c>
      <c r="K1851" s="34">
        <v>0</v>
      </c>
      <c r="L1851" s="9">
        <v>0</v>
      </c>
    </row>
    <row r="1852" spans="1:12" x14ac:dyDescent="0.3">
      <c r="A1852" s="3" t="s">
        <v>164</v>
      </c>
      <c r="B1852" s="3">
        <f t="shared" si="56"/>
        <v>45509</v>
      </c>
      <c r="C1852" s="7" t="s">
        <v>76</v>
      </c>
      <c r="D1852" s="7" t="s">
        <v>56</v>
      </c>
      <c r="E1852" s="9">
        <v>310</v>
      </c>
      <c r="F1852" s="9">
        <v>214</v>
      </c>
      <c r="G1852" s="9">
        <f t="shared" si="57"/>
        <v>66340</v>
      </c>
      <c r="H1852" s="9">
        <v>0</v>
      </c>
      <c r="I1852" s="9">
        <v>0</v>
      </c>
      <c r="J1852" s="34">
        <v>0</v>
      </c>
      <c r="K1852" s="34">
        <v>0</v>
      </c>
      <c r="L1852" s="9">
        <v>0</v>
      </c>
    </row>
    <row r="1853" spans="1:12" x14ac:dyDescent="0.3">
      <c r="A1853" s="3" t="s">
        <v>164</v>
      </c>
      <c r="B1853" s="3">
        <f t="shared" si="56"/>
        <v>45509</v>
      </c>
      <c r="C1853" s="7" t="s">
        <v>76</v>
      </c>
      <c r="D1853" s="7" t="s">
        <v>57</v>
      </c>
      <c r="E1853" s="9">
        <v>430</v>
      </c>
      <c r="F1853" s="9">
        <v>185</v>
      </c>
      <c r="G1853" s="9">
        <f t="shared" si="57"/>
        <v>79550</v>
      </c>
      <c r="H1853" s="9">
        <v>1</v>
      </c>
      <c r="I1853" s="9">
        <v>1</v>
      </c>
      <c r="J1853" s="34">
        <v>0.19</v>
      </c>
      <c r="K1853" s="34">
        <v>0.03</v>
      </c>
      <c r="L1853" s="9">
        <v>0</v>
      </c>
    </row>
    <row r="1854" spans="1:12" x14ac:dyDescent="0.3">
      <c r="A1854" s="3" t="s">
        <v>164</v>
      </c>
      <c r="B1854" s="3">
        <f t="shared" si="56"/>
        <v>45509</v>
      </c>
      <c r="C1854" s="7" t="s">
        <v>76</v>
      </c>
      <c r="D1854" s="7" t="s">
        <v>58</v>
      </c>
      <c r="E1854" s="9">
        <v>55</v>
      </c>
      <c r="F1854" s="9">
        <v>5474</v>
      </c>
      <c r="G1854" s="9">
        <f t="shared" si="57"/>
        <v>301070</v>
      </c>
      <c r="H1854" s="9">
        <v>0</v>
      </c>
      <c r="I1854" s="9">
        <v>0</v>
      </c>
      <c r="J1854" s="34">
        <v>0</v>
      </c>
      <c r="K1854" s="34">
        <v>0</v>
      </c>
      <c r="L1854" s="9">
        <v>0</v>
      </c>
    </row>
    <row r="1855" spans="1:12" x14ac:dyDescent="0.3">
      <c r="A1855" s="3" t="s">
        <v>164</v>
      </c>
      <c r="B1855" s="3">
        <f t="shared" si="56"/>
        <v>45509</v>
      </c>
      <c r="C1855" s="7" t="s">
        <v>76</v>
      </c>
      <c r="D1855" s="7" t="s">
        <v>59</v>
      </c>
      <c r="E1855" s="9">
        <v>58</v>
      </c>
      <c r="F1855" s="9">
        <v>5328</v>
      </c>
      <c r="G1855" s="9">
        <f t="shared" si="57"/>
        <v>309024</v>
      </c>
      <c r="H1855" s="9">
        <v>0</v>
      </c>
      <c r="I1855" s="9">
        <v>0</v>
      </c>
      <c r="J1855" s="34">
        <v>0</v>
      </c>
      <c r="K1855" s="34">
        <v>0</v>
      </c>
      <c r="L1855" s="9">
        <v>0</v>
      </c>
    </row>
    <row r="1856" spans="1:12" x14ac:dyDescent="0.3">
      <c r="A1856" s="3" t="s">
        <v>164</v>
      </c>
      <c r="B1856" s="3">
        <f t="shared" si="56"/>
        <v>45509</v>
      </c>
      <c r="C1856" s="7" t="s">
        <v>76</v>
      </c>
      <c r="D1856" s="7" t="s">
        <v>60</v>
      </c>
      <c r="E1856" s="9">
        <v>63</v>
      </c>
      <c r="F1856" s="9">
        <v>5138</v>
      </c>
      <c r="G1856" s="9">
        <f t="shared" si="57"/>
        <v>323694</v>
      </c>
      <c r="H1856" s="9">
        <v>0</v>
      </c>
      <c r="I1856" s="9">
        <v>0</v>
      </c>
      <c r="J1856" s="34">
        <v>0</v>
      </c>
      <c r="K1856" s="34">
        <v>0</v>
      </c>
      <c r="L1856" s="9">
        <v>1</v>
      </c>
    </row>
    <row r="1857" spans="1:12" x14ac:dyDescent="0.3">
      <c r="A1857" s="3" t="s">
        <v>164</v>
      </c>
      <c r="B1857" s="3">
        <f t="shared" si="56"/>
        <v>45509</v>
      </c>
      <c r="C1857" s="7" t="s">
        <v>76</v>
      </c>
      <c r="D1857" s="7" t="s">
        <v>61</v>
      </c>
      <c r="E1857" s="9">
        <v>66</v>
      </c>
      <c r="F1857" s="9">
        <v>1274</v>
      </c>
      <c r="G1857" s="9">
        <f t="shared" si="57"/>
        <v>84084</v>
      </c>
      <c r="H1857" s="9">
        <v>1</v>
      </c>
      <c r="I1857" s="9">
        <v>0</v>
      </c>
      <c r="J1857" s="34">
        <v>0.06</v>
      </c>
      <c r="K1857" s="34">
        <v>0.01</v>
      </c>
      <c r="L1857" s="9">
        <v>0</v>
      </c>
    </row>
    <row r="1858" spans="1:12" x14ac:dyDescent="0.3">
      <c r="A1858" s="3" t="s">
        <v>167</v>
      </c>
      <c r="B1858" s="3">
        <f t="shared" ref="B1858:B1921" si="58">DATE(LEFT(A1858,4),1,1)
 + MOD(1 - WEEKDAY(DATE(LEFT(A1858,4),1,1),2),7)
 + 7*(VALUE(RIGHT(A1858,2)) - 1)</f>
        <v>45516</v>
      </c>
      <c r="C1858" s="7" t="s">
        <v>62</v>
      </c>
      <c r="D1858" s="7" t="s">
        <v>46</v>
      </c>
      <c r="E1858" s="9">
        <v>283</v>
      </c>
      <c r="F1858" s="9">
        <v>300</v>
      </c>
      <c r="G1858" s="9">
        <f t="shared" ref="G1858:G1921" si="59">E1858*F1858</f>
        <v>84900</v>
      </c>
      <c r="H1858" s="9">
        <v>0</v>
      </c>
      <c r="I1858" s="9">
        <v>0</v>
      </c>
      <c r="J1858" s="34">
        <v>0</v>
      </c>
      <c r="K1858" s="34">
        <v>0</v>
      </c>
      <c r="L1858" s="9">
        <v>0</v>
      </c>
    </row>
    <row r="1859" spans="1:12" x14ac:dyDescent="0.3">
      <c r="A1859" s="3" t="s">
        <v>167</v>
      </c>
      <c r="B1859" s="3">
        <f t="shared" si="58"/>
        <v>45516</v>
      </c>
      <c r="C1859" s="7" t="s">
        <v>62</v>
      </c>
      <c r="D1859" s="7" t="s">
        <v>49</v>
      </c>
      <c r="E1859" s="9">
        <v>287</v>
      </c>
      <c r="F1859" s="9">
        <v>309</v>
      </c>
      <c r="G1859" s="9">
        <f t="shared" si="59"/>
        <v>88683</v>
      </c>
      <c r="H1859" s="9">
        <v>1</v>
      </c>
      <c r="I1859" s="9">
        <v>0</v>
      </c>
      <c r="J1859" s="34">
        <v>0.16</v>
      </c>
      <c r="K1859" s="34">
        <v>0.02</v>
      </c>
      <c r="L1859" s="9">
        <v>0</v>
      </c>
    </row>
    <row r="1860" spans="1:12" x14ac:dyDescent="0.3">
      <c r="A1860" s="3" t="s">
        <v>167</v>
      </c>
      <c r="B1860" s="3">
        <f t="shared" si="58"/>
        <v>45516</v>
      </c>
      <c r="C1860" s="7" t="s">
        <v>62</v>
      </c>
      <c r="D1860" s="7" t="s">
        <v>50</v>
      </c>
      <c r="E1860" s="9">
        <v>299</v>
      </c>
      <c r="F1860" s="9">
        <v>316</v>
      </c>
      <c r="G1860" s="9">
        <f t="shared" si="59"/>
        <v>94484</v>
      </c>
      <c r="H1860" s="9">
        <v>0</v>
      </c>
      <c r="I1860" s="9">
        <v>0</v>
      </c>
      <c r="J1860" s="34">
        <v>0</v>
      </c>
      <c r="K1860" s="34">
        <v>0</v>
      </c>
      <c r="L1860" s="9">
        <v>0</v>
      </c>
    </row>
    <row r="1861" spans="1:12" x14ac:dyDescent="0.3">
      <c r="A1861" s="3" t="s">
        <v>167</v>
      </c>
      <c r="B1861" s="3">
        <f t="shared" si="58"/>
        <v>45516</v>
      </c>
      <c r="C1861" s="7" t="s">
        <v>62</v>
      </c>
      <c r="D1861" s="7" t="s">
        <v>51</v>
      </c>
      <c r="E1861" s="9">
        <v>313</v>
      </c>
      <c r="F1861" s="9">
        <v>357</v>
      </c>
      <c r="G1861" s="9">
        <f t="shared" si="59"/>
        <v>111741</v>
      </c>
      <c r="H1861" s="9">
        <v>0</v>
      </c>
      <c r="I1861" s="9">
        <v>0</v>
      </c>
      <c r="J1861" s="34">
        <v>0</v>
      </c>
      <c r="K1861" s="34">
        <v>0</v>
      </c>
      <c r="L1861" s="9">
        <v>0</v>
      </c>
    </row>
    <row r="1862" spans="1:12" x14ac:dyDescent="0.3">
      <c r="A1862" s="3" t="s">
        <v>167</v>
      </c>
      <c r="B1862" s="3">
        <f t="shared" si="58"/>
        <v>45516</v>
      </c>
      <c r="C1862" s="7" t="s">
        <v>62</v>
      </c>
      <c r="D1862" s="7" t="s">
        <v>52</v>
      </c>
      <c r="E1862" s="9">
        <v>285</v>
      </c>
      <c r="F1862" s="9">
        <v>263</v>
      </c>
      <c r="G1862" s="9">
        <f t="shared" si="59"/>
        <v>74955</v>
      </c>
      <c r="H1862" s="9">
        <v>1</v>
      </c>
      <c r="I1862" s="9">
        <v>0</v>
      </c>
      <c r="J1862" s="34">
        <v>0.21</v>
      </c>
      <c r="K1862" s="34">
        <v>0.02</v>
      </c>
      <c r="L1862" s="9">
        <v>0</v>
      </c>
    </row>
    <row r="1863" spans="1:12" x14ac:dyDescent="0.3">
      <c r="A1863" s="3" t="s">
        <v>167</v>
      </c>
      <c r="B1863" s="3">
        <f t="shared" si="58"/>
        <v>45516</v>
      </c>
      <c r="C1863" s="7" t="s">
        <v>62</v>
      </c>
      <c r="D1863" s="7" t="s">
        <v>54</v>
      </c>
      <c r="E1863" s="9">
        <v>925</v>
      </c>
      <c r="F1863" s="9">
        <v>167</v>
      </c>
      <c r="G1863" s="9">
        <f t="shared" si="59"/>
        <v>154475</v>
      </c>
      <c r="H1863" s="9">
        <v>1</v>
      </c>
      <c r="I1863" s="9">
        <v>1</v>
      </c>
      <c r="J1863" s="34">
        <v>0.16</v>
      </c>
      <c r="K1863" s="34">
        <v>0.03</v>
      </c>
      <c r="L1863" s="9">
        <v>0</v>
      </c>
    </row>
    <row r="1864" spans="1:12" x14ac:dyDescent="0.3">
      <c r="A1864" s="3" t="s">
        <v>167</v>
      </c>
      <c r="B1864" s="3">
        <f t="shared" si="58"/>
        <v>45516</v>
      </c>
      <c r="C1864" s="7" t="s">
        <v>62</v>
      </c>
      <c r="D1864" s="7" t="s">
        <v>55</v>
      </c>
      <c r="E1864" s="9">
        <v>790</v>
      </c>
      <c r="F1864" s="9">
        <v>186</v>
      </c>
      <c r="G1864" s="9">
        <f t="shared" si="59"/>
        <v>146940</v>
      </c>
      <c r="H1864" s="9">
        <v>1</v>
      </c>
      <c r="I1864" s="9">
        <v>1</v>
      </c>
      <c r="J1864" s="34">
        <v>0.19</v>
      </c>
      <c r="K1864" s="34">
        <v>0.03</v>
      </c>
      <c r="L1864" s="9">
        <v>0</v>
      </c>
    </row>
    <row r="1865" spans="1:12" x14ac:dyDescent="0.3">
      <c r="A1865" s="3" t="s">
        <v>167</v>
      </c>
      <c r="B1865" s="3">
        <f t="shared" si="58"/>
        <v>45516</v>
      </c>
      <c r="C1865" s="7" t="s">
        <v>62</v>
      </c>
      <c r="D1865" s="7" t="s">
        <v>56</v>
      </c>
      <c r="E1865" s="9">
        <v>676</v>
      </c>
      <c r="F1865" s="9">
        <v>206</v>
      </c>
      <c r="G1865" s="9">
        <f t="shared" si="59"/>
        <v>139256</v>
      </c>
      <c r="H1865" s="9">
        <v>1</v>
      </c>
      <c r="I1865" s="9">
        <v>0</v>
      </c>
      <c r="J1865" s="34">
        <v>0.1</v>
      </c>
      <c r="K1865" s="34">
        <v>0.03</v>
      </c>
      <c r="L1865" s="9">
        <v>0</v>
      </c>
    </row>
    <row r="1866" spans="1:12" x14ac:dyDescent="0.3">
      <c r="A1866" s="3" t="s">
        <v>167</v>
      </c>
      <c r="B1866" s="3">
        <f t="shared" si="58"/>
        <v>45516</v>
      </c>
      <c r="C1866" s="7" t="s">
        <v>62</v>
      </c>
      <c r="D1866" s="7" t="s">
        <v>57</v>
      </c>
      <c r="E1866" s="9">
        <v>755</v>
      </c>
      <c r="F1866" s="9">
        <v>177</v>
      </c>
      <c r="G1866" s="9">
        <f t="shared" si="59"/>
        <v>133635</v>
      </c>
      <c r="H1866" s="9">
        <v>1</v>
      </c>
      <c r="I1866" s="9">
        <v>0</v>
      </c>
      <c r="J1866" s="34">
        <v>0.11</v>
      </c>
      <c r="K1866" s="34">
        <v>0.03</v>
      </c>
      <c r="L1866" s="9">
        <v>0</v>
      </c>
    </row>
    <row r="1867" spans="1:12" x14ac:dyDescent="0.3">
      <c r="A1867" s="3" t="s">
        <v>167</v>
      </c>
      <c r="B1867" s="3">
        <f t="shared" si="58"/>
        <v>45516</v>
      </c>
      <c r="C1867" s="7" t="s">
        <v>62</v>
      </c>
      <c r="D1867" s="7" t="s">
        <v>58</v>
      </c>
      <c r="E1867" s="9">
        <v>53</v>
      </c>
      <c r="F1867" s="9">
        <v>5231</v>
      </c>
      <c r="G1867" s="9">
        <f t="shared" si="59"/>
        <v>277243</v>
      </c>
      <c r="H1867" s="9">
        <v>0</v>
      </c>
      <c r="I1867" s="9">
        <v>0</v>
      </c>
      <c r="J1867" s="34">
        <v>0</v>
      </c>
      <c r="K1867" s="34">
        <v>0</v>
      </c>
      <c r="L1867" s="9">
        <v>0</v>
      </c>
    </row>
    <row r="1868" spans="1:12" x14ac:dyDescent="0.3">
      <c r="A1868" s="3" t="s">
        <v>167</v>
      </c>
      <c r="B1868" s="3">
        <f t="shared" si="58"/>
        <v>45516</v>
      </c>
      <c r="C1868" s="7" t="s">
        <v>62</v>
      </c>
      <c r="D1868" s="7" t="s">
        <v>59</v>
      </c>
      <c r="E1868" s="9">
        <v>54</v>
      </c>
      <c r="F1868" s="9">
        <v>5089</v>
      </c>
      <c r="G1868" s="9">
        <f t="shared" si="59"/>
        <v>274806</v>
      </c>
      <c r="H1868" s="9">
        <v>0</v>
      </c>
      <c r="I1868" s="9">
        <v>0</v>
      </c>
      <c r="J1868" s="34">
        <v>0</v>
      </c>
      <c r="K1868" s="34">
        <v>0</v>
      </c>
      <c r="L1868" s="9">
        <v>0</v>
      </c>
    </row>
    <row r="1869" spans="1:12" x14ac:dyDescent="0.3">
      <c r="A1869" s="3" t="s">
        <v>167</v>
      </c>
      <c r="B1869" s="3">
        <f t="shared" si="58"/>
        <v>45516</v>
      </c>
      <c r="C1869" s="7" t="s">
        <v>62</v>
      </c>
      <c r="D1869" s="7" t="s">
        <v>60</v>
      </c>
      <c r="E1869" s="9">
        <v>60</v>
      </c>
      <c r="F1869" s="9">
        <v>4957</v>
      </c>
      <c r="G1869" s="9">
        <f t="shared" si="59"/>
        <v>297420</v>
      </c>
      <c r="H1869" s="9">
        <v>0</v>
      </c>
      <c r="I1869" s="9">
        <v>0</v>
      </c>
      <c r="J1869" s="34">
        <v>0</v>
      </c>
      <c r="K1869" s="34">
        <v>0</v>
      </c>
      <c r="L1869" s="9">
        <v>0</v>
      </c>
    </row>
    <row r="1870" spans="1:12" x14ac:dyDescent="0.3">
      <c r="A1870" s="3" t="s">
        <v>167</v>
      </c>
      <c r="B1870" s="3">
        <f t="shared" si="58"/>
        <v>45516</v>
      </c>
      <c r="C1870" s="7" t="s">
        <v>62</v>
      </c>
      <c r="D1870" s="7" t="s">
        <v>61</v>
      </c>
      <c r="E1870" s="9">
        <v>58</v>
      </c>
      <c r="F1870" s="9">
        <v>1225</v>
      </c>
      <c r="G1870" s="9">
        <f t="shared" si="59"/>
        <v>71050</v>
      </c>
      <c r="H1870" s="9">
        <v>0</v>
      </c>
      <c r="I1870" s="9">
        <v>0</v>
      </c>
      <c r="J1870" s="34">
        <v>0</v>
      </c>
      <c r="K1870" s="34">
        <v>0</v>
      </c>
      <c r="L1870" s="9">
        <v>0</v>
      </c>
    </row>
    <row r="1871" spans="1:12" x14ac:dyDescent="0.3">
      <c r="A1871" s="3" t="s">
        <v>167</v>
      </c>
      <c r="B1871" s="3">
        <f t="shared" si="58"/>
        <v>45516</v>
      </c>
      <c r="C1871" s="7" t="s">
        <v>66</v>
      </c>
      <c r="D1871" s="7" t="s">
        <v>46</v>
      </c>
      <c r="E1871" s="9">
        <v>253</v>
      </c>
      <c r="F1871" s="9">
        <v>306</v>
      </c>
      <c r="G1871" s="9">
        <f t="shared" si="59"/>
        <v>77418</v>
      </c>
      <c r="H1871" s="9">
        <v>1</v>
      </c>
      <c r="I1871" s="9">
        <v>1</v>
      </c>
      <c r="J1871" s="34">
        <v>0.2</v>
      </c>
      <c r="K1871" s="34">
        <v>0.01</v>
      </c>
      <c r="L1871" s="9">
        <v>0</v>
      </c>
    </row>
    <row r="1872" spans="1:12" x14ac:dyDescent="0.3">
      <c r="A1872" s="3" t="s">
        <v>167</v>
      </c>
      <c r="B1872" s="3">
        <f t="shared" si="58"/>
        <v>45516</v>
      </c>
      <c r="C1872" s="7" t="s">
        <v>66</v>
      </c>
      <c r="D1872" s="7" t="s">
        <v>49</v>
      </c>
      <c r="E1872" s="9">
        <v>199</v>
      </c>
      <c r="F1872" s="9">
        <v>315</v>
      </c>
      <c r="G1872" s="9">
        <f t="shared" si="59"/>
        <v>62685</v>
      </c>
      <c r="H1872" s="9">
        <v>0</v>
      </c>
      <c r="I1872" s="9">
        <v>0</v>
      </c>
      <c r="J1872" s="34">
        <v>0</v>
      </c>
      <c r="K1872" s="34">
        <v>0</v>
      </c>
      <c r="L1872" s="9">
        <v>2</v>
      </c>
    </row>
    <row r="1873" spans="1:12" x14ac:dyDescent="0.3">
      <c r="A1873" s="3" t="s">
        <v>167</v>
      </c>
      <c r="B1873" s="3">
        <f t="shared" si="58"/>
        <v>45516</v>
      </c>
      <c r="C1873" s="7" t="s">
        <v>66</v>
      </c>
      <c r="D1873" s="7" t="s">
        <v>50</v>
      </c>
      <c r="E1873" s="9">
        <v>193</v>
      </c>
      <c r="F1873" s="9">
        <v>327</v>
      </c>
      <c r="G1873" s="9">
        <f t="shared" si="59"/>
        <v>63111</v>
      </c>
      <c r="H1873" s="9">
        <v>0</v>
      </c>
      <c r="I1873" s="9">
        <v>0</v>
      </c>
      <c r="J1873" s="34">
        <v>0</v>
      </c>
      <c r="K1873" s="34">
        <v>0</v>
      </c>
      <c r="L1873" s="9">
        <v>0</v>
      </c>
    </row>
    <row r="1874" spans="1:12" x14ac:dyDescent="0.3">
      <c r="A1874" s="3" t="s">
        <v>167</v>
      </c>
      <c r="B1874" s="3">
        <f t="shared" si="58"/>
        <v>45516</v>
      </c>
      <c r="C1874" s="7" t="s">
        <v>66</v>
      </c>
      <c r="D1874" s="7" t="s">
        <v>51</v>
      </c>
      <c r="E1874" s="9">
        <v>188</v>
      </c>
      <c r="F1874" s="9">
        <v>366</v>
      </c>
      <c r="G1874" s="9">
        <f t="shared" si="59"/>
        <v>68808</v>
      </c>
      <c r="H1874" s="9">
        <v>0</v>
      </c>
      <c r="I1874" s="9">
        <v>0</v>
      </c>
      <c r="J1874" s="34">
        <v>0</v>
      </c>
      <c r="K1874" s="34">
        <v>0</v>
      </c>
      <c r="L1874" s="9">
        <v>0</v>
      </c>
    </row>
    <row r="1875" spans="1:12" x14ac:dyDescent="0.3">
      <c r="A1875" s="3" t="s">
        <v>167</v>
      </c>
      <c r="B1875" s="3">
        <f t="shared" si="58"/>
        <v>45516</v>
      </c>
      <c r="C1875" s="7" t="s">
        <v>66</v>
      </c>
      <c r="D1875" s="7" t="s">
        <v>52</v>
      </c>
      <c r="E1875" s="9">
        <v>184</v>
      </c>
      <c r="F1875" s="9">
        <v>267</v>
      </c>
      <c r="G1875" s="9">
        <f t="shared" si="59"/>
        <v>49128</v>
      </c>
      <c r="H1875" s="9">
        <v>0</v>
      </c>
      <c r="I1875" s="9">
        <v>0</v>
      </c>
      <c r="J1875" s="34">
        <v>0</v>
      </c>
      <c r="K1875" s="34">
        <v>0</v>
      </c>
      <c r="L1875" s="9">
        <v>0</v>
      </c>
    </row>
    <row r="1876" spans="1:12" x14ac:dyDescent="0.3">
      <c r="A1876" s="3" t="s">
        <v>167</v>
      </c>
      <c r="B1876" s="3">
        <f t="shared" si="58"/>
        <v>45516</v>
      </c>
      <c r="C1876" s="7" t="s">
        <v>66</v>
      </c>
      <c r="D1876" s="7" t="s">
        <v>54</v>
      </c>
      <c r="E1876" s="9">
        <v>528</v>
      </c>
      <c r="F1876" s="9">
        <v>172</v>
      </c>
      <c r="G1876" s="9">
        <f t="shared" si="59"/>
        <v>90816</v>
      </c>
      <c r="H1876" s="9">
        <v>1</v>
      </c>
      <c r="I1876" s="9">
        <v>1</v>
      </c>
      <c r="J1876" s="34">
        <v>0.24</v>
      </c>
      <c r="K1876" s="34">
        <v>0.02</v>
      </c>
      <c r="L1876" s="9">
        <v>0</v>
      </c>
    </row>
    <row r="1877" spans="1:12" x14ac:dyDescent="0.3">
      <c r="A1877" s="3" t="s">
        <v>167</v>
      </c>
      <c r="B1877" s="3">
        <f t="shared" si="58"/>
        <v>45516</v>
      </c>
      <c r="C1877" s="7" t="s">
        <v>66</v>
      </c>
      <c r="D1877" s="7" t="s">
        <v>55</v>
      </c>
      <c r="E1877" s="9">
        <v>687</v>
      </c>
      <c r="F1877" s="9">
        <v>192</v>
      </c>
      <c r="G1877" s="9">
        <f t="shared" si="59"/>
        <v>131904</v>
      </c>
      <c r="H1877" s="9">
        <v>1</v>
      </c>
      <c r="I1877" s="9">
        <v>0</v>
      </c>
      <c r="J1877" s="34">
        <v>0.26</v>
      </c>
      <c r="K1877" s="34">
        <v>0.02</v>
      </c>
      <c r="L1877" s="9">
        <v>0</v>
      </c>
    </row>
    <row r="1878" spans="1:12" x14ac:dyDescent="0.3">
      <c r="A1878" s="3" t="s">
        <v>167</v>
      </c>
      <c r="B1878" s="3">
        <f t="shared" si="58"/>
        <v>45516</v>
      </c>
      <c r="C1878" s="7" t="s">
        <v>66</v>
      </c>
      <c r="D1878" s="7" t="s">
        <v>56</v>
      </c>
      <c r="E1878" s="9">
        <v>448</v>
      </c>
      <c r="F1878" s="9">
        <v>211</v>
      </c>
      <c r="G1878" s="9">
        <f t="shared" si="59"/>
        <v>94528</v>
      </c>
      <c r="H1878" s="9">
        <v>0</v>
      </c>
      <c r="I1878" s="9">
        <v>0</v>
      </c>
      <c r="J1878" s="34">
        <v>0</v>
      </c>
      <c r="K1878" s="34">
        <v>0</v>
      </c>
      <c r="L1878" s="9">
        <v>0</v>
      </c>
    </row>
    <row r="1879" spans="1:12" x14ac:dyDescent="0.3">
      <c r="A1879" s="3" t="s">
        <v>167</v>
      </c>
      <c r="B1879" s="3">
        <f t="shared" si="58"/>
        <v>45516</v>
      </c>
      <c r="C1879" s="7" t="s">
        <v>66</v>
      </c>
      <c r="D1879" s="7" t="s">
        <v>57</v>
      </c>
      <c r="E1879" s="9">
        <v>504</v>
      </c>
      <c r="F1879" s="9">
        <v>181</v>
      </c>
      <c r="G1879" s="9">
        <f t="shared" si="59"/>
        <v>91224</v>
      </c>
      <c r="H1879" s="9">
        <v>0</v>
      </c>
      <c r="I1879" s="9">
        <v>0</v>
      </c>
      <c r="J1879" s="34">
        <v>0</v>
      </c>
      <c r="K1879" s="34">
        <v>0</v>
      </c>
      <c r="L1879" s="9">
        <v>0</v>
      </c>
    </row>
    <row r="1880" spans="1:12" x14ac:dyDescent="0.3">
      <c r="A1880" s="3" t="s">
        <v>167</v>
      </c>
      <c r="B1880" s="3">
        <f t="shared" si="58"/>
        <v>45516</v>
      </c>
      <c r="C1880" s="7" t="s">
        <v>66</v>
      </c>
      <c r="D1880" s="7" t="s">
        <v>58</v>
      </c>
      <c r="E1880" s="9">
        <v>37</v>
      </c>
      <c r="F1880" s="9">
        <v>5444</v>
      </c>
      <c r="G1880" s="9">
        <f t="shared" si="59"/>
        <v>201428</v>
      </c>
      <c r="H1880" s="9">
        <v>0</v>
      </c>
      <c r="I1880" s="9">
        <v>0</v>
      </c>
      <c r="J1880" s="34">
        <v>0</v>
      </c>
      <c r="K1880" s="34">
        <v>0</v>
      </c>
      <c r="L1880" s="9">
        <v>0</v>
      </c>
    </row>
    <row r="1881" spans="1:12" x14ac:dyDescent="0.3">
      <c r="A1881" s="3" t="s">
        <v>167</v>
      </c>
      <c r="B1881" s="3">
        <f t="shared" si="58"/>
        <v>45516</v>
      </c>
      <c r="C1881" s="7" t="s">
        <v>66</v>
      </c>
      <c r="D1881" s="7" t="s">
        <v>59</v>
      </c>
      <c r="E1881" s="9">
        <v>51</v>
      </c>
      <c r="F1881" s="9">
        <v>5217</v>
      </c>
      <c r="G1881" s="9">
        <f t="shared" si="59"/>
        <v>266067</v>
      </c>
      <c r="H1881" s="9">
        <v>0</v>
      </c>
      <c r="I1881" s="9">
        <v>0</v>
      </c>
      <c r="J1881" s="34">
        <v>0</v>
      </c>
      <c r="K1881" s="34">
        <v>0</v>
      </c>
      <c r="L1881" s="9">
        <v>0</v>
      </c>
    </row>
    <row r="1882" spans="1:12" x14ac:dyDescent="0.3">
      <c r="A1882" s="3" t="s">
        <v>167</v>
      </c>
      <c r="B1882" s="3">
        <f t="shared" si="58"/>
        <v>45516</v>
      </c>
      <c r="C1882" s="7" t="s">
        <v>66</v>
      </c>
      <c r="D1882" s="7" t="s">
        <v>60</v>
      </c>
      <c r="E1882" s="9">
        <v>42</v>
      </c>
      <c r="F1882" s="9">
        <v>5112</v>
      </c>
      <c r="G1882" s="9">
        <f t="shared" si="59"/>
        <v>214704</v>
      </c>
      <c r="H1882" s="9">
        <v>0</v>
      </c>
      <c r="I1882" s="9">
        <v>0</v>
      </c>
      <c r="J1882" s="34">
        <v>0</v>
      </c>
      <c r="K1882" s="34">
        <v>0</v>
      </c>
      <c r="L1882" s="9">
        <v>0</v>
      </c>
    </row>
    <row r="1883" spans="1:12" x14ac:dyDescent="0.3">
      <c r="A1883" s="3" t="s">
        <v>167</v>
      </c>
      <c r="B1883" s="3">
        <f t="shared" si="58"/>
        <v>45516</v>
      </c>
      <c r="C1883" s="7" t="s">
        <v>70</v>
      </c>
      <c r="D1883" s="7" t="s">
        <v>46</v>
      </c>
      <c r="E1883" s="9">
        <v>103</v>
      </c>
      <c r="F1883" s="9">
        <v>316</v>
      </c>
      <c r="G1883" s="9">
        <f t="shared" si="59"/>
        <v>32548</v>
      </c>
      <c r="H1883" s="9">
        <v>0</v>
      </c>
      <c r="I1883" s="9">
        <v>0</v>
      </c>
      <c r="J1883" s="34">
        <v>0</v>
      </c>
      <c r="K1883" s="34">
        <v>0</v>
      </c>
      <c r="L1883" s="9">
        <v>0</v>
      </c>
    </row>
    <row r="1884" spans="1:12" x14ac:dyDescent="0.3">
      <c r="A1884" s="3" t="s">
        <v>167</v>
      </c>
      <c r="B1884" s="3">
        <f t="shared" si="58"/>
        <v>45516</v>
      </c>
      <c r="C1884" s="7" t="s">
        <v>70</v>
      </c>
      <c r="D1884" s="7" t="s">
        <v>49</v>
      </c>
      <c r="E1884" s="9">
        <v>107</v>
      </c>
      <c r="F1884" s="9">
        <v>327</v>
      </c>
      <c r="G1884" s="9">
        <f t="shared" si="59"/>
        <v>34989</v>
      </c>
      <c r="H1884" s="9">
        <v>1</v>
      </c>
      <c r="I1884" s="9">
        <v>1</v>
      </c>
      <c r="J1884" s="34">
        <v>0.14000000000000001</v>
      </c>
      <c r="K1884" s="34">
        <v>0.01</v>
      </c>
      <c r="L1884" s="9">
        <v>0</v>
      </c>
    </row>
    <row r="1885" spans="1:12" x14ac:dyDescent="0.3">
      <c r="A1885" s="3" t="s">
        <v>167</v>
      </c>
      <c r="B1885" s="3">
        <f t="shared" si="58"/>
        <v>45516</v>
      </c>
      <c r="C1885" s="7" t="s">
        <v>70</v>
      </c>
      <c r="D1885" s="7" t="s">
        <v>50</v>
      </c>
      <c r="E1885" s="9">
        <v>95</v>
      </c>
      <c r="F1885" s="9">
        <v>334</v>
      </c>
      <c r="G1885" s="9">
        <f t="shared" si="59"/>
        <v>31730</v>
      </c>
      <c r="H1885" s="9">
        <v>1</v>
      </c>
      <c r="I1885" s="9">
        <v>0</v>
      </c>
      <c r="J1885" s="34">
        <v>0.25</v>
      </c>
      <c r="K1885" s="34">
        <v>0.01</v>
      </c>
      <c r="L1885" s="9">
        <v>0</v>
      </c>
    </row>
    <row r="1886" spans="1:12" x14ac:dyDescent="0.3">
      <c r="A1886" s="3" t="s">
        <v>167</v>
      </c>
      <c r="B1886" s="3">
        <f t="shared" si="58"/>
        <v>45516</v>
      </c>
      <c r="C1886" s="7" t="s">
        <v>70</v>
      </c>
      <c r="D1886" s="7" t="s">
        <v>52</v>
      </c>
      <c r="E1886" s="9">
        <v>93</v>
      </c>
      <c r="F1886" s="9">
        <v>275</v>
      </c>
      <c r="G1886" s="9">
        <f t="shared" si="59"/>
        <v>25575</v>
      </c>
      <c r="H1886" s="9">
        <v>1</v>
      </c>
      <c r="I1886" s="9">
        <v>0</v>
      </c>
      <c r="J1886" s="34">
        <v>0.21</v>
      </c>
      <c r="K1886" s="34">
        <v>0.01</v>
      </c>
      <c r="L1886" s="9">
        <v>0</v>
      </c>
    </row>
    <row r="1887" spans="1:12" x14ac:dyDescent="0.3">
      <c r="A1887" s="3" t="s">
        <v>167</v>
      </c>
      <c r="B1887" s="3">
        <f t="shared" si="58"/>
        <v>45516</v>
      </c>
      <c r="C1887" s="7" t="s">
        <v>70</v>
      </c>
      <c r="D1887" s="7" t="s">
        <v>55</v>
      </c>
      <c r="E1887" s="9">
        <v>236</v>
      </c>
      <c r="F1887" s="9">
        <v>194</v>
      </c>
      <c r="G1887" s="9">
        <f t="shared" si="59"/>
        <v>45784</v>
      </c>
      <c r="H1887" s="9">
        <v>0</v>
      </c>
      <c r="I1887" s="9">
        <v>0</v>
      </c>
      <c r="J1887" s="34">
        <v>0</v>
      </c>
      <c r="K1887" s="34">
        <v>0</v>
      </c>
      <c r="L1887" s="9">
        <v>0</v>
      </c>
    </row>
    <row r="1888" spans="1:12" x14ac:dyDescent="0.3">
      <c r="A1888" s="3" t="s">
        <v>167</v>
      </c>
      <c r="B1888" s="3">
        <f t="shared" si="58"/>
        <v>45516</v>
      </c>
      <c r="C1888" s="7" t="s">
        <v>70</v>
      </c>
      <c r="D1888" s="7" t="s">
        <v>56</v>
      </c>
      <c r="E1888" s="9">
        <v>173</v>
      </c>
      <c r="F1888" s="9">
        <v>218</v>
      </c>
      <c r="G1888" s="9">
        <f t="shared" si="59"/>
        <v>37714</v>
      </c>
      <c r="H1888" s="9">
        <v>0</v>
      </c>
      <c r="I1888" s="9">
        <v>0</v>
      </c>
      <c r="J1888" s="34">
        <v>0</v>
      </c>
      <c r="K1888" s="34">
        <v>0</v>
      </c>
      <c r="L1888" s="9">
        <v>0</v>
      </c>
    </row>
    <row r="1889" spans="1:12" x14ac:dyDescent="0.3">
      <c r="A1889" s="3" t="s">
        <v>167</v>
      </c>
      <c r="B1889" s="3">
        <f t="shared" si="58"/>
        <v>45516</v>
      </c>
      <c r="C1889" s="7" t="s">
        <v>70</v>
      </c>
      <c r="D1889" s="7" t="s">
        <v>57</v>
      </c>
      <c r="E1889" s="9">
        <v>239</v>
      </c>
      <c r="F1889" s="9">
        <v>186</v>
      </c>
      <c r="G1889" s="9">
        <f t="shared" si="59"/>
        <v>44454</v>
      </c>
      <c r="H1889" s="9">
        <v>1</v>
      </c>
      <c r="I1889" s="9">
        <v>0</v>
      </c>
      <c r="J1889" s="34">
        <v>0.11</v>
      </c>
      <c r="K1889" s="34">
        <v>0.02</v>
      </c>
      <c r="L1889" s="9">
        <v>0</v>
      </c>
    </row>
    <row r="1890" spans="1:12" x14ac:dyDescent="0.3">
      <c r="A1890" s="3" t="s">
        <v>167</v>
      </c>
      <c r="B1890" s="3">
        <f t="shared" si="58"/>
        <v>45516</v>
      </c>
      <c r="C1890" s="7" t="s">
        <v>74</v>
      </c>
      <c r="D1890" s="7" t="s">
        <v>46</v>
      </c>
      <c r="E1890" s="9">
        <v>353</v>
      </c>
      <c r="F1890" s="9">
        <v>301</v>
      </c>
      <c r="G1890" s="9">
        <f t="shared" si="59"/>
        <v>106253</v>
      </c>
      <c r="H1890" s="9">
        <v>1</v>
      </c>
      <c r="I1890" s="9">
        <v>0</v>
      </c>
      <c r="J1890" s="34">
        <v>0.22</v>
      </c>
      <c r="K1890" s="34">
        <v>0.02</v>
      </c>
      <c r="L1890" s="9">
        <v>0</v>
      </c>
    </row>
    <row r="1891" spans="1:12" x14ac:dyDescent="0.3">
      <c r="A1891" s="3" t="s">
        <v>167</v>
      </c>
      <c r="B1891" s="3">
        <f t="shared" si="58"/>
        <v>45516</v>
      </c>
      <c r="C1891" s="7" t="s">
        <v>74</v>
      </c>
      <c r="D1891" s="7" t="s">
        <v>49</v>
      </c>
      <c r="E1891" s="9">
        <v>299</v>
      </c>
      <c r="F1891" s="9">
        <v>313</v>
      </c>
      <c r="G1891" s="9">
        <f t="shared" si="59"/>
        <v>93587</v>
      </c>
      <c r="H1891" s="9">
        <v>1</v>
      </c>
      <c r="I1891" s="9">
        <v>0</v>
      </c>
      <c r="J1891" s="34">
        <v>0.12</v>
      </c>
      <c r="K1891" s="34">
        <v>0.02</v>
      </c>
      <c r="L1891" s="9">
        <v>0</v>
      </c>
    </row>
    <row r="1892" spans="1:12" x14ac:dyDescent="0.3">
      <c r="A1892" s="3" t="s">
        <v>167</v>
      </c>
      <c r="B1892" s="3">
        <f t="shared" si="58"/>
        <v>45516</v>
      </c>
      <c r="C1892" s="7" t="s">
        <v>74</v>
      </c>
      <c r="D1892" s="7" t="s">
        <v>50</v>
      </c>
      <c r="E1892" s="9">
        <v>261</v>
      </c>
      <c r="F1892" s="9">
        <v>320</v>
      </c>
      <c r="G1892" s="9">
        <f t="shared" si="59"/>
        <v>83520</v>
      </c>
      <c r="H1892" s="9">
        <v>0</v>
      </c>
      <c r="I1892" s="9">
        <v>0</v>
      </c>
      <c r="J1892" s="34">
        <v>0</v>
      </c>
      <c r="K1892" s="34">
        <v>0</v>
      </c>
      <c r="L1892" s="9">
        <v>0</v>
      </c>
    </row>
    <row r="1893" spans="1:12" x14ac:dyDescent="0.3">
      <c r="A1893" s="3" t="s">
        <v>167</v>
      </c>
      <c r="B1893" s="3">
        <f t="shared" si="58"/>
        <v>45516</v>
      </c>
      <c r="C1893" s="7" t="s">
        <v>74</v>
      </c>
      <c r="D1893" s="7" t="s">
        <v>51</v>
      </c>
      <c r="E1893" s="9">
        <v>264</v>
      </c>
      <c r="F1893" s="9">
        <v>354</v>
      </c>
      <c r="G1893" s="9">
        <f t="shared" si="59"/>
        <v>93456</v>
      </c>
      <c r="H1893" s="9">
        <v>0</v>
      </c>
      <c r="I1893" s="9">
        <v>0</v>
      </c>
      <c r="J1893" s="34">
        <v>0</v>
      </c>
      <c r="K1893" s="34">
        <v>0</v>
      </c>
      <c r="L1893" s="9">
        <v>0</v>
      </c>
    </row>
    <row r="1894" spans="1:12" x14ac:dyDescent="0.3">
      <c r="A1894" s="3" t="s">
        <v>167</v>
      </c>
      <c r="B1894" s="3">
        <f t="shared" si="58"/>
        <v>45516</v>
      </c>
      <c r="C1894" s="7" t="s">
        <v>74</v>
      </c>
      <c r="D1894" s="7" t="s">
        <v>52</v>
      </c>
      <c r="E1894" s="9">
        <v>340</v>
      </c>
      <c r="F1894" s="9">
        <v>258</v>
      </c>
      <c r="G1894" s="9">
        <f t="shared" si="59"/>
        <v>87720</v>
      </c>
      <c r="H1894" s="9">
        <v>1</v>
      </c>
      <c r="I1894" s="9">
        <v>1</v>
      </c>
      <c r="J1894" s="34">
        <v>0.15</v>
      </c>
      <c r="K1894" s="34">
        <v>0.02</v>
      </c>
      <c r="L1894" s="9">
        <v>0</v>
      </c>
    </row>
    <row r="1895" spans="1:12" x14ac:dyDescent="0.3">
      <c r="A1895" s="3" t="s">
        <v>167</v>
      </c>
      <c r="B1895" s="3">
        <f t="shared" si="58"/>
        <v>45516</v>
      </c>
      <c r="C1895" s="7" t="s">
        <v>74</v>
      </c>
      <c r="D1895" s="7" t="s">
        <v>54</v>
      </c>
      <c r="E1895" s="9">
        <v>883</v>
      </c>
      <c r="F1895" s="9">
        <v>168</v>
      </c>
      <c r="G1895" s="9">
        <f t="shared" si="59"/>
        <v>148344</v>
      </c>
      <c r="H1895" s="9">
        <v>1</v>
      </c>
      <c r="I1895" s="9">
        <v>0</v>
      </c>
      <c r="J1895" s="34">
        <v>0.2</v>
      </c>
      <c r="K1895" s="34">
        <v>0.03</v>
      </c>
      <c r="L1895" s="9">
        <v>0</v>
      </c>
    </row>
    <row r="1896" spans="1:12" x14ac:dyDescent="0.3">
      <c r="A1896" s="3" t="s">
        <v>167</v>
      </c>
      <c r="B1896" s="3">
        <f t="shared" si="58"/>
        <v>45516</v>
      </c>
      <c r="C1896" s="7" t="s">
        <v>74</v>
      </c>
      <c r="D1896" s="7" t="s">
        <v>55</v>
      </c>
      <c r="E1896" s="9">
        <v>700</v>
      </c>
      <c r="F1896" s="9">
        <v>189</v>
      </c>
      <c r="G1896" s="9">
        <f t="shared" si="59"/>
        <v>132300</v>
      </c>
      <c r="H1896" s="9">
        <v>0</v>
      </c>
      <c r="I1896" s="9">
        <v>0</v>
      </c>
      <c r="J1896" s="34">
        <v>0</v>
      </c>
      <c r="K1896" s="34">
        <v>0</v>
      </c>
      <c r="L1896" s="9">
        <v>0</v>
      </c>
    </row>
    <row r="1897" spans="1:12" x14ac:dyDescent="0.3">
      <c r="A1897" s="3" t="s">
        <v>167</v>
      </c>
      <c r="B1897" s="3">
        <f t="shared" si="58"/>
        <v>45516</v>
      </c>
      <c r="C1897" s="7" t="s">
        <v>74</v>
      </c>
      <c r="D1897" s="7" t="s">
        <v>56</v>
      </c>
      <c r="E1897" s="9">
        <v>923</v>
      </c>
      <c r="F1897" s="9">
        <v>205</v>
      </c>
      <c r="G1897" s="9">
        <f t="shared" si="59"/>
        <v>189215</v>
      </c>
      <c r="H1897" s="9">
        <v>1</v>
      </c>
      <c r="I1897" s="9">
        <v>1</v>
      </c>
      <c r="J1897" s="34">
        <v>0.23</v>
      </c>
      <c r="K1897" s="34">
        <v>0.03</v>
      </c>
      <c r="L1897" s="9">
        <v>0</v>
      </c>
    </row>
    <row r="1898" spans="1:12" x14ac:dyDescent="0.3">
      <c r="A1898" s="3" t="s">
        <v>167</v>
      </c>
      <c r="B1898" s="3">
        <f t="shared" si="58"/>
        <v>45516</v>
      </c>
      <c r="C1898" s="7" t="s">
        <v>74</v>
      </c>
      <c r="D1898" s="7" t="s">
        <v>57</v>
      </c>
      <c r="E1898" s="9">
        <v>726</v>
      </c>
      <c r="F1898" s="9">
        <v>178</v>
      </c>
      <c r="G1898" s="9">
        <f t="shared" si="59"/>
        <v>129228</v>
      </c>
      <c r="H1898" s="9">
        <v>0</v>
      </c>
      <c r="I1898" s="9">
        <v>0</v>
      </c>
      <c r="J1898" s="34">
        <v>0</v>
      </c>
      <c r="K1898" s="34">
        <v>0</v>
      </c>
      <c r="L1898" s="9">
        <v>0</v>
      </c>
    </row>
    <row r="1899" spans="1:12" x14ac:dyDescent="0.3">
      <c r="A1899" s="3" t="s">
        <v>167</v>
      </c>
      <c r="B1899" s="3">
        <f t="shared" si="58"/>
        <v>45516</v>
      </c>
      <c r="C1899" s="7" t="s">
        <v>74</v>
      </c>
      <c r="D1899" s="7" t="s">
        <v>58</v>
      </c>
      <c r="E1899" s="9">
        <v>54</v>
      </c>
      <c r="F1899" s="9">
        <v>5309</v>
      </c>
      <c r="G1899" s="9">
        <f t="shared" si="59"/>
        <v>286686</v>
      </c>
      <c r="H1899" s="9">
        <v>0</v>
      </c>
      <c r="I1899" s="9">
        <v>0</v>
      </c>
      <c r="J1899" s="34">
        <v>0</v>
      </c>
      <c r="K1899" s="34">
        <v>0</v>
      </c>
      <c r="L1899" s="9">
        <v>0</v>
      </c>
    </row>
    <row r="1900" spans="1:12" x14ac:dyDescent="0.3">
      <c r="A1900" s="3" t="s">
        <v>167</v>
      </c>
      <c r="B1900" s="3">
        <f t="shared" si="58"/>
        <v>45516</v>
      </c>
      <c r="C1900" s="7" t="s">
        <v>74</v>
      </c>
      <c r="D1900" s="7" t="s">
        <v>59</v>
      </c>
      <c r="E1900" s="9">
        <v>55</v>
      </c>
      <c r="F1900" s="9">
        <v>5143</v>
      </c>
      <c r="G1900" s="9">
        <f t="shared" si="59"/>
        <v>282865</v>
      </c>
      <c r="H1900" s="9">
        <v>0</v>
      </c>
      <c r="I1900" s="9">
        <v>0</v>
      </c>
      <c r="J1900" s="34">
        <v>0</v>
      </c>
      <c r="K1900" s="34">
        <v>0</v>
      </c>
      <c r="L1900" s="9">
        <v>0</v>
      </c>
    </row>
    <row r="1901" spans="1:12" x14ac:dyDescent="0.3">
      <c r="A1901" s="3" t="s">
        <v>167</v>
      </c>
      <c r="B1901" s="3">
        <f t="shared" si="58"/>
        <v>45516</v>
      </c>
      <c r="C1901" s="7" t="s">
        <v>74</v>
      </c>
      <c r="D1901" s="7" t="s">
        <v>60</v>
      </c>
      <c r="E1901" s="9">
        <v>47</v>
      </c>
      <c r="F1901" s="9">
        <v>4975</v>
      </c>
      <c r="G1901" s="9">
        <f t="shared" si="59"/>
        <v>233825</v>
      </c>
      <c r="H1901" s="9">
        <v>0</v>
      </c>
      <c r="I1901" s="9">
        <v>0</v>
      </c>
      <c r="J1901" s="34">
        <v>0</v>
      </c>
      <c r="K1901" s="34">
        <v>0</v>
      </c>
      <c r="L1901" s="9">
        <v>0</v>
      </c>
    </row>
    <row r="1902" spans="1:12" x14ac:dyDescent="0.3">
      <c r="A1902" s="3" t="s">
        <v>167</v>
      </c>
      <c r="B1902" s="3">
        <f t="shared" si="58"/>
        <v>45516</v>
      </c>
      <c r="C1902" s="7" t="s">
        <v>74</v>
      </c>
      <c r="D1902" s="7" t="s">
        <v>61</v>
      </c>
      <c r="E1902" s="9">
        <v>50</v>
      </c>
      <c r="F1902" s="9">
        <v>1226</v>
      </c>
      <c r="G1902" s="9">
        <f t="shared" si="59"/>
        <v>61300</v>
      </c>
      <c r="H1902" s="9">
        <v>0</v>
      </c>
      <c r="I1902" s="9">
        <v>0</v>
      </c>
      <c r="J1902" s="34">
        <v>0</v>
      </c>
      <c r="K1902" s="34">
        <v>0</v>
      </c>
      <c r="L1902" s="9">
        <v>0</v>
      </c>
    </row>
    <row r="1903" spans="1:12" x14ac:dyDescent="0.3">
      <c r="A1903" s="3" t="s">
        <v>167</v>
      </c>
      <c r="B1903" s="3">
        <f t="shared" si="58"/>
        <v>45516</v>
      </c>
      <c r="C1903" s="7" t="s">
        <v>76</v>
      </c>
      <c r="D1903" s="7" t="s">
        <v>46</v>
      </c>
      <c r="E1903" s="9">
        <v>119</v>
      </c>
      <c r="F1903" s="9">
        <v>313</v>
      </c>
      <c r="G1903" s="9">
        <f t="shared" si="59"/>
        <v>37247</v>
      </c>
      <c r="H1903" s="9">
        <v>0</v>
      </c>
      <c r="I1903" s="9">
        <v>0</v>
      </c>
      <c r="J1903" s="34">
        <v>0</v>
      </c>
      <c r="K1903" s="34">
        <v>0</v>
      </c>
      <c r="L1903" s="9">
        <v>0</v>
      </c>
    </row>
    <row r="1904" spans="1:12" x14ac:dyDescent="0.3">
      <c r="A1904" s="3" t="s">
        <v>167</v>
      </c>
      <c r="B1904" s="3">
        <f t="shared" si="58"/>
        <v>45516</v>
      </c>
      <c r="C1904" s="7" t="s">
        <v>76</v>
      </c>
      <c r="D1904" s="7" t="s">
        <v>49</v>
      </c>
      <c r="E1904" s="9">
        <v>144</v>
      </c>
      <c r="F1904" s="9">
        <v>323</v>
      </c>
      <c r="G1904" s="9">
        <f t="shared" si="59"/>
        <v>46512</v>
      </c>
      <c r="H1904" s="9">
        <v>1</v>
      </c>
      <c r="I1904" s="9">
        <v>0</v>
      </c>
      <c r="J1904" s="34">
        <v>0.16</v>
      </c>
      <c r="K1904" s="34">
        <v>0.02</v>
      </c>
      <c r="L1904" s="9">
        <v>0</v>
      </c>
    </row>
    <row r="1905" spans="1:12" x14ac:dyDescent="0.3">
      <c r="A1905" s="3" t="s">
        <v>167</v>
      </c>
      <c r="B1905" s="3">
        <f t="shared" si="58"/>
        <v>45516</v>
      </c>
      <c r="C1905" s="7" t="s">
        <v>76</v>
      </c>
      <c r="D1905" s="7" t="s">
        <v>50</v>
      </c>
      <c r="E1905" s="9">
        <v>140</v>
      </c>
      <c r="F1905" s="9">
        <v>333</v>
      </c>
      <c r="G1905" s="9">
        <f t="shared" si="59"/>
        <v>46620</v>
      </c>
      <c r="H1905" s="9">
        <v>0</v>
      </c>
      <c r="I1905" s="9">
        <v>0</v>
      </c>
      <c r="J1905" s="34">
        <v>0</v>
      </c>
      <c r="K1905" s="34">
        <v>0</v>
      </c>
      <c r="L1905" s="9">
        <v>0</v>
      </c>
    </row>
    <row r="1906" spans="1:12" x14ac:dyDescent="0.3">
      <c r="A1906" s="3" t="s">
        <v>167</v>
      </c>
      <c r="B1906" s="3">
        <f t="shared" si="58"/>
        <v>45516</v>
      </c>
      <c r="C1906" s="7" t="s">
        <v>76</v>
      </c>
      <c r="D1906" s="7" t="s">
        <v>51</v>
      </c>
      <c r="E1906" s="9">
        <v>105</v>
      </c>
      <c r="F1906" s="9">
        <v>372</v>
      </c>
      <c r="G1906" s="9">
        <f t="shared" si="59"/>
        <v>39060</v>
      </c>
      <c r="H1906" s="9">
        <v>0</v>
      </c>
      <c r="I1906" s="9">
        <v>0</v>
      </c>
      <c r="J1906" s="34">
        <v>0</v>
      </c>
      <c r="K1906" s="34">
        <v>0</v>
      </c>
      <c r="L1906" s="9">
        <v>0</v>
      </c>
    </row>
    <row r="1907" spans="1:12" x14ac:dyDescent="0.3">
      <c r="A1907" s="3" t="s">
        <v>167</v>
      </c>
      <c r="B1907" s="3">
        <f t="shared" si="58"/>
        <v>45516</v>
      </c>
      <c r="C1907" s="7" t="s">
        <v>76</v>
      </c>
      <c r="D1907" s="7" t="s">
        <v>52</v>
      </c>
      <c r="E1907" s="9">
        <v>126</v>
      </c>
      <c r="F1907" s="9">
        <v>272</v>
      </c>
      <c r="G1907" s="9">
        <f t="shared" si="59"/>
        <v>34272</v>
      </c>
      <c r="H1907" s="9">
        <v>0</v>
      </c>
      <c r="I1907" s="9">
        <v>0</v>
      </c>
      <c r="J1907" s="34">
        <v>0</v>
      </c>
      <c r="K1907" s="34">
        <v>0</v>
      </c>
      <c r="L1907" s="9">
        <v>0</v>
      </c>
    </row>
    <row r="1908" spans="1:12" x14ac:dyDescent="0.3">
      <c r="A1908" s="3" t="s">
        <v>167</v>
      </c>
      <c r="B1908" s="3">
        <f t="shared" si="58"/>
        <v>45516</v>
      </c>
      <c r="C1908" s="7" t="s">
        <v>76</v>
      </c>
      <c r="D1908" s="7" t="s">
        <v>54</v>
      </c>
      <c r="E1908" s="9">
        <v>371</v>
      </c>
      <c r="F1908" s="9">
        <v>176</v>
      </c>
      <c r="G1908" s="9">
        <f t="shared" si="59"/>
        <v>65296</v>
      </c>
      <c r="H1908" s="9">
        <v>1</v>
      </c>
      <c r="I1908" s="9">
        <v>0</v>
      </c>
      <c r="J1908" s="34">
        <v>0.16</v>
      </c>
      <c r="K1908" s="34">
        <v>0.03</v>
      </c>
      <c r="L1908" s="9">
        <v>0</v>
      </c>
    </row>
    <row r="1909" spans="1:12" x14ac:dyDescent="0.3">
      <c r="A1909" s="3" t="s">
        <v>167</v>
      </c>
      <c r="B1909" s="3">
        <f t="shared" si="58"/>
        <v>45516</v>
      </c>
      <c r="C1909" s="7" t="s">
        <v>76</v>
      </c>
      <c r="D1909" s="7" t="s">
        <v>55</v>
      </c>
      <c r="E1909" s="9">
        <v>518</v>
      </c>
      <c r="F1909" s="9">
        <v>195</v>
      </c>
      <c r="G1909" s="9">
        <f t="shared" si="59"/>
        <v>101010</v>
      </c>
      <c r="H1909" s="9">
        <v>1</v>
      </c>
      <c r="I1909" s="9">
        <v>1</v>
      </c>
      <c r="J1909" s="34">
        <v>0.3</v>
      </c>
      <c r="K1909" s="34">
        <v>0.03</v>
      </c>
      <c r="L1909" s="9">
        <v>0</v>
      </c>
    </row>
    <row r="1910" spans="1:12" x14ac:dyDescent="0.3">
      <c r="A1910" s="3" t="s">
        <v>167</v>
      </c>
      <c r="B1910" s="3">
        <f t="shared" si="58"/>
        <v>45516</v>
      </c>
      <c r="C1910" s="7" t="s">
        <v>76</v>
      </c>
      <c r="D1910" s="7" t="s">
        <v>56</v>
      </c>
      <c r="E1910" s="9">
        <v>375</v>
      </c>
      <c r="F1910" s="9">
        <v>215</v>
      </c>
      <c r="G1910" s="9">
        <f t="shared" si="59"/>
        <v>80625</v>
      </c>
      <c r="H1910" s="9">
        <v>1</v>
      </c>
      <c r="I1910" s="9">
        <v>0</v>
      </c>
      <c r="J1910" s="34">
        <v>0.18</v>
      </c>
      <c r="K1910" s="34">
        <v>0.03</v>
      </c>
      <c r="L1910" s="9">
        <v>0</v>
      </c>
    </row>
    <row r="1911" spans="1:12" x14ac:dyDescent="0.3">
      <c r="A1911" s="3" t="s">
        <v>167</v>
      </c>
      <c r="B1911" s="3">
        <f t="shared" si="58"/>
        <v>45516</v>
      </c>
      <c r="C1911" s="7" t="s">
        <v>76</v>
      </c>
      <c r="D1911" s="7" t="s">
        <v>57</v>
      </c>
      <c r="E1911" s="9">
        <v>295</v>
      </c>
      <c r="F1911" s="9">
        <v>186</v>
      </c>
      <c r="G1911" s="9">
        <f t="shared" si="59"/>
        <v>54870</v>
      </c>
      <c r="H1911" s="9">
        <v>0</v>
      </c>
      <c r="I1911" s="9">
        <v>0</v>
      </c>
      <c r="J1911" s="34">
        <v>0</v>
      </c>
      <c r="K1911" s="34">
        <v>0</v>
      </c>
      <c r="L1911" s="9">
        <v>0</v>
      </c>
    </row>
    <row r="1912" spans="1:12" x14ac:dyDescent="0.3">
      <c r="A1912" s="3" t="s">
        <v>167</v>
      </c>
      <c r="B1912" s="3">
        <f t="shared" si="58"/>
        <v>45516</v>
      </c>
      <c r="C1912" s="7" t="s">
        <v>76</v>
      </c>
      <c r="D1912" s="7" t="s">
        <v>58</v>
      </c>
      <c r="E1912" s="9">
        <v>54</v>
      </c>
      <c r="F1912" s="9">
        <v>5487</v>
      </c>
      <c r="G1912" s="9">
        <f t="shared" si="59"/>
        <v>296298</v>
      </c>
      <c r="H1912" s="9">
        <v>0</v>
      </c>
      <c r="I1912" s="9">
        <v>0</v>
      </c>
      <c r="J1912" s="34">
        <v>0</v>
      </c>
      <c r="K1912" s="34">
        <v>0</v>
      </c>
      <c r="L1912" s="9">
        <v>0</v>
      </c>
    </row>
    <row r="1913" spans="1:12" x14ac:dyDescent="0.3">
      <c r="A1913" s="3" t="s">
        <v>167</v>
      </c>
      <c r="B1913" s="3">
        <f t="shared" si="58"/>
        <v>45516</v>
      </c>
      <c r="C1913" s="7" t="s">
        <v>76</v>
      </c>
      <c r="D1913" s="7" t="s">
        <v>59</v>
      </c>
      <c r="E1913" s="9">
        <v>57</v>
      </c>
      <c r="F1913" s="9">
        <v>5333</v>
      </c>
      <c r="G1913" s="9">
        <f t="shared" si="59"/>
        <v>303981</v>
      </c>
      <c r="H1913" s="9">
        <v>0</v>
      </c>
      <c r="I1913" s="9">
        <v>0</v>
      </c>
      <c r="J1913" s="34">
        <v>0</v>
      </c>
      <c r="K1913" s="34">
        <v>0</v>
      </c>
      <c r="L1913" s="9">
        <v>0</v>
      </c>
    </row>
    <row r="1914" spans="1:12" x14ac:dyDescent="0.3">
      <c r="A1914" s="3" t="s">
        <v>167</v>
      </c>
      <c r="B1914" s="3">
        <f t="shared" si="58"/>
        <v>45516</v>
      </c>
      <c r="C1914" s="7" t="s">
        <v>76</v>
      </c>
      <c r="D1914" s="7" t="s">
        <v>60</v>
      </c>
      <c r="E1914" s="9">
        <v>55</v>
      </c>
      <c r="F1914" s="9">
        <v>5112</v>
      </c>
      <c r="G1914" s="9">
        <f t="shared" si="59"/>
        <v>281160</v>
      </c>
      <c r="H1914" s="9">
        <v>0</v>
      </c>
      <c r="I1914" s="9">
        <v>0</v>
      </c>
      <c r="J1914" s="34">
        <v>0</v>
      </c>
      <c r="K1914" s="34">
        <v>0</v>
      </c>
      <c r="L1914" s="9">
        <v>0</v>
      </c>
    </row>
    <row r="1915" spans="1:12" x14ac:dyDescent="0.3">
      <c r="A1915" s="3" t="s">
        <v>167</v>
      </c>
      <c r="B1915" s="3">
        <f t="shared" si="58"/>
        <v>45516</v>
      </c>
      <c r="C1915" s="7" t="s">
        <v>76</v>
      </c>
      <c r="D1915" s="7" t="s">
        <v>61</v>
      </c>
      <c r="E1915" s="9">
        <v>58</v>
      </c>
      <c r="F1915" s="9">
        <v>1276</v>
      </c>
      <c r="G1915" s="9">
        <f t="shared" si="59"/>
        <v>74008</v>
      </c>
      <c r="H1915" s="9">
        <v>0</v>
      </c>
      <c r="I1915" s="9">
        <v>0</v>
      </c>
      <c r="J1915" s="34">
        <v>0</v>
      </c>
      <c r="K1915" s="34">
        <v>0</v>
      </c>
      <c r="L1915" s="9">
        <v>0</v>
      </c>
    </row>
    <row r="1916" spans="1:12" x14ac:dyDescent="0.3">
      <c r="A1916" s="3" t="s">
        <v>120</v>
      </c>
      <c r="B1916" s="3">
        <f t="shared" si="58"/>
        <v>45523</v>
      </c>
      <c r="C1916" s="7" t="s">
        <v>62</v>
      </c>
      <c r="D1916" s="7" t="s">
        <v>46</v>
      </c>
      <c r="E1916" s="9">
        <v>291</v>
      </c>
      <c r="F1916" s="9">
        <v>294</v>
      </c>
      <c r="G1916" s="9">
        <f t="shared" si="59"/>
        <v>85554</v>
      </c>
      <c r="H1916" s="9">
        <v>0</v>
      </c>
      <c r="I1916" s="9">
        <v>0</v>
      </c>
      <c r="J1916" s="34">
        <v>0</v>
      </c>
      <c r="K1916" s="34">
        <v>0</v>
      </c>
      <c r="L1916" s="9">
        <v>0</v>
      </c>
    </row>
    <row r="1917" spans="1:12" x14ac:dyDescent="0.3">
      <c r="A1917" s="3" t="s">
        <v>120</v>
      </c>
      <c r="B1917" s="3">
        <f t="shared" si="58"/>
        <v>45523</v>
      </c>
      <c r="C1917" s="7" t="s">
        <v>62</v>
      </c>
      <c r="D1917" s="7" t="s">
        <v>49</v>
      </c>
      <c r="E1917" s="9">
        <v>255</v>
      </c>
      <c r="F1917" s="9">
        <v>308</v>
      </c>
      <c r="G1917" s="9">
        <f t="shared" si="59"/>
        <v>78540</v>
      </c>
      <c r="H1917" s="9">
        <v>0</v>
      </c>
      <c r="I1917" s="9">
        <v>0</v>
      </c>
      <c r="J1917" s="34">
        <v>0</v>
      </c>
      <c r="K1917" s="34">
        <v>0</v>
      </c>
      <c r="L1917" s="9">
        <v>0</v>
      </c>
    </row>
    <row r="1918" spans="1:12" x14ac:dyDescent="0.3">
      <c r="A1918" s="3" t="s">
        <v>120</v>
      </c>
      <c r="B1918" s="3">
        <f t="shared" si="58"/>
        <v>45523</v>
      </c>
      <c r="C1918" s="7" t="s">
        <v>62</v>
      </c>
      <c r="D1918" s="7" t="s">
        <v>50</v>
      </c>
      <c r="E1918" s="9">
        <v>310</v>
      </c>
      <c r="F1918" s="9">
        <v>319</v>
      </c>
      <c r="G1918" s="9">
        <f t="shared" si="59"/>
        <v>98890</v>
      </c>
      <c r="H1918" s="9">
        <v>0</v>
      </c>
      <c r="I1918" s="9">
        <v>0</v>
      </c>
      <c r="J1918" s="34">
        <v>0</v>
      </c>
      <c r="K1918" s="34">
        <v>0</v>
      </c>
      <c r="L1918" s="9">
        <v>0</v>
      </c>
    </row>
    <row r="1919" spans="1:12" x14ac:dyDescent="0.3">
      <c r="A1919" s="3" t="s">
        <v>120</v>
      </c>
      <c r="B1919" s="3">
        <f t="shared" si="58"/>
        <v>45523</v>
      </c>
      <c r="C1919" s="7" t="s">
        <v>62</v>
      </c>
      <c r="D1919" s="7" t="s">
        <v>51</v>
      </c>
      <c r="E1919" s="9">
        <v>343</v>
      </c>
      <c r="F1919" s="9">
        <v>356</v>
      </c>
      <c r="G1919" s="9">
        <f t="shared" si="59"/>
        <v>122108</v>
      </c>
      <c r="H1919" s="9">
        <v>1</v>
      </c>
      <c r="I1919" s="9">
        <v>0</v>
      </c>
      <c r="J1919" s="34">
        <v>0.23</v>
      </c>
      <c r="K1919" s="34">
        <v>0.02</v>
      </c>
      <c r="L1919" s="9">
        <v>0</v>
      </c>
    </row>
    <row r="1920" spans="1:12" x14ac:dyDescent="0.3">
      <c r="A1920" s="3" t="s">
        <v>120</v>
      </c>
      <c r="B1920" s="3">
        <f t="shared" si="58"/>
        <v>45523</v>
      </c>
      <c r="C1920" s="7" t="s">
        <v>62</v>
      </c>
      <c r="D1920" s="7" t="s">
        <v>52</v>
      </c>
      <c r="E1920" s="9">
        <v>303</v>
      </c>
      <c r="F1920" s="9">
        <v>261</v>
      </c>
      <c r="G1920" s="9">
        <f t="shared" si="59"/>
        <v>79083</v>
      </c>
      <c r="H1920" s="9">
        <v>0</v>
      </c>
      <c r="I1920" s="9">
        <v>0</v>
      </c>
      <c r="J1920" s="34">
        <v>0</v>
      </c>
      <c r="K1920" s="34">
        <v>0</v>
      </c>
      <c r="L1920" s="9">
        <v>0</v>
      </c>
    </row>
    <row r="1921" spans="1:12" x14ac:dyDescent="0.3">
      <c r="A1921" s="3" t="s">
        <v>120</v>
      </c>
      <c r="B1921" s="3">
        <f t="shared" si="58"/>
        <v>45523</v>
      </c>
      <c r="C1921" s="7" t="s">
        <v>62</v>
      </c>
      <c r="D1921" s="7" t="s">
        <v>54</v>
      </c>
      <c r="E1921" s="9">
        <v>635</v>
      </c>
      <c r="F1921" s="9">
        <v>168</v>
      </c>
      <c r="G1921" s="9">
        <f t="shared" si="59"/>
        <v>106680</v>
      </c>
      <c r="H1921" s="9">
        <v>0</v>
      </c>
      <c r="I1921" s="9">
        <v>0</v>
      </c>
      <c r="J1921" s="34">
        <v>0</v>
      </c>
      <c r="K1921" s="34">
        <v>0</v>
      </c>
      <c r="L1921" s="9">
        <v>0</v>
      </c>
    </row>
    <row r="1922" spans="1:12" x14ac:dyDescent="0.3">
      <c r="A1922" s="3" t="s">
        <v>120</v>
      </c>
      <c r="B1922" s="3">
        <f t="shared" ref="B1922:B1985" si="60">DATE(LEFT(A1922,4),1,1)
 + MOD(1 - WEEKDAY(DATE(LEFT(A1922,4),1,1),2),7)
 + 7*(VALUE(RIGHT(A1922,2)) - 1)</f>
        <v>45523</v>
      </c>
      <c r="C1922" s="7" t="s">
        <v>62</v>
      </c>
      <c r="D1922" s="7" t="s">
        <v>55</v>
      </c>
      <c r="E1922" s="9">
        <v>745</v>
      </c>
      <c r="F1922" s="9">
        <v>188</v>
      </c>
      <c r="G1922" s="9">
        <f t="shared" ref="G1922:G1985" si="61">E1922*F1922</f>
        <v>140060</v>
      </c>
      <c r="H1922" s="9">
        <v>0</v>
      </c>
      <c r="I1922" s="9">
        <v>0</v>
      </c>
      <c r="J1922" s="34">
        <v>0</v>
      </c>
      <c r="K1922" s="34">
        <v>0</v>
      </c>
      <c r="L1922" s="9">
        <v>0</v>
      </c>
    </row>
    <row r="1923" spans="1:12" x14ac:dyDescent="0.3">
      <c r="A1923" s="3" t="s">
        <v>120</v>
      </c>
      <c r="B1923" s="3">
        <f t="shared" si="60"/>
        <v>45523</v>
      </c>
      <c r="C1923" s="7" t="s">
        <v>62</v>
      </c>
      <c r="D1923" s="7" t="s">
        <v>56</v>
      </c>
      <c r="E1923" s="9">
        <v>633</v>
      </c>
      <c r="F1923" s="9">
        <v>205</v>
      </c>
      <c r="G1923" s="9">
        <f t="shared" si="61"/>
        <v>129765</v>
      </c>
      <c r="H1923" s="9">
        <v>0</v>
      </c>
      <c r="I1923" s="9">
        <v>0</v>
      </c>
      <c r="J1923" s="34">
        <v>0</v>
      </c>
      <c r="K1923" s="34">
        <v>0</v>
      </c>
      <c r="L1923" s="9">
        <v>0</v>
      </c>
    </row>
    <row r="1924" spans="1:12" x14ac:dyDescent="0.3">
      <c r="A1924" s="3" t="s">
        <v>120</v>
      </c>
      <c r="B1924" s="3">
        <f t="shared" si="60"/>
        <v>45523</v>
      </c>
      <c r="C1924" s="7" t="s">
        <v>62</v>
      </c>
      <c r="D1924" s="7" t="s">
        <v>57</v>
      </c>
      <c r="E1924" s="9">
        <v>923</v>
      </c>
      <c r="F1924" s="9">
        <v>177</v>
      </c>
      <c r="G1924" s="9">
        <f t="shared" si="61"/>
        <v>163371</v>
      </c>
      <c r="H1924" s="9">
        <v>1</v>
      </c>
      <c r="I1924" s="9">
        <v>1</v>
      </c>
      <c r="J1924" s="34">
        <v>0.25</v>
      </c>
      <c r="K1924" s="34">
        <v>0.03</v>
      </c>
      <c r="L1924" s="9">
        <v>9</v>
      </c>
    </row>
    <row r="1925" spans="1:12" x14ac:dyDescent="0.3">
      <c r="A1925" s="3" t="s">
        <v>120</v>
      </c>
      <c r="B1925" s="3">
        <f t="shared" si="60"/>
        <v>45523</v>
      </c>
      <c r="C1925" s="7" t="s">
        <v>62</v>
      </c>
      <c r="D1925" s="7" t="s">
        <v>58</v>
      </c>
      <c r="E1925" s="9">
        <v>56</v>
      </c>
      <c r="F1925" s="9">
        <v>5277</v>
      </c>
      <c r="G1925" s="9">
        <f t="shared" si="61"/>
        <v>295512</v>
      </c>
      <c r="H1925" s="9">
        <v>0</v>
      </c>
      <c r="I1925" s="9">
        <v>0</v>
      </c>
      <c r="J1925" s="34">
        <v>0</v>
      </c>
      <c r="K1925" s="34">
        <v>0</v>
      </c>
      <c r="L1925" s="9">
        <v>0</v>
      </c>
    </row>
    <row r="1926" spans="1:12" x14ac:dyDescent="0.3">
      <c r="A1926" s="3" t="s">
        <v>120</v>
      </c>
      <c r="B1926" s="3">
        <f t="shared" si="60"/>
        <v>45523</v>
      </c>
      <c r="C1926" s="7" t="s">
        <v>62</v>
      </c>
      <c r="D1926" s="7" t="s">
        <v>59</v>
      </c>
      <c r="E1926" s="9">
        <v>53</v>
      </c>
      <c r="F1926" s="9">
        <v>5108</v>
      </c>
      <c r="G1926" s="9">
        <f t="shared" si="61"/>
        <v>270724</v>
      </c>
      <c r="H1926" s="9">
        <v>1</v>
      </c>
      <c r="I1926" s="9">
        <v>0</v>
      </c>
      <c r="J1926" s="34">
        <v>0.05</v>
      </c>
      <c r="K1926" s="34">
        <v>0.01</v>
      </c>
      <c r="L1926" s="9">
        <v>0</v>
      </c>
    </row>
    <row r="1927" spans="1:12" x14ac:dyDescent="0.3">
      <c r="A1927" s="3" t="s">
        <v>120</v>
      </c>
      <c r="B1927" s="3">
        <f t="shared" si="60"/>
        <v>45523</v>
      </c>
      <c r="C1927" s="7" t="s">
        <v>62</v>
      </c>
      <c r="D1927" s="7" t="s">
        <v>60</v>
      </c>
      <c r="E1927" s="9">
        <v>56</v>
      </c>
      <c r="F1927" s="9">
        <v>5022</v>
      </c>
      <c r="G1927" s="9">
        <f t="shared" si="61"/>
        <v>281232</v>
      </c>
      <c r="H1927" s="9">
        <v>0</v>
      </c>
      <c r="I1927" s="9">
        <v>0</v>
      </c>
      <c r="J1927" s="34">
        <v>0</v>
      </c>
      <c r="K1927" s="34">
        <v>0</v>
      </c>
      <c r="L1927" s="9">
        <v>0</v>
      </c>
    </row>
    <row r="1928" spans="1:12" x14ac:dyDescent="0.3">
      <c r="A1928" s="3" t="s">
        <v>120</v>
      </c>
      <c r="B1928" s="3">
        <f t="shared" si="60"/>
        <v>45523</v>
      </c>
      <c r="C1928" s="7" t="s">
        <v>62</v>
      </c>
      <c r="D1928" s="7" t="s">
        <v>61</v>
      </c>
      <c r="E1928" s="9">
        <v>53</v>
      </c>
      <c r="F1928" s="9">
        <v>1216</v>
      </c>
      <c r="G1928" s="9">
        <f t="shared" si="61"/>
        <v>64448</v>
      </c>
      <c r="H1928" s="9">
        <v>0</v>
      </c>
      <c r="I1928" s="9">
        <v>0</v>
      </c>
      <c r="J1928" s="34">
        <v>0</v>
      </c>
      <c r="K1928" s="34">
        <v>0</v>
      </c>
      <c r="L1928" s="9">
        <v>0</v>
      </c>
    </row>
    <row r="1929" spans="1:12" x14ac:dyDescent="0.3">
      <c r="A1929" s="3" t="s">
        <v>120</v>
      </c>
      <c r="B1929" s="3">
        <f t="shared" si="60"/>
        <v>45523</v>
      </c>
      <c r="C1929" s="7" t="s">
        <v>66</v>
      </c>
      <c r="D1929" s="7" t="s">
        <v>46</v>
      </c>
      <c r="E1929" s="9">
        <v>190</v>
      </c>
      <c r="F1929" s="9">
        <v>307</v>
      </c>
      <c r="G1929" s="9">
        <f t="shared" si="61"/>
        <v>58330</v>
      </c>
      <c r="H1929" s="9">
        <v>0</v>
      </c>
      <c r="I1929" s="9">
        <v>0</v>
      </c>
      <c r="J1929" s="34">
        <v>0</v>
      </c>
      <c r="K1929" s="34">
        <v>0</v>
      </c>
      <c r="L1929" s="9">
        <v>0</v>
      </c>
    </row>
    <row r="1930" spans="1:12" x14ac:dyDescent="0.3">
      <c r="A1930" s="3" t="s">
        <v>120</v>
      </c>
      <c r="B1930" s="3">
        <f t="shared" si="60"/>
        <v>45523</v>
      </c>
      <c r="C1930" s="7" t="s">
        <v>66</v>
      </c>
      <c r="D1930" s="7" t="s">
        <v>49</v>
      </c>
      <c r="E1930" s="9">
        <v>187</v>
      </c>
      <c r="F1930" s="9">
        <v>314</v>
      </c>
      <c r="G1930" s="9">
        <f t="shared" si="61"/>
        <v>58718</v>
      </c>
      <c r="H1930" s="9">
        <v>0</v>
      </c>
      <c r="I1930" s="9">
        <v>0</v>
      </c>
      <c r="J1930" s="34">
        <v>0</v>
      </c>
      <c r="K1930" s="34">
        <v>0</v>
      </c>
      <c r="L1930" s="9">
        <v>0</v>
      </c>
    </row>
    <row r="1931" spans="1:12" x14ac:dyDescent="0.3">
      <c r="A1931" s="3" t="s">
        <v>120</v>
      </c>
      <c r="B1931" s="3">
        <f t="shared" si="60"/>
        <v>45523</v>
      </c>
      <c r="C1931" s="7" t="s">
        <v>66</v>
      </c>
      <c r="D1931" s="7" t="s">
        <v>50</v>
      </c>
      <c r="E1931" s="9">
        <v>214</v>
      </c>
      <c r="F1931" s="9">
        <v>326</v>
      </c>
      <c r="G1931" s="9">
        <f t="shared" si="61"/>
        <v>69764</v>
      </c>
      <c r="H1931" s="9">
        <v>0</v>
      </c>
      <c r="I1931" s="9">
        <v>0</v>
      </c>
      <c r="J1931" s="34">
        <v>0</v>
      </c>
      <c r="K1931" s="34">
        <v>0</v>
      </c>
      <c r="L1931" s="9">
        <v>0</v>
      </c>
    </row>
    <row r="1932" spans="1:12" x14ac:dyDescent="0.3">
      <c r="A1932" s="3" t="s">
        <v>120</v>
      </c>
      <c r="B1932" s="3">
        <f t="shared" si="60"/>
        <v>45523</v>
      </c>
      <c r="C1932" s="7" t="s">
        <v>66</v>
      </c>
      <c r="D1932" s="7" t="s">
        <v>51</v>
      </c>
      <c r="E1932" s="9">
        <v>202</v>
      </c>
      <c r="F1932" s="9">
        <v>363</v>
      </c>
      <c r="G1932" s="9">
        <f t="shared" si="61"/>
        <v>73326</v>
      </c>
      <c r="H1932" s="9">
        <v>0</v>
      </c>
      <c r="I1932" s="9">
        <v>0</v>
      </c>
      <c r="J1932" s="34">
        <v>0</v>
      </c>
      <c r="K1932" s="34">
        <v>0</v>
      </c>
      <c r="L1932" s="9">
        <v>0</v>
      </c>
    </row>
    <row r="1933" spans="1:12" x14ac:dyDescent="0.3">
      <c r="A1933" s="3" t="s">
        <v>120</v>
      </c>
      <c r="B1933" s="3">
        <f t="shared" si="60"/>
        <v>45523</v>
      </c>
      <c r="C1933" s="7" t="s">
        <v>66</v>
      </c>
      <c r="D1933" s="7" t="s">
        <v>52</v>
      </c>
      <c r="E1933" s="9">
        <v>218</v>
      </c>
      <c r="F1933" s="9">
        <v>266</v>
      </c>
      <c r="G1933" s="9">
        <f t="shared" si="61"/>
        <v>57988</v>
      </c>
      <c r="H1933" s="9">
        <v>0</v>
      </c>
      <c r="I1933" s="9">
        <v>0</v>
      </c>
      <c r="J1933" s="34">
        <v>0</v>
      </c>
      <c r="K1933" s="34">
        <v>0</v>
      </c>
      <c r="L1933" s="9">
        <v>0</v>
      </c>
    </row>
    <row r="1934" spans="1:12" x14ac:dyDescent="0.3">
      <c r="A1934" s="3" t="s">
        <v>120</v>
      </c>
      <c r="B1934" s="3">
        <f t="shared" si="60"/>
        <v>45523</v>
      </c>
      <c r="C1934" s="7" t="s">
        <v>66</v>
      </c>
      <c r="D1934" s="7" t="s">
        <v>54</v>
      </c>
      <c r="E1934" s="9">
        <v>454</v>
      </c>
      <c r="F1934" s="9">
        <v>170</v>
      </c>
      <c r="G1934" s="9">
        <f t="shared" si="61"/>
        <v>77180</v>
      </c>
      <c r="H1934" s="9">
        <v>0</v>
      </c>
      <c r="I1934" s="9">
        <v>0</v>
      </c>
      <c r="J1934" s="34">
        <v>0</v>
      </c>
      <c r="K1934" s="34">
        <v>0</v>
      </c>
      <c r="L1934" s="9">
        <v>0</v>
      </c>
    </row>
    <row r="1935" spans="1:12" x14ac:dyDescent="0.3">
      <c r="A1935" s="3" t="s">
        <v>120</v>
      </c>
      <c r="B1935" s="3">
        <f t="shared" si="60"/>
        <v>45523</v>
      </c>
      <c r="C1935" s="7" t="s">
        <v>66</v>
      </c>
      <c r="D1935" s="7" t="s">
        <v>55</v>
      </c>
      <c r="E1935" s="9">
        <v>478</v>
      </c>
      <c r="F1935" s="9">
        <v>192</v>
      </c>
      <c r="G1935" s="9">
        <f t="shared" si="61"/>
        <v>91776</v>
      </c>
      <c r="H1935" s="9">
        <v>0</v>
      </c>
      <c r="I1935" s="9">
        <v>0</v>
      </c>
      <c r="J1935" s="34">
        <v>0</v>
      </c>
      <c r="K1935" s="34">
        <v>0</v>
      </c>
      <c r="L1935" s="9">
        <v>0</v>
      </c>
    </row>
    <row r="1936" spans="1:12" x14ac:dyDescent="0.3">
      <c r="A1936" s="3" t="s">
        <v>120</v>
      </c>
      <c r="B1936" s="3">
        <f t="shared" si="60"/>
        <v>45523</v>
      </c>
      <c r="C1936" s="7" t="s">
        <v>66</v>
      </c>
      <c r="D1936" s="7" t="s">
        <v>56</v>
      </c>
      <c r="E1936" s="9">
        <v>510</v>
      </c>
      <c r="F1936" s="9">
        <v>210</v>
      </c>
      <c r="G1936" s="9">
        <f t="shared" si="61"/>
        <v>107100</v>
      </c>
      <c r="H1936" s="9">
        <v>0</v>
      </c>
      <c r="I1936" s="9">
        <v>0</v>
      </c>
      <c r="J1936" s="34">
        <v>0</v>
      </c>
      <c r="K1936" s="34">
        <v>0</v>
      </c>
      <c r="L1936" s="9">
        <v>0</v>
      </c>
    </row>
    <row r="1937" spans="1:12" x14ac:dyDescent="0.3">
      <c r="A1937" s="3" t="s">
        <v>120</v>
      </c>
      <c r="B1937" s="3">
        <f t="shared" si="60"/>
        <v>45523</v>
      </c>
      <c r="C1937" s="7" t="s">
        <v>66</v>
      </c>
      <c r="D1937" s="7" t="s">
        <v>57</v>
      </c>
      <c r="E1937" s="9">
        <v>619</v>
      </c>
      <c r="F1937" s="9">
        <v>182</v>
      </c>
      <c r="G1937" s="9">
        <f t="shared" si="61"/>
        <v>112658</v>
      </c>
      <c r="H1937" s="9">
        <v>1</v>
      </c>
      <c r="I1937" s="9">
        <v>1</v>
      </c>
      <c r="J1937" s="34">
        <v>0.27</v>
      </c>
      <c r="K1937" s="34">
        <v>0.02</v>
      </c>
      <c r="L1937" s="9">
        <v>0</v>
      </c>
    </row>
    <row r="1938" spans="1:12" x14ac:dyDescent="0.3">
      <c r="A1938" s="3" t="s">
        <v>120</v>
      </c>
      <c r="B1938" s="3">
        <f t="shared" si="60"/>
        <v>45523</v>
      </c>
      <c r="C1938" s="7" t="s">
        <v>66</v>
      </c>
      <c r="D1938" s="7" t="s">
        <v>58</v>
      </c>
      <c r="E1938" s="9">
        <v>51</v>
      </c>
      <c r="F1938" s="9">
        <v>5374</v>
      </c>
      <c r="G1938" s="9">
        <f t="shared" si="61"/>
        <v>274074</v>
      </c>
      <c r="H1938" s="9">
        <v>0</v>
      </c>
      <c r="I1938" s="9">
        <v>0</v>
      </c>
      <c r="J1938" s="34">
        <v>0</v>
      </c>
      <c r="K1938" s="34">
        <v>0</v>
      </c>
      <c r="L1938" s="9">
        <v>0</v>
      </c>
    </row>
    <row r="1939" spans="1:12" x14ac:dyDescent="0.3">
      <c r="A1939" s="3" t="s">
        <v>120</v>
      </c>
      <c r="B1939" s="3">
        <f t="shared" si="60"/>
        <v>45523</v>
      </c>
      <c r="C1939" s="7" t="s">
        <v>66</v>
      </c>
      <c r="D1939" s="7" t="s">
        <v>59</v>
      </c>
      <c r="E1939" s="9">
        <v>40</v>
      </c>
      <c r="F1939" s="9">
        <v>5221</v>
      </c>
      <c r="G1939" s="9">
        <f t="shared" si="61"/>
        <v>208840</v>
      </c>
      <c r="H1939" s="9">
        <v>1</v>
      </c>
      <c r="I1939" s="9">
        <v>0</v>
      </c>
      <c r="J1939" s="34">
        <v>0.08</v>
      </c>
      <c r="K1939" s="34">
        <v>0</v>
      </c>
      <c r="L1939" s="9">
        <v>0</v>
      </c>
    </row>
    <row r="1940" spans="1:12" x14ac:dyDescent="0.3">
      <c r="A1940" s="3" t="s">
        <v>120</v>
      </c>
      <c r="B1940" s="3">
        <f t="shared" si="60"/>
        <v>45523</v>
      </c>
      <c r="C1940" s="7" t="s">
        <v>66</v>
      </c>
      <c r="D1940" s="7" t="s">
        <v>60</v>
      </c>
      <c r="E1940" s="9">
        <v>47</v>
      </c>
      <c r="F1940" s="9">
        <v>5132</v>
      </c>
      <c r="G1940" s="9">
        <f t="shared" si="61"/>
        <v>241204</v>
      </c>
      <c r="H1940" s="9">
        <v>0</v>
      </c>
      <c r="I1940" s="9">
        <v>0</v>
      </c>
      <c r="J1940" s="34">
        <v>0</v>
      </c>
      <c r="K1940" s="34">
        <v>0</v>
      </c>
      <c r="L1940" s="9">
        <v>0</v>
      </c>
    </row>
    <row r="1941" spans="1:12" x14ac:dyDescent="0.3">
      <c r="A1941" s="3" t="s">
        <v>120</v>
      </c>
      <c r="B1941" s="3">
        <f t="shared" si="60"/>
        <v>45523</v>
      </c>
      <c r="C1941" s="7" t="s">
        <v>70</v>
      </c>
      <c r="D1941" s="7" t="s">
        <v>46</v>
      </c>
      <c r="E1941" s="9">
        <v>96</v>
      </c>
      <c r="F1941" s="9">
        <v>314</v>
      </c>
      <c r="G1941" s="9">
        <f t="shared" si="61"/>
        <v>30144</v>
      </c>
      <c r="H1941" s="9">
        <v>0</v>
      </c>
      <c r="I1941" s="9">
        <v>0</v>
      </c>
      <c r="J1941" s="34">
        <v>0</v>
      </c>
      <c r="K1941" s="34">
        <v>0</v>
      </c>
      <c r="L1941" s="9">
        <v>0</v>
      </c>
    </row>
    <row r="1942" spans="1:12" x14ac:dyDescent="0.3">
      <c r="A1942" s="3" t="s">
        <v>120</v>
      </c>
      <c r="B1942" s="3">
        <f t="shared" si="60"/>
        <v>45523</v>
      </c>
      <c r="C1942" s="7" t="s">
        <v>70</v>
      </c>
      <c r="D1942" s="7" t="s">
        <v>49</v>
      </c>
      <c r="E1942" s="9">
        <v>87</v>
      </c>
      <c r="F1942" s="9">
        <v>322</v>
      </c>
      <c r="G1942" s="9">
        <f t="shared" si="61"/>
        <v>28014</v>
      </c>
      <c r="H1942" s="9">
        <v>0</v>
      </c>
      <c r="I1942" s="9">
        <v>0</v>
      </c>
      <c r="J1942" s="34">
        <v>0</v>
      </c>
      <c r="K1942" s="34">
        <v>0</v>
      </c>
      <c r="L1942" s="9">
        <v>0</v>
      </c>
    </row>
    <row r="1943" spans="1:12" x14ac:dyDescent="0.3">
      <c r="A1943" s="3" t="s">
        <v>120</v>
      </c>
      <c r="B1943" s="3">
        <f t="shared" si="60"/>
        <v>45523</v>
      </c>
      <c r="C1943" s="7" t="s">
        <v>70</v>
      </c>
      <c r="D1943" s="7" t="s">
        <v>50</v>
      </c>
      <c r="E1943" s="9">
        <v>91</v>
      </c>
      <c r="F1943" s="9">
        <v>336</v>
      </c>
      <c r="G1943" s="9">
        <f t="shared" si="61"/>
        <v>30576</v>
      </c>
      <c r="H1943" s="9">
        <v>0</v>
      </c>
      <c r="I1943" s="9">
        <v>0</v>
      </c>
      <c r="J1943" s="34">
        <v>0</v>
      </c>
      <c r="K1943" s="34">
        <v>0</v>
      </c>
      <c r="L1943" s="9">
        <v>0</v>
      </c>
    </row>
    <row r="1944" spans="1:12" x14ac:dyDescent="0.3">
      <c r="A1944" s="3" t="s">
        <v>120</v>
      </c>
      <c r="B1944" s="3">
        <f t="shared" si="60"/>
        <v>45523</v>
      </c>
      <c r="C1944" s="7" t="s">
        <v>70</v>
      </c>
      <c r="D1944" s="7" t="s">
        <v>52</v>
      </c>
      <c r="E1944" s="9">
        <v>89</v>
      </c>
      <c r="F1944" s="9">
        <v>276</v>
      </c>
      <c r="G1944" s="9">
        <f t="shared" si="61"/>
        <v>24564</v>
      </c>
      <c r="H1944" s="9">
        <v>0</v>
      </c>
      <c r="I1944" s="9">
        <v>0</v>
      </c>
      <c r="J1944" s="34">
        <v>0</v>
      </c>
      <c r="K1944" s="34">
        <v>0</v>
      </c>
      <c r="L1944" s="9">
        <v>0</v>
      </c>
    </row>
    <row r="1945" spans="1:12" x14ac:dyDescent="0.3">
      <c r="A1945" s="3" t="s">
        <v>120</v>
      </c>
      <c r="B1945" s="3">
        <f t="shared" si="60"/>
        <v>45523</v>
      </c>
      <c r="C1945" s="7" t="s">
        <v>70</v>
      </c>
      <c r="D1945" s="7" t="s">
        <v>55</v>
      </c>
      <c r="E1945" s="9">
        <v>221</v>
      </c>
      <c r="F1945" s="9">
        <v>195</v>
      </c>
      <c r="G1945" s="9">
        <f t="shared" si="61"/>
        <v>43095</v>
      </c>
      <c r="H1945" s="9">
        <v>1</v>
      </c>
      <c r="I1945" s="9">
        <v>0</v>
      </c>
      <c r="J1945" s="34">
        <v>0.11</v>
      </c>
      <c r="K1945" s="34">
        <v>0.02</v>
      </c>
      <c r="L1945" s="9">
        <v>2</v>
      </c>
    </row>
    <row r="1946" spans="1:12" x14ac:dyDescent="0.3">
      <c r="A1946" s="3" t="s">
        <v>120</v>
      </c>
      <c r="B1946" s="3">
        <f t="shared" si="60"/>
        <v>45523</v>
      </c>
      <c r="C1946" s="7" t="s">
        <v>70</v>
      </c>
      <c r="D1946" s="7" t="s">
        <v>56</v>
      </c>
      <c r="E1946" s="9">
        <v>288</v>
      </c>
      <c r="F1946" s="9">
        <v>216</v>
      </c>
      <c r="G1946" s="9">
        <f t="shared" si="61"/>
        <v>62208</v>
      </c>
      <c r="H1946" s="9">
        <v>1</v>
      </c>
      <c r="I1946" s="9">
        <v>0</v>
      </c>
      <c r="J1946" s="34">
        <v>0.26</v>
      </c>
      <c r="K1946" s="34">
        <v>0.02</v>
      </c>
      <c r="L1946" s="9">
        <v>0</v>
      </c>
    </row>
    <row r="1947" spans="1:12" x14ac:dyDescent="0.3">
      <c r="A1947" s="3" t="s">
        <v>120</v>
      </c>
      <c r="B1947" s="3">
        <f t="shared" si="60"/>
        <v>45523</v>
      </c>
      <c r="C1947" s="7" t="s">
        <v>70</v>
      </c>
      <c r="D1947" s="7" t="s">
        <v>57</v>
      </c>
      <c r="E1947" s="9">
        <v>276</v>
      </c>
      <c r="F1947" s="9">
        <v>187</v>
      </c>
      <c r="G1947" s="9">
        <f t="shared" si="61"/>
        <v>51612</v>
      </c>
      <c r="H1947" s="9">
        <v>1</v>
      </c>
      <c r="I1947" s="9">
        <v>1</v>
      </c>
      <c r="J1947" s="34">
        <v>0.14000000000000001</v>
      </c>
      <c r="K1947" s="34">
        <v>0.02</v>
      </c>
      <c r="L1947" s="9">
        <v>0</v>
      </c>
    </row>
    <row r="1948" spans="1:12" x14ac:dyDescent="0.3">
      <c r="A1948" s="3" t="s">
        <v>120</v>
      </c>
      <c r="B1948" s="3">
        <f t="shared" si="60"/>
        <v>45523</v>
      </c>
      <c r="C1948" s="7" t="s">
        <v>74</v>
      </c>
      <c r="D1948" s="7" t="s">
        <v>46</v>
      </c>
      <c r="E1948" s="9">
        <v>345</v>
      </c>
      <c r="F1948" s="9">
        <v>302</v>
      </c>
      <c r="G1948" s="9">
        <f t="shared" si="61"/>
        <v>104190</v>
      </c>
      <c r="H1948" s="9">
        <v>1</v>
      </c>
      <c r="I1948" s="9">
        <v>0</v>
      </c>
      <c r="J1948" s="34">
        <v>0.12</v>
      </c>
      <c r="K1948" s="34">
        <v>0.02</v>
      </c>
      <c r="L1948" s="9">
        <v>0</v>
      </c>
    </row>
    <row r="1949" spans="1:12" x14ac:dyDescent="0.3">
      <c r="A1949" s="3" t="s">
        <v>120</v>
      </c>
      <c r="B1949" s="3">
        <f t="shared" si="60"/>
        <v>45523</v>
      </c>
      <c r="C1949" s="7" t="s">
        <v>74</v>
      </c>
      <c r="D1949" s="7" t="s">
        <v>49</v>
      </c>
      <c r="E1949" s="9">
        <v>309</v>
      </c>
      <c r="F1949" s="9">
        <v>309</v>
      </c>
      <c r="G1949" s="9">
        <f t="shared" si="61"/>
        <v>95481</v>
      </c>
      <c r="H1949" s="9">
        <v>0</v>
      </c>
      <c r="I1949" s="9">
        <v>0</v>
      </c>
      <c r="J1949" s="34">
        <v>0</v>
      </c>
      <c r="K1949" s="34">
        <v>0</v>
      </c>
      <c r="L1949" s="9">
        <v>0</v>
      </c>
    </row>
    <row r="1950" spans="1:12" x14ac:dyDescent="0.3">
      <c r="A1950" s="3" t="s">
        <v>120</v>
      </c>
      <c r="B1950" s="3">
        <f t="shared" si="60"/>
        <v>45523</v>
      </c>
      <c r="C1950" s="7" t="s">
        <v>74</v>
      </c>
      <c r="D1950" s="7" t="s">
        <v>50</v>
      </c>
      <c r="E1950" s="9">
        <v>310</v>
      </c>
      <c r="F1950" s="9">
        <v>322</v>
      </c>
      <c r="G1950" s="9">
        <f t="shared" si="61"/>
        <v>99820</v>
      </c>
      <c r="H1950" s="9">
        <v>0</v>
      </c>
      <c r="I1950" s="9">
        <v>0</v>
      </c>
      <c r="J1950" s="34">
        <v>0</v>
      </c>
      <c r="K1950" s="34">
        <v>0</v>
      </c>
      <c r="L1950" s="9">
        <v>0</v>
      </c>
    </row>
    <row r="1951" spans="1:12" x14ac:dyDescent="0.3">
      <c r="A1951" s="3" t="s">
        <v>120</v>
      </c>
      <c r="B1951" s="3">
        <f t="shared" si="60"/>
        <v>45523</v>
      </c>
      <c r="C1951" s="7" t="s">
        <v>74</v>
      </c>
      <c r="D1951" s="7" t="s">
        <v>51</v>
      </c>
      <c r="E1951" s="9">
        <v>299</v>
      </c>
      <c r="F1951" s="9">
        <v>361</v>
      </c>
      <c r="G1951" s="9">
        <f t="shared" si="61"/>
        <v>107939</v>
      </c>
      <c r="H1951" s="9">
        <v>1</v>
      </c>
      <c r="I1951" s="9">
        <v>0</v>
      </c>
      <c r="J1951" s="34">
        <v>0.15</v>
      </c>
      <c r="K1951" s="34">
        <v>0.02</v>
      </c>
      <c r="L1951" s="9">
        <v>0</v>
      </c>
    </row>
    <row r="1952" spans="1:12" x14ac:dyDescent="0.3">
      <c r="A1952" s="3" t="s">
        <v>120</v>
      </c>
      <c r="B1952" s="3">
        <f t="shared" si="60"/>
        <v>45523</v>
      </c>
      <c r="C1952" s="7" t="s">
        <v>74</v>
      </c>
      <c r="D1952" s="7" t="s">
        <v>52</v>
      </c>
      <c r="E1952" s="9">
        <v>295</v>
      </c>
      <c r="F1952" s="9">
        <v>261</v>
      </c>
      <c r="G1952" s="9">
        <f t="shared" si="61"/>
        <v>76995</v>
      </c>
      <c r="H1952" s="9">
        <v>0</v>
      </c>
      <c r="I1952" s="9">
        <v>0</v>
      </c>
      <c r="J1952" s="34">
        <v>0</v>
      </c>
      <c r="K1952" s="34">
        <v>0</v>
      </c>
      <c r="L1952" s="9">
        <v>0</v>
      </c>
    </row>
    <row r="1953" spans="1:12" x14ac:dyDescent="0.3">
      <c r="A1953" s="3" t="s">
        <v>120</v>
      </c>
      <c r="B1953" s="3">
        <f t="shared" si="60"/>
        <v>45523</v>
      </c>
      <c r="C1953" s="7" t="s">
        <v>74</v>
      </c>
      <c r="D1953" s="7" t="s">
        <v>54</v>
      </c>
      <c r="E1953" s="9">
        <v>650</v>
      </c>
      <c r="F1953" s="9">
        <v>167</v>
      </c>
      <c r="G1953" s="9">
        <f t="shared" si="61"/>
        <v>108550</v>
      </c>
      <c r="H1953" s="9">
        <v>0</v>
      </c>
      <c r="I1953" s="9">
        <v>0</v>
      </c>
      <c r="J1953" s="34">
        <v>0</v>
      </c>
      <c r="K1953" s="34">
        <v>0</v>
      </c>
      <c r="L1953" s="9">
        <v>0</v>
      </c>
    </row>
    <row r="1954" spans="1:12" x14ac:dyDescent="0.3">
      <c r="A1954" s="3" t="s">
        <v>120</v>
      </c>
      <c r="B1954" s="3">
        <f t="shared" si="60"/>
        <v>45523</v>
      </c>
      <c r="C1954" s="7" t="s">
        <v>74</v>
      </c>
      <c r="D1954" s="7" t="s">
        <v>55</v>
      </c>
      <c r="E1954" s="9">
        <v>1069</v>
      </c>
      <c r="F1954" s="9">
        <v>188</v>
      </c>
      <c r="G1954" s="9">
        <f t="shared" si="61"/>
        <v>200972</v>
      </c>
      <c r="H1954" s="9">
        <v>1</v>
      </c>
      <c r="I1954" s="9">
        <v>1</v>
      </c>
      <c r="J1954" s="34">
        <v>0.3</v>
      </c>
      <c r="K1954" s="34">
        <v>0.03</v>
      </c>
      <c r="L1954" s="9">
        <v>0</v>
      </c>
    </row>
    <row r="1955" spans="1:12" x14ac:dyDescent="0.3">
      <c r="A1955" s="3" t="s">
        <v>120</v>
      </c>
      <c r="B1955" s="3">
        <f t="shared" si="60"/>
        <v>45523</v>
      </c>
      <c r="C1955" s="7" t="s">
        <v>74</v>
      </c>
      <c r="D1955" s="7" t="s">
        <v>56</v>
      </c>
      <c r="E1955" s="9">
        <v>658</v>
      </c>
      <c r="F1955" s="9">
        <v>207</v>
      </c>
      <c r="G1955" s="9">
        <f t="shared" si="61"/>
        <v>136206</v>
      </c>
      <c r="H1955" s="9">
        <v>0</v>
      </c>
      <c r="I1955" s="9">
        <v>0</v>
      </c>
      <c r="J1955" s="34">
        <v>0</v>
      </c>
      <c r="K1955" s="34">
        <v>0</v>
      </c>
      <c r="L1955" s="9">
        <v>0</v>
      </c>
    </row>
    <row r="1956" spans="1:12" x14ac:dyDescent="0.3">
      <c r="A1956" s="3" t="s">
        <v>120</v>
      </c>
      <c r="B1956" s="3">
        <f t="shared" si="60"/>
        <v>45523</v>
      </c>
      <c r="C1956" s="7" t="s">
        <v>74</v>
      </c>
      <c r="D1956" s="7" t="s">
        <v>57</v>
      </c>
      <c r="E1956" s="9">
        <v>861</v>
      </c>
      <c r="F1956" s="9">
        <v>178</v>
      </c>
      <c r="G1956" s="9">
        <f t="shared" si="61"/>
        <v>153258</v>
      </c>
      <c r="H1956" s="9">
        <v>1</v>
      </c>
      <c r="I1956" s="9">
        <v>0</v>
      </c>
      <c r="J1956" s="34">
        <v>0.19</v>
      </c>
      <c r="K1956" s="34">
        <v>0.03</v>
      </c>
      <c r="L1956" s="9">
        <v>0</v>
      </c>
    </row>
    <row r="1957" spans="1:12" x14ac:dyDescent="0.3">
      <c r="A1957" s="3" t="s">
        <v>120</v>
      </c>
      <c r="B1957" s="3">
        <f t="shared" si="60"/>
        <v>45523</v>
      </c>
      <c r="C1957" s="7" t="s">
        <v>74</v>
      </c>
      <c r="D1957" s="7" t="s">
        <v>58</v>
      </c>
      <c r="E1957" s="9">
        <v>56</v>
      </c>
      <c r="F1957" s="9">
        <v>5237</v>
      </c>
      <c r="G1957" s="9">
        <f t="shared" si="61"/>
        <v>293272</v>
      </c>
      <c r="H1957" s="9">
        <v>0</v>
      </c>
      <c r="I1957" s="9">
        <v>0</v>
      </c>
      <c r="J1957" s="34">
        <v>0</v>
      </c>
      <c r="K1957" s="34">
        <v>0</v>
      </c>
      <c r="L1957" s="9">
        <v>0</v>
      </c>
    </row>
    <row r="1958" spans="1:12" x14ac:dyDescent="0.3">
      <c r="A1958" s="3" t="s">
        <v>120</v>
      </c>
      <c r="B1958" s="3">
        <f t="shared" si="60"/>
        <v>45523</v>
      </c>
      <c r="C1958" s="7" t="s">
        <v>74</v>
      </c>
      <c r="D1958" s="7" t="s">
        <v>59</v>
      </c>
      <c r="E1958" s="9">
        <v>51</v>
      </c>
      <c r="F1958" s="9">
        <v>5138</v>
      </c>
      <c r="G1958" s="9">
        <f t="shared" si="61"/>
        <v>262038</v>
      </c>
      <c r="H1958" s="9">
        <v>0</v>
      </c>
      <c r="I1958" s="9">
        <v>0</v>
      </c>
      <c r="J1958" s="34">
        <v>0</v>
      </c>
      <c r="K1958" s="34">
        <v>0</v>
      </c>
      <c r="L1958" s="9">
        <v>0</v>
      </c>
    </row>
    <row r="1959" spans="1:12" x14ac:dyDescent="0.3">
      <c r="A1959" s="3" t="s">
        <v>120</v>
      </c>
      <c r="B1959" s="3">
        <f t="shared" si="60"/>
        <v>45523</v>
      </c>
      <c r="C1959" s="7" t="s">
        <v>74</v>
      </c>
      <c r="D1959" s="7" t="s">
        <v>60</v>
      </c>
      <c r="E1959" s="9">
        <v>51</v>
      </c>
      <c r="F1959" s="9">
        <v>5010</v>
      </c>
      <c r="G1959" s="9">
        <f t="shared" si="61"/>
        <v>255510</v>
      </c>
      <c r="H1959" s="9">
        <v>0</v>
      </c>
      <c r="I1959" s="9">
        <v>0</v>
      </c>
      <c r="J1959" s="34">
        <v>0</v>
      </c>
      <c r="K1959" s="34">
        <v>0</v>
      </c>
      <c r="L1959" s="9">
        <v>0</v>
      </c>
    </row>
    <row r="1960" spans="1:12" x14ac:dyDescent="0.3">
      <c r="A1960" s="3" t="s">
        <v>120</v>
      </c>
      <c r="B1960" s="3">
        <f t="shared" si="60"/>
        <v>45523</v>
      </c>
      <c r="C1960" s="7" t="s">
        <v>74</v>
      </c>
      <c r="D1960" s="7" t="s">
        <v>61</v>
      </c>
      <c r="E1960" s="9">
        <v>63</v>
      </c>
      <c r="F1960" s="9">
        <v>1219</v>
      </c>
      <c r="G1960" s="9">
        <f t="shared" si="61"/>
        <v>76797</v>
      </c>
      <c r="H1960" s="9">
        <v>0</v>
      </c>
      <c r="I1960" s="9">
        <v>0</v>
      </c>
      <c r="J1960" s="34">
        <v>0</v>
      </c>
      <c r="K1960" s="34">
        <v>0</v>
      </c>
      <c r="L1960" s="9">
        <v>0</v>
      </c>
    </row>
    <row r="1961" spans="1:12" x14ac:dyDescent="0.3">
      <c r="A1961" s="3" t="s">
        <v>120</v>
      </c>
      <c r="B1961" s="3">
        <f t="shared" si="60"/>
        <v>45523</v>
      </c>
      <c r="C1961" s="7" t="s">
        <v>76</v>
      </c>
      <c r="D1961" s="7" t="s">
        <v>46</v>
      </c>
      <c r="E1961" s="9">
        <v>112</v>
      </c>
      <c r="F1961" s="9">
        <v>316</v>
      </c>
      <c r="G1961" s="9">
        <f t="shared" si="61"/>
        <v>35392</v>
      </c>
      <c r="H1961" s="9">
        <v>0</v>
      </c>
      <c r="I1961" s="9">
        <v>0</v>
      </c>
      <c r="J1961" s="34">
        <v>0</v>
      </c>
      <c r="K1961" s="34">
        <v>0</v>
      </c>
      <c r="L1961" s="9">
        <v>0</v>
      </c>
    </row>
    <row r="1962" spans="1:12" x14ac:dyDescent="0.3">
      <c r="A1962" s="3" t="s">
        <v>120</v>
      </c>
      <c r="B1962" s="3">
        <f t="shared" si="60"/>
        <v>45523</v>
      </c>
      <c r="C1962" s="7" t="s">
        <v>76</v>
      </c>
      <c r="D1962" s="7" t="s">
        <v>49</v>
      </c>
      <c r="E1962" s="9">
        <v>132</v>
      </c>
      <c r="F1962" s="9">
        <v>321</v>
      </c>
      <c r="G1962" s="9">
        <f t="shared" si="61"/>
        <v>42372</v>
      </c>
      <c r="H1962" s="9">
        <v>0</v>
      </c>
      <c r="I1962" s="9">
        <v>0</v>
      </c>
      <c r="J1962" s="34">
        <v>0</v>
      </c>
      <c r="K1962" s="34">
        <v>0</v>
      </c>
      <c r="L1962" s="9">
        <v>0</v>
      </c>
    </row>
    <row r="1963" spans="1:12" x14ac:dyDescent="0.3">
      <c r="A1963" s="3" t="s">
        <v>120</v>
      </c>
      <c r="B1963" s="3">
        <f t="shared" si="60"/>
        <v>45523</v>
      </c>
      <c r="C1963" s="7" t="s">
        <v>76</v>
      </c>
      <c r="D1963" s="7" t="s">
        <v>50</v>
      </c>
      <c r="E1963" s="9">
        <v>112</v>
      </c>
      <c r="F1963" s="9">
        <v>334</v>
      </c>
      <c r="G1963" s="9">
        <f t="shared" si="61"/>
        <v>37408</v>
      </c>
      <c r="H1963" s="9">
        <v>0</v>
      </c>
      <c r="I1963" s="9">
        <v>0</v>
      </c>
      <c r="J1963" s="34">
        <v>0</v>
      </c>
      <c r="K1963" s="34">
        <v>0</v>
      </c>
      <c r="L1963" s="9">
        <v>1</v>
      </c>
    </row>
    <row r="1964" spans="1:12" x14ac:dyDescent="0.3">
      <c r="A1964" s="3" t="s">
        <v>120</v>
      </c>
      <c r="B1964" s="3">
        <f t="shared" si="60"/>
        <v>45523</v>
      </c>
      <c r="C1964" s="7" t="s">
        <v>76</v>
      </c>
      <c r="D1964" s="7" t="s">
        <v>51</v>
      </c>
      <c r="E1964" s="9">
        <v>112</v>
      </c>
      <c r="F1964" s="9">
        <v>371</v>
      </c>
      <c r="G1964" s="9">
        <f t="shared" si="61"/>
        <v>41552</v>
      </c>
      <c r="H1964" s="9">
        <v>0</v>
      </c>
      <c r="I1964" s="9">
        <v>0</v>
      </c>
      <c r="J1964" s="34">
        <v>0</v>
      </c>
      <c r="K1964" s="34">
        <v>0</v>
      </c>
      <c r="L1964" s="9">
        <v>0</v>
      </c>
    </row>
    <row r="1965" spans="1:12" x14ac:dyDescent="0.3">
      <c r="A1965" s="3" t="s">
        <v>120</v>
      </c>
      <c r="B1965" s="3">
        <f t="shared" si="60"/>
        <v>45523</v>
      </c>
      <c r="C1965" s="7" t="s">
        <v>76</v>
      </c>
      <c r="D1965" s="7" t="s">
        <v>52</v>
      </c>
      <c r="E1965" s="9">
        <v>114</v>
      </c>
      <c r="F1965" s="9">
        <v>272</v>
      </c>
      <c r="G1965" s="9">
        <f t="shared" si="61"/>
        <v>31008</v>
      </c>
      <c r="H1965" s="9">
        <v>0</v>
      </c>
      <c r="I1965" s="9">
        <v>0</v>
      </c>
      <c r="J1965" s="34">
        <v>0</v>
      </c>
      <c r="K1965" s="34">
        <v>0</v>
      </c>
      <c r="L1965" s="9">
        <v>0</v>
      </c>
    </row>
    <row r="1966" spans="1:12" x14ac:dyDescent="0.3">
      <c r="A1966" s="3" t="s">
        <v>120</v>
      </c>
      <c r="B1966" s="3">
        <f t="shared" si="60"/>
        <v>45523</v>
      </c>
      <c r="C1966" s="7" t="s">
        <v>76</v>
      </c>
      <c r="D1966" s="7" t="s">
        <v>54</v>
      </c>
      <c r="E1966" s="9">
        <v>364</v>
      </c>
      <c r="F1966" s="9">
        <v>175</v>
      </c>
      <c r="G1966" s="9">
        <f t="shared" si="61"/>
        <v>63700</v>
      </c>
      <c r="H1966" s="9">
        <v>1</v>
      </c>
      <c r="I1966" s="9">
        <v>0</v>
      </c>
      <c r="J1966" s="34">
        <v>0.13</v>
      </c>
      <c r="K1966" s="34">
        <v>0.03</v>
      </c>
      <c r="L1966" s="9">
        <v>0</v>
      </c>
    </row>
    <row r="1967" spans="1:12" x14ac:dyDescent="0.3">
      <c r="A1967" s="3" t="s">
        <v>120</v>
      </c>
      <c r="B1967" s="3">
        <f t="shared" si="60"/>
        <v>45523</v>
      </c>
      <c r="C1967" s="7" t="s">
        <v>76</v>
      </c>
      <c r="D1967" s="7" t="s">
        <v>55</v>
      </c>
      <c r="E1967" s="9">
        <v>350</v>
      </c>
      <c r="F1967" s="9">
        <v>194</v>
      </c>
      <c r="G1967" s="9">
        <f t="shared" si="61"/>
        <v>67900</v>
      </c>
      <c r="H1967" s="9">
        <v>0</v>
      </c>
      <c r="I1967" s="9">
        <v>0</v>
      </c>
      <c r="J1967" s="34">
        <v>0</v>
      </c>
      <c r="K1967" s="34">
        <v>0</v>
      </c>
      <c r="L1967" s="9">
        <v>0</v>
      </c>
    </row>
    <row r="1968" spans="1:12" x14ac:dyDescent="0.3">
      <c r="A1968" s="3" t="s">
        <v>120</v>
      </c>
      <c r="B1968" s="3">
        <f t="shared" si="60"/>
        <v>45523</v>
      </c>
      <c r="C1968" s="7" t="s">
        <v>76</v>
      </c>
      <c r="D1968" s="7" t="s">
        <v>56</v>
      </c>
      <c r="E1968" s="9">
        <v>404</v>
      </c>
      <c r="F1968" s="9">
        <v>217</v>
      </c>
      <c r="G1968" s="9">
        <f t="shared" si="61"/>
        <v>87668</v>
      </c>
      <c r="H1968" s="9">
        <v>1</v>
      </c>
      <c r="I1968" s="9">
        <v>1</v>
      </c>
      <c r="J1968" s="34">
        <v>0.24</v>
      </c>
      <c r="K1968" s="34">
        <v>0.03</v>
      </c>
      <c r="L1968" s="9">
        <v>0</v>
      </c>
    </row>
    <row r="1969" spans="1:12" x14ac:dyDescent="0.3">
      <c r="A1969" s="3" t="s">
        <v>120</v>
      </c>
      <c r="B1969" s="3">
        <f t="shared" si="60"/>
        <v>45523</v>
      </c>
      <c r="C1969" s="7" t="s">
        <v>76</v>
      </c>
      <c r="D1969" s="7" t="s">
        <v>57</v>
      </c>
      <c r="E1969" s="9">
        <v>460</v>
      </c>
      <c r="F1969" s="9">
        <v>186</v>
      </c>
      <c r="G1969" s="9">
        <f t="shared" si="61"/>
        <v>85560</v>
      </c>
      <c r="H1969" s="9">
        <v>1</v>
      </c>
      <c r="I1969" s="9">
        <v>1</v>
      </c>
      <c r="J1969" s="34">
        <v>0.27</v>
      </c>
      <c r="K1969" s="34">
        <v>0.03</v>
      </c>
      <c r="L1969" s="9">
        <v>0</v>
      </c>
    </row>
    <row r="1970" spans="1:12" x14ac:dyDescent="0.3">
      <c r="A1970" s="3" t="s">
        <v>120</v>
      </c>
      <c r="B1970" s="3">
        <f t="shared" si="60"/>
        <v>45523</v>
      </c>
      <c r="C1970" s="7" t="s">
        <v>76</v>
      </c>
      <c r="D1970" s="7" t="s">
        <v>58</v>
      </c>
      <c r="E1970" s="9">
        <v>60</v>
      </c>
      <c r="F1970" s="9">
        <v>5541</v>
      </c>
      <c r="G1970" s="9">
        <f t="shared" si="61"/>
        <v>332460</v>
      </c>
      <c r="H1970" s="9">
        <v>0</v>
      </c>
      <c r="I1970" s="9">
        <v>0</v>
      </c>
      <c r="J1970" s="34">
        <v>0</v>
      </c>
      <c r="K1970" s="34">
        <v>0</v>
      </c>
      <c r="L1970" s="9">
        <v>0</v>
      </c>
    </row>
    <row r="1971" spans="1:12" x14ac:dyDescent="0.3">
      <c r="A1971" s="3" t="s">
        <v>120</v>
      </c>
      <c r="B1971" s="3">
        <f t="shared" si="60"/>
        <v>45523</v>
      </c>
      <c r="C1971" s="7" t="s">
        <v>76</v>
      </c>
      <c r="D1971" s="7" t="s">
        <v>59</v>
      </c>
      <c r="E1971" s="9">
        <v>62</v>
      </c>
      <c r="F1971" s="9">
        <v>5381</v>
      </c>
      <c r="G1971" s="9">
        <f t="shared" si="61"/>
        <v>333622</v>
      </c>
      <c r="H1971" s="9">
        <v>0</v>
      </c>
      <c r="I1971" s="9">
        <v>0</v>
      </c>
      <c r="J1971" s="34">
        <v>0</v>
      </c>
      <c r="K1971" s="34">
        <v>0</v>
      </c>
      <c r="L1971" s="9">
        <v>0</v>
      </c>
    </row>
    <row r="1972" spans="1:12" x14ac:dyDescent="0.3">
      <c r="A1972" s="3" t="s">
        <v>120</v>
      </c>
      <c r="B1972" s="3">
        <f t="shared" si="60"/>
        <v>45523</v>
      </c>
      <c r="C1972" s="7" t="s">
        <v>76</v>
      </c>
      <c r="D1972" s="7" t="s">
        <v>60</v>
      </c>
      <c r="E1972" s="9">
        <v>58</v>
      </c>
      <c r="F1972" s="9">
        <v>5196</v>
      </c>
      <c r="G1972" s="9">
        <f t="shared" si="61"/>
        <v>301368</v>
      </c>
      <c r="H1972" s="9">
        <v>0</v>
      </c>
      <c r="I1972" s="9">
        <v>0</v>
      </c>
      <c r="J1972" s="34">
        <v>0</v>
      </c>
      <c r="K1972" s="34">
        <v>0</v>
      </c>
      <c r="L1972" s="9">
        <v>0</v>
      </c>
    </row>
    <row r="1973" spans="1:12" x14ac:dyDescent="0.3">
      <c r="A1973" s="3" t="s">
        <v>120</v>
      </c>
      <c r="B1973" s="3">
        <f t="shared" si="60"/>
        <v>45523</v>
      </c>
      <c r="C1973" s="7" t="s">
        <v>76</v>
      </c>
      <c r="D1973" s="7" t="s">
        <v>61</v>
      </c>
      <c r="E1973" s="9">
        <v>58</v>
      </c>
      <c r="F1973" s="9">
        <v>1271</v>
      </c>
      <c r="G1973" s="9">
        <f t="shared" si="61"/>
        <v>73718</v>
      </c>
      <c r="H1973" s="9">
        <v>0</v>
      </c>
      <c r="I1973" s="9">
        <v>0</v>
      </c>
      <c r="J1973" s="34">
        <v>0</v>
      </c>
      <c r="K1973" s="34">
        <v>0</v>
      </c>
      <c r="L1973" s="9">
        <v>0</v>
      </c>
    </row>
    <row r="1974" spans="1:12" x14ac:dyDescent="0.3">
      <c r="A1974" s="3" t="s">
        <v>121</v>
      </c>
      <c r="B1974" s="3">
        <f t="shared" si="60"/>
        <v>45530</v>
      </c>
      <c r="C1974" s="7" t="s">
        <v>62</v>
      </c>
      <c r="D1974" s="7" t="s">
        <v>46</v>
      </c>
      <c r="E1974" s="9">
        <v>293</v>
      </c>
      <c r="F1974" s="9">
        <v>302</v>
      </c>
      <c r="G1974" s="9">
        <f t="shared" si="61"/>
        <v>88486</v>
      </c>
      <c r="H1974" s="9">
        <v>0</v>
      </c>
      <c r="I1974" s="9">
        <v>0</v>
      </c>
      <c r="J1974" s="34">
        <v>0</v>
      </c>
      <c r="K1974" s="34">
        <v>0</v>
      </c>
      <c r="L1974" s="9">
        <v>0</v>
      </c>
    </row>
    <row r="1975" spans="1:12" x14ac:dyDescent="0.3">
      <c r="A1975" s="3" t="s">
        <v>121</v>
      </c>
      <c r="B1975" s="3">
        <f t="shared" si="60"/>
        <v>45530</v>
      </c>
      <c r="C1975" s="7" t="s">
        <v>62</v>
      </c>
      <c r="D1975" s="7" t="s">
        <v>49</v>
      </c>
      <c r="E1975" s="9">
        <v>336</v>
      </c>
      <c r="F1975" s="9">
        <v>306</v>
      </c>
      <c r="G1975" s="9">
        <f t="shared" si="61"/>
        <v>102816</v>
      </c>
      <c r="H1975" s="9">
        <v>1</v>
      </c>
      <c r="I1975" s="9">
        <v>0</v>
      </c>
      <c r="J1975" s="34">
        <v>0.17</v>
      </c>
      <c r="K1975" s="34">
        <v>0.02</v>
      </c>
      <c r="L1975" s="9">
        <v>0</v>
      </c>
    </row>
    <row r="1976" spans="1:12" x14ac:dyDescent="0.3">
      <c r="A1976" s="3" t="s">
        <v>121</v>
      </c>
      <c r="B1976" s="3">
        <f t="shared" si="60"/>
        <v>45530</v>
      </c>
      <c r="C1976" s="7" t="s">
        <v>62</v>
      </c>
      <c r="D1976" s="7" t="s">
        <v>50</v>
      </c>
      <c r="E1976" s="9">
        <v>275</v>
      </c>
      <c r="F1976" s="9">
        <v>318</v>
      </c>
      <c r="G1976" s="9">
        <f t="shared" si="61"/>
        <v>87450</v>
      </c>
      <c r="H1976" s="9">
        <v>0</v>
      </c>
      <c r="I1976" s="9">
        <v>0</v>
      </c>
      <c r="J1976" s="34">
        <v>0</v>
      </c>
      <c r="K1976" s="34">
        <v>0</v>
      </c>
      <c r="L1976" s="9">
        <v>0</v>
      </c>
    </row>
    <row r="1977" spans="1:12" x14ac:dyDescent="0.3">
      <c r="A1977" s="3" t="s">
        <v>121</v>
      </c>
      <c r="B1977" s="3">
        <f t="shared" si="60"/>
        <v>45530</v>
      </c>
      <c r="C1977" s="7" t="s">
        <v>62</v>
      </c>
      <c r="D1977" s="7" t="s">
        <v>51</v>
      </c>
      <c r="E1977" s="9">
        <v>323</v>
      </c>
      <c r="F1977" s="9">
        <v>354</v>
      </c>
      <c r="G1977" s="9">
        <f t="shared" si="61"/>
        <v>114342</v>
      </c>
      <c r="H1977" s="9">
        <v>1</v>
      </c>
      <c r="I1977" s="9">
        <v>1</v>
      </c>
      <c r="J1977" s="34">
        <v>0.19</v>
      </c>
      <c r="K1977" s="34">
        <v>0.02</v>
      </c>
      <c r="L1977" s="9">
        <v>0</v>
      </c>
    </row>
    <row r="1978" spans="1:12" x14ac:dyDescent="0.3">
      <c r="A1978" s="3" t="s">
        <v>121</v>
      </c>
      <c r="B1978" s="3">
        <f t="shared" si="60"/>
        <v>45530</v>
      </c>
      <c r="C1978" s="7" t="s">
        <v>62</v>
      </c>
      <c r="D1978" s="7" t="s">
        <v>52</v>
      </c>
      <c r="E1978" s="9">
        <v>331</v>
      </c>
      <c r="F1978" s="9">
        <v>262</v>
      </c>
      <c r="G1978" s="9">
        <f t="shared" si="61"/>
        <v>86722</v>
      </c>
      <c r="H1978" s="9">
        <v>1</v>
      </c>
      <c r="I1978" s="9">
        <v>0</v>
      </c>
      <c r="J1978" s="34">
        <v>0.12</v>
      </c>
      <c r="K1978" s="34">
        <v>0.02</v>
      </c>
      <c r="L1978" s="9">
        <v>0</v>
      </c>
    </row>
    <row r="1979" spans="1:12" x14ac:dyDescent="0.3">
      <c r="A1979" s="3" t="s">
        <v>121</v>
      </c>
      <c r="B1979" s="3">
        <f t="shared" si="60"/>
        <v>45530</v>
      </c>
      <c r="C1979" s="7" t="s">
        <v>62</v>
      </c>
      <c r="D1979" s="7" t="s">
        <v>54</v>
      </c>
      <c r="E1979" s="9">
        <v>750</v>
      </c>
      <c r="F1979" s="9">
        <v>169</v>
      </c>
      <c r="G1979" s="9">
        <f t="shared" si="61"/>
        <v>126750</v>
      </c>
      <c r="H1979" s="9">
        <v>0</v>
      </c>
      <c r="I1979" s="9">
        <v>0</v>
      </c>
      <c r="J1979" s="34">
        <v>0</v>
      </c>
      <c r="K1979" s="34">
        <v>0</v>
      </c>
      <c r="L1979" s="9">
        <v>0</v>
      </c>
    </row>
    <row r="1980" spans="1:12" x14ac:dyDescent="0.3">
      <c r="A1980" s="3" t="s">
        <v>121</v>
      </c>
      <c r="B1980" s="3">
        <f t="shared" si="60"/>
        <v>45530</v>
      </c>
      <c r="C1980" s="7" t="s">
        <v>62</v>
      </c>
      <c r="D1980" s="7" t="s">
        <v>55</v>
      </c>
      <c r="E1980" s="9">
        <v>796</v>
      </c>
      <c r="F1980" s="9">
        <v>186</v>
      </c>
      <c r="G1980" s="9">
        <f t="shared" si="61"/>
        <v>148056</v>
      </c>
      <c r="H1980" s="9">
        <v>1</v>
      </c>
      <c r="I1980" s="9">
        <v>0</v>
      </c>
      <c r="J1980" s="34">
        <v>0.28999999999999998</v>
      </c>
      <c r="K1980" s="34">
        <v>0.03</v>
      </c>
      <c r="L1980" s="9">
        <v>0</v>
      </c>
    </row>
    <row r="1981" spans="1:12" x14ac:dyDescent="0.3">
      <c r="A1981" s="3" t="s">
        <v>121</v>
      </c>
      <c r="B1981" s="3">
        <f t="shared" si="60"/>
        <v>45530</v>
      </c>
      <c r="C1981" s="7" t="s">
        <v>62</v>
      </c>
      <c r="D1981" s="7" t="s">
        <v>56</v>
      </c>
      <c r="E1981" s="9">
        <v>663</v>
      </c>
      <c r="F1981" s="9">
        <v>204</v>
      </c>
      <c r="G1981" s="9">
        <f t="shared" si="61"/>
        <v>135252</v>
      </c>
      <c r="H1981" s="9">
        <v>0</v>
      </c>
      <c r="I1981" s="9">
        <v>0</v>
      </c>
      <c r="J1981" s="34">
        <v>0</v>
      </c>
      <c r="K1981" s="34">
        <v>0</v>
      </c>
      <c r="L1981" s="9">
        <v>0</v>
      </c>
    </row>
    <row r="1982" spans="1:12" x14ac:dyDescent="0.3">
      <c r="A1982" s="3" t="s">
        <v>121</v>
      </c>
      <c r="B1982" s="3">
        <f t="shared" si="60"/>
        <v>45530</v>
      </c>
      <c r="C1982" s="7" t="s">
        <v>62</v>
      </c>
      <c r="D1982" s="7" t="s">
        <v>57</v>
      </c>
      <c r="E1982" s="9">
        <v>828</v>
      </c>
      <c r="F1982" s="9">
        <v>178</v>
      </c>
      <c r="G1982" s="9">
        <f t="shared" si="61"/>
        <v>147384</v>
      </c>
      <c r="H1982" s="9">
        <v>1</v>
      </c>
      <c r="I1982" s="9">
        <v>1</v>
      </c>
      <c r="J1982" s="34">
        <v>0.25</v>
      </c>
      <c r="K1982" s="34">
        <v>0.03</v>
      </c>
      <c r="L1982" s="9">
        <v>0</v>
      </c>
    </row>
    <row r="1983" spans="1:12" x14ac:dyDescent="0.3">
      <c r="A1983" s="3" t="s">
        <v>121</v>
      </c>
      <c r="B1983" s="3">
        <f t="shared" si="60"/>
        <v>45530</v>
      </c>
      <c r="C1983" s="7" t="s">
        <v>62</v>
      </c>
      <c r="D1983" s="7" t="s">
        <v>58</v>
      </c>
      <c r="E1983" s="9">
        <v>51</v>
      </c>
      <c r="F1983" s="9">
        <v>5203</v>
      </c>
      <c r="G1983" s="9">
        <f t="shared" si="61"/>
        <v>265353</v>
      </c>
      <c r="H1983" s="9">
        <v>0</v>
      </c>
      <c r="I1983" s="9">
        <v>0</v>
      </c>
      <c r="J1983" s="34">
        <v>0</v>
      </c>
      <c r="K1983" s="34">
        <v>0</v>
      </c>
      <c r="L1983" s="9">
        <v>0</v>
      </c>
    </row>
    <row r="1984" spans="1:12" x14ac:dyDescent="0.3">
      <c r="A1984" s="3" t="s">
        <v>121</v>
      </c>
      <c r="B1984" s="3">
        <f t="shared" si="60"/>
        <v>45530</v>
      </c>
      <c r="C1984" s="7" t="s">
        <v>62</v>
      </c>
      <c r="D1984" s="7" t="s">
        <v>59</v>
      </c>
      <c r="E1984" s="9">
        <v>55</v>
      </c>
      <c r="F1984" s="9">
        <v>5113</v>
      </c>
      <c r="G1984" s="9">
        <f t="shared" si="61"/>
        <v>281215</v>
      </c>
      <c r="H1984" s="9">
        <v>0</v>
      </c>
      <c r="I1984" s="9">
        <v>0</v>
      </c>
      <c r="J1984" s="34">
        <v>0</v>
      </c>
      <c r="K1984" s="34">
        <v>0</v>
      </c>
      <c r="L1984" s="9">
        <v>0</v>
      </c>
    </row>
    <row r="1985" spans="1:12" x14ac:dyDescent="0.3">
      <c r="A1985" s="3" t="s">
        <v>121</v>
      </c>
      <c r="B1985" s="3">
        <f t="shared" si="60"/>
        <v>45530</v>
      </c>
      <c r="C1985" s="7" t="s">
        <v>62</v>
      </c>
      <c r="D1985" s="7" t="s">
        <v>60</v>
      </c>
      <c r="E1985" s="9">
        <v>58</v>
      </c>
      <c r="F1985" s="9">
        <v>4949</v>
      </c>
      <c r="G1985" s="9">
        <f t="shared" si="61"/>
        <v>287042</v>
      </c>
      <c r="H1985" s="9">
        <v>0</v>
      </c>
      <c r="I1985" s="9">
        <v>0</v>
      </c>
      <c r="J1985" s="34">
        <v>0</v>
      </c>
      <c r="K1985" s="34">
        <v>0</v>
      </c>
      <c r="L1985" s="9">
        <v>0</v>
      </c>
    </row>
    <row r="1986" spans="1:12" x14ac:dyDescent="0.3">
      <c r="A1986" s="3" t="s">
        <v>121</v>
      </c>
      <c r="B1986" s="3">
        <f t="shared" ref="B1986:B2049" si="62">DATE(LEFT(A1986,4),1,1)
 + MOD(1 - WEEKDAY(DATE(LEFT(A1986,4),1,1),2),7)
 + 7*(VALUE(RIGHT(A1986,2)) - 1)</f>
        <v>45530</v>
      </c>
      <c r="C1986" s="7" t="s">
        <v>62</v>
      </c>
      <c r="D1986" s="7" t="s">
        <v>61</v>
      </c>
      <c r="E1986" s="9">
        <v>50</v>
      </c>
      <c r="F1986" s="9">
        <v>1221</v>
      </c>
      <c r="G1986" s="9">
        <f t="shared" ref="G1986:G2049" si="63">E1986*F1986</f>
        <v>61050</v>
      </c>
      <c r="H1986" s="9">
        <v>0</v>
      </c>
      <c r="I1986" s="9">
        <v>0</v>
      </c>
      <c r="J1986" s="34">
        <v>0</v>
      </c>
      <c r="K1986" s="34">
        <v>0</v>
      </c>
      <c r="L1986" s="9">
        <v>0</v>
      </c>
    </row>
    <row r="1987" spans="1:12" x14ac:dyDescent="0.3">
      <c r="A1987" s="3" t="s">
        <v>121</v>
      </c>
      <c r="B1987" s="3">
        <f t="shared" si="62"/>
        <v>45530</v>
      </c>
      <c r="C1987" s="7" t="s">
        <v>66</v>
      </c>
      <c r="D1987" s="7" t="s">
        <v>46</v>
      </c>
      <c r="E1987" s="9">
        <v>190</v>
      </c>
      <c r="F1987" s="9">
        <v>307</v>
      </c>
      <c r="G1987" s="9">
        <f t="shared" si="63"/>
        <v>58330</v>
      </c>
      <c r="H1987" s="9">
        <v>0</v>
      </c>
      <c r="I1987" s="9">
        <v>0</v>
      </c>
      <c r="J1987" s="34">
        <v>0</v>
      </c>
      <c r="K1987" s="34">
        <v>0</v>
      </c>
      <c r="L1987" s="9">
        <v>0</v>
      </c>
    </row>
    <row r="1988" spans="1:12" x14ac:dyDescent="0.3">
      <c r="A1988" s="3" t="s">
        <v>121</v>
      </c>
      <c r="B1988" s="3">
        <f t="shared" si="62"/>
        <v>45530</v>
      </c>
      <c r="C1988" s="7" t="s">
        <v>66</v>
      </c>
      <c r="D1988" s="7" t="s">
        <v>49</v>
      </c>
      <c r="E1988" s="9">
        <v>183</v>
      </c>
      <c r="F1988" s="9">
        <v>314</v>
      </c>
      <c r="G1988" s="9">
        <f t="shared" si="63"/>
        <v>57462</v>
      </c>
      <c r="H1988" s="9">
        <v>0</v>
      </c>
      <c r="I1988" s="9">
        <v>0</v>
      </c>
      <c r="J1988" s="34">
        <v>0</v>
      </c>
      <c r="K1988" s="34">
        <v>0</v>
      </c>
      <c r="L1988" s="9">
        <v>0</v>
      </c>
    </row>
    <row r="1989" spans="1:12" x14ac:dyDescent="0.3">
      <c r="A1989" s="3" t="s">
        <v>121</v>
      </c>
      <c r="B1989" s="3">
        <f t="shared" si="62"/>
        <v>45530</v>
      </c>
      <c r="C1989" s="7" t="s">
        <v>66</v>
      </c>
      <c r="D1989" s="7" t="s">
        <v>50</v>
      </c>
      <c r="E1989" s="9">
        <v>190</v>
      </c>
      <c r="F1989" s="9">
        <v>329</v>
      </c>
      <c r="G1989" s="9">
        <f t="shared" si="63"/>
        <v>62510</v>
      </c>
      <c r="H1989" s="9">
        <v>1</v>
      </c>
      <c r="I1989" s="9">
        <v>0</v>
      </c>
      <c r="J1989" s="34">
        <v>0.21</v>
      </c>
      <c r="K1989" s="34">
        <v>0.01</v>
      </c>
      <c r="L1989" s="9">
        <v>0</v>
      </c>
    </row>
    <row r="1990" spans="1:12" x14ac:dyDescent="0.3">
      <c r="A1990" s="3" t="s">
        <v>121</v>
      </c>
      <c r="B1990" s="3">
        <f t="shared" si="62"/>
        <v>45530</v>
      </c>
      <c r="C1990" s="7" t="s">
        <v>66</v>
      </c>
      <c r="D1990" s="7" t="s">
        <v>51</v>
      </c>
      <c r="E1990" s="9">
        <v>234</v>
      </c>
      <c r="F1990" s="9">
        <v>366</v>
      </c>
      <c r="G1990" s="9">
        <f t="shared" si="63"/>
        <v>85644</v>
      </c>
      <c r="H1990" s="9">
        <v>1</v>
      </c>
      <c r="I1990" s="9">
        <v>0</v>
      </c>
      <c r="J1990" s="34">
        <v>0.15</v>
      </c>
      <c r="K1990" s="34">
        <v>0.01</v>
      </c>
      <c r="L1990" s="9">
        <v>0</v>
      </c>
    </row>
    <row r="1991" spans="1:12" x14ac:dyDescent="0.3">
      <c r="A1991" s="3" t="s">
        <v>121</v>
      </c>
      <c r="B1991" s="3">
        <f t="shared" si="62"/>
        <v>45530</v>
      </c>
      <c r="C1991" s="7" t="s">
        <v>66</v>
      </c>
      <c r="D1991" s="7" t="s">
        <v>52</v>
      </c>
      <c r="E1991" s="9">
        <v>197</v>
      </c>
      <c r="F1991" s="9">
        <v>267</v>
      </c>
      <c r="G1991" s="9">
        <f t="shared" si="63"/>
        <v>52599</v>
      </c>
      <c r="H1991" s="9">
        <v>0</v>
      </c>
      <c r="I1991" s="9">
        <v>0</v>
      </c>
      <c r="J1991" s="34">
        <v>0</v>
      </c>
      <c r="K1991" s="34">
        <v>0</v>
      </c>
      <c r="L1991" s="9">
        <v>0</v>
      </c>
    </row>
    <row r="1992" spans="1:12" x14ac:dyDescent="0.3">
      <c r="A1992" s="3" t="s">
        <v>121</v>
      </c>
      <c r="B1992" s="3">
        <f t="shared" si="62"/>
        <v>45530</v>
      </c>
      <c r="C1992" s="7" t="s">
        <v>66</v>
      </c>
      <c r="D1992" s="7" t="s">
        <v>54</v>
      </c>
      <c r="E1992" s="9">
        <v>568</v>
      </c>
      <c r="F1992" s="9">
        <v>171</v>
      </c>
      <c r="G1992" s="9">
        <f t="shared" si="63"/>
        <v>97128</v>
      </c>
      <c r="H1992" s="9">
        <v>1</v>
      </c>
      <c r="I1992" s="9">
        <v>1</v>
      </c>
      <c r="J1992" s="34">
        <v>0.18</v>
      </c>
      <c r="K1992" s="34">
        <v>0.02</v>
      </c>
      <c r="L1992" s="9">
        <v>0</v>
      </c>
    </row>
    <row r="1993" spans="1:12" x14ac:dyDescent="0.3">
      <c r="A1993" s="3" t="s">
        <v>121</v>
      </c>
      <c r="B1993" s="3">
        <f t="shared" si="62"/>
        <v>45530</v>
      </c>
      <c r="C1993" s="7" t="s">
        <v>66</v>
      </c>
      <c r="D1993" s="7" t="s">
        <v>55</v>
      </c>
      <c r="E1993" s="9">
        <v>484</v>
      </c>
      <c r="F1993" s="9">
        <v>191</v>
      </c>
      <c r="G1993" s="9">
        <f t="shared" si="63"/>
        <v>92444</v>
      </c>
      <c r="H1993" s="9">
        <v>0</v>
      </c>
      <c r="I1993" s="9">
        <v>0</v>
      </c>
      <c r="J1993" s="34">
        <v>0</v>
      </c>
      <c r="K1993" s="34">
        <v>0</v>
      </c>
      <c r="L1993" s="9">
        <v>0</v>
      </c>
    </row>
    <row r="1994" spans="1:12" x14ac:dyDescent="0.3">
      <c r="A1994" s="3" t="s">
        <v>121</v>
      </c>
      <c r="B1994" s="3">
        <f t="shared" si="62"/>
        <v>45530</v>
      </c>
      <c r="C1994" s="7" t="s">
        <v>66</v>
      </c>
      <c r="D1994" s="7" t="s">
        <v>56</v>
      </c>
      <c r="E1994" s="9">
        <v>452</v>
      </c>
      <c r="F1994" s="9">
        <v>209</v>
      </c>
      <c r="G1994" s="9">
        <f t="shared" si="63"/>
        <v>94468</v>
      </c>
      <c r="H1994" s="9">
        <v>0</v>
      </c>
      <c r="I1994" s="9">
        <v>0</v>
      </c>
      <c r="J1994" s="34">
        <v>0</v>
      </c>
      <c r="K1994" s="34">
        <v>0</v>
      </c>
      <c r="L1994" s="9">
        <v>0</v>
      </c>
    </row>
    <row r="1995" spans="1:12" x14ac:dyDescent="0.3">
      <c r="A1995" s="3" t="s">
        <v>121</v>
      </c>
      <c r="B1995" s="3">
        <f t="shared" si="62"/>
        <v>45530</v>
      </c>
      <c r="C1995" s="7" t="s">
        <v>66</v>
      </c>
      <c r="D1995" s="7" t="s">
        <v>57</v>
      </c>
      <c r="E1995" s="9">
        <v>468</v>
      </c>
      <c r="F1995" s="9">
        <v>181</v>
      </c>
      <c r="G1995" s="9">
        <f t="shared" si="63"/>
        <v>84708</v>
      </c>
      <c r="H1995" s="9">
        <v>0</v>
      </c>
      <c r="I1995" s="9">
        <v>0</v>
      </c>
      <c r="J1995" s="34">
        <v>0</v>
      </c>
      <c r="K1995" s="34">
        <v>0</v>
      </c>
      <c r="L1995" s="9">
        <v>0</v>
      </c>
    </row>
    <row r="1996" spans="1:12" x14ac:dyDescent="0.3">
      <c r="A1996" s="3" t="s">
        <v>121</v>
      </c>
      <c r="B1996" s="3">
        <f t="shared" si="62"/>
        <v>45530</v>
      </c>
      <c r="C1996" s="7" t="s">
        <v>66</v>
      </c>
      <c r="D1996" s="7" t="s">
        <v>58</v>
      </c>
      <c r="E1996" s="9">
        <v>49</v>
      </c>
      <c r="F1996" s="9">
        <v>5405</v>
      </c>
      <c r="G1996" s="9">
        <f t="shared" si="63"/>
        <v>264845</v>
      </c>
      <c r="H1996" s="9">
        <v>0</v>
      </c>
      <c r="I1996" s="9">
        <v>0</v>
      </c>
      <c r="J1996" s="34">
        <v>0</v>
      </c>
      <c r="K1996" s="34">
        <v>0</v>
      </c>
      <c r="L1996" s="9">
        <v>0</v>
      </c>
    </row>
    <row r="1997" spans="1:12" x14ac:dyDescent="0.3">
      <c r="A1997" s="3" t="s">
        <v>121</v>
      </c>
      <c r="B1997" s="3">
        <f t="shared" si="62"/>
        <v>45530</v>
      </c>
      <c r="C1997" s="7" t="s">
        <v>66</v>
      </c>
      <c r="D1997" s="7" t="s">
        <v>59</v>
      </c>
      <c r="E1997" s="9">
        <v>40</v>
      </c>
      <c r="F1997" s="9">
        <v>5234</v>
      </c>
      <c r="G1997" s="9">
        <f t="shared" si="63"/>
        <v>209360</v>
      </c>
      <c r="H1997" s="9">
        <v>0</v>
      </c>
      <c r="I1997" s="9">
        <v>0</v>
      </c>
      <c r="J1997" s="34">
        <v>0</v>
      </c>
      <c r="K1997" s="34">
        <v>0</v>
      </c>
      <c r="L1997" s="9">
        <v>0</v>
      </c>
    </row>
    <row r="1998" spans="1:12" x14ac:dyDescent="0.3">
      <c r="A1998" s="3" t="s">
        <v>121</v>
      </c>
      <c r="B1998" s="3">
        <f t="shared" si="62"/>
        <v>45530</v>
      </c>
      <c r="C1998" s="7" t="s">
        <v>66</v>
      </c>
      <c r="D1998" s="7" t="s">
        <v>60</v>
      </c>
      <c r="E1998" s="9">
        <v>42</v>
      </c>
      <c r="F1998" s="9">
        <v>5109</v>
      </c>
      <c r="G1998" s="9">
        <f t="shared" si="63"/>
        <v>214578</v>
      </c>
      <c r="H1998" s="9">
        <v>0</v>
      </c>
      <c r="I1998" s="9">
        <v>0</v>
      </c>
      <c r="J1998" s="34">
        <v>0</v>
      </c>
      <c r="K1998" s="34">
        <v>0</v>
      </c>
      <c r="L1998" s="9">
        <v>0</v>
      </c>
    </row>
    <row r="1999" spans="1:12" x14ac:dyDescent="0.3">
      <c r="A1999" s="3" t="s">
        <v>121</v>
      </c>
      <c r="B1999" s="3">
        <f t="shared" si="62"/>
        <v>45530</v>
      </c>
      <c r="C1999" s="7" t="s">
        <v>70</v>
      </c>
      <c r="D1999" s="7" t="s">
        <v>46</v>
      </c>
      <c r="E1999" s="9">
        <v>90</v>
      </c>
      <c r="F1999" s="9">
        <v>314</v>
      </c>
      <c r="G1999" s="9">
        <f t="shared" si="63"/>
        <v>28260</v>
      </c>
      <c r="H1999" s="9">
        <v>0</v>
      </c>
      <c r="I1999" s="9">
        <v>0</v>
      </c>
      <c r="J1999" s="34">
        <v>0</v>
      </c>
      <c r="K1999" s="34">
        <v>0</v>
      </c>
      <c r="L1999" s="9">
        <v>0</v>
      </c>
    </row>
    <row r="2000" spans="1:12" x14ac:dyDescent="0.3">
      <c r="A2000" s="3" t="s">
        <v>121</v>
      </c>
      <c r="B2000" s="3">
        <f t="shared" si="62"/>
        <v>45530</v>
      </c>
      <c r="C2000" s="7" t="s">
        <v>70</v>
      </c>
      <c r="D2000" s="7" t="s">
        <v>49</v>
      </c>
      <c r="E2000" s="9">
        <v>105</v>
      </c>
      <c r="F2000" s="9">
        <v>323</v>
      </c>
      <c r="G2000" s="9">
        <f t="shared" si="63"/>
        <v>33915</v>
      </c>
      <c r="H2000" s="9">
        <v>1</v>
      </c>
      <c r="I2000" s="9">
        <v>0</v>
      </c>
      <c r="J2000" s="34">
        <v>0.16</v>
      </c>
      <c r="K2000" s="34">
        <v>0.01</v>
      </c>
      <c r="L2000" s="9">
        <v>0</v>
      </c>
    </row>
    <row r="2001" spans="1:12" x14ac:dyDescent="0.3">
      <c r="A2001" s="3" t="s">
        <v>121</v>
      </c>
      <c r="B2001" s="3">
        <f t="shared" si="62"/>
        <v>45530</v>
      </c>
      <c r="C2001" s="7" t="s">
        <v>70</v>
      </c>
      <c r="D2001" s="7" t="s">
        <v>50</v>
      </c>
      <c r="E2001" s="9">
        <v>108</v>
      </c>
      <c r="F2001" s="9">
        <v>334</v>
      </c>
      <c r="G2001" s="9">
        <f t="shared" si="63"/>
        <v>36072</v>
      </c>
      <c r="H2001" s="9">
        <v>1</v>
      </c>
      <c r="I2001" s="9">
        <v>0</v>
      </c>
      <c r="J2001" s="34">
        <v>0.14000000000000001</v>
      </c>
      <c r="K2001" s="34">
        <v>0.01</v>
      </c>
      <c r="L2001" s="9">
        <v>0</v>
      </c>
    </row>
    <row r="2002" spans="1:12" x14ac:dyDescent="0.3">
      <c r="A2002" s="3" t="s">
        <v>121</v>
      </c>
      <c r="B2002" s="3">
        <f t="shared" si="62"/>
        <v>45530</v>
      </c>
      <c r="C2002" s="7" t="s">
        <v>70</v>
      </c>
      <c r="D2002" s="7" t="s">
        <v>52</v>
      </c>
      <c r="E2002" s="9">
        <v>89</v>
      </c>
      <c r="F2002" s="9">
        <v>275</v>
      </c>
      <c r="G2002" s="9">
        <f t="shared" si="63"/>
        <v>24475</v>
      </c>
      <c r="H2002" s="9">
        <v>0</v>
      </c>
      <c r="I2002" s="9">
        <v>0</v>
      </c>
      <c r="J2002" s="34">
        <v>0</v>
      </c>
      <c r="K2002" s="34">
        <v>0</v>
      </c>
      <c r="L2002" s="9">
        <v>0</v>
      </c>
    </row>
    <row r="2003" spans="1:12" x14ac:dyDescent="0.3">
      <c r="A2003" s="3" t="s">
        <v>121</v>
      </c>
      <c r="B2003" s="3">
        <f t="shared" si="62"/>
        <v>45530</v>
      </c>
      <c r="C2003" s="7" t="s">
        <v>70</v>
      </c>
      <c r="D2003" s="7" t="s">
        <v>55</v>
      </c>
      <c r="E2003" s="9">
        <v>191</v>
      </c>
      <c r="F2003" s="9">
        <v>195</v>
      </c>
      <c r="G2003" s="9">
        <f t="shared" si="63"/>
        <v>37245</v>
      </c>
      <c r="H2003" s="9">
        <v>0</v>
      </c>
      <c r="I2003" s="9">
        <v>0</v>
      </c>
      <c r="J2003" s="34">
        <v>0</v>
      </c>
      <c r="K2003" s="34">
        <v>0</v>
      </c>
      <c r="L2003" s="9">
        <v>0</v>
      </c>
    </row>
    <row r="2004" spans="1:12" x14ac:dyDescent="0.3">
      <c r="A2004" s="3" t="s">
        <v>121</v>
      </c>
      <c r="B2004" s="3">
        <f t="shared" si="62"/>
        <v>45530</v>
      </c>
      <c r="C2004" s="7" t="s">
        <v>70</v>
      </c>
      <c r="D2004" s="7" t="s">
        <v>56</v>
      </c>
      <c r="E2004" s="9">
        <v>276</v>
      </c>
      <c r="F2004" s="9">
        <v>214</v>
      </c>
      <c r="G2004" s="9">
        <f t="shared" si="63"/>
        <v>59064</v>
      </c>
      <c r="H2004" s="9">
        <v>1</v>
      </c>
      <c r="I2004" s="9">
        <v>0</v>
      </c>
      <c r="J2004" s="34">
        <v>0.25</v>
      </c>
      <c r="K2004" s="34">
        <v>0.02</v>
      </c>
      <c r="L2004" s="9">
        <v>0</v>
      </c>
    </row>
    <row r="2005" spans="1:12" x14ac:dyDescent="0.3">
      <c r="A2005" s="3" t="s">
        <v>121</v>
      </c>
      <c r="B2005" s="3">
        <f t="shared" si="62"/>
        <v>45530</v>
      </c>
      <c r="C2005" s="7" t="s">
        <v>70</v>
      </c>
      <c r="D2005" s="7" t="s">
        <v>57</v>
      </c>
      <c r="E2005" s="9">
        <v>278</v>
      </c>
      <c r="F2005" s="9">
        <v>185</v>
      </c>
      <c r="G2005" s="9">
        <f t="shared" si="63"/>
        <v>51430</v>
      </c>
      <c r="H2005" s="9">
        <v>1</v>
      </c>
      <c r="I2005" s="9">
        <v>1</v>
      </c>
      <c r="J2005" s="34">
        <v>0.21</v>
      </c>
      <c r="K2005" s="34">
        <v>0.02</v>
      </c>
      <c r="L2005" s="9">
        <v>3</v>
      </c>
    </row>
    <row r="2006" spans="1:12" x14ac:dyDescent="0.3">
      <c r="A2006" s="3" t="s">
        <v>121</v>
      </c>
      <c r="B2006" s="3">
        <f t="shared" si="62"/>
        <v>45530</v>
      </c>
      <c r="C2006" s="7" t="s">
        <v>74</v>
      </c>
      <c r="D2006" s="7" t="s">
        <v>46</v>
      </c>
      <c r="E2006" s="9">
        <v>293</v>
      </c>
      <c r="F2006" s="9">
        <v>299</v>
      </c>
      <c r="G2006" s="9">
        <f t="shared" si="63"/>
        <v>87607</v>
      </c>
      <c r="H2006" s="9">
        <v>0</v>
      </c>
      <c r="I2006" s="9">
        <v>0</v>
      </c>
      <c r="J2006" s="34">
        <v>0</v>
      </c>
      <c r="K2006" s="34">
        <v>0</v>
      </c>
      <c r="L2006" s="9">
        <v>0</v>
      </c>
    </row>
    <row r="2007" spans="1:12" x14ac:dyDescent="0.3">
      <c r="A2007" s="3" t="s">
        <v>121</v>
      </c>
      <c r="B2007" s="3">
        <f t="shared" si="62"/>
        <v>45530</v>
      </c>
      <c r="C2007" s="7" t="s">
        <v>74</v>
      </c>
      <c r="D2007" s="7" t="s">
        <v>49</v>
      </c>
      <c r="E2007" s="9">
        <v>316</v>
      </c>
      <c r="F2007" s="9">
        <v>310</v>
      </c>
      <c r="G2007" s="9">
        <f t="shared" si="63"/>
        <v>97960</v>
      </c>
      <c r="H2007" s="9">
        <v>0</v>
      </c>
      <c r="I2007" s="9">
        <v>0</v>
      </c>
      <c r="J2007" s="34">
        <v>0</v>
      </c>
      <c r="K2007" s="34">
        <v>0</v>
      </c>
      <c r="L2007" s="9">
        <v>0</v>
      </c>
    </row>
    <row r="2008" spans="1:12" x14ac:dyDescent="0.3">
      <c r="A2008" s="3" t="s">
        <v>121</v>
      </c>
      <c r="B2008" s="3">
        <f t="shared" si="62"/>
        <v>45530</v>
      </c>
      <c r="C2008" s="7" t="s">
        <v>74</v>
      </c>
      <c r="D2008" s="7" t="s">
        <v>50</v>
      </c>
      <c r="E2008" s="9">
        <v>313</v>
      </c>
      <c r="F2008" s="9">
        <v>320</v>
      </c>
      <c r="G2008" s="9">
        <f t="shared" si="63"/>
        <v>100160</v>
      </c>
      <c r="H2008" s="9">
        <v>0</v>
      </c>
      <c r="I2008" s="9">
        <v>0</v>
      </c>
      <c r="J2008" s="34">
        <v>0</v>
      </c>
      <c r="K2008" s="34">
        <v>0</v>
      </c>
      <c r="L2008" s="9">
        <v>0</v>
      </c>
    </row>
    <row r="2009" spans="1:12" x14ac:dyDescent="0.3">
      <c r="A2009" s="3" t="s">
        <v>121</v>
      </c>
      <c r="B2009" s="3">
        <f t="shared" si="62"/>
        <v>45530</v>
      </c>
      <c r="C2009" s="7" t="s">
        <v>74</v>
      </c>
      <c r="D2009" s="7" t="s">
        <v>51</v>
      </c>
      <c r="E2009" s="9">
        <v>366</v>
      </c>
      <c r="F2009" s="9">
        <v>355</v>
      </c>
      <c r="G2009" s="9">
        <f t="shared" si="63"/>
        <v>129930</v>
      </c>
      <c r="H2009" s="9">
        <v>1</v>
      </c>
      <c r="I2009" s="9">
        <v>0</v>
      </c>
      <c r="J2009" s="34">
        <v>0.16</v>
      </c>
      <c r="K2009" s="34">
        <v>0.02</v>
      </c>
      <c r="L2009" s="9">
        <v>0</v>
      </c>
    </row>
    <row r="2010" spans="1:12" x14ac:dyDescent="0.3">
      <c r="A2010" s="3" t="s">
        <v>121</v>
      </c>
      <c r="B2010" s="3">
        <f t="shared" si="62"/>
        <v>45530</v>
      </c>
      <c r="C2010" s="7" t="s">
        <v>74</v>
      </c>
      <c r="D2010" s="7" t="s">
        <v>52</v>
      </c>
      <c r="E2010" s="9">
        <v>270</v>
      </c>
      <c r="F2010" s="9">
        <v>261</v>
      </c>
      <c r="G2010" s="9">
        <f t="shared" si="63"/>
        <v>70470</v>
      </c>
      <c r="H2010" s="9">
        <v>0</v>
      </c>
      <c r="I2010" s="9">
        <v>0</v>
      </c>
      <c r="J2010" s="34">
        <v>0</v>
      </c>
      <c r="K2010" s="34">
        <v>0</v>
      </c>
      <c r="L2010" s="9">
        <v>0</v>
      </c>
    </row>
    <row r="2011" spans="1:12" x14ac:dyDescent="0.3">
      <c r="A2011" s="3" t="s">
        <v>121</v>
      </c>
      <c r="B2011" s="3">
        <f t="shared" si="62"/>
        <v>45530</v>
      </c>
      <c r="C2011" s="7" t="s">
        <v>74</v>
      </c>
      <c r="D2011" s="7" t="s">
        <v>54</v>
      </c>
      <c r="E2011" s="9">
        <v>695</v>
      </c>
      <c r="F2011" s="9">
        <v>168</v>
      </c>
      <c r="G2011" s="9">
        <f t="shared" si="63"/>
        <v>116760</v>
      </c>
      <c r="H2011" s="9">
        <v>0</v>
      </c>
      <c r="I2011" s="9">
        <v>0</v>
      </c>
      <c r="J2011" s="34">
        <v>0</v>
      </c>
      <c r="K2011" s="34">
        <v>0</v>
      </c>
      <c r="L2011" s="9">
        <v>0</v>
      </c>
    </row>
    <row r="2012" spans="1:12" x14ac:dyDescent="0.3">
      <c r="A2012" s="3" t="s">
        <v>121</v>
      </c>
      <c r="B2012" s="3">
        <f t="shared" si="62"/>
        <v>45530</v>
      </c>
      <c r="C2012" s="7" t="s">
        <v>74</v>
      </c>
      <c r="D2012" s="7" t="s">
        <v>55</v>
      </c>
      <c r="E2012" s="9">
        <v>787</v>
      </c>
      <c r="F2012" s="9">
        <v>187</v>
      </c>
      <c r="G2012" s="9">
        <f t="shared" si="63"/>
        <v>147169</v>
      </c>
      <c r="H2012" s="9">
        <v>1</v>
      </c>
      <c r="I2012" s="9">
        <v>0</v>
      </c>
      <c r="J2012" s="34">
        <v>0.19</v>
      </c>
      <c r="K2012" s="34">
        <v>0.03</v>
      </c>
      <c r="L2012" s="9">
        <v>0</v>
      </c>
    </row>
    <row r="2013" spans="1:12" x14ac:dyDescent="0.3">
      <c r="A2013" s="3" t="s">
        <v>121</v>
      </c>
      <c r="B2013" s="3">
        <f t="shared" si="62"/>
        <v>45530</v>
      </c>
      <c r="C2013" s="7" t="s">
        <v>74</v>
      </c>
      <c r="D2013" s="7" t="s">
        <v>56</v>
      </c>
      <c r="E2013" s="9">
        <v>817</v>
      </c>
      <c r="F2013" s="9">
        <v>206</v>
      </c>
      <c r="G2013" s="9">
        <f t="shared" si="63"/>
        <v>168302</v>
      </c>
      <c r="H2013" s="9">
        <v>1</v>
      </c>
      <c r="I2013" s="9">
        <v>1</v>
      </c>
      <c r="J2013" s="34">
        <v>0.23</v>
      </c>
      <c r="K2013" s="34">
        <v>0.03</v>
      </c>
      <c r="L2013" s="9">
        <v>0</v>
      </c>
    </row>
    <row r="2014" spans="1:12" x14ac:dyDescent="0.3">
      <c r="A2014" s="3" t="s">
        <v>121</v>
      </c>
      <c r="B2014" s="3">
        <f t="shared" si="62"/>
        <v>45530</v>
      </c>
      <c r="C2014" s="7" t="s">
        <v>74</v>
      </c>
      <c r="D2014" s="7" t="s">
        <v>57</v>
      </c>
      <c r="E2014" s="9">
        <v>676</v>
      </c>
      <c r="F2014" s="9">
        <v>178</v>
      </c>
      <c r="G2014" s="9">
        <f t="shared" si="63"/>
        <v>120328</v>
      </c>
      <c r="H2014" s="9">
        <v>0</v>
      </c>
      <c r="I2014" s="9">
        <v>0</v>
      </c>
      <c r="J2014" s="34">
        <v>0</v>
      </c>
      <c r="K2014" s="34">
        <v>0</v>
      </c>
      <c r="L2014" s="9">
        <v>0</v>
      </c>
    </row>
    <row r="2015" spans="1:12" x14ac:dyDescent="0.3">
      <c r="A2015" s="3" t="s">
        <v>121</v>
      </c>
      <c r="B2015" s="3">
        <f t="shared" si="62"/>
        <v>45530</v>
      </c>
      <c r="C2015" s="7" t="s">
        <v>74</v>
      </c>
      <c r="D2015" s="7" t="s">
        <v>58</v>
      </c>
      <c r="E2015" s="9">
        <v>53</v>
      </c>
      <c r="F2015" s="9">
        <v>5272</v>
      </c>
      <c r="G2015" s="9">
        <f t="shared" si="63"/>
        <v>279416</v>
      </c>
      <c r="H2015" s="9">
        <v>0</v>
      </c>
      <c r="I2015" s="9">
        <v>0</v>
      </c>
      <c r="J2015" s="34">
        <v>0</v>
      </c>
      <c r="K2015" s="34">
        <v>0</v>
      </c>
      <c r="L2015" s="9">
        <v>0</v>
      </c>
    </row>
    <row r="2016" spans="1:12" x14ac:dyDescent="0.3">
      <c r="A2016" s="3" t="s">
        <v>121</v>
      </c>
      <c r="B2016" s="3">
        <f t="shared" si="62"/>
        <v>45530</v>
      </c>
      <c r="C2016" s="7" t="s">
        <v>74</v>
      </c>
      <c r="D2016" s="7" t="s">
        <v>59</v>
      </c>
      <c r="E2016" s="9">
        <v>47</v>
      </c>
      <c r="F2016" s="9">
        <v>5145</v>
      </c>
      <c r="G2016" s="9">
        <f t="shared" si="63"/>
        <v>241815</v>
      </c>
      <c r="H2016" s="9">
        <v>0</v>
      </c>
      <c r="I2016" s="9">
        <v>0</v>
      </c>
      <c r="J2016" s="34">
        <v>0</v>
      </c>
      <c r="K2016" s="34">
        <v>0</v>
      </c>
      <c r="L2016" s="9">
        <v>0</v>
      </c>
    </row>
    <row r="2017" spans="1:12" x14ac:dyDescent="0.3">
      <c r="A2017" s="3" t="s">
        <v>121</v>
      </c>
      <c r="B2017" s="3">
        <f t="shared" si="62"/>
        <v>45530</v>
      </c>
      <c r="C2017" s="7" t="s">
        <v>74</v>
      </c>
      <c r="D2017" s="7" t="s">
        <v>60</v>
      </c>
      <c r="E2017" s="9">
        <v>57</v>
      </c>
      <c r="F2017" s="9">
        <v>5017</v>
      </c>
      <c r="G2017" s="9">
        <f t="shared" si="63"/>
        <v>285969</v>
      </c>
      <c r="H2017" s="9">
        <v>0</v>
      </c>
      <c r="I2017" s="9">
        <v>0</v>
      </c>
      <c r="J2017" s="34">
        <v>0</v>
      </c>
      <c r="K2017" s="34">
        <v>0</v>
      </c>
      <c r="L2017" s="9">
        <v>0</v>
      </c>
    </row>
    <row r="2018" spans="1:12" x14ac:dyDescent="0.3">
      <c r="A2018" s="3" t="s">
        <v>121</v>
      </c>
      <c r="B2018" s="3">
        <f t="shared" si="62"/>
        <v>45530</v>
      </c>
      <c r="C2018" s="7" t="s">
        <v>74</v>
      </c>
      <c r="D2018" s="7" t="s">
        <v>61</v>
      </c>
      <c r="E2018" s="9">
        <v>52</v>
      </c>
      <c r="F2018" s="9">
        <v>1222</v>
      </c>
      <c r="G2018" s="9">
        <f t="shared" si="63"/>
        <v>63544</v>
      </c>
      <c r="H2018" s="9">
        <v>0</v>
      </c>
      <c r="I2018" s="9">
        <v>0</v>
      </c>
      <c r="J2018" s="34">
        <v>0</v>
      </c>
      <c r="K2018" s="34">
        <v>0</v>
      </c>
      <c r="L2018" s="9">
        <v>0</v>
      </c>
    </row>
    <row r="2019" spans="1:12" x14ac:dyDescent="0.3">
      <c r="A2019" s="3" t="s">
        <v>121</v>
      </c>
      <c r="B2019" s="3">
        <f t="shared" si="62"/>
        <v>45530</v>
      </c>
      <c r="C2019" s="7" t="s">
        <v>76</v>
      </c>
      <c r="D2019" s="7" t="s">
        <v>46</v>
      </c>
      <c r="E2019" s="9">
        <v>118</v>
      </c>
      <c r="F2019" s="9">
        <v>314</v>
      </c>
      <c r="G2019" s="9">
        <f t="shared" si="63"/>
        <v>37052</v>
      </c>
      <c r="H2019" s="9">
        <v>0</v>
      </c>
      <c r="I2019" s="9">
        <v>0</v>
      </c>
      <c r="J2019" s="34">
        <v>0</v>
      </c>
      <c r="K2019" s="34">
        <v>0</v>
      </c>
      <c r="L2019" s="9">
        <v>0</v>
      </c>
    </row>
    <row r="2020" spans="1:12" x14ac:dyDescent="0.3">
      <c r="A2020" s="3" t="s">
        <v>121</v>
      </c>
      <c r="B2020" s="3">
        <f t="shared" si="62"/>
        <v>45530</v>
      </c>
      <c r="C2020" s="7" t="s">
        <v>76</v>
      </c>
      <c r="D2020" s="7" t="s">
        <v>49</v>
      </c>
      <c r="E2020" s="9">
        <v>117</v>
      </c>
      <c r="F2020" s="9">
        <v>324</v>
      </c>
      <c r="G2020" s="9">
        <f t="shared" si="63"/>
        <v>37908</v>
      </c>
      <c r="H2020" s="9">
        <v>0</v>
      </c>
      <c r="I2020" s="9">
        <v>0</v>
      </c>
      <c r="J2020" s="34">
        <v>0</v>
      </c>
      <c r="K2020" s="34">
        <v>0</v>
      </c>
      <c r="L2020" s="9">
        <v>0</v>
      </c>
    </row>
    <row r="2021" spans="1:12" x14ac:dyDescent="0.3">
      <c r="A2021" s="3" t="s">
        <v>121</v>
      </c>
      <c r="B2021" s="3">
        <f t="shared" si="62"/>
        <v>45530</v>
      </c>
      <c r="C2021" s="7" t="s">
        <v>76</v>
      </c>
      <c r="D2021" s="7" t="s">
        <v>50</v>
      </c>
      <c r="E2021" s="9">
        <v>111</v>
      </c>
      <c r="F2021" s="9">
        <v>330</v>
      </c>
      <c r="G2021" s="9">
        <f t="shared" si="63"/>
        <v>36630</v>
      </c>
      <c r="H2021" s="9">
        <v>0</v>
      </c>
      <c r="I2021" s="9">
        <v>0</v>
      </c>
      <c r="J2021" s="34">
        <v>0</v>
      </c>
      <c r="K2021" s="34">
        <v>0</v>
      </c>
      <c r="L2021" s="9">
        <v>1</v>
      </c>
    </row>
    <row r="2022" spans="1:12" x14ac:dyDescent="0.3">
      <c r="A2022" s="3" t="s">
        <v>121</v>
      </c>
      <c r="B2022" s="3">
        <f t="shared" si="62"/>
        <v>45530</v>
      </c>
      <c r="C2022" s="7" t="s">
        <v>76</v>
      </c>
      <c r="D2022" s="7" t="s">
        <v>51</v>
      </c>
      <c r="E2022" s="9">
        <v>142</v>
      </c>
      <c r="F2022" s="9">
        <v>371</v>
      </c>
      <c r="G2022" s="9">
        <f t="shared" si="63"/>
        <v>52682</v>
      </c>
      <c r="H2022" s="9">
        <v>0</v>
      </c>
      <c r="I2022" s="9">
        <v>0</v>
      </c>
      <c r="J2022" s="34">
        <v>0</v>
      </c>
      <c r="K2022" s="34">
        <v>0</v>
      </c>
      <c r="L2022" s="9">
        <v>0</v>
      </c>
    </row>
    <row r="2023" spans="1:12" x14ac:dyDescent="0.3">
      <c r="A2023" s="3" t="s">
        <v>121</v>
      </c>
      <c r="B2023" s="3">
        <f t="shared" si="62"/>
        <v>45530</v>
      </c>
      <c r="C2023" s="7" t="s">
        <v>76</v>
      </c>
      <c r="D2023" s="7" t="s">
        <v>52</v>
      </c>
      <c r="E2023" s="9">
        <v>117</v>
      </c>
      <c r="F2023" s="9">
        <v>273</v>
      </c>
      <c r="G2023" s="9">
        <f t="shared" si="63"/>
        <v>31941</v>
      </c>
      <c r="H2023" s="9">
        <v>0</v>
      </c>
      <c r="I2023" s="9">
        <v>0</v>
      </c>
      <c r="J2023" s="34">
        <v>0</v>
      </c>
      <c r="K2023" s="34">
        <v>0</v>
      </c>
      <c r="L2023" s="9">
        <v>0</v>
      </c>
    </row>
    <row r="2024" spans="1:12" x14ac:dyDescent="0.3">
      <c r="A2024" s="3" t="s">
        <v>121</v>
      </c>
      <c r="B2024" s="3">
        <f t="shared" si="62"/>
        <v>45530</v>
      </c>
      <c r="C2024" s="7" t="s">
        <v>76</v>
      </c>
      <c r="D2024" s="7" t="s">
        <v>54</v>
      </c>
      <c r="E2024" s="9">
        <v>416</v>
      </c>
      <c r="F2024" s="9">
        <v>175</v>
      </c>
      <c r="G2024" s="9">
        <f t="shared" si="63"/>
        <v>72800</v>
      </c>
      <c r="H2024" s="9">
        <v>1</v>
      </c>
      <c r="I2024" s="9">
        <v>1</v>
      </c>
      <c r="J2024" s="34">
        <v>0.23</v>
      </c>
      <c r="K2024" s="34">
        <v>0.03</v>
      </c>
      <c r="L2024" s="9">
        <v>4</v>
      </c>
    </row>
    <row r="2025" spans="1:12" x14ac:dyDescent="0.3">
      <c r="A2025" s="3" t="s">
        <v>121</v>
      </c>
      <c r="B2025" s="3">
        <f t="shared" si="62"/>
        <v>45530</v>
      </c>
      <c r="C2025" s="7" t="s">
        <v>76</v>
      </c>
      <c r="D2025" s="7" t="s">
        <v>55</v>
      </c>
      <c r="E2025" s="9">
        <v>303</v>
      </c>
      <c r="F2025" s="9">
        <v>197</v>
      </c>
      <c r="G2025" s="9">
        <f t="shared" si="63"/>
        <v>59691</v>
      </c>
      <c r="H2025" s="9">
        <v>0</v>
      </c>
      <c r="I2025" s="9">
        <v>0</v>
      </c>
      <c r="J2025" s="34">
        <v>0</v>
      </c>
      <c r="K2025" s="34">
        <v>0</v>
      </c>
      <c r="L2025" s="9">
        <v>0</v>
      </c>
    </row>
    <row r="2026" spans="1:12" x14ac:dyDescent="0.3">
      <c r="A2026" s="3" t="s">
        <v>121</v>
      </c>
      <c r="B2026" s="3">
        <f t="shared" si="62"/>
        <v>45530</v>
      </c>
      <c r="C2026" s="7" t="s">
        <v>76</v>
      </c>
      <c r="D2026" s="7" t="s">
        <v>56</v>
      </c>
      <c r="E2026" s="9">
        <v>467</v>
      </c>
      <c r="F2026" s="9">
        <v>214</v>
      </c>
      <c r="G2026" s="9">
        <f t="shared" si="63"/>
        <v>99938</v>
      </c>
      <c r="H2026" s="9">
        <v>1</v>
      </c>
      <c r="I2026" s="9">
        <v>0</v>
      </c>
      <c r="J2026" s="34">
        <v>0.21</v>
      </c>
      <c r="K2026" s="34">
        <v>0.03</v>
      </c>
      <c r="L2026" s="9">
        <v>0</v>
      </c>
    </row>
    <row r="2027" spans="1:12" x14ac:dyDescent="0.3">
      <c r="A2027" s="3" t="s">
        <v>121</v>
      </c>
      <c r="B2027" s="3">
        <f t="shared" si="62"/>
        <v>45530</v>
      </c>
      <c r="C2027" s="7" t="s">
        <v>76</v>
      </c>
      <c r="D2027" s="7" t="s">
        <v>57</v>
      </c>
      <c r="E2027" s="9">
        <v>434</v>
      </c>
      <c r="F2027" s="9">
        <v>186</v>
      </c>
      <c r="G2027" s="9">
        <f t="shared" si="63"/>
        <v>80724</v>
      </c>
      <c r="H2027" s="9">
        <v>1</v>
      </c>
      <c r="I2027" s="9">
        <v>0</v>
      </c>
      <c r="J2027" s="34">
        <v>0.3</v>
      </c>
      <c r="K2027" s="34">
        <v>0.03</v>
      </c>
      <c r="L2027" s="9">
        <v>0</v>
      </c>
    </row>
    <row r="2028" spans="1:12" x14ac:dyDescent="0.3">
      <c r="A2028" s="3" t="s">
        <v>121</v>
      </c>
      <c r="B2028" s="3">
        <f t="shared" si="62"/>
        <v>45530</v>
      </c>
      <c r="C2028" s="7" t="s">
        <v>76</v>
      </c>
      <c r="D2028" s="7" t="s">
        <v>58</v>
      </c>
      <c r="E2028" s="9">
        <v>57</v>
      </c>
      <c r="F2028" s="9">
        <v>5515</v>
      </c>
      <c r="G2028" s="9">
        <f t="shared" si="63"/>
        <v>314355</v>
      </c>
      <c r="H2028" s="9">
        <v>0</v>
      </c>
      <c r="I2028" s="9">
        <v>0</v>
      </c>
      <c r="J2028" s="34">
        <v>0</v>
      </c>
      <c r="K2028" s="34">
        <v>0</v>
      </c>
      <c r="L2028" s="9">
        <v>0</v>
      </c>
    </row>
    <row r="2029" spans="1:12" x14ac:dyDescent="0.3">
      <c r="A2029" s="3" t="s">
        <v>121</v>
      </c>
      <c r="B2029" s="3">
        <f t="shared" si="62"/>
        <v>45530</v>
      </c>
      <c r="C2029" s="7" t="s">
        <v>76</v>
      </c>
      <c r="D2029" s="7" t="s">
        <v>59</v>
      </c>
      <c r="E2029" s="9">
        <v>60</v>
      </c>
      <c r="F2029" s="9">
        <v>5356</v>
      </c>
      <c r="G2029" s="9">
        <f t="shared" si="63"/>
        <v>321360</v>
      </c>
      <c r="H2029" s="9">
        <v>0</v>
      </c>
      <c r="I2029" s="9">
        <v>0</v>
      </c>
      <c r="J2029" s="34">
        <v>0</v>
      </c>
      <c r="K2029" s="34">
        <v>0</v>
      </c>
      <c r="L2029" s="9">
        <v>0</v>
      </c>
    </row>
    <row r="2030" spans="1:12" x14ac:dyDescent="0.3">
      <c r="A2030" s="3" t="s">
        <v>121</v>
      </c>
      <c r="B2030" s="3">
        <f t="shared" si="62"/>
        <v>45530</v>
      </c>
      <c r="C2030" s="7" t="s">
        <v>76</v>
      </c>
      <c r="D2030" s="7" t="s">
        <v>60</v>
      </c>
      <c r="E2030" s="9">
        <v>66</v>
      </c>
      <c r="F2030" s="9">
        <v>5209</v>
      </c>
      <c r="G2030" s="9">
        <f t="shared" si="63"/>
        <v>343794</v>
      </c>
      <c r="H2030" s="9">
        <v>1</v>
      </c>
      <c r="I2030" s="9">
        <v>1</v>
      </c>
      <c r="J2030" s="34">
        <v>0.06</v>
      </c>
      <c r="K2030" s="34">
        <v>0.01</v>
      </c>
      <c r="L2030" s="9">
        <v>0</v>
      </c>
    </row>
    <row r="2031" spans="1:12" x14ac:dyDescent="0.3">
      <c r="A2031" s="3" t="s">
        <v>121</v>
      </c>
      <c r="B2031" s="3">
        <f t="shared" si="62"/>
        <v>45530</v>
      </c>
      <c r="C2031" s="7" t="s">
        <v>76</v>
      </c>
      <c r="D2031" s="7" t="s">
        <v>61</v>
      </c>
      <c r="E2031" s="9">
        <v>53</v>
      </c>
      <c r="F2031" s="9">
        <v>1268</v>
      </c>
      <c r="G2031" s="9">
        <f t="shared" si="63"/>
        <v>67204</v>
      </c>
      <c r="H2031" s="9">
        <v>0</v>
      </c>
      <c r="I2031" s="9">
        <v>0</v>
      </c>
      <c r="J2031" s="34">
        <v>0</v>
      </c>
      <c r="K2031" s="34">
        <v>0</v>
      </c>
      <c r="L2031" s="9">
        <v>0</v>
      </c>
    </row>
    <row r="2032" spans="1:12" x14ac:dyDescent="0.3">
      <c r="A2032" s="3" t="s">
        <v>170</v>
      </c>
      <c r="B2032" s="3">
        <f t="shared" si="62"/>
        <v>45537</v>
      </c>
      <c r="C2032" s="7" t="s">
        <v>62</v>
      </c>
      <c r="D2032" s="7" t="s">
        <v>46</v>
      </c>
      <c r="E2032" s="9">
        <v>271</v>
      </c>
      <c r="F2032" s="9">
        <v>299</v>
      </c>
      <c r="G2032" s="9">
        <f t="shared" si="63"/>
        <v>81029</v>
      </c>
      <c r="H2032" s="9">
        <v>0</v>
      </c>
      <c r="I2032" s="9">
        <v>0</v>
      </c>
      <c r="J2032" s="34">
        <v>0</v>
      </c>
      <c r="K2032" s="34">
        <v>0</v>
      </c>
      <c r="L2032" s="9">
        <v>0</v>
      </c>
    </row>
    <row r="2033" spans="1:12" x14ac:dyDescent="0.3">
      <c r="A2033" s="3" t="s">
        <v>170</v>
      </c>
      <c r="B2033" s="3">
        <f t="shared" si="62"/>
        <v>45537</v>
      </c>
      <c r="C2033" s="7" t="s">
        <v>62</v>
      </c>
      <c r="D2033" s="7" t="s">
        <v>49</v>
      </c>
      <c r="E2033" s="9">
        <v>304</v>
      </c>
      <c r="F2033" s="9">
        <v>308</v>
      </c>
      <c r="G2033" s="9">
        <f t="shared" si="63"/>
        <v>93632</v>
      </c>
      <c r="H2033" s="9">
        <v>0</v>
      </c>
      <c r="I2033" s="9">
        <v>0</v>
      </c>
      <c r="J2033" s="34">
        <v>0</v>
      </c>
      <c r="K2033" s="34">
        <v>0</v>
      </c>
      <c r="L2033" s="9">
        <v>0</v>
      </c>
    </row>
    <row r="2034" spans="1:12" x14ac:dyDescent="0.3">
      <c r="A2034" s="3" t="s">
        <v>170</v>
      </c>
      <c r="B2034" s="3">
        <f t="shared" si="62"/>
        <v>45537</v>
      </c>
      <c r="C2034" s="7" t="s">
        <v>62</v>
      </c>
      <c r="D2034" s="7" t="s">
        <v>50</v>
      </c>
      <c r="E2034" s="9">
        <v>278</v>
      </c>
      <c r="F2034" s="9">
        <v>317</v>
      </c>
      <c r="G2034" s="9">
        <f t="shared" si="63"/>
        <v>88126</v>
      </c>
      <c r="H2034" s="9">
        <v>0</v>
      </c>
      <c r="I2034" s="9">
        <v>0</v>
      </c>
      <c r="J2034" s="34">
        <v>0</v>
      </c>
      <c r="K2034" s="34">
        <v>0</v>
      </c>
      <c r="L2034" s="9">
        <v>0</v>
      </c>
    </row>
    <row r="2035" spans="1:12" x14ac:dyDescent="0.3">
      <c r="A2035" s="3" t="s">
        <v>170</v>
      </c>
      <c r="B2035" s="3">
        <f t="shared" si="62"/>
        <v>45537</v>
      </c>
      <c r="C2035" s="7" t="s">
        <v>62</v>
      </c>
      <c r="D2035" s="7" t="s">
        <v>51</v>
      </c>
      <c r="E2035" s="9">
        <v>281</v>
      </c>
      <c r="F2035" s="9">
        <v>353</v>
      </c>
      <c r="G2035" s="9">
        <f t="shared" si="63"/>
        <v>99193</v>
      </c>
      <c r="H2035" s="9">
        <v>1</v>
      </c>
      <c r="I2035" s="9">
        <v>0</v>
      </c>
      <c r="J2035" s="34">
        <v>0.14000000000000001</v>
      </c>
      <c r="K2035" s="34">
        <v>0.02</v>
      </c>
      <c r="L2035" s="9">
        <v>3</v>
      </c>
    </row>
    <row r="2036" spans="1:12" x14ac:dyDescent="0.3">
      <c r="A2036" s="3" t="s">
        <v>170</v>
      </c>
      <c r="B2036" s="3">
        <f t="shared" si="62"/>
        <v>45537</v>
      </c>
      <c r="C2036" s="7" t="s">
        <v>62</v>
      </c>
      <c r="D2036" s="7" t="s">
        <v>52</v>
      </c>
      <c r="E2036" s="9">
        <v>268</v>
      </c>
      <c r="F2036" s="9">
        <v>262</v>
      </c>
      <c r="G2036" s="9">
        <f t="shared" si="63"/>
        <v>70216</v>
      </c>
      <c r="H2036" s="9">
        <v>0</v>
      </c>
      <c r="I2036" s="9">
        <v>0</v>
      </c>
      <c r="J2036" s="34">
        <v>0</v>
      </c>
      <c r="K2036" s="34">
        <v>0</v>
      </c>
      <c r="L2036" s="9">
        <v>0</v>
      </c>
    </row>
    <row r="2037" spans="1:12" x14ac:dyDescent="0.3">
      <c r="A2037" s="3" t="s">
        <v>170</v>
      </c>
      <c r="B2037" s="3">
        <f t="shared" si="62"/>
        <v>45537</v>
      </c>
      <c r="C2037" s="7" t="s">
        <v>62</v>
      </c>
      <c r="D2037" s="7" t="s">
        <v>54</v>
      </c>
      <c r="E2037" s="9">
        <v>327</v>
      </c>
      <c r="F2037" s="9">
        <v>167</v>
      </c>
      <c r="G2037" s="9">
        <f t="shared" si="63"/>
        <v>54609</v>
      </c>
      <c r="H2037" s="9">
        <v>0</v>
      </c>
      <c r="I2037" s="9">
        <v>0</v>
      </c>
      <c r="J2037" s="34">
        <v>0</v>
      </c>
      <c r="K2037" s="34">
        <v>0</v>
      </c>
      <c r="L2037" s="9">
        <v>0</v>
      </c>
    </row>
    <row r="2038" spans="1:12" x14ac:dyDescent="0.3">
      <c r="A2038" s="3" t="s">
        <v>170</v>
      </c>
      <c r="B2038" s="3">
        <f t="shared" si="62"/>
        <v>45537</v>
      </c>
      <c r="C2038" s="7" t="s">
        <v>62</v>
      </c>
      <c r="D2038" s="7" t="s">
        <v>55</v>
      </c>
      <c r="E2038" s="9">
        <v>439</v>
      </c>
      <c r="F2038" s="9">
        <v>185</v>
      </c>
      <c r="G2038" s="9">
        <f t="shared" si="63"/>
        <v>81215</v>
      </c>
      <c r="H2038" s="9">
        <v>0</v>
      </c>
      <c r="I2038" s="9">
        <v>0</v>
      </c>
      <c r="J2038" s="34">
        <v>0</v>
      </c>
      <c r="K2038" s="34">
        <v>0</v>
      </c>
      <c r="L2038" s="9">
        <v>0</v>
      </c>
    </row>
    <row r="2039" spans="1:12" x14ac:dyDescent="0.3">
      <c r="A2039" s="3" t="s">
        <v>170</v>
      </c>
      <c r="B2039" s="3">
        <f t="shared" si="62"/>
        <v>45537</v>
      </c>
      <c r="C2039" s="7" t="s">
        <v>62</v>
      </c>
      <c r="D2039" s="7" t="s">
        <v>56</v>
      </c>
      <c r="E2039" s="9">
        <v>506</v>
      </c>
      <c r="F2039" s="9">
        <v>205</v>
      </c>
      <c r="G2039" s="9">
        <f t="shared" si="63"/>
        <v>103730</v>
      </c>
      <c r="H2039" s="9">
        <v>1</v>
      </c>
      <c r="I2039" s="9">
        <v>0</v>
      </c>
      <c r="J2039" s="34">
        <v>0.25</v>
      </c>
      <c r="K2039" s="34">
        <v>0.03</v>
      </c>
      <c r="L2039" s="9">
        <v>0</v>
      </c>
    </row>
    <row r="2040" spans="1:12" x14ac:dyDescent="0.3">
      <c r="A2040" s="3" t="s">
        <v>170</v>
      </c>
      <c r="B2040" s="3">
        <f t="shared" si="62"/>
        <v>45537</v>
      </c>
      <c r="C2040" s="7" t="s">
        <v>62</v>
      </c>
      <c r="D2040" s="7" t="s">
        <v>57</v>
      </c>
      <c r="E2040" s="9">
        <v>362</v>
      </c>
      <c r="F2040" s="9">
        <v>176</v>
      </c>
      <c r="G2040" s="9">
        <f t="shared" si="63"/>
        <v>63712</v>
      </c>
      <c r="H2040" s="9">
        <v>0</v>
      </c>
      <c r="I2040" s="9">
        <v>0</v>
      </c>
      <c r="J2040" s="34">
        <v>0</v>
      </c>
      <c r="K2040" s="34">
        <v>0</v>
      </c>
      <c r="L2040" s="9">
        <v>0</v>
      </c>
    </row>
    <row r="2041" spans="1:12" x14ac:dyDescent="0.3">
      <c r="A2041" s="3" t="s">
        <v>170</v>
      </c>
      <c r="B2041" s="3">
        <f t="shared" si="62"/>
        <v>45537</v>
      </c>
      <c r="C2041" s="7" t="s">
        <v>62</v>
      </c>
      <c r="D2041" s="7" t="s">
        <v>58</v>
      </c>
      <c r="E2041" s="9">
        <v>54</v>
      </c>
      <c r="F2041" s="9">
        <v>5205</v>
      </c>
      <c r="G2041" s="9">
        <f t="shared" si="63"/>
        <v>281070</v>
      </c>
      <c r="H2041" s="9">
        <v>0</v>
      </c>
      <c r="I2041" s="9">
        <v>0</v>
      </c>
      <c r="J2041" s="34">
        <v>0</v>
      </c>
      <c r="K2041" s="34">
        <v>0</v>
      </c>
      <c r="L2041" s="9">
        <v>0</v>
      </c>
    </row>
    <row r="2042" spans="1:12" x14ac:dyDescent="0.3">
      <c r="A2042" s="3" t="s">
        <v>170</v>
      </c>
      <c r="B2042" s="3">
        <f t="shared" si="62"/>
        <v>45537</v>
      </c>
      <c r="C2042" s="7" t="s">
        <v>62</v>
      </c>
      <c r="D2042" s="7" t="s">
        <v>59</v>
      </c>
      <c r="E2042" s="9">
        <v>57</v>
      </c>
      <c r="F2042" s="9">
        <v>5121</v>
      </c>
      <c r="G2042" s="9">
        <f t="shared" si="63"/>
        <v>291897</v>
      </c>
      <c r="H2042" s="9">
        <v>0</v>
      </c>
      <c r="I2042" s="9">
        <v>0</v>
      </c>
      <c r="J2042" s="34">
        <v>0</v>
      </c>
      <c r="K2042" s="34">
        <v>0</v>
      </c>
      <c r="L2042" s="9">
        <v>0</v>
      </c>
    </row>
    <row r="2043" spans="1:12" x14ac:dyDescent="0.3">
      <c r="A2043" s="3" t="s">
        <v>170</v>
      </c>
      <c r="B2043" s="3">
        <f t="shared" si="62"/>
        <v>45537</v>
      </c>
      <c r="C2043" s="7" t="s">
        <v>62</v>
      </c>
      <c r="D2043" s="7" t="s">
        <v>60</v>
      </c>
      <c r="E2043" s="9">
        <v>62</v>
      </c>
      <c r="F2043" s="9">
        <v>4974</v>
      </c>
      <c r="G2043" s="9">
        <f t="shared" si="63"/>
        <v>308388</v>
      </c>
      <c r="H2043" s="9">
        <v>1</v>
      </c>
      <c r="I2043" s="9">
        <v>1</v>
      </c>
      <c r="J2043" s="34">
        <v>0.08</v>
      </c>
      <c r="K2043" s="34">
        <v>0.01</v>
      </c>
      <c r="L2043" s="9">
        <v>0</v>
      </c>
    </row>
    <row r="2044" spans="1:12" x14ac:dyDescent="0.3">
      <c r="A2044" s="3" t="s">
        <v>170</v>
      </c>
      <c r="B2044" s="3">
        <f t="shared" si="62"/>
        <v>45537</v>
      </c>
      <c r="C2044" s="7" t="s">
        <v>62</v>
      </c>
      <c r="D2044" s="7" t="s">
        <v>61</v>
      </c>
      <c r="E2044" s="9">
        <v>53</v>
      </c>
      <c r="F2044" s="9">
        <v>1228</v>
      </c>
      <c r="G2044" s="9">
        <f t="shared" si="63"/>
        <v>65084</v>
      </c>
      <c r="H2044" s="9">
        <v>0</v>
      </c>
      <c r="I2044" s="9">
        <v>0</v>
      </c>
      <c r="J2044" s="34">
        <v>0</v>
      </c>
      <c r="K2044" s="34">
        <v>0</v>
      </c>
      <c r="L2044" s="9">
        <v>0</v>
      </c>
    </row>
    <row r="2045" spans="1:12" x14ac:dyDescent="0.3">
      <c r="A2045" s="3" t="s">
        <v>170</v>
      </c>
      <c r="B2045" s="3">
        <f t="shared" si="62"/>
        <v>45537</v>
      </c>
      <c r="C2045" s="7" t="s">
        <v>66</v>
      </c>
      <c r="D2045" s="7" t="s">
        <v>46</v>
      </c>
      <c r="E2045" s="9">
        <v>166</v>
      </c>
      <c r="F2045" s="9">
        <v>304</v>
      </c>
      <c r="G2045" s="9">
        <f t="shared" si="63"/>
        <v>50464</v>
      </c>
      <c r="H2045" s="9">
        <v>0</v>
      </c>
      <c r="I2045" s="9">
        <v>0</v>
      </c>
      <c r="J2045" s="34">
        <v>0</v>
      </c>
      <c r="K2045" s="34">
        <v>0</v>
      </c>
      <c r="L2045" s="9">
        <v>0</v>
      </c>
    </row>
    <row r="2046" spans="1:12" x14ac:dyDescent="0.3">
      <c r="A2046" s="3" t="s">
        <v>170</v>
      </c>
      <c r="B2046" s="3">
        <f t="shared" si="62"/>
        <v>45537</v>
      </c>
      <c r="C2046" s="7" t="s">
        <v>66</v>
      </c>
      <c r="D2046" s="7" t="s">
        <v>49</v>
      </c>
      <c r="E2046" s="9">
        <v>177</v>
      </c>
      <c r="F2046" s="9">
        <v>316</v>
      </c>
      <c r="G2046" s="9">
        <f t="shared" si="63"/>
        <v>55932</v>
      </c>
      <c r="H2046" s="9">
        <v>0</v>
      </c>
      <c r="I2046" s="9">
        <v>0</v>
      </c>
      <c r="J2046" s="34">
        <v>0</v>
      </c>
      <c r="K2046" s="34">
        <v>0</v>
      </c>
      <c r="L2046" s="9">
        <v>0</v>
      </c>
    </row>
    <row r="2047" spans="1:12" x14ac:dyDescent="0.3">
      <c r="A2047" s="3" t="s">
        <v>170</v>
      </c>
      <c r="B2047" s="3">
        <f t="shared" si="62"/>
        <v>45537</v>
      </c>
      <c r="C2047" s="7" t="s">
        <v>66</v>
      </c>
      <c r="D2047" s="7" t="s">
        <v>50</v>
      </c>
      <c r="E2047" s="9">
        <v>191</v>
      </c>
      <c r="F2047" s="9">
        <v>327</v>
      </c>
      <c r="G2047" s="9">
        <f t="shared" si="63"/>
        <v>62457</v>
      </c>
      <c r="H2047" s="9">
        <v>0</v>
      </c>
      <c r="I2047" s="9">
        <v>0</v>
      </c>
      <c r="J2047" s="34">
        <v>0</v>
      </c>
      <c r="K2047" s="34">
        <v>0</v>
      </c>
      <c r="L2047" s="9">
        <v>0</v>
      </c>
    </row>
    <row r="2048" spans="1:12" x14ac:dyDescent="0.3">
      <c r="A2048" s="3" t="s">
        <v>170</v>
      </c>
      <c r="B2048" s="3">
        <f t="shared" si="62"/>
        <v>45537</v>
      </c>
      <c r="C2048" s="7" t="s">
        <v>66</v>
      </c>
      <c r="D2048" s="7" t="s">
        <v>51</v>
      </c>
      <c r="E2048" s="9">
        <v>214</v>
      </c>
      <c r="F2048" s="9">
        <v>364</v>
      </c>
      <c r="G2048" s="9">
        <f t="shared" si="63"/>
        <v>77896</v>
      </c>
      <c r="H2048" s="9">
        <v>1</v>
      </c>
      <c r="I2048" s="9">
        <v>0</v>
      </c>
      <c r="J2048" s="34">
        <v>0.16</v>
      </c>
      <c r="K2048" s="34">
        <v>0.01</v>
      </c>
      <c r="L2048" s="9">
        <v>0</v>
      </c>
    </row>
    <row r="2049" spans="1:12" x14ac:dyDescent="0.3">
      <c r="A2049" s="3" t="s">
        <v>170</v>
      </c>
      <c r="B2049" s="3">
        <f t="shared" si="62"/>
        <v>45537</v>
      </c>
      <c r="C2049" s="7" t="s">
        <v>66</v>
      </c>
      <c r="D2049" s="7" t="s">
        <v>52</v>
      </c>
      <c r="E2049" s="9">
        <v>164</v>
      </c>
      <c r="F2049" s="9">
        <v>269</v>
      </c>
      <c r="G2049" s="9">
        <f t="shared" si="63"/>
        <v>44116</v>
      </c>
      <c r="H2049" s="9">
        <v>0</v>
      </c>
      <c r="I2049" s="9">
        <v>0</v>
      </c>
      <c r="J2049" s="34">
        <v>0</v>
      </c>
      <c r="K2049" s="34">
        <v>0</v>
      </c>
      <c r="L2049" s="9">
        <v>0</v>
      </c>
    </row>
    <row r="2050" spans="1:12" x14ac:dyDescent="0.3">
      <c r="A2050" s="3" t="s">
        <v>170</v>
      </c>
      <c r="B2050" s="3">
        <f t="shared" ref="B2050:B2113" si="64">DATE(LEFT(A2050,4),1,1)
 + MOD(1 - WEEKDAY(DATE(LEFT(A2050,4),1,1),2),7)
 + 7*(VALUE(RIGHT(A2050,2)) - 1)</f>
        <v>45537</v>
      </c>
      <c r="C2050" s="7" t="s">
        <v>66</v>
      </c>
      <c r="D2050" s="7" t="s">
        <v>54</v>
      </c>
      <c r="E2050" s="9">
        <v>325</v>
      </c>
      <c r="F2050" s="9">
        <v>173</v>
      </c>
      <c r="G2050" s="9">
        <f t="shared" ref="G2050:G2113" si="65">E2050*F2050</f>
        <v>56225</v>
      </c>
      <c r="H2050" s="9">
        <v>1</v>
      </c>
      <c r="I2050" s="9">
        <v>0</v>
      </c>
      <c r="J2050" s="34">
        <v>0.15</v>
      </c>
      <c r="K2050" s="34">
        <v>0.02</v>
      </c>
      <c r="L2050" s="9">
        <v>0</v>
      </c>
    </row>
    <row r="2051" spans="1:12" x14ac:dyDescent="0.3">
      <c r="A2051" s="3" t="s">
        <v>170</v>
      </c>
      <c r="B2051" s="3">
        <f t="shared" si="64"/>
        <v>45537</v>
      </c>
      <c r="C2051" s="7" t="s">
        <v>66</v>
      </c>
      <c r="D2051" s="7" t="s">
        <v>55</v>
      </c>
      <c r="E2051" s="9">
        <v>276</v>
      </c>
      <c r="F2051" s="9">
        <v>191</v>
      </c>
      <c r="G2051" s="9">
        <f t="shared" si="65"/>
        <v>52716</v>
      </c>
      <c r="H2051" s="9">
        <v>1</v>
      </c>
      <c r="I2051" s="9">
        <v>0</v>
      </c>
      <c r="J2051" s="34">
        <v>0.16</v>
      </c>
      <c r="K2051" s="34">
        <v>0.02</v>
      </c>
      <c r="L2051" s="9">
        <v>0</v>
      </c>
    </row>
    <row r="2052" spans="1:12" x14ac:dyDescent="0.3">
      <c r="A2052" s="3" t="s">
        <v>170</v>
      </c>
      <c r="B2052" s="3">
        <f t="shared" si="64"/>
        <v>45537</v>
      </c>
      <c r="C2052" s="7" t="s">
        <v>66</v>
      </c>
      <c r="D2052" s="7" t="s">
        <v>56</v>
      </c>
      <c r="E2052" s="9">
        <v>234</v>
      </c>
      <c r="F2052" s="9">
        <v>210</v>
      </c>
      <c r="G2052" s="9">
        <f t="shared" si="65"/>
        <v>49140</v>
      </c>
      <c r="H2052" s="9">
        <v>0</v>
      </c>
      <c r="I2052" s="9">
        <v>0</v>
      </c>
      <c r="J2052" s="34">
        <v>0</v>
      </c>
      <c r="K2052" s="34">
        <v>0</v>
      </c>
      <c r="L2052" s="9">
        <v>0</v>
      </c>
    </row>
    <row r="2053" spans="1:12" x14ac:dyDescent="0.3">
      <c r="A2053" s="3" t="s">
        <v>170</v>
      </c>
      <c r="B2053" s="3">
        <f t="shared" si="64"/>
        <v>45537</v>
      </c>
      <c r="C2053" s="7" t="s">
        <v>66</v>
      </c>
      <c r="D2053" s="7" t="s">
        <v>57</v>
      </c>
      <c r="E2053" s="9">
        <v>257</v>
      </c>
      <c r="F2053" s="9">
        <v>183</v>
      </c>
      <c r="G2053" s="9">
        <f t="shared" si="65"/>
        <v>47031</v>
      </c>
      <c r="H2053" s="9">
        <v>0</v>
      </c>
      <c r="I2053" s="9">
        <v>0</v>
      </c>
      <c r="J2053" s="34">
        <v>0</v>
      </c>
      <c r="K2053" s="34">
        <v>0</v>
      </c>
      <c r="L2053" s="9">
        <v>0</v>
      </c>
    </row>
    <row r="2054" spans="1:12" x14ac:dyDescent="0.3">
      <c r="A2054" s="3" t="s">
        <v>170</v>
      </c>
      <c r="B2054" s="3">
        <f t="shared" si="64"/>
        <v>45537</v>
      </c>
      <c r="C2054" s="7" t="s">
        <v>66</v>
      </c>
      <c r="D2054" s="7" t="s">
        <v>58</v>
      </c>
      <c r="E2054" s="9">
        <v>48</v>
      </c>
      <c r="F2054" s="9">
        <v>5309</v>
      </c>
      <c r="G2054" s="9">
        <f t="shared" si="65"/>
        <v>254832</v>
      </c>
      <c r="H2054" s="9">
        <v>0</v>
      </c>
      <c r="I2054" s="9">
        <v>0</v>
      </c>
      <c r="J2054" s="34">
        <v>0</v>
      </c>
      <c r="K2054" s="34">
        <v>0</v>
      </c>
      <c r="L2054" s="9">
        <v>0</v>
      </c>
    </row>
    <row r="2055" spans="1:12" x14ac:dyDescent="0.3">
      <c r="A2055" s="3" t="s">
        <v>170</v>
      </c>
      <c r="B2055" s="3">
        <f t="shared" si="64"/>
        <v>45537</v>
      </c>
      <c r="C2055" s="7" t="s">
        <v>66</v>
      </c>
      <c r="D2055" s="7" t="s">
        <v>59</v>
      </c>
      <c r="E2055" s="9">
        <v>50</v>
      </c>
      <c r="F2055" s="9">
        <v>5206</v>
      </c>
      <c r="G2055" s="9">
        <f t="shared" si="65"/>
        <v>260300</v>
      </c>
      <c r="H2055" s="9">
        <v>0</v>
      </c>
      <c r="I2055" s="9">
        <v>0</v>
      </c>
      <c r="J2055" s="34">
        <v>0</v>
      </c>
      <c r="K2055" s="34">
        <v>0</v>
      </c>
      <c r="L2055" s="9">
        <v>0</v>
      </c>
    </row>
    <row r="2056" spans="1:12" x14ac:dyDescent="0.3">
      <c r="A2056" s="3" t="s">
        <v>170</v>
      </c>
      <c r="B2056" s="3">
        <f t="shared" si="64"/>
        <v>45537</v>
      </c>
      <c r="C2056" s="7" t="s">
        <v>66</v>
      </c>
      <c r="D2056" s="7" t="s">
        <v>60</v>
      </c>
      <c r="E2056" s="9">
        <v>43</v>
      </c>
      <c r="F2056" s="9">
        <v>5091</v>
      </c>
      <c r="G2056" s="9">
        <f t="shared" si="65"/>
        <v>218913</v>
      </c>
      <c r="H2056" s="9">
        <v>0</v>
      </c>
      <c r="I2056" s="9">
        <v>0</v>
      </c>
      <c r="J2056" s="34">
        <v>0</v>
      </c>
      <c r="K2056" s="34">
        <v>0</v>
      </c>
      <c r="L2056" s="9">
        <v>0</v>
      </c>
    </row>
    <row r="2057" spans="1:12" x14ac:dyDescent="0.3">
      <c r="A2057" s="3" t="s">
        <v>170</v>
      </c>
      <c r="B2057" s="3">
        <f t="shared" si="64"/>
        <v>45537</v>
      </c>
      <c r="C2057" s="7" t="s">
        <v>70</v>
      </c>
      <c r="D2057" s="7" t="s">
        <v>46</v>
      </c>
      <c r="E2057" s="9">
        <v>97</v>
      </c>
      <c r="F2057" s="9">
        <v>315</v>
      </c>
      <c r="G2057" s="9">
        <f t="shared" si="65"/>
        <v>30555</v>
      </c>
      <c r="H2057" s="9">
        <v>0</v>
      </c>
      <c r="I2057" s="9">
        <v>0</v>
      </c>
      <c r="J2057" s="34">
        <v>0</v>
      </c>
      <c r="K2057" s="34">
        <v>0</v>
      </c>
      <c r="L2057" s="9">
        <v>0</v>
      </c>
    </row>
    <row r="2058" spans="1:12" x14ac:dyDescent="0.3">
      <c r="A2058" s="3" t="s">
        <v>170</v>
      </c>
      <c r="B2058" s="3">
        <f t="shared" si="64"/>
        <v>45537</v>
      </c>
      <c r="C2058" s="7" t="s">
        <v>70</v>
      </c>
      <c r="D2058" s="7" t="s">
        <v>49</v>
      </c>
      <c r="E2058" s="9">
        <v>102</v>
      </c>
      <c r="F2058" s="9">
        <v>322</v>
      </c>
      <c r="G2058" s="9">
        <f t="shared" si="65"/>
        <v>32844</v>
      </c>
      <c r="H2058" s="9">
        <v>0</v>
      </c>
      <c r="I2058" s="9">
        <v>0</v>
      </c>
      <c r="J2058" s="34">
        <v>0</v>
      </c>
      <c r="K2058" s="34">
        <v>0</v>
      </c>
      <c r="L2058" s="9">
        <v>0</v>
      </c>
    </row>
    <row r="2059" spans="1:12" x14ac:dyDescent="0.3">
      <c r="A2059" s="3" t="s">
        <v>170</v>
      </c>
      <c r="B2059" s="3">
        <f t="shared" si="64"/>
        <v>45537</v>
      </c>
      <c r="C2059" s="7" t="s">
        <v>70</v>
      </c>
      <c r="D2059" s="7" t="s">
        <v>50</v>
      </c>
      <c r="E2059" s="9">
        <v>104</v>
      </c>
      <c r="F2059" s="9">
        <v>337</v>
      </c>
      <c r="G2059" s="9">
        <f t="shared" si="65"/>
        <v>35048</v>
      </c>
      <c r="H2059" s="9">
        <v>0</v>
      </c>
      <c r="I2059" s="9">
        <v>0</v>
      </c>
      <c r="J2059" s="34">
        <v>0</v>
      </c>
      <c r="K2059" s="34">
        <v>0</v>
      </c>
      <c r="L2059" s="9">
        <v>0</v>
      </c>
    </row>
    <row r="2060" spans="1:12" x14ac:dyDescent="0.3">
      <c r="A2060" s="3" t="s">
        <v>170</v>
      </c>
      <c r="B2060" s="3">
        <f t="shared" si="64"/>
        <v>45537</v>
      </c>
      <c r="C2060" s="7" t="s">
        <v>70</v>
      </c>
      <c r="D2060" s="7" t="s">
        <v>52</v>
      </c>
      <c r="E2060" s="9">
        <v>127</v>
      </c>
      <c r="F2060" s="9">
        <v>273</v>
      </c>
      <c r="G2060" s="9">
        <f t="shared" si="65"/>
        <v>34671</v>
      </c>
      <c r="H2060" s="9">
        <v>1</v>
      </c>
      <c r="I2060" s="9">
        <v>0</v>
      </c>
      <c r="J2060" s="34">
        <v>0.21</v>
      </c>
      <c r="K2060" s="34">
        <v>0.01</v>
      </c>
      <c r="L2060" s="9">
        <v>0</v>
      </c>
    </row>
    <row r="2061" spans="1:12" x14ac:dyDescent="0.3">
      <c r="A2061" s="3" t="s">
        <v>170</v>
      </c>
      <c r="B2061" s="3">
        <f t="shared" si="64"/>
        <v>45537</v>
      </c>
      <c r="C2061" s="7" t="s">
        <v>70</v>
      </c>
      <c r="D2061" s="7" t="s">
        <v>55</v>
      </c>
      <c r="E2061" s="9">
        <v>156</v>
      </c>
      <c r="F2061" s="9">
        <v>196</v>
      </c>
      <c r="G2061" s="9">
        <f t="shared" si="65"/>
        <v>30576</v>
      </c>
      <c r="H2061" s="9">
        <v>1</v>
      </c>
      <c r="I2061" s="9">
        <v>1</v>
      </c>
      <c r="J2061" s="34">
        <v>0.19</v>
      </c>
      <c r="K2061" s="34">
        <v>0.02</v>
      </c>
      <c r="L2061" s="9">
        <v>0</v>
      </c>
    </row>
    <row r="2062" spans="1:12" x14ac:dyDescent="0.3">
      <c r="A2062" s="3" t="s">
        <v>170</v>
      </c>
      <c r="B2062" s="3">
        <f t="shared" si="64"/>
        <v>45537</v>
      </c>
      <c r="C2062" s="7" t="s">
        <v>70</v>
      </c>
      <c r="D2062" s="7" t="s">
        <v>56</v>
      </c>
      <c r="E2062" s="9">
        <v>106</v>
      </c>
      <c r="F2062" s="9">
        <v>215</v>
      </c>
      <c r="G2062" s="9">
        <f t="shared" si="65"/>
        <v>22790</v>
      </c>
      <c r="H2062" s="9">
        <v>0</v>
      </c>
      <c r="I2062" s="9">
        <v>0</v>
      </c>
      <c r="J2062" s="34">
        <v>0</v>
      </c>
      <c r="K2062" s="34">
        <v>0</v>
      </c>
      <c r="L2062" s="9">
        <v>0</v>
      </c>
    </row>
    <row r="2063" spans="1:12" x14ac:dyDescent="0.3">
      <c r="A2063" s="3" t="s">
        <v>170</v>
      </c>
      <c r="B2063" s="3">
        <f t="shared" si="64"/>
        <v>45537</v>
      </c>
      <c r="C2063" s="7" t="s">
        <v>70</v>
      </c>
      <c r="D2063" s="7" t="s">
        <v>57</v>
      </c>
      <c r="E2063" s="9">
        <v>99</v>
      </c>
      <c r="F2063" s="9">
        <v>185</v>
      </c>
      <c r="G2063" s="9">
        <f t="shared" si="65"/>
        <v>18315</v>
      </c>
      <c r="H2063" s="9">
        <v>0</v>
      </c>
      <c r="I2063" s="9">
        <v>0</v>
      </c>
      <c r="J2063" s="34">
        <v>0</v>
      </c>
      <c r="K2063" s="34">
        <v>0</v>
      </c>
      <c r="L2063" s="9">
        <v>0</v>
      </c>
    </row>
    <row r="2064" spans="1:12" x14ac:dyDescent="0.3">
      <c r="A2064" s="3" t="s">
        <v>170</v>
      </c>
      <c r="B2064" s="3">
        <f t="shared" si="64"/>
        <v>45537</v>
      </c>
      <c r="C2064" s="7" t="s">
        <v>74</v>
      </c>
      <c r="D2064" s="7" t="s">
        <v>46</v>
      </c>
      <c r="E2064" s="9">
        <v>294</v>
      </c>
      <c r="F2064" s="9">
        <v>300</v>
      </c>
      <c r="G2064" s="9">
        <f t="shared" si="65"/>
        <v>88200</v>
      </c>
      <c r="H2064" s="9">
        <v>0</v>
      </c>
      <c r="I2064" s="9">
        <v>0</v>
      </c>
      <c r="J2064" s="34">
        <v>0</v>
      </c>
      <c r="K2064" s="34">
        <v>0</v>
      </c>
      <c r="L2064" s="9">
        <v>0</v>
      </c>
    </row>
    <row r="2065" spans="1:12" x14ac:dyDescent="0.3">
      <c r="A2065" s="3" t="s">
        <v>170</v>
      </c>
      <c r="B2065" s="3">
        <f t="shared" si="64"/>
        <v>45537</v>
      </c>
      <c r="C2065" s="7" t="s">
        <v>74</v>
      </c>
      <c r="D2065" s="7" t="s">
        <v>49</v>
      </c>
      <c r="E2065" s="9">
        <v>346</v>
      </c>
      <c r="F2065" s="9">
        <v>311</v>
      </c>
      <c r="G2065" s="9">
        <f t="shared" si="65"/>
        <v>107606</v>
      </c>
      <c r="H2065" s="9">
        <v>1</v>
      </c>
      <c r="I2065" s="9">
        <v>0</v>
      </c>
      <c r="J2065" s="34">
        <v>0.21</v>
      </c>
      <c r="K2065" s="34">
        <v>0.02</v>
      </c>
      <c r="L2065" s="9">
        <v>0</v>
      </c>
    </row>
    <row r="2066" spans="1:12" x14ac:dyDescent="0.3">
      <c r="A2066" s="3" t="s">
        <v>170</v>
      </c>
      <c r="B2066" s="3">
        <f t="shared" si="64"/>
        <v>45537</v>
      </c>
      <c r="C2066" s="7" t="s">
        <v>74</v>
      </c>
      <c r="D2066" s="7" t="s">
        <v>50</v>
      </c>
      <c r="E2066" s="9">
        <v>326</v>
      </c>
      <c r="F2066" s="9">
        <v>321</v>
      </c>
      <c r="G2066" s="9">
        <f t="shared" si="65"/>
        <v>104646</v>
      </c>
      <c r="H2066" s="9">
        <v>1</v>
      </c>
      <c r="I2066" s="9">
        <v>0</v>
      </c>
      <c r="J2066" s="34">
        <v>0.13</v>
      </c>
      <c r="K2066" s="34">
        <v>0.02</v>
      </c>
      <c r="L2066" s="9">
        <v>0</v>
      </c>
    </row>
    <row r="2067" spans="1:12" x14ac:dyDescent="0.3">
      <c r="A2067" s="3" t="s">
        <v>170</v>
      </c>
      <c r="B2067" s="3">
        <f t="shared" si="64"/>
        <v>45537</v>
      </c>
      <c r="C2067" s="7" t="s">
        <v>74</v>
      </c>
      <c r="D2067" s="7" t="s">
        <v>51</v>
      </c>
      <c r="E2067" s="9">
        <v>300</v>
      </c>
      <c r="F2067" s="9">
        <v>353</v>
      </c>
      <c r="G2067" s="9">
        <f t="shared" si="65"/>
        <v>105900</v>
      </c>
      <c r="H2067" s="9">
        <v>1</v>
      </c>
      <c r="I2067" s="9">
        <v>1</v>
      </c>
      <c r="J2067" s="34">
        <v>0.15</v>
      </c>
      <c r="K2067" s="34">
        <v>0.02</v>
      </c>
      <c r="L2067" s="9">
        <v>0</v>
      </c>
    </row>
    <row r="2068" spans="1:12" x14ac:dyDescent="0.3">
      <c r="A2068" s="3" t="s">
        <v>170</v>
      </c>
      <c r="B2068" s="3">
        <f t="shared" si="64"/>
        <v>45537</v>
      </c>
      <c r="C2068" s="7" t="s">
        <v>74</v>
      </c>
      <c r="D2068" s="7" t="s">
        <v>52</v>
      </c>
      <c r="E2068" s="9">
        <v>349</v>
      </c>
      <c r="F2068" s="9">
        <v>264</v>
      </c>
      <c r="G2068" s="9">
        <f t="shared" si="65"/>
        <v>92136</v>
      </c>
      <c r="H2068" s="9">
        <v>1</v>
      </c>
      <c r="I2068" s="9">
        <v>0</v>
      </c>
      <c r="J2068" s="34">
        <v>0.17</v>
      </c>
      <c r="K2068" s="34">
        <v>0.02</v>
      </c>
      <c r="L2068" s="9">
        <v>0</v>
      </c>
    </row>
    <row r="2069" spans="1:12" x14ac:dyDescent="0.3">
      <c r="A2069" s="3" t="s">
        <v>170</v>
      </c>
      <c r="B2069" s="3">
        <f t="shared" si="64"/>
        <v>45537</v>
      </c>
      <c r="C2069" s="7" t="s">
        <v>74</v>
      </c>
      <c r="D2069" s="7" t="s">
        <v>54</v>
      </c>
      <c r="E2069" s="9">
        <v>358</v>
      </c>
      <c r="F2069" s="9">
        <v>168</v>
      </c>
      <c r="G2069" s="9">
        <f t="shared" si="65"/>
        <v>60144</v>
      </c>
      <c r="H2069" s="9">
        <v>0</v>
      </c>
      <c r="I2069" s="9">
        <v>0</v>
      </c>
      <c r="J2069" s="34">
        <v>0</v>
      </c>
      <c r="K2069" s="34">
        <v>0</v>
      </c>
      <c r="L2069" s="9">
        <v>0</v>
      </c>
    </row>
    <row r="2070" spans="1:12" x14ac:dyDescent="0.3">
      <c r="A2070" s="3" t="s">
        <v>170</v>
      </c>
      <c r="B2070" s="3">
        <f t="shared" si="64"/>
        <v>45537</v>
      </c>
      <c r="C2070" s="7" t="s">
        <v>74</v>
      </c>
      <c r="D2070" s="7" t="s">
        <v>55</v>
      </c>
      <c r="E2070" s="9">
        <v>498</v>
      </c>
      <c r="F2070" s="9">
        <v>187</v>
      </c>
      <c r="G2070" s="9">
        <f t="shared" si="65"/>
        <v>93126</v>
      </c>
      <c r="H2070" s="9">
        <v>1</v>
      </c>
      <c r="I2070" s="9">
        <v>1</v>
      </c>
      <c r="J2070" s="34">
        <v>0.13</v>
      </c>
      <c r="K2070" s="34">
        <v>0.03</v>
      </c>
      <c r="L2070" s="9">
        <v>0</v>
      </c>
    </row>
    <row r="2071" spans="1:12" x14ac:dyDescent="0.3">
      <c r="A2071" s="3" t="s">
        <v>170</v>
      </c>
      <c r="B2071" s="3">
        <f t="shared" si="64"/>
        <v>45537</v>
      </c>
      <c r="C2071" s="7" t="s">
        <v>74</v>
      </c>
      <c r="D2071" s="7" t="s">
        <v>56</v>
      </c>
      <c r="E2071" s="9">
        <v>418</v>
      </c>
      <c r="F2071" s="9">
        <v>205</v>
      </c>
      <c r="G2071" s="9">
        <f t="shared" si="65"/>
        <v>85690</v>
      </c>
      <c r="H2071" s="9">
        <v>0</v>
      </c>
      <c r="I2071" s="9">
        <v>0</v>
      </c>
      <c r="J2071" s="34">
        <v>0</v>
      </c>
      <c r="K2071" s="34">
        <v>0</v>
      </c>
      <c r="L2071" s="9">
        <v>0</v>
      </c>
    </row>
    <row r="2072" spans="1:12" x14ac:dyDescent="0.3">
      <c r="A2072" s="3" t="s">
        <v>170</v>
      </c>
      <c r="B2072" s="3">
        <f t="shared" si="64"/>
        <v>45537</v>
      </c>
      <c r="C2072" s="7" t="s">
        <v>74</v>
      </c>
      <c r="D2072" s="7" t="s">
        <v>57</v>
      </c>
      <c r="E2072" s="9">
        <v>374</v>
      </c>
      <c r="F2072" s="9">
        <v>176</v>
      </c>
      <c r="G2072" s="9">
        <f t="shared" si="65"/>
        <v>65824</v>
      </c>
      <c r="H2072" s="9">
        <v>0</v>
      </c>
      <c r="I2072" s="9">
        <v>0</v>
      </c>
      <c r="J2072" s="34">
        <v>0</v>
      </c>
      <c r="K2072" s="34">
        <v>0</v>
      </c>
      <c r="L2072" s="9">
        <v>0</v>
      </c>
    </row>
    <row r="2073" spans="1:12" x14ac:dyDescent="0.3">
      <c r="A2073" s="3" t="s">
        <v>170</v>
      </c>
      <c r="B2073" s="3">
        <f t="shared" si="64"/>
        <v>45537</v>
      </c>
      <c r="C2073" s="7" t="s">
        <v>74</v>
      </c>
      <c r="D2073" s="7" t="s">
        <v>58</v>
      </c>
      <c r="E2073" s="9">
        <v>60</v>
      </c>
      <c r="F2073" s="9">
        <v>5317</v>
      </c>
      <c r="G2073" s="9">
        <f t="shared" si="65"/>
        <v>319020</v>
      </c>
      <c r="H2073" s="9">
        <v>0</v>
      </c>
      <c r="I2073" s="9">
        <v>0</v>
      </c>
      <c r="J2073" s="34">
        <v>0</v>
      </c>
      <c r="K2073" s="34">
        <v>0</v>
      </c>
      <c r="L2073" s="9">
        <v>0</v>
      </c>
    </row>
    <row r="2074" spans="1:12" x14ac:dyDescent="0.3">
      <c r="A2074" s="3" t="s">
        <v>170</v>
      </c>
      <c r="B2074" s="3">
        <f t="shared" si="64"/>
        <v>45537</v>
      </c>
      <c r="C2074" s="7" t="s">
        <v>74</v>
      </c>
      <c r="D2074" s="7" t="s">
        <v>59</v>
      </c>
      <c r="E2074" s="9">
        <v>49</v>
      </c>
      <c r="F2074" s="9">
        <v>5134</v>
      </c>
      <c r="G2074" s="9">
        <f t="shared" si="65"/>
        <v>251566</v>
      </c>
      <c r="H2074" s="9">
        <v>0</v>
      </c>
      <c r="I2074" s="9">
        <v>0</v>
      </c>
      <c r="J2074" s="34">
        <v>0</v>
      </c>
      <c r="K2074" s="34">
        <v>0</v>
      </c>
      <c r="L2074" s="9">
        <v>0</v>
      </c>
    </row>
    <row r="2075" spans="1:12" x14ac:dyDescent="0.3">
      <c r="A2075" s="3" t="s">
        <v>170</v>
      </c>
      <c r="B2075" s="3">
        <f t="shared" si="64"/>
        <v>45537</v>
      </c>
      <c r="C2075" s="7" t="s">
        <v>74</v>
      </c>
      <c r="D2075" s="7" t="s">
        <v>60</v>
      </c>
      <c r="E2075" s="9">
        <v>51</v>
      </c>
      <c r="F2075" s="9">
        <v>5018</v>
      </c>
      <c r="G2075" s="9">
        <f t="shared" si="65"/>
        <v>255918</v>
      </c>
      <c r="H2075" s="9">
        <v>0</v>
      </c>
      <c r="I2075" s="9">
        <v>0</v>
      </c>
      <c r="J2075" s="34">
        <v>0</v>
      </c>
      <c r="K2075" s="34">
        <v>0</v>
      </c>
      <c r="L2075" s="9">
        <v>0</v>
      </c>
    </row>
    <row r="2076" spans="1:12" x14ac:dyDescent="0.3">
      <c r="A2076" s="3" t="s">
        <v>170</v>
      </c>
      <c r="B2076" s="3">
        <f t="shared" si="64"/>
        <v>45537</v>
      </c>
      <c r="C2076" s="7" t="s">
        <v>74</v>
      </c>
      <c r="D2076" s="7" t="s">
        <v>61</v>
      </c>
      <c r="E2076" s="9">
        <v>58</v>
      </c>
      <c r="F2076" s="9">
        <v>1228</v>
      </c>
      <c r="G2076" s="9">
        <f t="shared" si="65"/>
        <v>71224</v>
      </c>
      <c r="H2076" s="9">
        <v>0</v>
      </c>
      <c r="I2076" s="9">
        <v>0</v>
      </c>
      <c r="J2076" s="34">
        <v>0</v>
      </c>
      <c r="K2076" s="34">
        <v>0</v>
      </c>
      <c r="L2076" s="9">
        <v>0</v>
      </c>
    </row>
    <row r="2077" spans="1:12" x14ac:dyDescent="0.3">
      <c r="A2077" s="3" t="s">
        <v>170</v>
      </c>
      <c r="B2077" s="3">
        <f t="shared" si="64"/>
        <v>45537</v>
      </c>
      <c r="C2077" s="7" t="s">
        <v>76</v>
      </c>
      <c r="D2077" s="7" t="s">
        <v>46</v>
      </c>
      <c r="E2077" s="9">
        <v>116</v>
      </c>
      <c r="F2077" s="9">
        <v>311</v>
      </c>
      <c r="G2077" s="9">
        <f t="shared" si="65"/>
        <v>36076</v>
      </c>
      <c r="H2077" s="9">
        <v>0</v>
      </c>
      <c r="I2077" s="9">
        <v>0</v>
      </c>
      <c r="J2077" s="34">
        <v>0</v>
      </c>
      <c r="K2077" s="34">
        <v>0</v>
      </c>
      <c r="L2077" s="9">
        <v>0</v>
      </c>
    </row>
    <row r="2078" spans="1:12" x14ac:dyDescent="0.3">
      <c r="A2078" s="3" t="s">
        <v>170</v>
      </c>
      <c r="B2078" s="3">
        <f t="shared" si="64"/>
        <v>45537</v>
      </c>
      <c r="C2078" s="7" t="s">
        <v>76</v>
      </c>
      <c r="D2078" s="7" t="s">
        <v>49</v>
      </c>
      <c r="E2078" s="9">
        <v>114</v>
      </c>
      <c r="F2078" s="9">
        <v>322</v>
      </c>
      <c r="G2078" s="9">
        <f t="shared" si="65"/>
        <v>36708</v>
      </c>
      <c r="H2078" s="9">
        <v>0</v>
      </c>
      <c r="I2078" s="9">
        <v>0</v>
      </c>
      <c r="J2078" s="34">
        <v>0</v>
      </c>
      <c r="K2078" s="34">
        <v>0</v>
      </c>
      <c r="L2078" s="9">
        <v>0</v>
      </c>
    </row>
    <row r="2079" spans="1:12" x14ac:dyDescent="0.3">
      <c r="A2079" s="3" t="s">
        <v>170</v>
      </c>
      <c r="B2079" s="3">
        <f t="shared" si="64"/>
        <v>45537</v>
      </c>
      <c r="C2079" s="7" t="s">
        <v>76</v>
      </c>
      <c r="D2079" s="7" t="s">
        <v>50</v>
      </c>
      <c r="E2079" s="9">
        <v>126</v>
      </c>
      <c r="F2079" s="9">
        <v>333</v>
      </c>
      <c r="G2079" s="9">
        <f t="shared" si="65"/>
        <v>41958</v>
      </c>
      <c r="H2079" s="9">
        <v>0</v>
      </c>
      <c r="I2079" s="9">
        <v>0</v>
      </c>
      <c r="J2079" s="34">
        <v>0</v>
      </c>
      <c r="K2079" s="34">
        <v>0</v>
      </c>
      <c r="L2079" s="9">
        <v>0</v>
      </c>
    </row>
    <row r="2080" spans="1:12" x14ac:dyDescent="0.3">
      <c r="A2080" s="3" t="s">
        <v>170</v>
      </c>
      <c r="B2080" s="3">
        <f t="shared" si="64"/>
        <v>45537</v>
      </c>
      <c r="C2080" s="7" t="s">
        <v>76</v>
      </c>
      <c r="D2080" s="7" t="s">
        <v>51</v>
      </c>
      <c r="E2080" s="9">
        <v>120</v>
      </c>
      <c r="F2080" s="9">
        <v>371</v>
      </c>
      <c r="G2080" s="9">
        <f t="shared" si="65"/>
        <v>44520</v>
      </c>
      <c r="H2080" s="9">
        <v>0</v>
      </c>
      <c r="I2080" s="9">
        <v>0</v>
      </c>
      <c r="J2080" s="34">
        <v>0</v>
      </c>
      <c r="K2080" s="34">
        <v>0</v>
      </c>
      <c r="L2080" s="9">
        <v>0</v>
      </c>
    </row>
    <row r="2081" spans="1:12" x14ac:dyDescent="0.3">
      <c r="A2081" s="3" t="s">
        <v>170</v>
      </c>
      <c r="B2081" s="3">
        <f t="shared" si="64"/>
        <v>45537</v>
      </c>
      <c r="C2081" s="7" t="s">
        <v>76</v>
      </c>
      <c r="D2081" s="7" t="s">
        <v>52</v>
      </c>
      <c r="E2081" s="9">
        <v>117</v>
      </c>
      <c r="F2081" s="9">
        <v>273</v>
      </c>
      <c r="G2081" s="9">
        <f t="shared" si="65"/>
        <v>31941</v>
      </c>
      <c r="H2081" s="9">
        <v>0</v>
      </c>
      <c r="I2081" s="9">
        <v>0</v>
      </c>
      <c r="J2081" s="34">
        <v>0</v>
      </c>
      <c r="K2081" s="34">
        <v>0</v>
      </c>
      <c r="L2081" s="9">
        <v>0</v>
      </c>
    </row>
    <row r="2082" spans="1:12" x14ac:dyDescent="0.3">
      <c r="A2082" s="3" t="s">
        <v>170</v>
      </c>
      <c r="B2082" s="3">
        <f t="shared" si="64"/>
        <v>45537</v>
      </c>
      <c r="C2082" s="7" t="s">
        <v>76</v>
      </c>
      <c r="D2082" s="7" t="s">
        <v>54</v>
      </c>
      <c r="E2082" s="9">
        <v>165</v>
      </c>
      <c r="F2082" s="9">
        <v>175</v>
      </c>
      <c r="G2082" s="9">
        <f t="shared" si="65"/>
        <v>28875</v>
      </c>
      <c r="H2082" s="9">
        <v>0</v>
      </c>
      <c r="I2082" s="9">
        <v>0</v>
      </c>
      <c r="J2082" s="34">
        <v>0</v>
      </c>
      <c r="K2082" s="34">
        <v>0</v>
      </c>
      <c r="L2082" s="9">
        <v>0</v>
      </c>
    </row>
    <row r="2083" spans="1:12" x14ac:dyDescent="0.3">
      <c r="A2083" s="3" t="s">
        <v>170</v>
      </c>
      <c r="B2083" s="3">
        <f t="shared" si="64"/>
        <v>45537</v>
      </c>
      <c r="C2083" s="7" t="s">
        <v>76</v>
      </c>
      <c r="D2083" s="7" t="s">
        <v>55</v>
      </c>
      <c r="E2083" s="9">
        <v>211</v>
      </c>
      <c r="F2083" s="9">
        <v>194</v>
      </c>
      <c r="G2083" s="9">
        <f t="shared" si="65"/>
        <v>40934</v>
      </c>
      <c r="H2083" s="9">
        <v>0</v>
      </c>
      <c r="I2083" s="9">
        <v>0</v>
      </c>
      <c r="J2083" s="34">
        <v>0</v>
      </c>
      <c r="K2083" s="34">
        <v>0</v>
      </c>
      <c r="L2083" s="9">
        <v>0</v>
      </c>
    </row>
    <row r="2084" spans="1:12" x14ac:dyDescent="0.3">
      <c r="A2084" s="3" t="s">
        <v>170</v>
      </c>
      <c r="B2084" s="3">
        <f t="shared" si="64"/>
        <v>45537</v>
      </c>
      <c r="C2084" s="7" t="s">
        <v>76</v>
      </c>
      <c r="D2084" s="7" t="s">
        <v>56</v>
      </c>
      <c r="E2084" s="9">
        <v>211</v>
      </c>
      <c r="F2084" s="9">
        <v>213</v>
      </c>
      <c r="G2084" s="9">
        <f t="shared" si="65"/>
        <v>44943</v>
      </c>
      <c r="H2084" s="9">
        <v>0</v>
      </c>
      <c r="I2084" s="9">
        <v>0</v>
      </c>
      <c r="J2084" s="34">
        <v>0</v>
      </c>
      <c r="K2084" s="34">
        <v>0</v>
      </c>
      <c r="L2084" s="9">
        <v>0</v>
      </c>
    </row>
    <row r="2085" spans="1:12" x14ac:dyDescent="0.3">
      <c r="A2085" s="3" t="s">
        <v>170</v>
      </c>
      <c r="B2085" s="3">
        <f t="shared" si="64"/>
        <v>45537</v>
      </c>
      <c r="C2085" s="7" t="s">
        <v>76</v>
      </c>
      <c r="D2085" s="7" t="s">
        <v>57</v>
      </c>
      <c r="E2085" s="9">
        <v>167</v>
      </c>
      <c r="F2085" s="9">
        <v>185</v>
      </c>
      <c r="G2085" s="9">
        <f t="shared" si="65"/>
        <v>30895</v>
      </c>
      <c r="H2085" s="9">
        <v>0</v>
      </c>
      <c r="I2085" s="9">
        <v>0</v>
      </c>
      <c r="J2085" s="34">
        <v>0</v>
      </c>
      <c r="K2085" s="34">
        <v>0</v>
      </c>
      <c r="L2085" s="9">
        <v>0</v>
      </c>
    </row>
    <row r="2086" spans="1:12" x14ac:dyDescent="0.3">
      <c r="A2086" s="3" t="s">
        <v>170</v>
      </c>
      <c r="B2086" s="3">
        <f t="shared" si="64"/>
        <v>45537</v>
      </c>
      <c r="C2086" s="7" t="s">
        <v>76</v>
      </c>
      <c r="D2086" s="7" t="s">
        <v>58</v>
      </c>
      <c r="E2086" s="9">
        <v>63</v>
      </c>
      <c r="F2086" s="9">
        <v>5495</v>
      </c>
      <c r="G2086" s="9">
        <f t="shared" si="65"/>
        <v>346185</v>
      </c>
      <c r="H2086" s="9">
        <v>0</v>
      </c>
      <c r="I2086" s="9">
        <v>0</v>
      </c>
      <c r="J2086" s="34">
        <v>0</v>
      </c>
      <c r="K2086" s="34">
        <v>0</v>
      </c>
      <c r="L2086" s="9">
        <v>0</v>
      </c>
    </row>
    <row r="2087" spans="1:12" x14ac:dyDescent="0.3">
      <c r="A2087" s="3" t="s">
        <v>170</v>
      </c>
      <c r="B2087" s="3">
        <f t="shared" si="64"/>
        <v>45537</v>
      </c>
      <c r="C2087" s="7" t="s">
        <v>76</v>
      </c>
      <c r="D2087" s="7" t="s">
        <v>59</v>
      </c>
      <c r="E2087" s="9">
        <v>56</v>
      </c>
      <c r="F2087" s="9">
        <v>5323</v>
      </c>
      <c r="G2087" s="9">
        <f t="shared" si="65"/>
        <v>298088</v>
      </c>
      <c r="H2087" s="9">
        <v>0</v>
      </c>
      <c r="I2087" s="9">
        <v>0</v>
      </c>
      <c r="J2087" s="34">
        <v>0</v>
      </c>
      <c r="K2087" s="34">
        <v>0</v>
      </c>
      <c r="L2087" s="9">
        <v>0</v>
      </c>
    </row>
    <row r="2088" spans="1:12" x14ac:dyDescent="0.3">
      <c r="A2088" s="3" t="s">
        <v>170</v>
      </c>
      <c r="B2088" s="3">
        <f t="shared" si="64"/>
        <v>45537</v>
      </c>
      <c r="C2088" s="7" t="s">
        <v>76</v>
      </c>
      <c r="D2088" s="7" t="s">
        <v>60</v>
      </c>
      <c r="E2088" s="9">
        <v>54</v>
      </c>
      <c r="F2088" s="9">
        <v>5187</v>
      </c>
      <c r="G2088" s="9">
        <f t="shared" si="65"/>
        <v>280098</v>
      </c>
      <c r="H2088" s="9">
        <v>0</v>
      </c>
      <c r="I2088" s="9">
        <v>0</v>
      </c>
      <c r="J2088" s="34">
        <v>0</v>
      </c>
      <c r="K2088" s="34">
        <v>0</v>
      </c>
      <c r="L2088" s="9">
        <v>0</v>
      </c>
    </row>
    <row r="2089" spans="1:12" x14ac:dyDescent="0.3">
      <c r="A2089" s="3" t="s">
        <v>170</v>
      </c>
      <c r="B2089" s="3">
        <f t="shared" si="64"/>
        <v>45537</v>
      </c>
      <c r="C2089" s="7" t="s">
        <v>76</v>
      </c>
      <c r="D2089" s="7" t="s">
        <v>61</v>
      </c>
      <c r="E2089" s="9">
        <v>58</v>
      </c>
      <c r="F2089" s="9">
        <v>1280</v>
      </c>
      <c r="G2089" s="9">
        <f t="shared" si="65"/>
        <v>74240</v>
      </c>
      <c r="H2089" s="9">
        <v>1</v>
      </c>
      <c r="I2089" s="9">
        <v>0</v>
      </c>
      <c r="J2089" s="34">
        <v>0.05</v>
      </c>
      <c r="K2089" s="34">
        <v>0.01</v>
      </c>
      <c r="L2089" s="9">
        <v>0</v>
      </c>
    </row>
    <row r="2090" spans="1:12" x14ac:dyDescent="0.3">
      <c r="A2090" s="3" t="s">
        <v>188</v>
      </c>
      <c r="B2090" s="3">
        <f t="shared" si="64"/>
        <v>45544</v>
      </c>
      <c r="C2090" s="7" t="s">
        <v>62</v>
      </c>
      <c r="D2090" s="7" t="s">
        <v>46</v>
      </c>
      <c r="E2090" s="9">
        <v>258</v>
      </c>
      <c r="F2090" s="9">
        <v>300</v>
      </c>
      <c r="G2090" s="9">
        <f t="shared" si="65"/>
        <v>77400</v>
      </c>
      <c r="H2090" s="9">
        <v>0</v>
      </c>
      <c r="I2090" s="9">
        <v>0</v>
      </c>
      <c r="J2090" s="34">
        <v>0</v>
      </c>
      <c r="K2090" s="34">
        <v>0</v>
      </c>
      <c r="L2090" s="9">
        <v>0</v>
      </c>
    </row>
    <row r="2091" spans="1:12" x14ac:dyDescent="0.3">
      <c r="A2091" s="3" t="s">
        <v>188</v>
      </c>
      <c r="B2091" s="3">
        <f t="shared" si="64"/>
        <v>45544</v>
      </c>
      <c r="C2091" s="7" t="s">
        <v>62</v>
      </c>
      <c r="D2091" s="7" t="s">
        <v>49</v>
      </c>
      <c r="E2091" s="9">
        <v>320</v>
      </c>
      <c r="F2091" s="9">
        <v>307</v>
      </c>
      <c r="G2091" s="9">
        <f t="shared" si="65"/>
        <v>98240</v>
      </c>
      <c r="H2091" s="9">
        <v>0</v>
      </c>
      <c r="I2091" s="9">
        <v>0</v>
      </c>
      <c r="J2091" s="34">
        <v>0</v>
      </c>
      <c r="K2091" s="34">
        <v>0</v>
      </c>
      <c r="L2091" s="9">
        <v>0</v>
      </c>
    </row>
    <row r="2092" spans="1:12" x14ac:dyDescent="0.3">
      <c r="A2092" s="3" t="s">
        <v>188</v>
      </c>
      <c r="B2092" s="3">
        <f t="shared" si="64"/>
        <v>45544</v>
      </c>
      <c r="C2092" s="7" t="s">
        <v>62</v>
      </c>
      <c r="D2092" s="7" t="s">
        <v>50</v>
      </c>
      <c r="E2092" s="9">
        <v>287</v>
      </c>
      <c r="F2092" s="9">
        <v>313</v>
      </c>
      <c r="G2092" s="9">
        <f t="shared" si="65"/>
        <v>89831</v>
      </c>
      <c r="H2092" s="9">
        <v>0</v>
      </c>
      <c r="I2092" s="9">
        <v>0</v>
      </c>
      <c r="J2092" s="34">
        <v>0</v>
      </c>
      <c r="K2092" s="34">
        <v>0</v>
      </c>
      <c r="L2092" s="9">
        <v>0</v>
      </c>
    </row>
    <row r="2093" spans="1:12" x14ac:dyDescent="0.3">
      <c r="A2093" s="3" t="s">
        <v>188</v>
      </c>
      <c r="B2093" s="3">
        <f t="shared" si="64"/>
        <v>45544</v>
      </c>
      <c r="C2093" s="7" t="s">
        <v>62</v>
      </c>
      <c r="D2093" s="7" t="s">
        <v>51</v>
      </c>
      <c r="E2093" s="9">
        <v>310</v>
      </c>
      <c r="F2093" s="9">
        <v>352</v>
      </c>
      <c r="G2093" s="9">
        <f t="shared" si="65"/>
        <v>109120</v>
      </c>
      <c r="H2093" s="9">
        <v>0</v>
      </c>
      <c r="I2093" s="9">
        <v>0</v>
      </c>
      <c r="J2093" s="34">
        <v>0</v>
      </c>
      <c r="K2093" s="34">
        <v>0</v>
      </c>
      <c r="L2093" s="9">
        <v>0</v>
      </c>
    </row>
    <row r="2094" spans="1:12" x14ac:dyDescent="0.3">
      <c r="A2094" s="3" t="s">
        <v>188</v>
      </c>
      <c r="B2094" s="3">
        <f t="shared" si="64"/>
        <v>45544</v>
      </c>
      <c r="C2094" s="7" t="s">
        <v>62</v>
      </c>
      <c r="D2094" s="7" t="s">
        <v>52</v>
      </c>
      <c r="E2094" s="9">
        <v>305</v>
      </c>
      <c r="F2094" s="9">
        <v>261</v>
      </c>
      <c r="G2094" s="9">
        <f t="shared" si="65"/>
        <v>79605</v>
      </c>
      <c r="H2094" s="9">
        <v>0</v>
      </c>
      <c r="I2094" s="9">
        <v>0</v>
      </c>
      <c r="J2094" s="34">
        <v>0</v>
      </c>
      <c r="K2094" s="34">
        <v>0</v>
      </c>
      <c r="L2094" s="9">
        <v>0</v>
      </c>
    </row>
    <row r="2095" spans="1:12" x14ac:dyDescent="0.3">
      <c r="A2095" s="3" t="s">
        <v>188</v>
      </c>
      <c r="B2095" s="3">
        <f t="shared" si="64"/>
        <v>45544</v>
      </c>
      <c r="C2095" s="7" t="s">
        <v>62</v>
      </c>
      <c r="D2095" s="7" t="s">
        <v>54</v>
      </c>
      <c r="E2095" s="9">
        <v>538</v>
      </c>
      <c r="F2095" s="9">
        <v>168</v>
      </c>
      <c r="G2095" s="9">
        <f t="shared" si="65"/>
        <v>90384</v>
      </c>
      <c r="H2095" s="9">
        <v>1</v>
      </c>
      <c r="I2095" s="9">
        <v>0</v>
      </c>
      <c r="J2095" s="34">
        <v>0.23</v>
      </c>
      <c r="K2095" s="34">
        <v>0.03</v>
      </c>
      <c r="L2095" s="9">
        <v>0</v>
      </c>
    </row>
    <row r="2096" spans="1:12" x14ac:dyDescent="0.3">
      <c r="A2096" s="3" t="s">
        <v>188</v>
      </c>
      <c r="B2096" s="3">
        <f t="shared" si="64"/>
        <v>45544</v>
      </c>
      <c r="C2096" s="7" t="s">
        <v>62</v>
      </c>
      <c r="D2096" s="7" t="s">
        <v>55</v>
      </c>
      <c r="E2096" s="9">
        <v>527</v>
      </c>
      <c r="F2096" s="9">
        <v>185</v>
      </c>
      <c r="G2096" s="9">
        <f t="shared" si="65"/>
        <v>97495</v>
      </c>
      <c r="H2096" s="9">
        <v>1</v>
      </c>
      <c r="I2096" s="9">
        <v>0</v>
      </c>
      <c r="J2096" s="34">
        <v>0.28000000000000003</v>
      </c>
      <c r="K2096" s="34">
        <v>0.03</v>
      </c>
      <c r="L2096" s="9">
        <v>0</v>
      </c>
    </row>
    <row r="2097" spans="1:12" x14ac:dyDescent="0.3">
      <c r="A2097" s="3" t="s">
        <v>188</v>
      </c>
      <c r="B2097" s="3">
        <f t="shared" si="64"/>
        <v>45544</v>
      </c>
      <c r="C2097" s="7" t="s">
        <v>62</v>
      </c>
      <c r="D2097" s="7" t="s">
        <v>56</v>
      </c>
      <c r="E2097" s="9">
        <v>377</v>
      </c>
      <c r="F2097" s="9">
        <v>206</v>
      </c>
      <c r="G2097" s="9">
        <f t="shared" si="65"/>
        <v>77662</v>
      </c>
      <c r="H2097" s="9">
        <v>0</v>
      </c>
      <c r="I2097" s="9">
        <v>0</v>
      </c>
      <c r="J2097" s="34">
        <v>0</v>
      </c>
      <c r="K2097" s="34">
        <v>0</v>
      </c>
      <c r="L2097" s="9">
        <v>0</v>
      </c>
    </row>
    <row r="2098" spans="1:12" x14ac:dyDescent="0.3">
      <c r="A2098" s="3" t="s">
        <v>188</v>
      </c>
      <c r="B2098" s="3">
        <f t="shared" si="64"/>
        <v>45544</v>
      </c>
      <c r="C2098" s="7" t="s">
        <v>62</v>
      </c>
      <c r="D2098" s="7" t="s">
        <v>57</v>
      </c>
      <c r="E2098" s="9">
        <v>403</v>
      </c>
      <c r="F2098" s="9">
        <v>177</v>
      </c>
      <c r="G2098" s="9">
        <f t="shared" si="65"/>
        <v>71331</v>
      </c>
      <c r="H2098" s="9">
        <v>0</v>
      </c>
      <c r="I2098" s="9">
        <v>0</v>
      </c>
      <c r="J2098" s="34">
        <v>0</v>
      </c>
      <c r="K2098" s="34">
        <v>0</v>
      </c>
      <c r="L2098" s="9">
        <v>0</v>
      </c>
    </row>
    <row r="2099" spans="1:12" x14ac:dyDescent="0.3">
      <c r="A2099" s="3" t="s">
        <v>188</v>
      </c>
      <c r="B2099" s="3">
        <f t="shared" si="64"/>
        <v>45544</v>
      </c>
      <c r="C2099" s="7" t="s">
        <v>62</v>
      </c>
      <c r="D2099" s="7" t="s">
        <v>58</v>
      </c>
      <c r="E2099" s="9">
        <v>59</v>
      </c>
      <c r="F2099" s="9">
        <v>5254</v>
      </c>
      <c r="G2099" s="9">
        <f t="shared" si="65"/>
        <v>309986</v>
      </c>
      <c r="H2099" s="9">
        <v>0</v>
      </c>
      <c r="I2099" s="9">
        <v>0</v>
      </c>
      <c r="J2099" s="34">
        <v>0</v>
      </c>
      <c r="K2099" s="34">
        <v>0</v>
      </c>
      <c r="L2099" s="9">
        <v>0</v>
      </c>
    </row>
    <row r="2100" spans="1:12" x14ac:dyDescent="0.3">
      <c r="A2100" s="3" t="s">
        <v>188</v>
      </c>
      <c r="B2100" s="3">
        <f t="shared" si="64"/>
        <v>45544</v>
      </c>
      <c r="C2100" s="7" t="s">
        <v>62</v>
      </c>
      <c r="D2100" s="7" t="s">
        <v>59</v>
      </c>
      <c r="E2100" s="9">
        <v>51</v>
      </c>
      <c r="F2100" s="9">
        <v>5070</v>
      </c>
      <c r="G2100" s="9">
        <f t="shared" si="65"/>
        <v>258570</v>
      </c>
      <c r="H2100" s="9">
        <v>0</v>
      </c>
      <c r="I2100" s="9">
        <v>0</v>
      </c>
      <c r="J2100" s="34">
        <v>0</v>
      </c>
      <c r="K2100" s="34">
        <v>0</v>
      </c>
      <c r="L2100" s="9">
        <v>0</v>
      </c>
    </row>
    <row r="2101" spans="1:12" x14ac:dyDescent="0.3">
      <c r="A2101" s="3" t="s">
        <v>188</v>
      </c>
      <c r="B2101" s="3">
        <f t="shared" si="64"/>
        <v>45544</v>
      </c>
      <c r="C2101" s="7" t="s">
        <v>62</v>
      </c>
      <c r="D2101" s="7" t="s">
        <v>60</v>
      </c>
      <c r="E2101" s="9">
        <v>49</v>
      </c>
      <c r="F2101" s="9">
        <v>4956</v>
      </c>
      <c r="G2101" s="9">
        <f t="shared" si="65"/>
        <v>242844</v>
      </c>
      <c r="H2101" s="9">
        <v>0</v>
      </c>
      <c r="I2101" s="9">
        <v>0</v>
      </c>
      <c r="J2101" s="34">
        <v>0</v>
      </c>
      <c r="K2101" s="34">
        <v>0</v>
      </c>
      <c r="L2101" s="9">
        <v>0</v>
      </c>
    </row>
    <row r="2102" spans="1:12" x14ac:dyDescent="0.3">
      <c r="A2102" s="3" t="s">
        <v>188</v>
      </c>
      <c r="B2102" s="3">
        <f t="shared" si="64"/>
        <v>45544</v>
      </c>
      <c r="C2102" s="7" t="s">
        <v>62</v>
      </c>
      <c r="D2102" s="7" t="s">
        <v>61</v>
      </c>
      <c r="E2102" s="9">
        <v>47</v>
      </c>
      <c r="F2102" s="9">
        <v>1216</v>
      </c>
      <c r="G2102" s="9">
        <f t="shared" si="65"/>
        <v>57152</v>
      </c>
      <c r="H2102" s="9">
        <v>0</v>
      </c>
      <c r="I2102" s="9">
        <v>0</v>
      </c>
      <c r="J2102" s="34">
        <v>0</v>
      </c>
      <c r="K2102" s="34">
        <v>0</v>
      </c>
      <c r="L2102" s="9">
        <v>0</v>
      </c>
    </row>
    <row r="2103" spans="1:12" x14ac:dyDescent="0.3">
      <c r="A2103" s="3" t="s">
        <v>188</v>
      </c>
      <c r="B2103" s="3">
        <f t="shared" si="64"/>
        <v>45544</v>
      </c>
      <c r="C2103" s="7" t="s">
        <v>66</v>
      </c>
      <c r="D2103" s="7" t="s">
        <v>46</v>
      </c>
      <c r="E2103" s="9">
        <v>217</v>
      </c>
      <c r="F2103" s="9">
        <v>307</v>
      </c>
      <c r="G2103" s="9">
        <f t="shared" si="65"/>
        <v>66619</v>
      </c>
      <c r="H2103" s="9">
        <v>1</v>
      </c>
      <c r="I2103" s="9">
        <v>0</v>
      </c>
      <c r="J2103" s="34">
        <v>0.11</v>
      </c>
      <c r="K2103" s="34">
        <v>0.01</v>
      </c>
      <c r="L2103" s="9">
        <v>0</v>
      </c>
    </row>
    <row r="2104" spans="1:12" x14ac:dyDescent="0.3">
      <c r="A2104" s="3" t="s">
        <v>188</v>
      </c>
      <c r="B2104" s="3">
        <f t="shared" si="64"/>
        <v>45544</v>
      </c>
      <c r="C2104" s="7" t="s">
        <v>66</v>
      </c>
      <c r="D2104" s="7" t="s">
        <v>49</v>
      </c>
      <c r="E2104" s="9">
        <v>207</v>
      </c>
      <c r="F2104" s="9">
        <v>314</v>
      </c>
      <c r="G2104" s="9">
        <f t="shared" si="65"/>
        <v>64998</v>
      </c>
      <c r="H2104" s="9">
        <v>0</v>
      </c>
      <c r="I2104" s="9">
        <v>0</v>
      </c>
      <c r="J2104" s="34">
        <v>0</v>
      </c>
      <c r="K2104" s="34">
        <v>0</v>
      </c>
      <c r="L2104" s="9">
        <v>0</v>
      </c>
    </row>
    <row r="2105" spans="1:12" x14ac:dyDescent="0.3">
      <c r="A2105" s="3" t="s">
        <v>188</v>
      </c>
      <c r="B2105" s="3">
        <f t="shared" si="64"/>
        <v>45544</v>
      </c>
      <c r="C2105" s="7" t="s">
        <v>66</v>
      </c>
      <c r="D2105" s="7" t="s">
        <v>50</v>
      </c>
      <c r="E2105" s="9">
        <v>193</v>
      </c>
      <c r="F2105" s="9">
        <v>326</v>
      </c>
      <c r="G2105" s="9">
        <f t="shared" si="65"/>
        <v>62918</v>
      </c>
      <c r="H2105" s="9">
        <v>0</v>
      </c>
      <c r="I2105" s="9">
        <v>0</v>
      </c>
      <c r="J2105" s="34">
        <v>0</v>
      </c>
      <c r="K2105" s="34">
        <v>0</v>
      </c>
      <c r="L2105" s="9">
        <v>0</v>
      </c>
    </row>
    <row r="2106" spans="1:12" x14ac:dyDescent="0.3">
      <c r="A2106" s="3" t="s">
        <v>188</v>
      </c>
      <c r="B2106" s="3">
        <f t="shared" si="64"/>
        <v>45544</v>
      </c>
      <c r="C2106" s="7" t="s">
        <v>66</v>
      </c>
      <c r="D2106" s="7" t="s">
        <v>51</v>
      </c>
      <c r="E2106" s="9">
        <v>220</v>
      </c>
      <c r="F2106" s="9">
        <v>361</v>
      </c>
      <c r="G2106" s="9">
        <f t="shared" si="65"/>
        <v>79420</v>
      </c>
      <c r="H2106" s="9">
        <v>0</v>
      </c>
      <c r="I2106" s="9">
        <v>0</v>
      </c>
      <c r="J2106" s="34">
        <v>0</v>
      </c>
      <c r="K2106" s="34">
        <v>0</v>
      </c>
      <c r="L2106" s="9">
        <v>0</v>
      </c>
    </row>
    <row r="2107" spans="1:12" x14ac:dyDescent="0.3">
      <c r="A2107" s="3" t="s">
        <v>188</v>
      </c>
      <c r="B2107" s="3">
        <f t="shared" si="64"/>
        <v>45544</v>
      </c>
      <c r="C2107" s="7" t="s">
        <v>66</v>
      </c>
      <c r="D2107" s="7" t="s">
        <v>52</v>
      </c>
      <c r="E2107" s="9">
        <v>184</v>
      </c>
      <c r="F2107" s="9">
        <v>267</v>
      </c>
      <c r="G2107" s="9">
        <f t="shared" si="65"/>
        <v>49128</v>
      </c>
      <c r="H2107" s="9">
        <v>0</v>
      </c>
      <c r="I2107" s="9">
        <v>0</v>
      </c>
      <c r="J2107" s="34">
        <v>0</v>
      </c>
      <c r="K2107" s="34">
        <v>0</v>
      </c>
      <c r="L2107" s="9">
        <v>0</v>
      </c>
    </row>
    <row r="2108" spans="1:12" x14ac:dyDescent="0.3">
      <c r="A2108" s="3" t="s">
        <v>188</v>
      </c>
      <c r="B2108" s="3">
        <f t="shared" si="64"/>
        <v>45544</v>
      </c>
      <c r="C2108" s="7" t="s">
        <v>66</v>
      </c>
      <c r="D2108" s="7" t="s">
        <v>54</v>
      </c>
      <c r="E2108" s="9">
        <v>255</v>
      </c>
      <c r="F2108" s="9">
        <v>170</v>
      </c>
      <c r="G2108" s="9">
        <f t="shared" si="65"/>
        <v>43350</v>
      </c>
      <c r="H2108" s="9">
        <v>0</v>
      </c>
      <c r="I2108" s="9">
        <v>0</v>
      </c>
      <c r="J2108" s="34">
        <v>0</v>
      </c>
      <c r="K2108" s="34">
        <v>0</v>
      </c>
      <c r="L2108" s="9">
        <v>0</v>
      </c>
    </row>
    <row r="2109" spans="1:12" x14ac:dyDescent="0.3">
      <c r="A2109" s="3" t="s">
        <v>188</v>
      </c>
      <c r="B2109" s="3">
        <f t="shared" si="64"/>
        <v>45544</v>
      </c>
      <c r="C2109" s="7" t="s">
        <v>66</v>
      </c>
      <c r="D2109" s="7" t="s">
        <v>55</v>
      </c>
      <c r="E2109" s="9">
        <v>272</v>
      </c>
      <c r="F2109" s="9">
        <v>191</v>
      </c>
      <c r="G2109" s="9">
        <f t="shared" si="65"/>
        <v>51952</v>
      </c>
      <c r="H2109" s="9">
        <v>0</v>
      </c>
      <c r="I2109" s="9">
        <v>0</v>
      </c>
      <c r="J2109" s="34">
        <v>0</v>
      </c>
      <c r="K2109" s="34">
        <v>0</v>
      </c>
      <c r="L2109" s="9">
        <v>0</v>
      </c>
    </row>
    <row r="2110" spans="1:12" x14ac:dyDescent="0.3">
      <c r="A2110" s="3" t="s">
        <v>188</v>
      </c>
      <c r="B2110" s="3">
        <f t="shared" si="64"/>
        <v>45544</v>
      </c>
      <c r="C2110" s="7" t="s">
        <v>66</v>
      </c>
      <c r="D2110" s="7" t="s">
        <v>56</v>
      </c>
      <c r="E2110" s="9">
        <v>272</v>
      </c>
      <c r="F2110" s="9">
        <v>210</v>
      </c>
      <c r="G2110" s="9">
        <f t="shared" si="65"/>
        <v>57120</v>
      </c>
      <c r="H2110" s="9">
        <v>0</v>
      </c>
      <c r="I2110" s="9">
        <v>0</v>
      </c>
      <c r="J2110" s="34">
        <v>0</v>
      </c>
      <c r="K2110" s="34">
        <v>0</v>
      </c>
      <c r="L2110" s="9">
        <v>0</v>
      </c>
    </row>
    <row r="2111" spans="1:12" x14ac:dyDescent="0.3">
      <c r="A2111" s="3" t="s">
        <v>188</v>
      </c>
      <c r="B2111" s="3">
        <f t="shared" si="64"/>
        <v>45544</v>
      </c>
      <c r="C2111" s="7" t="s">
        <v>66</v>
      </c>
      <c r="D2111" s="7" t="s">
        <v>57</v>
      </c>
      <c r="E2111" s="9">
        <v>260</v>
      </c>
      <c r="F2111" s="9">
        <v>183</v>
      </c>
      <c r="G2111" s="9">
        <f t="shared" si="65"/>
        <v>47580</v>
      </c>
      <c r="H2111" s="9">
        <v>0</v>
      </c>
      <c r="I2111" s="9">
        <v>0</v>
      </c>
      <c r="J2111" s="34">
        <v>0</v>
      </c>
      <c r="K2111" s="34">
        <v>0</v>
      </c>
      <c r="L2111" s="9">
        <v>0</v>
      </c>
    </row>
    <row r="2112" spans="1:12" x14ac:dyDescent="0.3">
      <c r="A2112" s="3" t="s">
        <v>188</v>
      </c>
      <c r="B2112" s="3">
        <f t="shared" si="64"/>
        <v>45544</v>
      </c>
      <c r="C2112" s="7" t="s">
        <v>66</v>
      </c>
      <c r="D2112" s="7" t="s">
        <v>58</v>
      </c>
      <c r="E2112" s="9">
        <v>41</v>
      </c>
      <c r="F2112" s="9">
        <v>5356</v>
      </c>
      <c r="G2112" s="9">
        <f t="shared" si="65"/>
        <v>219596</v>
      </c>
      <c r="H2112" s="9">
        <v>0</v>
      </c>
      <c r="I2112" s="9">
        <v>0</v>
      </c>
      <c r="J2112" s="34">
        <v>0</v>
      </c>
      <c r="K2112" s="34">
        <v>0</v>
      </c>
      <c r="L2112" s="9">
        <v>0</v>
      </c>
    </row>
    <row r="2113" spans="1:12" x14ac:dyDescent="0.3">
      <c r="A2113" s="3" t="s">
        <v>188</v>
      </c>
      <c r="B2113" s="3">
        <f t="shared" si="64"/>
        <v>45544</v>
      </c>
      <c r="C2113" s="7" t="s">
        <v>66</v>
      </c>
      <c r="D2113" s="7" t="s">
        <v>59</v>
      </c>
      <c r="E2113" s="9">
        <v>45</v>
      </c>
      <c r="F2113" s="9">
        <v>5241</v>
      </c>
      <c r="G2113" s="9">
        <f t="shared" si="65"/>
        <v>235845</v>
      </c>
      <c r="H2113" s="9">
        <v>0</v>
      </c>
      <c r="I2113" s="9">
        <v>0</v>
      </c>
      <c r="J2113" s="34">
        <v>0</v>
      </c>
      <c r="K2113" s="34">
        <v>0</v>
      </c>
      <c r="L2113" s="9">
        <v>0</v>
      </c>
    </row>
    <row r="2114" spans="1:12" x14ac:dyDescent="0.3">
      <c r="A2114" s="3" t="s">
        <v>188</v>
      </c>
      <c r="B2114" s="3">
        <f t="shared" ref="B2114:B2177" si="66">DATE(LEFT(A2114,4),1,1)
 + MOD(1 - WEEKDAY(DATE(LEFT(A2114,4),1,1),2),7)
 + 7*(VALUE(RIGHT(A2114,2)) - 1)</f>
        <v>45544</v>
      </c>
      <c r="C2114" s="7" t="s">
        <v>66</v>
      </c>
      <c r="D2114" s="7" t="s">
        <v>60</v>
      </c>
      <c r="E2114" s="9">
        <v>43</v>
      </c>
      <c r="F2114" s="9">
        <v>5096</v>
      </c>
      <c r="G2114" s="9">
        <f t="shared" ref="G2114:G2177" si="67">E2114*F2114</f>
        <v>219128</v>
      </c>
      <c r="H2114" s="9">
        <v>0</v>
      </c>
      <c r="I2114" s="9">
        <v>0</v>
      </c>
      <c r="J2114" s="34">
        <v>0</v>
      </c>
      <c r="K2114" s="34">
        <v>0</v>
      </c>
      <c r="L2114" s="9">
        <v>0</v>
      </c>
    </row>
    <row r="2115" spans="1:12" x14ac:dyDescent="0.3">
      <c r="A2115" s="3" t="s">
        <v>188</v>
      </c>
      <c r="B2115" s="3">
        <f t="shared" si="66"/>
        <v>45544</v>
      </c>
      <c r="C2115" s="7" t="s">
        <v>70</v>
      </c>
      <c r="D2115" s="7" t="s">
        <v>46</v>
      </c>
      <c r="E2115" s="9">
        <v>87</v>
      </c>
      <c r="F2115" s="9">
        <v>315</v>
      </c>
      <c r="G2115" s="9">
        <f t="shared" si="67"/>
        <v>27405</v>
      </c>
      <c r="H2115" s="9">
        <v>0</v>
      </c>
      <c r="I2115" s="9">
        <v>0</v>
      </c>
      <c r="J2115" s="34">
        <v>0</v>
      </c>
      <c r="K2115" s="34">
        <v>0</v>
      </c>
      <c r="L2115" s="9">
        <v>0</v>
      </c>
    </row>
    <row r="2116" spans="1:12" x14ac:dyDescent="0.3">
      <c r="A2116" s="3" t="s">
        <v>188</v>
      </c>
      <c r="B2116" s="3">
        <f t="shared" si="66"/>
        <v>45544</v>
      </c>
      <c r="C2116" s="7" t="s">
        <v>70</v>
      </c>
      <c r="D2116" s="7" t="s">
        <v>49</v>
      </c>
      <c r="E2116" s="9">
        <v>97</v>
      </c>
      <c r="F2116" s="9">
        <v>327</v>
      </c>
      <c r="G2116" s="9">
        <f t="shared" si="67"/>
        <v>31719</v>
      </c>
      <c r="H2116" s="9">
        <v>1</v>
      </c>
      <c r="I2116" s="9">
        <v>1</v>
      </c>
      <c r="J2116" s="34">
        <v>0.17</v>
      </c>
      <c r="K2116" s="34">
        <v>0.01</v>
      </c>
      <c r="L2116" s="9">
        <v>0</v>
      </c>
    </row>
    <row r="2117" spans="1:12" x14ac:dyDescent="0.3">
      <c r="A2117" s="3" t="s">
        <v>188</v>
      </c>
      <c r="B2117" s="3">
        <f t="shared" si="66"/>
        <v>45544</v>
      </c>
      <c r="C2117" s="7" t="s">
        <v>70</v>
      </c>
      <c r="D2117" s="7" t="s">
        <v>50</v>
      </c>
      <c r="E2117" s="9">
        <v>99</v>
      </c>
      <c r="F2117" s="9">
        <v>334</v>
      </c>
      <c r="G2117" s="9">
        <f t="shared" si="67"/>
        <v>33066</v>
      </c>
      <c r="H2117" s="9">
        <v>0</v>
      </c>
      <c r="I2117" s="9">
        <v>0</v>
      </c>
      <c r="J2117" s="34">
        <v>0</v>
      </c>
      <c r="K2117" s="34">
        <v>0</v>
      </c>
      <c r="L2117" s="9">
        <v>0</v>
      </c>
    </row>
    <row r="2118" spans="1:12" x14ac:dyDescent="0.3">
      <c r="A2118" s="3" t="s">
        <v>188</v>
      </c>
      <c r="B2118" s="3">
        <f t="shared" si="66"/>
        <v>45544</v>
      </c>
      <c r="C2118" s="7" t="s">
        <v>70</v>
      </c>
      <c r="D2118" s="7" t="s">
        <v>52</v>
      </c>
      <c r="E2118" s="9">
        <v>89</v>
      </c>
      <c r="F2118" s="9">
        <v>274</v>
      </c>
      <c r="G2118" s="9">
        <f t="shared" si="67"/>
        <v>24386</v>
      </c>
      <c r="H2118" s="9">
        <v>0</v>
      </c>
      <c r="I2118" s="9">
        <v>0</v>
      </c>
      <c r="J2118" s="34">
        <v>0</v>
      </c>
      <c r="K2118" s="34">
        <v>0</v>
      </c>
      <c r="L2118" s="9">
        <v>0</v>
      </c>
    </row>
    <row r="2119" spans="1:12" x14ac:dyDescent="0.3">
      <c r="A2119" s="3" t="s">
        <v>188</v>
      </c>
      <c r="B2119" s="3">
        <f t="shared" si="66"/>
        <v>45544</v>
      </c>
      <c r="C2119" s="7" t="s">
        <v>70</v>
      </c>
      <c r="D2119" s="7" t="s">
        <v>55</v>
      </c>
      <c r="E2119" s="9">
        <v>133</v>
      </c>
      <c r="F2119" s="9">
        <v>196</v>
      </c>
      <c r="G2119" s="9">
        <f t="shared" si="67"/>
        <v>26068</v>
      </c>
      <c r="H2119" s="9">
        <v>1</v>
      </c>
      <c r="I2119" s="9">
        <v>0</v>
      </c>
      <c r="J2119" s="34">
        <v>0.2</v>
      </c>
      <c r="K2119" s="34">
        <v>0.02</v>
      </c>
      <c r="L2119" s="9">
        <v>0</v>
      </c>
    </row>
    <row r="2120" spans="1:12" x14ac:dyDescent="0.3">
      <c r="A2120" s="3" t="s">
        <v>188</v>
      </c>
      <c r="B2120" s="3">
        <f t="shared" si="66"/>
        <v>45544</v>
      </c>
      <c r="C2120" s="7" t="s">
        <v>70</v>
      </c>
      <c r="D2120" s="7" t="s">
        <v>56</v>
      </c>
      <c r="E2120" s="9">
        <v>115</v>
      </c>
      <c r="F2120" s="9">
        <v>215</v>
      </c>
      <c r="G2120" s="9">
        <f t="shared" si="67"/>
        <v>24725</v>
      </c>
      <c r="H2120" s="9">
        <v>0</v>
      </c>
      <c r="I2120" s="9">
        <v>0</v>
      </c>
      <c r="J2120" s="34">
        <v>0</v>
      </c>
      <c r="K2120" s="34">
        <v>0</v>
      </c>
      <c r="L2120" s="9">
        <v>0</v>
      </c>
    </row>
    <row r="2121" spans="1:12" x14ac:dyDescent="0.3">
      <c r="A2121" s="3" t="s">
        <v>188</v>
      </c>
      <c r="B2121" s="3">
        <f t="shared" si="66"/>
        <v>45544</v>
      </c>
      <c r="C2121" s="7" t="s">
        <v>70</v>
      </c>
      <c r="D2121" s="7" t="s">
        <v>57</v>
      </c>
      <c r="E2121" s="9">
        <v>145</v>
      </c>
      <c r="F2121" s="9">
        <v>186</v>
      </c>
      <c r="G2121" s="9">
        <f t="shared" si="67"/>
        <v>26970</v>
      </c>
      <c r="H2121" s="9">
        <v>1</v>
      </c>
      <c r="I2121" s="9">
        <v>0</v>
      </c>
      <c r="J2121" s="34">
        <v>0.2</v>
      </c>
      <c r="K2121" s="34">
        <v>0.02</v>
      </c>
      <c r="L2121" s="9">
        <v>0</v>
      </c>
    </row>
    <row r="2122" spans="1:12" x14ac:dyDescent="0.3">
      <c r="A2122" s="3" t="s">
        <v>188</v>
      </c>
      <c r="B2122" s="3">
        <f t="shared" si="66"/>
        <v>45544</v>
      </c>
      <c r="C2122" s="7" t="s">
        <v>74</v>
      </c>
      <c r="D2122" s="7" t="s">
        <v>46</v>
      </c>
      <c r="E2122" s="9">
        <v>263</v>
      </c>
      <c r="F2122" s="9">
        <v>301</v>
      </c>
      <c r="G2122" s="9">
        <f t="shared" si="67"/>
        <v>79163</v>
      </c>
      <c r="H2122" s="9">
        <v>0</v>
      </c>
      <c r="I2122" s="9">
        <v>0</v>
      </c>
      <c r="J2122" s="34">
        <v>0</v>
      </c>
      <c r="K2122" s="34">
        <v>0</v>
      </c>
      <c r="L2122" s="9">
        <v>0</v>
      </c>
    </row>
    <row r="2123" spans="1:12" x14ac:dyDescent="0.3">
      <c r="A2123" s="3" t="s">
        <v>188</v>
      </c>
      <c r="B2123" s="3">
        <f t="shared" si="66"/>
        <v>45544</v>
      </c>
      <c r="C2123" s="7" t="s">
        <v>74</v>
      </c>
      <c r="D2123" s="7" t="s">
        <v>49</v>
      </c>
      <c r="E2123" s="9">
        <v>290</v>
      </c>
      <c r="F2123" s="9">
        <v>311</v>
      </c>
      <c r="G2123" s="9">
        <f t="shared" si="67"/>
        <v>90190</v>
      </c>
      <c r="H2123" s="9">
        <v>0</v>
      </c>
      <c r="I2123" s="9">
        <v>0</v>
      </c>
      <c r="J2123" s="34">
        <v>0</v>
      </c>
      <c r="K2123" s="34">
        <v>0</v>
      </c>
      <c r="L2123" s="9">
        <v>0</v>
      </c>
    </row>
    <row r="2124" spans="1:12" x14ac:dyDescent="0.3">
      <c r="A2124" s="3" t="s">
        <v>188</v>
      </c>
      <c r="B2124" s="3">
        <f t="shared" si="66"/>
        <v>45544</v>
      </c>
      <c r="C2124" s="7" t="s">
        <v>74</v>
      </c>
      <c r="D2124" s="7" t="s">
        <v>50</v>
      </c>
      <c r="E2124" s="9">
        <v>271</v>
      </c>
      <c r="F2124" s="9">
        <v>321</v>
      </c>
      <c r="G2124" s="9">
        <f t="shared" si="67"/>
        <v>86991</v>
      </c>
      <c r="H2124" s="9">
        <v>0</v>
      </c>
      <c r="I2124" s="9">
        <v>0</v>
      </c>
      <c r="J2124" s="34">
        <v>0</v>
      </c>
      <c r="K2124" s="34">
        <v>0</v>
      </c>
      <c r="L2124" s="9">
        <v>0</v>
      </c>
    </row>
    <row r="2125" spans="1:12" x14ac:dyDescent="0.3">
      <c r="A2125" s="3" t="s">
        <v>188</v>
      </c>
      <c r="B2125" s="3">
        <f t="shared" si="66"/>
        <v>45544</v>
      </c>
      <c r="C2125" s="7" t="s">
        <v>74</v>
      </c>
      <c r="D2125" s="7" t="s">
        <v>51</v>
      </c>
      <c r="E2125" s="9">
        <v>310</v>
      </c>
      <c r="F2125" s="9">
        <v>358</v>
      </c>
      <c r="G2125" s="9">
        <f t="shared" si="67"/>
        <v>110980</v>
      </c>
      <c r="H2125" s="9">
        <v>1</v>
      </c>
      <c r="I2125" s="9">
        <v>0</v>
      </c>
      <c r="J2125" s="34">
        <v>0.19</v>
      </c>
      <c r="K2125" s="34">
        <v>0.02</v>
      </c>
      <c r="L2125" s="9">
        <v>0</v>
      </c>
    </row>
    <row r="2126" spans="1:12" x14ac:dyDescent="0.3">
      <c r="A2126" s="3" t="s">
        <v>188</v>
      </c>
      <c r="B2126" s="3">
        <f t="shared" si="66"/>
        <v>45544</v>
      </c>
      <c r="C2126" s="7" t="s">
        <v>74</v>
      </c>
      <c r="D2126" s="7" t="s">
        <v>52</v>
      </c>
      <c r="E2126" s="9">
        <v>299</v>
      </c>
      <c r="F2126" s="9">
        <v>262</v>
      </c>
      <c r="G2126" s="9">
        <f t="shared" si="67"/>
        <v>78338</v>
      </c>
      <c r="H2126" s="9">
        <v>0</v>
      </c>
      <c r="I2126" s="9">
        <v>0</v>
      </c>
      <c r="J2126" s="34">
        <v>0</v>
      </c>
      <c r="K2126" s="34">
        <v>0</v>
      </c>
      <c r="L2126" s="9">
        <v>0</v>
      </c>
    </row>
    <row r="2127" spans="1:12" x14ac:dyDescent="0.3">
      <c r="A2127" s="3" t="s">
        <v>188</v>
      </c>
      <c r="B2127" s="3">
        <f t="shared" si="66"/>
        <v>45544</v>
      </c>
      <c r="C2127" s="7" t="s">
        <v>74</v>
      </c>
      <c r="D2127" s="7" t="s">
        <v>54</v>
      </c>
      <c r="E2127" s="9">
        <v>322</v>
      </c>
      <c r="F2127" s="9">
        <v>168</v>
      </c>
      <c r="G2127" s="9">
        <f t="shared" si="67"/>
        <v>54096</v>
      </c>
      <c r="H2127" s="9">
        <v>0</v>
      </c>
      <c r="I2127" s="9">
        <v>0</v>
      </c>
      <c r="J2127" s="34">
        <v>0</v>
      </c>
      <c r="K2127" s="34">
        <v>0</v>
      </c>
      <c r="L2127" s="9">
        <v>0</v>
      </c>
    </row>
    <row r="2128" spans="1:12" x14ac:dyDescent="0.3">
      <c r="A2128" s="3" t="s">
        <v>188</v>
      </c>
      <c r="B2128" s="3">
        <f t="shared" si="66"/>
        <v>45544</v>
      </c>
      <c r="C2128" s="7" t="s">
        <v>74</v>
      </c>
      <c r="D2128" s="7" t="s">
        <v>55</v>
      </c>
      <c r="E2128" s="9">
        <v>423</v>
      </c>
      <c r="F2128" s="9">
        <v>188</v>
      </c>
      <c r="G2128" s="9">
        <f t="shared" si="67"/>
        <v>79524</v>
      </c>
      <c r="H2128" s="9">
        <v>0</v>
      </c>
      <c r="I2128" s="9">
        <v>0</v>
      </c>
      <c r="J2128" s="34">
        <v>0</v>
      </c>
      <c r="K2128" s="34">
        <v>0</v>
      </c>
      <c r="L2128" s="9">
        <v>0</v>
      </c>
    </row>
    <row r="2129" spans="1:12" x14ac:dyDescent="0.3">
      <c r="A2129" s="3" t="s">
        <v>188</v>
      </c>
      <c r="B2129" s="3">
        <f t="shared" si="66"/>
        <v>45544</v>
      </c>
      <c r="C2129" s="7" t="s">
        <v>74</v>
      </c>
      <c r="D2129" s="7" t="s">
        <v>56</v>
      </c>
      <c r="E2129" s="9">
        <v>415</v>
      </c>
      <c r="F2129" s="9">
        <v>205</v>
      </c>
      <c r="G2129" s="9">
        <f t="shared" si="67"/>
        <v>85075</v>
      </c>
      <c r="H2129" s="9">
        <v>0</v>
      </c>
      <c r="I2129" s="9">
        <v>0</v>
      </c>
      <c r="J2129" s="34">
        <v>0</v>
      </c>
      <c r="K2129" s="34">
        <v>0</v>
      </c>
      <c r="L2129" s="9">
        <v>0</v>
      </c>
    </row>
    <row r="2130" spans="1:12" x14ac:dyDescent="0.3">
      <c r="A2130" s="3" t="s">
        <v>188</v>
      </c>
      <c r="B2130" s="3">
        <f t="shared" si="66"/>
        <v>45544</v>
      </c>
      <c r="C2130" s="7" t="s">
        <v>74</v>
      </c>
      <c r="D2130" s="7" t="s">
        <v>57</v>
      </c>
      <c r="E2130" s="9">
        <v>357</v>
      </c>
      <c r="F2130" s="9">
        <v>179</v>
      </c>
      <c r="G2130" s="9">
        <f t="shared" si="67"/>
        <v>63903</v>
      </c>
      <c r="H2130" s="9">
        <v>0</v>
      </c>
      <c r="I2130" s="9">
        <v>0</v>
      </c>
      <c r="J2130" s="34">
        <v>0</v>
      </c>
      <c r="K2130" s="34">
        <v>0</v>
      </c>
      <c r="L2130" s="9">
        <v>0</v>
      </c>
    </row>
    <row r="2131" spans="1:12" x14ac:dyDescent="0.3">
      <c r="A2131" s="3" t="s">
        <v>188</v>
      </c>
      <c r="B2131" s="3">
        <f t="shared" si="66"/>
        <v>45544</v>
      </c>
      <c r="C2131" s="7" t="s">
        <v>74</v>
      </c>
      <c r="D2131" s="7" t="s">
        <v>58</v>
      </c>
      <c r="E2131" s="9">
        <v>53</v>
      </c>
      <c r="F2131" s="9">
        <v>5261</v>
      </c>
      <c r="G2131" s="9">
        <f t="shared" si="67"/>
        <v>278833</v>
      </c>
      <c r="H2131" s="9">
        <v>1</v>
      </c>
      <c r="I2131" s="9">
        <v>0</v>
      </c>
      <c r="J2131" s="34">
        <v>0.08</v>
      </c>
      <c r="K2131" s="34">
        <v>0.01</v>
      </c>
      <c r="L2131" s="9">
        <v>0</v>
      </c>
    </row>
    <row r="2132" spans="1:12" x14ac:dyDescent="0.3">
      <c r="A2132" s="3" t="s">
        <v>188</v>
      </c>
      <c r="B2132" s="3">
        <f t="shared" si="66"/>
        <v>45544</v>
      </c>
      <c r="C2132" s="7" t="s">
        <v>74</v>
      </c>
      <c r="D2132" s="7" t="s">
        <v>59</v>
      </c>
      <c r="E2132" s="9">
        <v>53</v>
      </c>
      <c r="F2132" s="9">
        <v>5138</v>
      </c>
      <c r="G2132" s="9">
        <f t="shared" si="67"/>
        <v>272314</v>
      </c>
      <c r="H2132" s="9">
        <v>0</v>
      </c>
      <c r="I2132" s="9">
        <v>0</v>
      </c>
      <c r="J2132" s="34">
        <v>0</v>
      </c>
      <c r="K2132" s="34">
        <v>0</v>
      </c>
      <c r="L2132" s="9">
        <v>1</v>
      </c>
    </row>
    <row r="2133" spans="1:12" x14ac:dyDescent="0.3">
      <c r="A2133" s="3" t="s">
        <v>188</v>
      </c>
      <c r="B2133" s="3">
        <f t="shared" si="66"/>
        <v>45544</v>
      </c>
      <c r="C2133" s="7" t="s">
        <v>74</v>
      </c>
      <c r="D2133" s="7" t="s">
        <v>60</v>
      </c>
      <c r="E2133" s="9">
        <v>57</v>
      </c>
      <c r="F2133" s="9">
        <v>4971</v>
      </c>
      <c r="G2133" s="9">
        <f t="shared" si="67"/>
        <v>283347</v>
      </c>
      <c r="H2133" s="9">
        <v>0</v>
      </c>
      <c r="I2133" s="9">
        <v>0</v>
      </c>
      <c r="J2133" s="34">
        <v>0</v>
      </c>
      <c r="K2133" s="34">
        <v>0</v>
      </c>
      <c r="L2133" s="9">
        <v>0</v>
      </c>
    </row>
    <row r="2134" spans="1:12" x14ac:dyDescent="0.3">
      <c r="A2134" s="3" t="s">
        <v>188</v>
      </c>
      <c r="B2134" s="3">
        <f t="shared" si="66"/>
        <v>45544</v>
      </c>
      <c r="C2134" s="7" t="s">
        <v>74</v>
      </c>
      <c r="D2134" s="7" t="s">
        <v>61</v>
      </c>
      <c r="E2134" s="9">
        <v>51</v>
      </c>
      <c r="F2134" s="9">
        <v>1224</v>
      </c>
      <c r="G2134" s="9">
        <f t="shared" si="67"/>
        <v>62424</v>
      </c>
      <c r="H2134" s="9">
        <v>0</v>
      </c>
      <c r="I2134" s="9">
        <v>0</v>
      </c>
      <c r="J2134" s="34">
        <v>0</v>
      </c>
      <c r="K2134" s="34">
        <v>0</v>
      </c>
      <c r="L2134" s="9">
        <v>1</v>
      </c>
    </row>
    <row r="2135" spans="1:12" x14ac:dyDescent="0.3">
      <c r="A2135" s="3" t="s">
        <v>188</v>
      </c>
      <c r="B2135" s="3">
        <f t="shared" si="66"/>
        <v>45544</v>
      </c>
      <c r="C2135" s="7" t="s">
        <v>76</v>
      </c>
      <c r="D2135" s="7" t="s">
        <v>46</v>
      </c>
      <c r="E2135" s="9">
        <v>133</v>
      </c>
      <c r="F2135" s="9">
        <v>314</v>
      </c>
      <c r="G2135" s="9">
        <f t="shared" si="67"/>
        <v>41762</v>
      </c>
      <c r="H2135" s="9">
        <v>0</v>
      </c>
      <c r="I2135" s="9">
        <v>0</v>
      </c>
      <c r="J2135" s="34">
        <v>0</v>
      </c>
      <c r="K2135" s="34">
        <v>0</v>
      </c>
      <c r="L2135" s="9">
        <v>0</v>
      </c>
    </row>
    <row r="2136" spans="1:12" x14ac:dyDescent="0.3">
      <c r="A2136" s="3" t="s">
        <v>188</v>
      </c>
      <c r="B2136" s="3">
        <f t="shared" si="66"/>
        <v>45544</v>
      </c>
      <c r="C2136" s="7" t="s">
        <v>76</v>
      </c>
      <c r="D2136" s="7" t="s">
        <v>49</v>
      </c>
      <c r="E2136" s="9">
        <v>157</v>
      </c>
      <c r="F2136" s="9">
        <v>321</v>
      </c>
      <c r="G2136" s="9">
        <f t="shared" si="67"/>
        <v>50397</v>
      </c>
      <c r="H2136" s="9">
        <v>1</v>
      </c>
      <c r="I2136" s="9">
        <v>0</v>
      </c>
      <c r="J2136" s="34">
        <v>0.19</v>
      </c>
      <c r="K2136" s="34">
        <v>0.02</v>
      </c>
      <c r="L2136" s="9">
        <v>0</v>
      </c>
    </row>
    <row r="2137" spans="1:12" x14ac:dyDescent="0.3">
      <c r="A2137" s="3" t="s">
        <v>188</v>
      </c>
      <c r="B2137" s="3">
        <f t="shared" si="66"/>
        <v>45544</v>
      </c>
      <c r="C2137" s="7" t="s">
        <v>76</v>
      </c>
      <c r="D2137" s="7" t="s">
        <v>50</v>
      </c>
      <c r="E2137" s="9">
        <v>122</v>
      </c>
      <c r="F2137" s="9">
        <v>331</v>
      </c>
      <c r="G2137" s="9">
        <f t="shared" si="67"/>
        <v>40382</v>
      </c>
      <c r="H2137" s="9">
        <v>0</v>
      </c>
      <c r="I2137" s="9">
        <v>0</v>
      </c>
      <c r="J2137" s="34">
        <v>0</v>
      </c>
      <c r="K2137" s="34">
        <v>0</v>
      </c>
      <c r="L2137" s="9">
        <v>0</v>
      </c>
    </row>
    <row r="2138" spans="1:12" x14ac:dyDescent="0.3">
      <c r="A2138" s="3" t="s">
        <v>188</v>
      </c>
      <c r="B2138" s="3">
        <f t="shared" si="66"/>
        <v>45544</v>
      </c>
      <c r="C2138" s="7" t="s">
        <v>76</v>
      </c>
      <c r="D2138" s="7" t="s">
        <v>51</v>
      </c>
      <c r="E2138" s="9">
        <v>126</v>
      </c>
      <c r="F2138" s="9">
        <v>371</v>
      </c>
      <c r="G2138" s="9">
        <f t="shared" si="67"/>
        <v>46746</v>
      </c>
      <c r="H2138" s="9">
        <v>0</v>
      </c>
      <c r="I2138" s="9">
        <v>0</v>
      </c>
      <c r="J2138" s="34">
        <v>0</v>
      </c>
      <c r="K2138" s="34">
        <v>0</v>
      </c>
      <c r="L2138" s="9">
        <v>0</v>
      </c>
    </row>
    <row r="2139" spans="1:12" x14ac:dyDescent="0.3">
      <c r="A2139" s="3" t="s">
        <v>188</v>
      </c>
      <c r="B2139" s="3">
        <f t="shared" si="66"/>
        <v>45544</v>
      </c>
      <c r="C2139" s="7" t="s">
        <v>76</v>
      </c>
      <c r="D2139" s="7" t="s">
        <v>52</v>
      </c>
      <c r="E2139" s="9">
        <v>136</v>
      </c>
      <c r="F2139" s="9">
        <v>272</v>
      </c>
      <c r="G2139" s="9">
        <f t="shared" si="67"/>
        <v>36992</v>
      </c>
      <c r="H2139" s="9">
        <v>0</v>
      </c>
      <c r="I2139" s="9">
        <v>0</v>
      </c>
      <c r="J2139" s="34">
        <v>0</v>
      </c>
      <c r="K2139" s="34">
        <v>0</v>
      </c>
      <c r="L2139" s="9">
        <v>0</v>
      </c>
    </row>
    <row r="2140" spans="1:12" x14ac:dyDescent="0.3">
      <c r="A2140" s="3" t="s">
        <v>188</v>
      </c>
      <c r="B2140" s="3">
        <f t="shared" si="66"/>
        <v>45544</v>
      </c>
      <c r="C2140" s="7" t="s">
        <v>76</v>
      </c>
      <c r="D2140" s="7" t="s">
        <v>54</v>
      </c>
      <c r="E2140" s="9">
        <v>247</v>
      </c>
      <c r="F2140" s="9">
        <v>176</v>
      </c>
      <c r="G2140" s="9">
        <f t="shared" si="67"/>
        <v>43472</v>
      </c>
      <c r="H2140" s="9">
        <v>1</v>
      </c>
      <c r="I2140" s="9">
        <v>1</v>
      </c>
      <c r="J2140" s="34">
        <v>0.3</v>
      </c>
      <c r="K2140" s="34">
        <v>0.03</v>
      </c>
      <c r="L2140" s="9">
        <v>0</v>
      </c>
    </row>
    <row r="2141" spans="1:12" x14ac:dyDescent="0.3">
      <c r="A2141" s="3" t="s">
        <v>188</v>
      </c>
      <c r="B2141" s="3">
        <f t="shared" si="66"/>
        <v>45544</v>
      </c>
      <c r="C2141" s="7" t="s">
        <v>76</v>
      </c>
      <c r="D2141" s="7" t="s">
        <v>55</v>
      </c>
      <c r="E2141" s="9">
        <v>206</v>
      </c>
      <c r="F2141" s="9">
        <v>194</v>
      </c>
      <c r="G2141" s="9">
        <f t="shared" si="67"/>
        <v>39964</v>
      </c>
      <c r="H2141" s="9">
        <v>0</v>
      </c>
      <c r="I2141" s="9">
        <v>0</v>
      </c>
      <c r="J2141" s="34">
        <v>0</v>
      </c>
      <c r="K2141" s="34">
        <v>0</v>
      </c>
      <c r="L2141" s="9">
        <v>0</v>
      </c>
    </row>
    <row r="2142" spans="1:12" x14ac:dyDescent="0.3">
      <c r="A2142" s="3" t="s">
        <v>188</v>
      </c>
      <c r="B2142" s="3">
        <f t="shared" si="66"/>
        <v>45544</v>
      </c>
      <c r="C2142" s="7" t="s">
        <v>76</v>
      </c>
      <c r="D2142" s="7" t="s">
        <v>56</v>
      </c>
      <c r="E2142" s="9">
        <v>196</v>
      </c>
      <c r="F2142" s="9">
        <v>214</v>
      </c>
      <c r="G2142" s="9">
        <f t="shared" si="67"/>
        <v>41944</v>
      </c>
      <c r="H2142" s="9">
        <v>0</v>
      </c>
      <c r="I2142" s="9">
        <v>0</v>
      </c>
      <c r="J2142" s="34">
        <v>0</v>
      </c>
      <c r="K2142" s="34">
        <v>0</v>
      </c>
      <c r="L2142" s="9">
        <v>0</v>
      </c>
    </row>
    <row r="2143" spans="1:12" x14ac:dyDescent="0.3">
      <c r="A2143" s="3" t="s">
        <v>188</v>
      </c>
      <c r="B2143" s="3">
        <f t="shared" si="66"/>
        <v>45544</v>
      </c>
      <c r="C2143" s="7" t="s">
        <v>76</v>
      </c>
      <c r="D2143" s="7" t="s">
        <v>57</v>
      </c>
      <c r="E2143" s="9">
        <v>244</v>
      </c>
      <c r="F2143" s="9">
        <v>185</v>
      </c>
      <c r="G2143" s="9">
        <f t="shared" si="67"/>
        <v>45140</v>
      </c>
      <c r="H2143" s="9">
        <v>1</v>
      </c>
      <c r="I2143" s="9">
        <v>0</v>
      </c>
      <c r="J2143" s="34">
        <v>0.22</v>
      </c>
      <c r="K2143" s="34">
        <v>0.03</v>
      </c>
      <c r="L2143" s="9">
        <v>0</v>
      </c>
    </row>
    <row r="2144" spans="1:12" x14ac:dyDescent="0.3">
      <c r="A2144" s="3" t="s">
        <v>188</v>
      </c>
      <c r="B2144" s="3">
        <f t="shared" si="66"/>
        <v>45544</v>
      </c>
      <c r="C2144" s="7" t="s">
        <v>76</v>
      </c>
      <c r="D2144" s="7" t="s">
        <v>58</v>
      </c>
      <c r="E2144" s="9">
        <v>64</v>
      </c>
      <c r="F2144" s="9">
        <v>5462</v>
      </c>
      <c r="G2144" s="9">
        <f t="shared" si="67"/>
        <v>349568</v>
      </c>
      <c r="H2144" s="9">
        <v>0</v>
      </c>
      <c r="I2144" s="9">
        <v>0</v>
      </c>
      <c r="J2144" s="34">
        <v>0</v>
      </c>
      <c r="K2144" s="34">
        <v>0</v>
      </c>
      <c r="L2144" s="9">
        <v>0</v>
      </c>
    </row>
    <row r="2145" spans="1:12" x14ac:dyDescent="0.3">
      <c r="A2145" s="3" t="s">
        <v>188</v>
      </c>
      <c r="B2145" s="3">
        <f t="shared" si="66"/>
        <v>45544</v>
      </c>
      <c r="C2145" s="7" t="s">
        <v>76</v>
      </c>
      <c r="D2145" s="7" t="s">
        <v>59</v>
      </c>
      <c r="E2145" s="9">
        <v>56</v>
      </c>
      <c r="F2145" s="9">
        <v>5315</v>
      </c>
      <c r="G2145" s="9">
        <f t="shared" si="67"/>
        <v>297640</v>
      </c>
      <c r="H2145" s="9">
        <v>0</v>
      </c>
      <c r="I2145" s="9">
        <v>0</v>
      </c>
      <c r="J2145" s="34">
        <v>0</v>
      </c>
      <c r="K2145" s="34">
        <v>0</v>
      </c>
      <c r="L2145" s="9">
        <v>0</v>
      </c>
    </row>
    <row r="2146" spans="1:12" x14ac:dyDescent="0.3">
      <c r="A2146" s="3" t="s">
        <v>188</v>
      </c>
      <c r="B2146" s="3">
        <f t="shared" si="66"/>
        <v>45544</v>
      </c>
      <c r="C2146" s="7" t="s">
        <v>76</v>
      </c>
      <c r="D2146" s="7" t="s">
        <v>60</v>
      </c>
      <c r="E2146" s="9">
        <v>58</v>
      </c>
      <c r="F2146" s="9">
        <v>5248</v>
      </c>
      <c r="G2146" s="9">
        <f t="shared" si="67"/>
        <v>304384</v>
      </c>
      <c r="H2146" s="9">
        <v>0</v>
      </c>
      <c r="I2146" s="9">
        <v>0</v>
      </c>
      <c r="J2146" s="34">
        <v>0</v>
      </c>
      <c r="K2146" s="34">
        <v>0</v>
      </c>
      <c r="L2146" s="9">
        <v>0</v>
      </c>
    </row>
    <row r="2147" spans="1:12" x14ac:dyDescent="0.3">
      <c r="A2147" s="3" t="s">
        <v>188</v>
      </c>
      <c r="B2147" s="3">
        <f t="shared" si="66"/>
        <v>45544</v>
      </c>
      <c r="C2147" s="7" t="s">
        <v>76</v>
      </c>
      <c r="D2147" s="7" t="s">
        <v>61</v>
      </c>
      <c r="E2147" s="9">
        <v>57</v>
      </c>
      <c r="F2147" s="9">
        <v>1286</v>
      </c>
      <c r="G2147" s="9">
        <f t="shared" si="67"/>
        <v>73302</v>
      </c>
      <c r="H2147" s="9">
        <v>0</v>
      </c>
      <c r="I2147" s="9">
        <v>0</v>
      </c>
      <c r="J2147" s="34">
        <v>0</v>
      </c>
      <c r="K2147" s="34">
        <v>0</v>
      </c>
      <c r="L2147" s="9">
        <v>0</v>
      </c>
    </row>
    <row r="2148" spans="1:12" x14ac:dyDescent="0.3">
      <c r="A2148" s="3" t="s">
        <v>242</v>
      </c>
      <c r="B2148" s="3">
        <f t="shared" si="66"/>
        <v>45551</v>
      </c>
      <c r="C2148" s="7" t="s">
        <v>62</v>
      </c>
      <c r="D2148" s="7" t="s">
        <v>46</v>
      </c>
      <c r="E2148" s="9">
        <v>253</v>
      </c>
      <c r="F2148" s="9">
        <v>298</v>
      </c>
      <c r="G2148" s="9">
        <f t="shared" si="67"/>
        <v>75394</v>
      </c>
      <c r="H2148" s="9">
        <v>0</v>
      </c>
      <c r="I2148" s="9">
        <v>0</v>
      </c>
      <c r="J2148" s="34">
        <v>0</v>
      </c>
      <c r="K2148" s="34">
        <v>0</v>
      </c>
      <c r="L2148" s="9">
        <v>0</v>
      </c>
    </row>
    <row r="2149" spans="1:12" x14ac:dyDescent="0.3">
      <c r="A2149" s="3" t="s">
        <v>242</v>
      </c>
      <c r="B2149" s="3">
        <f t="shared" si="66"/>
        <v>45551</v>
      </c>
      <c r="C2149" s="7" t="s">
        <v>62</v>
      </c>
      <c r="D2149" s="7" t="s">
        <v>49</v>
      </c>
      <c r="E2149" s="9">
        <v>372</v>
      </c>
      <c r="F2149" s="9">
        <v>308</v>
      </c>
      <c r="G2149" s="9">
        <f t="shared" si="67"/>
        <v>114576</v>
      </c>
      <c r="H2149" s="9">
        <v>1</v>
      </c>
      <c r="I2149" s="9">
        <v>1</v>
      </c>
      <c r="J2149" s="34">
        <v>0.16</v>
      </c>
      <c r="K2149" s="34">
        <v>0.02</v>
      </c>
      <c r="L2149" s="9">
        <v>4</v>
      </c>
    </row>
    <row r="2150" spans="1:12" x14ac:dyDescent="0.3">
      <c r="A2150" s="3" t="s">
        <v>242</v>
      </c>
      <c r="B2150" s="3">
        <f t="shared" si="66"/>
        <v>45551</v>
      </c>
      <c r="C2150" s="7" t="s">
        <v>62</v>
      </c>
      <c r="D2150" s="7" t="s">
        <v>50</v>
      </c>
      <c r="E2150" s="9">
        <v>265</v>
      </c>
      <c r="F2150" s="9">
        <v>319</v>
      </c>
      <c r="G2150" s="9">
        <f t="shared" si="67"/>
        <v>84535</v>
      </c>
      <c r="H2150" s="9">
        <v>0</v>
      </c>
      <c r="I2150" s="9">
        <v>0</v>
      </c>
      <c r="J2150" s="34">
        <v>0</v>
      </c>
      <c r="K2150" s="34">
        <v>0</v>
      </c>
      <c r="L2150" s="9">
        <v>0</v>
      </c>
    </row>
    <row r="2151" spans="1:12" x14ac:dyDescent="0.3">
      <c r="A2151" s="3" t="s">
        <v>242</v>
      </c>
      <c r="B2151" s="3">
        <f t="shared" si="66"/>
        <v>45551</v>
      </c>
      <c r="C2151" s="7" t="s">
        <v>62</v>
      </c>
      <c r="D2151" s="7" t="s">
        <v>51</v>
      </c>
      <c r="E2151" s="9">
        <v>257</v>
      </c>
      <c r="F2151" s="9">
        <v>354</v>
      </c>
      <c r="G2151" s="9">
        <f t="shared" si="67"/>
        <v>90978</v>
      </c>
      <c r="H2151" s="9">
        <v>0</v>
      </c>
      <c r="I2151" s="9">
        <v>0</v>
      </c>
      <c r="J2151" s="34">
        <v>0</v>
      </c>
      <c r="K2151" s="34">
        <v>0</v>
      </c>
      <c r="L2151" s="9">
        <v>0</v>
      </c>
    </row>
    <row r="2152" spans="1:12" x14ac:dyDescent="0.3">
      <c r="A2152" s="3" t="s">
        <v>242</v>
      </c>
      <c r="B2152" s="3">
        <f t="shared" si="66"/>
        <v>45551</v>
      </c>
      <c r="C2152" s="7" t="s">
        <v>62</v>
      </c>
      <c r="D2152" s="7" t="s">
        <v>52</v>
      </c>
      <c r="E2152" s="9">
        <v>265</v>
      </c>
      <c r="F2152" s="9">
        <v>260</v>
      </c>
      <c r="G2152" s="9">
        <f t="shared" si="67"/>
        <v>68900</v>
      </c>
      <c r="H2152" s="9">
        <v>0</v>
      </c>
      <c r="I2152" s="9">
        <v>0</v>
      </c>
      <c r="J2152" s="34">
        <v>0</v>
      </c>
      <c r="K2152" s="34">
        <v>0</v>
      </c>
      <c r="L2152" s="9">
        <v>0</v>
      </c>
    </row>
    <row r="2153" spans="1:12" x14ac:dyDescent="0.3">
      <c r="A2153" s="3" t="s">
        <v>242</v>
      </c>
      <c r="B2153" s="3">
        <f t="shared" si="66"/>
        <v>45551</v>
      </c>
      <c r="C2153" s="7" t="s">
        <v>62</v>
      </c>
      <c r="D2153" s="7" t="s">
        <v>54</v>
      </c>
      <c r="E2153" s="9">
        <v>365</v>
      </c>
      <c r="F2153" s="9">
        <v>167</v>
      </c>
      <c r="G2153" s="9">
        <f t="shared" si="67"/>
        <v>60955</v>
      </c>
      <c r="H2153" s="9">
        <v>0</v>
      </c>
      <c r="I2153" s="9">
        <v>0</v>
      </c>
      <c r="J2153" s="34">
        <v>0</v>
      </c>
      <c r="K2153" s="34">
        <v>0</v>
      </c>
      <c r="L2153" s="9">
        <v>0</v>
      </c>
    </row>
    <row r="2154" spans="1:12" x14ac:dyDescent="0.3">
      <c r="A2154" s="3" t="s">
        <v>242</v>
      </c>
      <c r="B2154" s="3">
        <f t="shared" si="66"/>
        <v>45551</v>
      </c>
      <c r="C2154" s="7" t="s">
        <v>62</v>
      </c>
      <c r="D2154" s="7" t="s">
        <v>55</v>
      </c>
      <c r="E2154" s="9">
        <v>376</v>
      </c>
      <c r="F2154" s="9">
        <v>187</v>
      </c>
      <c r="G2154" s="9">
        <f t="shared" si="67"/>
        <v>70312</v>
      </c>
      <c r="H2154" s="9">
        <v>0</v>
      </c>
      <c r="I2154" s="9">
        <v>0</v>
      </c>
      <c r="J2154" s="34">
        <v>0</v>
      </c>
      <c r="K2154" s="34">
        <v>0</v>
      </c>
      <c r="L2154" s="9">
        <v>0</v>
      </c>
    </row>
    <row r="2155" spans="1:12" x14ac:dyDescent="0.3">
      <c r="A2155" s="3" t="s">
        <v>242</v>
      </c>
      <c r="B2155" s="3">
        <f t="shared" si="66"/>
        <v>45551</v>
      </c>
      <c r="C2155" s="7" t="s">
        <v>62</v>
      </c>
      <c r="D2155" s="7" t="s">
        <v>56</v>
      </c>
      <c r="E2155" s="9">
        <v>379</v>
      </c>
      <c r="F2155" s="9">
        <v>206</v>
      </c>
      <c r="G2155" s="9">
        <f t="shared" si="67"/>
        <v>78074</v>
      </c>
      <c r="H2155" s="9">
        <v>0</v>
      </c>
      <c r="I2155" s="9">
        <v>0</v>
      </c>
      <c r="J2155" s="34">
        <v>0</v>
      </c>
      <c r="K2155" s="34">
        <v>0</v>
      </c>
      <c r="L2155" s="9">
        <v>0</v>
      </c>
    </row>
    <row r="2156" spans="1:12" x14ac:dyDescent="0.3">
      <c r="A2156" s="3" t="s">
        <v>242</v>
      </c>
      <c r="B2156" s="3">
        <f t="shared" si="66"/>
        <v>45551</v>
      </c>
      <c r="C2156" s="7" t="s">
        <v>62</v>
      </c>
      <c r="D2156" s="7" t="s">
        <v>57</v>
      </c>
      <c r="E2156" s="9">
        <v>372</v>
      </c>
      <c r="F2156" s="9">
        <v>179</v>
      </c>
      <c r="G2156" s="9">
        <f t="shared" si="67"/>
        <v>66588</v>
      </c>
      <c r="H2156" s="9">
        <v>0</v>
      </c>
      <c r="I2156" s="9">
        <v>0</v>
      </c>
      <c r="J2156" s="34">
        <v>0</v>
      </c>
      <c r="K2156" s="34">
        <v>0</v>
      </c>
      <c r="L2156" s="9">
        <v>0</v>
      </c>
    </row>
    <row r="2157" spans="1:12" x14ac:dyDescent="0.3">
      <c r="A2157" s="3" t="s">
        <v>242</v>
      </c>
      <c r="B2157" s="3">
        <f t="shared" si="66"/>
        <v>45551</v>
      </c>
      <c r="C2157" s="7" t="s">
        <v>62</v>
      </c>
      <c r="D2157" s="7" t="s">
        <v>58</v>
      </c>
      <c r="E2157" s="9">
        <v>54</v>
      </c>
      <c r="F2157" s="9">
        <v>5251</v>
      </c>
      <c r="G2157" s="9">
        <f t="shared" si="67"/>
        <v>283554</v>
      </c>
      <c r="H2157" s="9">
        <v>0</v>
      </c>
      <c r="I2157" s="9">
        <v>0</v>
      </c>
      <c r="J2157" s="34">
        <v>0</v>
      </c>
      <c r="K2157" s="34">
        <v>0</v>
      </c>
      <c r="L2157" s="9">
        <v>0</v>
      </c>
    </row>
    <row r="2158" spans="1:12" x14ac:dyDescent="0.3">
      <c r="A2158" s="3" t="s">
        <v>242</v>
      </c>
      <c r="B2158" s="3">
        <f t="shared" si="66"/>
        <v>45551</v>
      </c>
      <c r="C2158" s="7" t="s">
        <v>62</v>
      </c>
      <c r="D2158" s="7" t="s">
        <v>59</v>
      </c>
      <c r="E2158" s="9">
        <v>64</v>
      </c>
      <c r="F2158" s="9">
        <v>5120</v>
      </c>
      <c r="G2158" s="9">
        <f t="shared" si="67"/>
        <v>327680</v>
      </c>
      <c r="H2158" s="9">
        <v>1</v>
      </c>
      <c r="I2158" s="9">
        <v>0</v>
      </c>
      <c r="J2158" s="34">
        <v>7.0000000000000007E-2</v>
      </c>
      <c r="K2158" s="34">
        <v>0.01</v>
      </c>
      <c r="L2158" s="9">
        <v>0</v>
      </c>
    </row>
    <row r="2159" spans="1:12" x14ac:dyDescent="0.3">
      <c r="A2159" s="3" t="s">
        <v>242</v>
      </c>
      <c r="B2159" s="3">
        <f t="shared" si="66"/>
        <v>45551</v>
      </c>
      <c r="C2159" s="7" t="s">
        <v>62</v>
      </c>
      <c r="D2159" s="7" t="s">
        <v>60</v>
      </c>
      <c r="E2159" s="9">
        <v>64</v>
      </c>
      <c r="F2159" s="9">
        <v>4965</v>
      </c>
      <c r="G2159" s="9">
        <f t="shared" si="67"/>
        <v>317760</v>
      </c>
      <c r="H2159" s="9">
        <v>1</v>
      </c>
      <c r="I2159" s="9">
        <v>1</v>
      </c>
      <c r="J2159" s="34">
        <v>0.08</v>
      </c>
      <c r="K2159" s="34">
        <v>0.01</v>
      </c>
      <c r="L2159" s="9">
        <v>0</v>
      </c>
    </row>
    <row r="2160" spans="1:12" x14ac:dyDescent="0.3">
      <c r="A2160" s="3" t="s">
        <v>242</v>
      </c>
      <c r="B2160" s="3">
        <f t="shared" si="66"/>
        <v>45551</v>
      </c>
      <c r="C2160" s="7" t="s">
        <v>62</v>
      </c>
      <c r="D2160" s="7" t="s">
        <v>61</v>
      </c>
      <c r="E2160" s="9">
        <v>47</v>
      </c>
      <c r="F2160" s="9">
        <v>1227</v>
      </c>
      <c r="G2160" s="9">
        <f t="shared" si="67"/>
        <v>57669</v>
      </c>
      <c r="H2160" s="9">
        <v>0</v>
      </c>
      <c r="I2160" s="9">
        <v>0</v>
      </c>
      <c r="J2160" s="34">
        <v>0</v>
      </c>
      <c r="K2160" s="34">
        <v>0</v>
      </c>
      <c r="L2160" s="9">
        <v>0</v>
      </c>
    </row>
    <row r="2161" spans="1:12" x14ac:dyDescent="0.3">
      <c r="A2161" s="3" t="s">
        <v>242</v>
      </c>
      <c r="B2161" s="3">
        <f t="shared" si="66"/>
        <v>45551</v>
      </c>
      <c r="C2161" s="7" t="s">
        <v>66</v>
      </c>
      <c r="D2161" s="7" t="s">
        <v>46</v>
      </c>
      <c r="E2161" s="9">
        <v>205</v>
      </c>
      <c r="F2161" s="9">
        <v>305</v>
      </c>
      <c r="G2161" s="9">
        <f t="shared" si="67"/>
        <v>62525</v>
      </c>
      <c r="H2161" s="9">
        <v>1</v>
      </c>
      <c r="I2161" s="9">
        <v>0</v>
      </c>
      <c r="J2161" s="34">
        <v>0.17</v>
      </c>
      <c r="K2161" s="34">
        <v>0.01</v>
      </c>
      <c r="L2161" s="9">
        <v>0</v>
      </c>
    </row>
    <row r="2162" spans="1:12" x14ac:dyDescent="0.3">
      <c r="A2162" s="3" t="s">
        <v>242</v>
      </c>
      <c r="B2162" s="3">
        <f t="shared" si="66"/>
        <v>45551</v>
      </c>
      <c r="C2162" s="7" t="s">
        <v>66</v>
      </c>
      <c r="D2162" s="7" t="s">
        <v>49</v>
      </c>
      <c r="E2162" s="9">
        <v>196</v>
      </c>
      <c r="F2162" s="9">
        <v>317</v>
      </c>
      <c r="G2162" s="9">
        <f t="shared" si="67"/>
        <v>62132</v>
      </c>
      <c r="H2162" s="9">
        <v>0</v>
      </c>
      <c r="I2162" s="9">
        <v>0</v>
      </c>
      <c r="J2162" s="34">
        <v>0</v>
      </c>
      <c r="K2162" s="34">
        <v>0</v>
      </c>
      <c r="L2162" s="9">
        <v>0</v>
      </c>
    </row>
    <row r="2163" spans="1:12" x14ac:dyDescent="0.3">
      <c r="A2163" s="3" t="s">
        <v>242</v>
      </c>
      <c r="B2163" s="3">
        <f t="shared" si="66"/>
        <v>45551</v>
      </c>
      <c r="C2163" s="7" t="s">
        <v>66</v>
      </c>
      <c r="D2163" s="7" t="s">
        <v>50</v>
      </c>
      <c r="E2163" s="9">
        <v>191</v>
      </c>
      <c r="F2163" s="9">
        <v>324</v>
      </c>
      <c r="G2163" s="9">
        <f t="shared" si="67"/>
        <v>61884</v>
      </c>
      <c r="H2163" s="9">
        <v>0</v>
      </c>
      <c r="I2163" s="9">
        <v>0</v>
      </c>
      <c r="J2163" s="34">
        <v>0</v>
      </c>
      <c r="K2163" s="34">
        <v>0</v>
      </c>
      <c r="L2163" s="9">
        <v>0</v>
      </c>
    </row>
    <row r="2164" spans="1:12" x14ac:dyDescent="0.3">
      <c r="A2164" s="3" t="s">
        <v>242</v>
      </c>
      <c r="B2164" s="3">
        <f t="shared" si="66"/>
        <v>45551</v>
      </c>
      <c r="C2164" s="7" t="s">
        <v>66</v>
      </c>
      <c r="D2164" s="7" t="s">
        <v>51</v>
      </c>
      <c r="E2164" s="9">
        <v>151</v>
      </c>
      <c r="F2164" s="9">
        <v>364</v>
      </c>
      <c r="G2164" s="9">
        <f t="shared" si="67"/>
        <v>54964</v>
      </c>
      <c r="H2164" s="9">
        <v>0</v>
      </c>
      <c r="I2164" s="9">
        <v>0</v>
      </c>
      <c r="J2164" s="34">
        <v>0</v>
      </c>
      <c r="K2164" s="34">
        <v>0</v>
      </c>
      <c r="L2164" s="9">
        <v>2</v>
      </c>
    </row>
    <row r="2165" spans="1:12" x14ac:dyDescent="0.3">
      <c r="A2165" s="3" t="s">
        <v>242</v>
      </c>
      <c r="B2165" s="3">
        <f t="shared" si="66"/>
        <v>45551</v>
      </c>
      <c r="C2165" s="7" t="s">
        <v>66</v>
      </c>
      <c r="D2165" s="7" t="s">
        <v>52</v>
      </c>
      <c r="E2165" s="9">
        <v>196</v>
      </c>
      <c r="F2165" s="9">
        <v>269</v>
      </c>
      <c r="G2165" s="9">
        <f t="shared" si="67"/>
        <v>52724</v>
      </c>
      <c r="H2165" s="9">
        <v>1</v>
      </c>
      <c r="I2165" s="9">
        <v>0</v>
      </c>
      <c r="J2165" s="34">
        <v>0.12</v>
      </c>
      <c r="K2165" s="34">
        <v>0.01</v>
      </c>
      <c r="L2165" s="9">
        <v>0</v>
      </c>
    </row>
    <row r="2166" spans="1:12" x14ac:dyDescent="0.3">
      <c r="A2166" s="3" t="s">
        <v>242</v>
      </c>
      <c r="B2166" s="3">
        <f t="shared" si="66"/>
        <v>45551</v>
      </c>
      <c r="C2166" s="7" t="s">
        <v>66</v>
      </c>
      <c r="D2166" s="7" t="s">
        <v>54</v>
      </c>
      <c r="E2166" s="9">
        <v>249</v>
      </c>
      <c r="F2166" s="9">
        <v>172</v>
      </c>
      <c r="G2166" s="9">
        <f t="shared" si="67"/>
        <v>42828</v>
      </c>
      <c r="H2166" s="9">
        <v>0</v>
      </c>
      <c r="I2166" s="9">
        <v>0</v>
      </c>
      <c r="J2166" s="34">
        <v>0</v>
      </c>
      <c r="K2166" s="34">
        <v>0</v>
      </c>
      <c r="L2166" s="9">
        <v>0</v>
      </c>
    </row>
    <row r="2167" spans="1:12" x14ac:dyDescent="0.3">
      <c r="A2167" s="3" t="s">
        <v>242</v>
      </c>
      <c r="B2167" s="3">
        <f t="shared" si="66"/>
        <v>45551</v>
      </c>
      <c r="C2167" s="7" t="s">
        <v>66</v>
      </c>
      <c r="D2167" s="7" t="s">
        <v>55</v>
      </c>
      <c r="E2167" s="9">
        <v>328</v>
      </c>
      <c r="F2167" s="9">
        <v>191</v>
      </c>
      <c r="G2167" s="9">
        <f t="shared" si="67"/>
        <v>62648</v>
      </c>
      <c r="H2167" s="9">
        <v>1</v>
      </c>
      <c r="I2167" s="9">
        <v>0</v>
      </c>
      <c r="J2167" s="34">
        <v>0.28999999999999998</v>
      </c>
      <c r="K2167" s="34">
        <v>0.02</v>
      </c>
      <c r="L2167" s="9">
        <v>0</v>
      </c>
    </row>
    <row r="2168" spans="1:12" x14ac:dyDescent="0.3">
      <c r="A2168" s="3" t="s">
        <v>242</v>
      </c>
      <c r="B2168" s="3">
        <f t="shared" si="66"/>
        <v>45551</v>
      </c>
      <c r="C2168" s="7" t="s">
        <v>66</v>
      </c>
      <c r="D2168" s="7" t="s">
        <v>56</v>
      </c>
      <c r="E2168" s="9">
        <v>216</v>
      </c>
      <c r="F2168" s="9">
        <v>212</v>
      </c>
      <c r="G2168" s="9">
        <f t="shared" si="67"/>
        <v>45792</v>
      </c>
      <c r="H2168" s="9">
        <v>0</v>
      </c>
      <c r="I2168" s="9">
        <v>0</v>
      </c>
      <c r="J2168" s="34">
        <v>0</v>
      </c>
      <c r="K2168" s="34">
        <v>0</v>
      </c>
      <c r="L2168" s="9">
        <v>0</v>
      </c>
    </row>
    <row r="2169" spans="1:12" x14ac:dyDescent="0.3">
      <c r="A2169" s="3" t="s">
        <v>242</v>
      </c>
      <c r="B2169" s="3">
        <f t="shared" si="66"/>
        <v>45551</v>
      </c>
      <c r="C2169" s="7" t="s">
        <v>66</v>
      </c>
      <c r="D2169" s="7" t="s">
        <v>57</v>
      </c>
      <c r="E2169" s="9">
        <v>271</v>
      </c>
      <c r="F2169" s="9">
        <v>182</v>
      </c>
      <c r="G2169" s="9">
        <f t="shared" si="67"/>
        <v>49322</v>
      </c>
      <c r="H2169" s="9">
        <v>0</v>
      </c>
      <c r="I2169" s="9">
        <v>0</v>
      </c>
      <c r="J2169" s="34">
        <v>0</v>
      </c>
      <c r="K2169" s="34">
        <v>0</v>
      </c>
      <c r="L2169" s="9">
        <v>0</v>
      </c>
    </row>
    <row r="2170" spans="1:12" x14ac:dyDescent="0.3">
      <c r="A2170" s="3" t="s">
        <v>242</v>
      </c>
      <c r="B2170" s="3">
        <f t="shared" si="66"/>
        <v>45551</v>
      </c>
      <c r="C2170" s="7" t="s">
        <v>66</v>
      </c>
      <c r="D2170" s="7" t="s">
        <v>58</v>
      </c>
      <c r="E2170" s="9">
        <v>43</v>
      </c>
      <c r="F2170" s="9">
        <v>5352</v>
      </c>
      <c r="G2170" s="9">
        <f t="shared" si="67"/>
        <v>230136</v>
      </c>
      <c r="H2170" s="9">
        <v>0</v>
      </c>
      <c r="I2170" s="9">
        <v>0</v>
      </c>
      <c r="J2170" s="34">
        <v>0</v>
      </c>
      <c r="K2170" s="34">
        <v>0</v>
      </c>
      <c r="L2170" s="9">
        <v>0</v>
      </c>
    </row>
    <row r="2171" spans="1:12" x14ac:dyDescent="0.3">
      <c r="A2171" s="3" t="s">
        <v>242</v>
      </c>
      <c r="B2171" s="3">
        <f t="shared" si="66"/>
        <v>45551</v>
      </c>
      <c r="C2171" s="7" t="s">
        <v>66</v>
      </c>
      <c r="D2171" s="7" t="s">
        <v>59</v>
      </c>
      <c r="E2171" s="9">
        <v>46</v>
      </c>
      <c r="F2171" s="9">
        <v>5208</v>
      </c>
      <c r="G2171" s="9">
        <f t="shared" si="67"/>
        <v>239568</v>
      </c>
      <c r="H2171" s="9">
        <v>1</v>
      </c>
      <c r="I2171" s="9">
        <v>0</v>
      </c>
      <c r="J2171" s="34">
        <v>0.06</v>
      </c>
      <c r="K2171" s="34">
        <v>0</v>
      </c>
      <c r="L2171" s="9">
        <v>0</v>
      </c>
    </row>
    <row r="2172" spans="1:12" x14ac:dyDescent="0.3">
      <c r="A2172" s="3" t="s">
        <v>242</v>
      </c>
      <c r="B2172" s="3">
        <f t="shared" si="66"/>
        <v>45551</v>
      </c>
      <c r="C2172" s="7" t="s">
        <v>66</v>
      </c>
      <c r="D2172" s="7" t="s">
        <v>60</v>
      </c>
      <c r="E2172" s="9">
        <v>42</v>
      </c>
      <c r="F2172" s="9">
        <v>5070</v>
      </c>
      <c r="G2172" s="9">
        <f t="shared" si="67"/>
        <v>212940</v>
      </c>
      <c r="H2172" s="9">
        <v>0</v>
      </c>
      <c r="I2172" s="9">
        <v>0</v>
      </c>
      <c r="J2172" s="34">
        <v>0</v>
      </c>
      <c r="K2172" s="34">
        <v>0</v>
      </c>
      <c r="L2172" s="9">
        <v>0</v>
      </c>
    </row>
    <row r="2173" spans="1:12" x14ac:dyDescent="0.3">
      <c r="A2173" s="3" t="s">
        <v>242</v>
      </c>
      <c r="B2173" s="3">
        <f t="shared" si="66"/>
        <v>45551</v>
      </c>
      <c r="C2173" s="7" t="s">
        <v>70</v>
      </c>
      <c r="D2173" s="7" t="s">
        <v>46</v>
      </c>
      <c r="E2173" s="9">
        <v>98</v>
      </c>
      <c r="F2173" s="9">
        <v>313</v>
      </c>
      <c r="G2173" s="9">
        <f t="shared" si="67"/>
        <v>30674</v>
      </c>
      <c r="H2173" s="9">
        <v>0</v>
      </c>
      <c r="I2173" s="9">
        <v>0</v>
      </c>
      <c r="J2173" s="34">
        <v>0</v>
      </c>
      <c r="K2173" s="34">
        <v>0</v>
      </c>
      <c r="L2173" s="9">
        <v>0</v>
      </c>
    </row>
    <row r="2174" spans="1:12" x14ac:dyDescent="0.3">
      <c r="A2174" s="3" t="s">
        <v>242</v>
      </c>
      <c r="B2174" s="3">
        <f t="shared" si="66"/>
        <v>45551</v>
      </c>
      <c r="C2174" s="7" t="s">
        <v>70</v>
      </c>
      <c r="D2174" s="7" t="s">
        <v>49</v>
      </c>
      <c r="E2174" s="9">
        <v>92</v>
      </c>
      <c r="F2174" s="9">
        <v>325</v>
      </c>
      <c r="G2174" s="9">
        <f t="shared" si="67"/>
        <v>29900</v>
      </c>
      <c r="H2174" s="9">
        <v>1</v>
      </c>
      <c r="I2174" s="9">
        <v>0</v>
      </c>
      <c r="J2174" s="34">
        <v>0.11</v>
      </c>
      <c r="K2174" s="34">
        <v>0.01</v>
      </c>
      <c r="L2174" s="9">
        <v>1</v>
      </c>
    </row>
    <row r="2175" spans="1:12" x14ac:dyDescent="0.3">
      <c r="A2175" s="3" t="s">
        <v>242</v>
      </c>
      <c r="B2175" s="3">
        <f t="shared" si="66"/>
        <v>45551</v>
      </c>
      <c r="C2175" s="7" t="s">
        <v>70</v>
      </c>
      <c r="D2175" s="7" t="s">
        <v>50</v>
      </c>
      <c r="E2175" s="9">
        <v>82</v>
      </c>
      <c r="F2175" s="9">
        <v>333</v>
      </c>
      <c r="G2175" s="9">
        <f t="shared" si="67"/>
        <v>27306</v>
      </c>
      <c r="H2175" s="9">
        <v>0</v>
      </c>
      <c r="I2175" s="9">
        <v>0</v>
      </c>
      <c r="J2175" s="34">
        <v>0</v>
      </c>
      <c r="K2175" s="34">
        <v>0</v>
      </c>
      <c r="L2175" s="9">
        <v>0</v>
      </c>
    </row>
    <row r="2176" spans="1:12" x14ac:dyDescent="0.3">
      <c r="A2176" s="3" t="s">
        <v>242</v>
      </c>
      <c r="B2176" s="3">
        <f t="shared" si="66"/>
        <v>45551</v>
      </c>
      <c r="C2176" s="7" t="s">
        <v>70</v>
      </c>
      <c r="D2176" s="7" t="s">
        <v>52</v>
      </c>
      <c r="E2176" s="9">
        <v>95</v>
      </c>
      <c r="F2176" s="9">
        <v>274</v>
      </c>
      <c r="G2176" s="9">
        <f t="shared" si="67"/>
        <v>26030</v>
      </c>
      <c r="H2176" s="9">
        <v>0</v>
      </c>
      <c r="I2176" s="9">
        <v>0</v>
      </c>
      <c r="J2176" s="34">
        <v>0</v>
      </c>
      <c r="K2176" s="34">
        <v>0</v>
      </c>
      <c r="L2176" s="9">
        <v>1</v>
      </c>
    </row>
    <row r="2177" spans="1:12" x14ac:dyDescent="0.3">
      <c r="A2177" s="3" t="s">
        <v>242</v>
      </c>
      <c r="B2177" s="3">
        <f t="shared" si="66"/>
        <v>45551</v>
      </c>
      <c r="C2177" s="7" t="s">
        <v>70</v>
      </c>
      <c r="D2177" s="7" t="s">
        <v>55</v>
      </c>
      <c r="E2177" s="9">
        <v>164</v>
      </c>
      <c r="F2177" s="9">
        <v>196</v>
      </c>
      <c r="G2177" s="9">
        <f t="shared" si="67"/>
        <v>32144</v>
      </c>
      <c r="H2177" s="9">
        <v>1</v>
      </c>
      <c r="I2177" s="9">
        <v>1</v>
      </c>
      <c r="J2177" s="34">
        <v>0.19</v>
      </c>
      <c r="K2177" s="34">
        <v>0.02</v>
      </c>
      <c r="L2177" s="9">
        <v>0</v>
      </c>
    </row>
    <row r="2178" spans="1:12" x14ac:dyDescent="0.3">
      <c r="A2178" s="3" t="s">
        <v>242</v>
      </c>
      <c r="B2178" s="3">
        <f t="shared" ref="B2178:B2241" si="68">DATE(LEFT(A2178,4),1,1)
 + MOD(1 - WEEKDAY(DATE(LEFT(A2178,4),1,1),2),7)
 + 7*(VALUE(RIGHT(A2178,2)) - 1)</f>
        <v>45551</v>
      </c>
      <c r="C2178" s="7" t="s">
        <v>70</v>
      </c>
      <c r="D2178" s="7" t="s">
        <v>56</v>
      </c>
      <c r="E2178" s="9">
        <v>132</v>
      </c>
      <c r="F2178" s="9">
        <v>215</v>
      </c>
      <c r="G2178" s="9">
        <f t="shared" ref="G2178:G2241" si="69">E2178*F2178</f>
        <v>28380</v>
      </c>
      <c r="H2178" s="9">
        <v>0</v>
      </c>
      <c r="I2178" s="9">
        <v>0</v>
      </c>
      <c r="J2178" s="34">
        <v>0</v>
      </c>
      <c r="K2178" s="34">
        <v>0</v>
      </c>
      <c r="L2178" s="9">
        <v>0</v>
      </c>
    </row>
    <row r="2179" spans="1:12" x14ac:dyDescent="0.3">
      <c r="A2179" s="3" t="s">
        <v>242</v>
      </c>
      <c r="B2179" s="3">
        <f t="shared" si="68"/>
        <v>45551</v>
      </c>
      <c r="C2179" s="7" t="s">
        <v>70</v>
      </c>
      <c r="D2179" s="7" t="s">
        <v>57</v>
      </c>
      <c r="E2179" s="9">
        <v>118</v>
      </c>
      <c r="F2179" s="9">
        <v>187</v>
      </c>
      <c r="G2179" s="9">
        <f t="shared" si="69"/>
        <v>22066</v>
      </c>
      <c r="H2179" s="9">
        <v>0</v>
      </c>
      <c r="I2179" s="9">
        <v>0</v>
      </c>
      <c r="J2179" s="34">
        <v>0</v>
      </c>
      <c r="K2179" s="34">
        <v>0</v>
      </c>
      <c r="L2179" s="9">
        <v>0</v>
      </c>
    </row>
    <row r="2180" spans="1:12" x14ac:dyDescent="0.3">
      <c r="A2180" s="3" t="s">
        <v>242</v>
      </c>
      <c r="B2180" s="3">
        <f t="shared" si="68"/>
        <v>45551</v>
      </c>
      <c r="C2180" s="7" t="s">
        <v>74</v>
      </c>
      <c r="D2180" s="7" t="s">
        <v>46</v>
      </c>
      <c r="E2180" s="9">
        <v>289</v>
      </c>
      <c r="F2180" s="9">
        <v>302</v>
      </c>
      <c r="G2180" s="9">
        <f t="shared" si="69"/>
        <v>87278</v>
      </c>
      <c r="H2180" s="9">
        <v>1</v>
      </c>
      <c r="I2180" s="9">
        <v>0</v>
      </c>
      <c r="J2180" s="34">
        <v>0.15</v>
      </c>
      <c r="K2180" s="34">
        <v>0.02</v>
      </c>
      <c r="L2180" s="9">
        <v>0</v>
      </c>
    </row>
    <row r="2181" spans="1:12" x14ac:dyDescent="0.3">
      <c r="A2181" s="3" t="s">
        <v>242</v>
      </c>
      <c r="B2181" s="3">
        <f t="shared" si="68"/>
        <v>45551</v>
      </c>
      <c r="C2181" s="7" t="s">
        <v>74</v>
      </c>
      <c r="D2181" s="7" t="s">
        <v>49</v>
      </c>
      <c r="E2181" s="9">
        <v>305</v>
      </c>
      <c r="F2181" s="9">
        <v>310</v>
      </c>
      <c r="G2181" s="9">
        <f t="shared" si="69"/>
        <v>94550</v>
      </c>
      <c r="H2181" s="9">
        <v>1</v>
      </c>
      <c r="I2181" s="9">
        <v>1</v>
      </c>
      <c r="J2181" s="34">
        <v>0.12</v>
      </c>
      <c r="K2181" s="34">
        <v>0.02</v>
      </c>
      <c r="L2181" s="9">
        <v>0</v>
      </c>
    </row>
    <row r="2182" spans="1:12" x14ac:dyDescent="0.3">
      <c r="A2182" s="3" t="s">
        <v>242</v>
      </c>
      <c r="B2182" s="3">
        <f t="shared" si="68"/>
        <v>45551</v>
      </c>
      <c r="C2182" s="7" t="s">
        <v>74</v>
      </c>
      <c r="D2182" s="7" t="s">
        <v>50</v>
      </c>
      <c r="E2182" s="9">
        <v>259</v>
      </c>
      <c r="F2182" s="9">
        <v>318</v>
      </c>
      <c r="G2182" s="9">
        <f t="shared" si="69"/>
        <v>82362</v>
      </c>
      <c r="H2182" s="9">
        <v>0</v>
      </c>
      <c r="I2182" s="9">
        <v>0</v>
      </c>
      <c r="J2182" s="34">
        <v>0</v>
      </c>
      <c r="K2182" s="34">
        <v>0</v>
      </c>
      <c r="L2182" s="9">
        <v>0</v>
      </c>
    </row>
    <row r="2183" spans="1:12" x14ac:dyDescent="0.3">
      <c r="A2183" s="3" t="s">
        <v>242</v>
      </c>
      <c r="B2183" s="3">
        <f t="shared" si="68"/>
        <v>45551</v>
      </c>
      <c r="C2183" s="7" t="s">
        <v>74</v>
      </c>
      <c r="D2183" s="7" t="s">
        <v>51</v>
      </c>
      <c r="E2183" s="9">
        <v>278</v>
      </c>
      <c r="F2183" s="9">
        <v>356</v>
      </c>
      <c r="G2183" s="9">
        <f t="shared" si="69"/>
        <v>98968</v>
      </c>
      <c r="H2183" s="9">
        <v>0</v>
      </c>
      <c r="I2183" s="9">
        <v>0</v>
      </c>
      <c r="J2183" s="34">
        <v>0</v>
      </c>
      <c r="K2183" s="34">
        <v>0</v>
      </c>
      <c r="L2183" s="9">
        <v>0</v>
      </c>
    </row>
    <row r="2184" spans="1:12" x14ac:dyDescent="0.3">
      <c r="A2184" s="3" t="s">
        <v>242</v>
      </c>
      <c r="B2184" s="3">
        <f t="shared" si="68"/>
        <v>45551</v>
      </c>
      <c r="C2184" s="7" t="s">
        <v>74</v>
      </c>
      <c r="D2184" s="7" t="s">
        <v>52</v>
      </c>
      <c r="E2184" s="9">
        <v>316</v>
      </c>
      <c r="F2184" s="9">
        <v>263</v>
      </c>
      <c r="G2184" s="9">
        <f t="shared" si="69"/>
        <v>83108</v>
      </c>
      <c r="H2184" s="9">
        <v>1</v>
      </c>
      <c r="I2184" s="9">
        <v>0</v>
      </c>
      <c r="J2184" s="34">
        <v>0.2</v>
      </c>
      <c r="K2184" s="34">
        <v>0.02</v>
      </c>
      <c r="L2184" s="9">
        <v>0</v>
      </c>
    </row>
    <row r="2185" spans="1:12" x14ac:dyDescent="0.3">
      <c r="A2185" s="3" t="s">
        <v>242</v>
      </c>
      <c r="B2185" s="3">
        <f t="shared" si="68"/>
        <v>45551</v>
      </c>
      <c r="C2185" s="7" t="s">
        <v>74</v>
      </c>
      <c r="D2185" s="7" t="s">
        <v>54</v>
      </c>
      <c r="E2185" s="9">
        <v>406</v>
      </c>
      <c r="F2185" s="9">
        <v>167</v>
      </c>
      <c r="G2185" s="9">
        <f t="shared" si="69"/>
        <v>67802</v>
      </c>
      <c r="H2185" s="9">
        <v>0</v>
      </c>
      <c r="I2185" s="9">
        <v>0</v>
      </c>
      <c r="J2185" s="34">
        <v>0</v>
      </c>
      <c r="K2185" s="34">
        <v>0</v>
      </c>
      <c r="L2185" s="9">
        <v>0</v>
      </c>
    </row>
    <row r="2186" spans="1:12" x14ac:dyDescent="0.3">
      <c r="A2186" s="3" t="s">
        <v>242</v>
      </c>
      <c r="B2186" s="3">
        <f t="shared" si="68"/>
        <v>45551</v>
      </c>
      <c r="C2186" s="7" t="s">
        <v>74</v>
      </c>
      <c r="D2186" s="7" t="s">
        <v>55</v>
      </c>
      <c r="E2186" s="9">
        <v>335</v>
      </c>
      <c r="F2186" s="9">
        <v>188</v>
      </c>
      <c r="G2186" s="9">
        <f t="shared" si="69"/>
        <v>62980</v>
      </c>
      <c r="H2186" s="9">
        <v>0</v>
      </c>
      <c r="I2186" s="9">
        <v>0</v>
      </c>
      <c r="J2186" s="34">
        <v>0</v>
      </c>
      <c r="K2186" s="34">
        <v>0</v>
      </c>
      <c r="L2186" s="9">
        <v>0</v>
      </c>
    </row>
    <row r="2187" spans="1:12" x14ac:dyDescent="0.3">
      <c r="A2187" s="3" t="s">
        <v>242</v>
      </c>
      <c r="B2187" s="3">
        <f t="shared" si="68"/>
        <v>45551</v>
      </c>
      <c r="C2187" s="7" t="s">
        <v>74</v>
      </c>
      <c r="D2187" s="7" t="s">
        <v>56</v>
      </c>
      <c r="E2187" s="9">
        <v>366</v>
      </c>
      <c r="F2187" s="9">
        <v>207</v>
      </c>
      <c r="G2187" s="9">
        <f t="shared" si="69"/>
        <v>75762</v>
      </c>
      <c r="H2187" s="9">
        <v>0</v>
      </c>
      <c r="I2187" s="9">
        <v>0</v>
      </c>
      <c r="J2187" s="34">
        <v>0</v>
      </c>
      <c r="K2187" s="34">
        <v>0</v>
      </c>
      <c r="L2187" s="9">
        <v>0</v>
      </c>
    </row>
    <row r="2188" spans="1:12" x14ac:dyDescent="0.3">
      <c r="A2188" s="3" t="s">
        <v>242</v>
      </c>
      <c r="B2188" s="3">
        <f t="shared" si="68"/>
        <v>45551</v>
      </c>
      <c r="C2188" s="7" t="s">
        <v>74</v>
      </c>
      <c r="D2188" s="7" t="s">
        <v>57</v>
      </c>
      <c r="E2188" s="9">
        <v>531</v>
      </c>
      <c r="F2188" s="9">
        <v>177</v>
      </c>
      <c r="G2188" s="9">
        <f t="shared" si="69"/>
        <v>93987</v>
      </c>
      <c r="H2188" s="9">
        <v>1</v>
      </c>
      <c r="I2188" s="9">
        <v>1</v>
      </c>
      <c r="J2188" s="34">
        <v>0.18</v>
      </c>
      <c r="K2188" s="34">
        <v>0.03</v>
      </c>
      <c r="L2188" s="9">
        <v>0</v>
      </c>
    </row>
    <row r="2189" spans="1:12" x14ac:dyDescent="0.3">
      <c r="A2189" s="3" t="s">
        <v>242</v>
      </c>
      <c r="B2189" s="3">
        <f t="shared" si="68"/>
        <v>45551</v>
      </c>
      <c r="C2189" s="7" t="s">
        <v>74</v>
      </c>
      <c r="D2189" s="7" t="s">
        <v>58</v>
      </c>
      <c r="E2189" s="9">
        <v>48</v>
      </c>
      <c r="F2189" s="9">
        <v>5262</v>
      </c>
      <c r="G2189" s="9">
        <f t="shared" si="69"/>
        <v>252576</v>
      </c>
      <c r="H2189" s="9">
        <v>0</v>
      </c>
      <c r="I2189" s="9">
        <v>0</v>
      </c>
      <c r="J2189" s="34">
        <v>0</v>
      </c>
      <c r="K2189" s="34">
        <v>0</v>
      </c>
      <c r="L2189" s="9">
        <v>0</v>
      </c>
    </row>
    <row r="2190" spans="1:12" x14ac:dyDescent="0.3">
      <c r="A2190" s="3" t="s">
        <v>242</v>
      </c>
      <c r="B2190" s="3">
        <f t="shared" si="68"/>
        <v>45551</v>
      </c>
      <c r="C2190" s="7" t="s">
        <v>74</v>
      </c>
      <c r="D2190" s="7" t="s">
        <v>59</v>
      </c>
      <c r="E2190" s="9">
        <v>56</v>
      </c>
      <c r="F2190" s="9">
        <v>5086</v>
      </c>
      <c r="G2190" s="9">
        <f t="shared" si="69"/>
        <v>284816</v>
      </c>
      <c r="H2190" s="9">
        <v>0</v>
      </c>
      <c r="I2190" s="9">
        <v>0</v>
      </c>
      <c r="J2190" s="34">
        <v>0</v>
      </c>
      <c r="K2190" s="34">
        <v>0</v>
      </c>
      <c r="L2190" s="9">
        <v>0</v>
      </c>
    </row>
    <row r="2191" spans="1:12" x14ac:dyDescent="0.3">
      <c r="A2191" s="3" t="s">
        <v>242</v>
      </c>
      <c r="B2191" s="3">
        <f t="shared" si="68"/>
        <v>45551</v>
      </c>
      <c r="C2191" s="7" t="s">
        <v>74</v>
      </c>
      <c r="D2191" s="7" t="s">
        <v>60</v>
      </c>
      <c r="E2191" s="9">
        <v>57</v>
      </c>
      <c r="F2191" s="9">
        <v>5008</v>
      </c>
      <c r="G2191" s="9">
        <f t="shared" si="69"/>
        <v>285456</v>
      </c>
      <c r="H2191" s="9">
        <v>0</v>
      </c>
      <c r="I2191" s="9">
        <v>0</v>
      </c>
      <c r="J2191" s="34">
        <v>0</v>
      </c>
      <c r="K2191" s="34">
        <v>0</v>
      </c>
      <c r="L2191" s="9">
        <v>0</v>
      </c>
    </row>
    <row r="2192" spans="1:12" x14ac:dyDescent="0.3">
      <c r="A2192" s="3" t="s">
        <v>242</v>
      </c>
      <c r="B2192" s="3">
        <f t="shared" si="68"/>
        <v>45551</v>
      </c>
      <c r="C2192" s="7" t="s">
        <v>74</v>
      </c>
      <c r="D2192" s="7" t="s">
        <v>61</v>
      </c>
      <c r="E2192" s="9">
        <v>50</v>
      </c>
      <c r="F2192" s="9">
        <v>1221</v>
      </c>
      <c r="G2192" s="9">
        <f t="shared" si="69"/>
        <v>61050</v>
      </c>
      <c r="H2192" s="9">
        <v>0</v>
      </c>
      <c r="I2192" s="9">
        <v>0</v>
      </c>
      <c r="J2192" s="34">
        <v>0</v>
      </c>
      <c r="K2192" s="34">
        <v>0</v>
      </c>
      <c r="L2192" s="9">
        <v>0</v>
      </c>
    </row>
    <row r="2193" spans="1:12" x14ac:dyDescent="0.3">
      <c r="A2193" s="3" t="s">
        <v>242</v>
      </c>
      <c r="B2193" s="3">
        <f t="shared" si="68"/>
        <v>45551</v>
      </c>
      <c r="C2193" s="7" t="s">
        <v>76</v>
      </c>
      <c r="D2193" s="7" t="s">
        <v>46</v>
      </c>
      <c r="E2193" s="9">
        <v>122</v>
      </c>
      <c r="F2193" s="9">
        <v>311</v>
      </c>
      <c r="G2193" s="9">
        <f t="shared" si="69"/>
        <v>37942</v>
      </c>
      <c r="H2193" s="9">
        <v>1</v>
      </c>
      <c r="I2193" s="9">
        <v>0</v>
      </c>
      <c r="J2193" s="34">
        <v>0.12</v>
      </c>
      <c r="K2193" s="34">
        <v>0.02</v>
      </c>
      <c r="L2193" s="9">
        <v>0</v>
      </c>
    </row>
    <row r="2194" spans="1:12" x14ac:dyDescent="0.3">
      <c r="A2194" s="3" t="s">
        <v>242</v>
      </c>
      <c r="B2194" s="3">
        <f t="shared" si="68"/>
        <v>45551</v>
      </c>
      <c r="C2194" s="7" t="s">
        <v>76</v>
      </c>
      <c r="D2194" s="7" t="s">
        <v>49</v>
      </c>
      <c r="E2194" s="9">
        <v>97</v>
      </c>
      <c r="F2194" s="9">
        <v>322</v>
      </c>
      <c r="G2194" s="9">
        <f t="shared" si="69"/>
        <v>31234</v>
      </c>
      <c r="H2194" s="9">
        <v>0</v>
      </c>
      <c r="I2194" s="9">
        <v>0</v>
      </c>
      <c r="J2194" s="34">
        <v>0</v>
      </c>
      <c r="K2194" s="34">
        <v>0</v>
      </c>
      <c r="L2194" s="9">
        <v>0</v>
      </c>
    </row>
    <row r="2195" spans="1:12" x14ac:dyDescent="0.3">
      <c r="A2195" s="3" t="s">
        <v>242</v>
      </c>
      <c r="B2195" s="3">
        <f t="shared" si="68"/>
        <v>45551</v>
      </c>
      <c r="C2195" s="7" t="s">
        <v>76</v>
      </c>
      <c r="D2195" s="7" t="s">
        <v>50</v>
      </c>
      <c r="E2195" s="9">
        <v>109</v>
      </c>
      <c r="F2195" s="9">
        <v>333</v>
      </c>
      <c r="G2195" s="9">
        <f t="shared" si="69"/>
        <v>36297</v>
      </c>
      <c r="H2195" s="9">
        <v>0</v>
      </c>
      <c r="I2195" s="9">
        <v>0</v>
      </c>
      <c r="J2195" s="34">
        <v>0</v>
      </c>
      <c r="K2195" s="34">
        <v>0</v>
      </c>
      <c r="L2195" s="9">
        <v>0</v>
      </c>
    </row>
    <row r="2196" spans="1:12" x14ac:dyDescent="0.3">
      <c r="A2196" s="3" t="s">
        <v>242</v>
      </c>
      <c r="B2196" s="3">
        <f t="shared" si="68"/>
        <v>45551</v>
      </c>
      <c r="C2196" s="7" t="s">
        <v>76</v>
      </c>
      <c r="D2196" s="7" t="s">
        <v>51</v>
      </c>
      <c r="E2196" s="9">
        <v>104</v>
      </c>
      <c r="F2196" s="9">
        <v>372</v>
      </c>
      <c r="G2196" s="9">
        <f t="shared" si="69"/>
        <v>38688</v>
      </c>
      <c r="H2196" s="9">
        <v>0</v>
      </c>
      <c r="I2196" s="9">
        <v>0</v>
      </c>
      <c r="J2196" s="34">
        <v>0</v>
      </c>
      <c r="K2196" s="34">
        <v>0</v>
      </c>
      <c r="L2196" s="9">
        <v>0</v>
      </c>
    </row>
    <row r="2197" spans="1:12" x14ac:dyDescent="0.3">
      <c r="A2197" s="3" t="s">
        <v>242</v>
      </c>
      <c r="B2197" s="3">
        <f t="shared" si="68"/>
        <v>45551</v>
      </c>
      <c r="C2197" s="7" t="s">
        <v>76</v>
      </c>
      <c r="D2197" s="7" t="s">
        <v>52</v>
      </c>
      <c r="E2197" s="9">
        <v>115</v>
      </c>
      <c r="F2197" s="9">
        <v>272</v>
      </c>
      <c r="G2197" s="9">
        <f t="shared" si="69"/>
        <v>31280</v>
      </c>
      <c r="H2197" s="9">
        <v>0</v>
      </c>
      <c r="I2197" s="9">
        <v>0</v>
      </c>
      <c r="J2197" s="34">
        <v>0</v>
      </c>
      <c r="K2197" s="34">
        <v>0</v>
      </c>
      <c r="L2197" s="9">
        <v>0</v>
      </c>
    </row>
    <row r="2198" spans="1:12" x14ac:dyDescent="0.3">
      <c r="A2198" s="3" t="s">
        <v>242</v>
      </c>
      <c r="B2198" s="3">
        <f t="shared" si="68"/>
        <v>45551</v>
      </c>
      <c r="C2198" s="7" t="s">
        <v>76</v>
      </c>
      <c r="D2198" s="7" t="s">
        <v>54</v>
      </c>
      <c r="E2198" s="9">
        <v>237</v>
      </c>
      <c r="F2198" s="9">
        <v>176</v>
      </c>
      <c r="G2198" s="9">
        <f t="shared" si="69"/>
        <v>41712</v>
      </c>
      <c r="H2198" s="9">
        <v>1</v>
      </c>
      <c r="I2198" s="9">
        <v>1</v>
      </c>
      <c r="J2198" s="34">
        <v>0.19</v>
      </c>
      <c r="K2198" s="34">
        <v>0.03</v>
      </c>
      <c r="L2198" s="9">
        <v>0</v>
      </c>
    </row>
    <row r="2199" spans="1:12" x14ac:dyDescent="0.3">
      <c r="A2199" s="3" t="s">
        <v>242</v>
      </c>
      <c r="B2199" s="3">
        <f t="shared" si="68"/>
        <v>45551</v>
      </c>
      <c r="C2199" s="7" t="s">
        <v>76</v>
      </c>
      <c r="D2199" s="7" t="s">
        <v>55</v>
      </c>
      <c r="E2199" s="9">
        <v>200</v>
      </c>
      <c r="F2199" s="9">
        <v>195</v>
      </c>
      <c r="G2199" s="9">
        <f t="shared" si="69"/>
        <v>39000</v>
      </c>
      <c r="H2199" s="9">
        <v>0</v>
      </c>
      <c r="I2199" s="9">
        <v>0</v>
      </c>
      <c r="J2199" s="34">
        <v>0</v>
      </c>
      <c r="K2199" s="34">
        <v>0</v>
      </c>
      <c r="L2199" s="9">
        <v>0</v>
      </c>
    </row>
    <row r="2200" spans="1:12" x14ac:dyDescent="0.3">
      <c r="A2200" s="3" t="s">
        <v>242</v>
      </c>
      <c r="B2200" s="3">
        <f t="shared" si="68"/>
        <v>45551</v>
      </c>
      <c r="C2200" s="7" t="s">
        <v>76</v>
      </c>
      <c r="D2200" s="7" t="s">
        <v>56</v>
      </c>
      <c r="E2200" s="9">
        <v>178</v>
      </c>
      <c r="F2200" s="9">
        <v>213</v>
      </c>
      <c r="G2200" s="9">
        <f t="shared" si="69"/>
        <v>37914</v>
      </c>
      <c r="H2200" s="9">
        <v>0</v>
      </c>
      <c r="I2200" s="9">
        <v>0</v>
      </c>
      <c r="J2200" s="34">
        <v>0</v>
      </c>
      <c r="K2200" s="34">
        <v>0</v>
      </c>
      <c r="L2200" s="9">
        <v>0</v>
      </c>
    </row>
    <row r="2201" spans="1:12" x14ac:dyDescent="0.3">
      <c r="A2201" s="3" t="s">
        <v>242</v>
      </c>
      <c r="B2201" s="3">
        <f t="shared" si="68"/>
        <v>45551</v>
      </c>
      <c r="C2201" s="7" t="s">
        <v>76</v>
      </c>
      <c r="D2201" s="7" t="s">
        <v>57</v>
      </c>
      <c r="E2201" s="9">
        <v>191</v>
      </c>
      <c r="F2201" s="9">
        <v>187</v>
      </c>
      <c r="G2201" s="9">
        <f t="shared" si="69"/>
        <v>35717</v>
      </c>
      <c r="H2201" s="9">
        <v>0</v>
      </c>
      <c r="I2201" s="9">
        <v>0</v>
      </c>
      <c r="J2201" s="34">
        <v>0</v>
      </c>
      <c r="K2201" s="34">
        <v>0</v>
      </c>
      <c r="L2201" s="9">
        <v>0</v>
      </c>
    </row>
    <row r="2202" spans="1:12" x14ac:dyDescent="0.3">
      <c r="A2202" s="3" t="s">
        <v>242</v>
      </c>
      <c r="B2202" s="3">
        <f t="shared" si="68"/>
        <v>45551</v>
      </c>
      <c r="C2202" s="7" t="s">
        <v>76</v>
      </c>
      <c r="D2202" s="7" t="s">
        <v>58</v>
      </c>
      <c r="E2202" s="9">
        <v>62</v>
      </c>
      <c r="F2202" s="9">
        <v>5490</v>
      </c>
      <c r="G2202" s="9">
        <f t="shared" si="69"/>
        <v>340380</v>
      </c>
      <c r="H2202" s="9">
        <v>0</v>
      </c>
      <c r="I2202" s="9">
        <v>0</v>
      </c>
      <c r="J2202" s="34">
        <v>0</v>
      </c>
      <c r="K2202" s="34">
        <v>0</v>
      </c>
      <c r="L2202" s="9">
        <v>0</v>
      </c>
    </row>
    <row r="2203" spans="1:12" x14ac:dyDescent="0.3">
      <c r="A2203" s="3" t="s">
        <v>242</v>
      </c>
      <c r="B2203" s="3">
        <f t="shared" si="68"/>
        <v>45551</v>
      </c>
      <c r="C2203" s="7" t="s">
        <v>76</v>
      </c>
      <c r="D2203" s="7" t="s">
        <v>59</v>
      </c>
      <c r="E2203" s="9">
        <v>57</v>
      </c>
      <c r="F2203" s="9">
        <v>5318</v>
      </c>
      <c r="G2203" s="9">
        <f t="shared" si="69"/>
        <v>303126</v>
      </c>
      <c r="H2203" s="9">
        <v>0</v>
      </c>
      <c r="I2203" s="9">
        <v>0</v>
      </c>
      <c r="J2203" s="34">
        <v>0</v>
      </c>
      <c r="K2203" s="34">
        <v>0</v>
      </c>
      <c r="L2203" s="9">
        <v>1</v>
      </c>
    </row>
    <row r="2204" spans="1:12" x14ac:dyDescent="0.3">
      <c r="A2204" s="3" t="s">
        <v>242</v>
      </c>
      <c r="B2204" s="3">
        <f t="shared" si="68"/>
        <v>45551</v>
      </c>
      <c r="C2204" s="7" t="s">
        <v>76</v>
      </c>
      <c r="D2204" s="7" t="s">
        <v>60</v>
      </c>
      <c r="E2204" s="9">
        <v>59</v>
      </c>
      <c r="F2204" s="9">
        <v>5184</v>
      </c>
      <c r="G2204" s="9">
        <f t="shared" si="69"/>
        <v>305856</v>
      </c>
      <c r="H2204" s="9">
        <v>0</v>
      </c>
      <c r="I2204" s="9">
        <v>0</v>
      </c>
      <c r="J2204" s="34">
        <v>0</v>
      </c>
      <c r="K2204" s="34">
        <v>0</v>
      </c>
      <c r="L2204" s="9">
        <v>0</v>
      </c>
    </row>
    <row r="2205" spans="1:12" x14ac:dyDescent="0.3">
      <c r="A2205" s="3" t="s">
        <v>242</v>
      </c>
      <c r="B2205" s="3">
        <f t="shared" si="68"/>
        <v>45551</v>
      </c>
      <c r="C2205" s="7" t="s">
        <v>76</v>
      </c>
      <c r="D2205" s="7" t="s">
        <v>61</v>
      </c>
      <c r="E2205" s="9">
        <v>63</v>
      </c>
      <c r="F2205" s="9">
        <v>1277</v>
      </c>
      <c r="G2205" s="9">
        <f t="shared" si="69"/>
        <v>80451</v>
      </c>
      <c r="H2205" s="9">
        <v>0</v>
      </c>
      <c r="I2205" s="9">
        <v>0</v>
      </c>
      <c r="J2205" s="34">
        <v>0</v>
      </c>
      <c r="K2205" s="34">
        <v>0</v>
      </c>
      <c r="L2205" s="9">
        <v>0</v>
      </c>
    </row>
    <row r="2206" spans="1:12" x14ac:dyDescent="0.3">
      <c r="A2206" s="3" t="s">
        <v>258</v>
      </c>
      <c r="B2206" s="3">
        <f t="shared" si="68"/>
        <v>45558</v>
      </c>
      <c r="C2206" s="7" t="s">
        <v>62</v>
      </c>
      <c r="D2206" s="7" t="s">
        <v>46</v>
      </c>
      <c r="E2206" s="9">
        <v>252</v>
      </c>
      <c r="F2206" s="9">
        <v>300</v>
      </c>
      <c r="G2206" s="9">
        <f t="shared" si="69"/>
        <v>75600</v>
      </c>
      <c r="H2206" s="9">
        <v>0</v>
      </c>
      <c r="I2206" s="9">
        <v>0</v>
      </c>
      <c r="J2206" s="34">
        <v>0</v>
      </c>
      <c r="K2206" s="34">
        <v>0</v>
      </c>
      <c r="L2206" s="9">
        <v>0</v>
      </c>
    </row>
    <row r="2207" spans="1:12" x14ac:dyDescent="0.3">
      <c r="A2207" s="3" t="s">
        <v>258</v>
      </c>
      <c r="B2207" s="3">
        <f t="shared" si="68"/>
        <v>45558</v>
      </c>
      <c r="C2207" s="7" t="s">
        <v>62</v>
      </c>
      <c r="D2207" s="7" t="s">
        <v>49</v>
      </c>
      <c r="E2207" s="9">
        <v>270</v>
      </c>
      <c r="F2207" s="9">
        <v>309</v>
      </c>
      <c r="G2207" s="9">
        <f t="shared" si="69"/>
        <v>83430</v>
      </c>
      <c r="H2207" s="9">
        <v>0</v>
      </c>
      <c r="I2207" s="9">
        <v>0</v>
      </c>
      <c r="J2207" s="34">
        <v>0</v>
      </c>
      <c r="K2207" s="34">
        <v>0</v>
      </c>
      <c r="L2207" s="9">
        <v>0</v>
      </c>
    </row>
    <row r="2208" spans="1:12" x14ac:dyDescent="0.3">
      <c r="A2208" s="3" t="s">
        <v>258</v>
      </c>
      <c r="B2208" s="3">
        <f t="shared" si="68"/>
        <v>45558</v>
      </c>
      <c r="C2208" s="7" t="s">
        <v>62</v>
      </c>
      <c r="D2208" s="7" t="s">
        <v>50</v>
      </c>
      <c r="E2208" s="9">
        <v>346</v>
      </c>
      <c r="F2208" s="9">
        <v>318</v>
      </c>
      <c r="G2208" s="9">
        <f t="shared" si="69"/>
        <v>110028</v>
      </c>
      <c r="H2208" s="9">
        <v>1</v>
      </c>
      <c r="I2208" s="9">
        <v>0</v>
      </c>
      <c r="J2208" s="34">
        <v>0.24</v>
      </c>
      <c r="K2208" s="34">
        <v>0.02</v>
      </c>
      <c r="L2208" s="9">
        <v>0</v>
      </c>
    </row>
    <row r="2209" spans="1:12" x14ac:dyDescent="0.3">
      <c r="A2209" s="3" t="s">
        <v>258</v>
      </c>
      <c r="B2209" s="3">
        <f t="shared" si="68"/>
        <v>45558</v>
      </c>
      <c r="C2209" s="7" t="s">
        <v>62</v>
      </c>
      <c r="D2209" s="7" t="s">
        <v>51</v>
      </c>
      <c r="E2209" s="9">
        <v>249</v>
      </c>
      <c r="F2209" s="9">
        <v>356</v>
      </c>
      <c r="G2209" s="9">
        <f t="shared" si="69"/>
        <v>88644</v>
      </c>
      <c r="H2209" s="9">
        <v>0</v>
      </c>
      <c r="I2209" s="9">
        <v>0</v>
      </c>
      <c r="J2209" s="34">
        <v>0</v>
      </c>
      <c r="K2209" s="34">
        <v>0</v>
      </c>
      <c r="L2209" s="9">
        <v>0</v>
      </c>
    </row>
    <row r="2210" spans="1:12" x14ac:dyDescent="0.3">
      <c r="A2210" s="3" t="s">
        <v>258</v>
      </c>
      <c r="B2210" s="3">
        <f t="shared" si="68"/>
        <v>45558</v>
      </c>
      <c r="C2210" s="7" t="s">
        <v>62</v>
      </c>
      <c r="D2210" s="7" t="s">
        <v>52</v>
      </c>
      <c r="E2210" s="9">
        <v>237</v>
      </c>
      <c r="F2210" s="9">
        <v>261</v>
      </c>
      <c r="G2210" s="9">
        <f t="shared" si="69"/>
        <v>61857</v>
      </c>
      <c r="H2210" s="9">
        <v>0</v>
      </c>
      <c r="I2210" s="9">
        <v>0</v>
      </c>
      <c r="J2210" s="34">
        <v>0</v>
      </c>
      <c r="K2210" s="34">
        <v>0</v>
      </c>
      <c r="L2210" s="9">
        <v>0</v>
      </c>
    </row>
    <row r="2211" spans="1:12" x14ac:dyDescent="0.3">
      <c r="A2211" s="3" t="s">
        <v>258</v>
      </c>
      <c r="B2211" s="3">
        <f t="shared" si="68"/>
        <v>45558</v>
      </c>
      <c r="C2211" s="7" t="s">
        <v>62</v>
      </c>
      <c r="D2211" s="7" t="s">
        <v>54</v>
      </c>
      <c r="E2211" s="9">
        <v>382</v>
      </c>
      <c r="F2211" s="9">
        <v>167</v>
      </c>
      <c r="G2211" s="9">
        <f t="shared" si="69"/>
        <v>63794</v>
      </c>
      <c r="H2211" s="9">
        <v>0</v>
      </c>
      <c r="I2211" s="9">
        <v>0</v>
      </c>
      <c r="J2211" s="34">
        <v>0</v>
      </c>
      <c r="K2211" s="34">
        <v>0</v>
      </c>
      <c r="L2211" s="9">
        <v>0</v>
      </c>
    </row>
    <row r="2212" spans="1:12" x14ac:dyDescent="0.3">
      <c r="A2212" s="3" t="s">
        <v>258</v>
      </c>
      <c r="B2212" s="3">
        <f t="shared" si="68"/>
        <v>45558</v>
      </c>
      <c r="C2212" s="7" t="s">
        <v>62</v>
      </c>
      <c r="D2212" s="7" t="s">
        <v>55</v>
      </c>
      <c r="E2212" s="9">
        <v>351</v>
      </c>
      <c r="F2212" s="9">
        <v>186</v>
      </c>
      <c r="G2212" s="9">
        <f t="shared" si="69"/>
        <v>65286</v>
      </c>
      <c r="H2212" s="9">
        <v>0</v>
      </c>
      <c r="I2212" s="9">
        <v>0</v>
      </c>
      <c r="J2212" s="34">
        <v>0</v>
      </c>
      <c r="K2212" s="34">
        <v>0</v>
      </c>
      <c r="L2212" s="9">
        <v>0</v>
      </c>
    </row>
    <row r="2213" spans="1:12" x14ac:dyDescent="0.3">
      <c r="A2213" s="3" t="s">
        <v>258</v>
      </c>
      <c r="B2213" s="3">
        <f t="shared" si="68"/>
        <v>45558</v>
      </c>
      <c r="C2213" s="7" t="s">
        <v>62</v>
      </c>
      <c r="D2213" s="7" t="s">
        <v>56</v>
      </c>
      <c r="E2213" s="9">
        <v>390</v>
      </c>
      <c r="F2213" s="9">
        <v>206</v>
      </c>
      <c r="G2213" s="9">
        <f t="shared" si="69"/>
        <v>80340</v>
      </c>
      <c r="H2213" s="9">
        <v>0</v>
      </c>
      <c r="I2213" s="9">
        <v>0</v>
      </c>
      <c r="J2213" s="34">
        <v>0</v>
      </c>
      <c r="K2213" s="34">
        <v>0</v>
      </c>
      <c r="L2213" s="9">
        <v>0</v>
      </c>
    </row>
    <row r="2214" spans="1:12" x14ac:dyDescent="0.3">
      <c r="A2214" s="3" t="s">
        <v>258</v>
      </c>
      <c r="B2214" s="3">
        <f t="shared" si="68"/>
        <v>45558</v>
      </c>
      <c r="C2214" s="7" t="s">
        <v>62</v>
      </c>
      <c r="D2214" s="7" t="s">
        <v>57</v>
      </c>
      <c r="E2214" s="9">
        <v>336</v>
      </c>
      <c r="F2214" s="9">
        <v>178</v>
      </c>
      <c r="G2214" s="9">
        <f t="shared" si="69"/>
        <v>59808</v>
      </c>
      <c r="H2214" s="9">
        <v>0</v>
      </c>
      <c r="I2214" s="9">
        <v>0</v>
      </c>
      <c r="J2214" s="34">
        <v>0</v>
      </c>
      <c r="K2214" s="34">
        <v>0</v>
      </c>
      <c r="L2214" s="9">
        <v>0</v>
      </c>
    </row>
    <row r="2215" spans="1:12" x14ac:dyDescent="0.3">
      <c r="A2215" s="3" t="s">
        <v>258</v>
      </c>
      <c r="B2215" s="3">
        <f t="shared" si="68"/>
        <v>45558</v>
      </c>
      <c r="C2215" s="7" t="s">
        <v>62</v>
      </c>
      <c r="D2215" s="7" t="s">
        <v>58</v>
      </c>
      <c r="E2215" s="9">
        <v>62</v>
      </c>
      <c r="F2215" s="9">
        <v>5199</v>
      </c>
      <c r="G2215" s="9">
        <f t="shared" si="69"/>
        <v>322338</v>
      </c>
      <c r="H2215" s="9">
        <v>0</v>
      </c>
      <c r="I2215" s="9">
        <v>0</v>
      </c>
      <c r="J2215" s="34">
        <v>0</v>
      </c>
      <c r="K2215" s="34">
        <v>0</v>
      </c>
      <c r="L2215" s="9">
        <v>0</v>
      </c>
    </row>
    <row r="2216" spans="1:12" x14ac:dyDescent="0.3">
      <c r="A2216" s="3" t="s">
        <v>258</v>
      </c>
      <c r="B2216" s="3">
        <f t="shared" si="68"/>
        <v>45558</v>
      </c>
      <c r="C2216" s="7" t="s">
        <v>62</v>
      </c>
      <c r="D2216" s="7" t="s">
        <v>59</v>
      </c>
      <c r="E2216" s="9">
        <v>58</v>
      </c>
      <c r="F2216" s="9">
        <v>5074</v>
      </c>
      <c r="G2216" s="9">
        <f t="shared" si="69"/>
        <v>294292</v>
      </c>
      <c r="H2216" s="9">
        <v>0</v>
      </c>
      <c r="I2216" s="9">
        <v>0</v>
      </c>
      <c r="J2216" s="34">
        <v>0</v>
      </c>
      <c r="K2216" s="34">
        <v>0</v>
      </c>
      <c r="L2216" s="9">
        <v>0</v>
      </c>
    </row>
    <row r="2217" spans="1:12" x14ac:dyDescent="0.3">
      <c r="A2217" s="3" t="s">
        <v>258</v>
      </c>
      <c r="B2217" s="3">
        <f t="shared" si="68"/>
        <v>45558</v>
      </c>
      <c r="C2217" s="7" t="s">
        <v>62</v>
      </c>
      <c r="D2217" s="7" t="s">
        <v>60</v>
      </c>
      <c r="E2217" s="9">
        <v>52</v>
      </c>
      <c r="F2217" s="9">
        <v>4938</v>
      </c>
      <c r="G2217" s="9">
        <f t="shared" si="69"/>
        <v>256776</v>
      </c>
      <c r="H2217" s="9">
        <v>1</v>
      </c>
      <c r="I2217" s="9">
        <v>0</v>
      </c>
      <c r="J2217" s="34">
        <v>7.0000000000000007E-2</v>
      </c>
      <c r="K2217" s="34">
        <v>0.01</v>
      </c>
      <c r="L2217" s="9">
        <v>0</v>
      </c>
    </row>
    <row r="2218" spans="1:12" x14ac:dyDescent="0.3">
      <c r="A2218" s="3" t="s">
        <v>258</v>
      </c>
      <c r="B2218" s="3">
        <f t="shared" si="68"/>
        <v>45558</v>
      </c>
      <c r="C2218" s="7" t="s">
        <v>62</v>
      </c>
      <c r="D2218" s="7" t="s">
        <v>61</v>
      </c>
      <c r="E2218" s="9">
        <v>54</v>
      </c>
      <c r="F2218" s="9">
        <v>1218</v>
      </c>
      <c r="G2218" s="9">
        <f t="shared" si="69"/>
        <v>65772</v>
      </c>
      <c r="H2218" s="9">
        <v>0</v>
      </c>
      <c r="I2218" s="9">
        <v>0</v>
      </c>
      <c r="J2218" s="34">
        <v>0</v>
      </c>
      <c r="K2218" s="34">
        <v>0</v>
      </c>
      <c r="L2218" s="9">
        <v>0</v>
      </c>
    </row>
    <row r="2219" spans="1:12" x14ac:dyDescent="0.3">
      <c r="A2219" s="3" t="s">
        <v>258</v>
      </c>
      <c r="B2219" s="3">
        <f t="shared" si="68"/>
        <v>45558</v>
      </c>
      <c r="C2219" s="7" t="s">
        <v>66</v>
      </c>
      <c r="D2219" s="7" t="s">
        <v>46</v>
      </c>
      <c r="E2219" s="9">
        <v>170</v>
      </c>
      <c r="F2219" s="9">
        <v>309</v>
      </c>
      <c r="G2219" s="9">
        <f t="shared" si="69"/>
        <v>52530</v>
      </c>
      <c r="H2219" s="9">
        <v>0</v>
      </c>
      <c r="I2219" s="9">
        <v>0</v>
      </c>
      <c r="J2219" s="34">
        <v>0</v>
      </c>
      <c r="K2219" s="34">
        <v>0</v>
      </c>
      <c r="L2219" s="9">
        <v>0</v>
      </c>
    </row>
    <row r="2220" spans="1:12" x14ac:dyDescent="0.3">
      <c r="A2220" s="3" t="s">
        <v>258</v>
      </c>
      <c r="B2220" s="3">
        <f t="shared" si="68"/>
        <v>45558</v>
      </c>
      <c r="C2220" s="7" t="s">
        <v>66</v>
      </c>
      <c r="D2220" s="7" t="s">
        <v>49</v>
      </c>
      <c r="E2220" s="9">
        <v>187</v>
      </c>
      <c r="F2220" s="9">
        <v>313</v>
      </c>
      <c r="G2220" s="9">
        <f t="shared" si="69"/>
        <v>58531</v>
      </c>
      <c r="H2220" s="9">
        <v>0</v>
      </c>
      <c r="I2220" s="9">
        <v>0</v>
      </c>
      <c r="J2220" s="34">
        <v>0</v>
      </c>
      <c r="K2220" s="34">
        <v>0</v>
      </c>
      <c r="L2220" s="9">
        <v>0</v>
      </c>
    </row>
    <row r="2221" spans="1:12" x14ac:dyDescent="0.3">
      <c r="A2221" s="3" t="s">
        <v>258</v>
      </c>
      <c r="B2221" s="3">
        <f t="shared" si="68"/>
        <v>45558</v>
      </c>
      <c r="C2221" s="7" t="s">
        <v>66</v>
      </c>
      <c r="D2221" s="7" t="s">
        <v>50</v>
      </c>
      <c r="E2221" s="9">
        <v>184</v>
      </c>
      <c r="F2221" s="9">
        <v>323</v>
      </c>
      <c r="G2221" s="9">
        <f t="shared" si="69"/>
        <v>59432</v>
      </c>
      <c r="H2221" s="9">
        <v>0</v>
      </c>
      <c r="I2221" s="9">
        <v>0</v>
      </c>
      <c r="J2221" s="34">
        <v>0</v>
      </c>
      <c r="K2221" s="34">
        <v>0</v>
      </c>
      <c r="L2221" s="9">
        <v>0</v>
      </c>
    </row>
    <row r="2222" spans="1:12" x14ac:dyDescent="0.3">
      <c r="A2222" s="3" t="s">
        <v>258</v>
      </c>
      <c r="B2222" s="3">
        <f t="shared" si="68"/>
        <v>45558</v>
      </c>
      <c r="C2222" s="7" t="s">
        <v>66</v>
      </c>
      <c r="D2222" s="7" t="s">
        <v>51</v>
      </c>
      <c r="E2222" s="9">
        <v>186</v>
      </c>
      <c r="F2222" s="9">
        <v>360</v>
      </c>
      <c r="G2222" s="9">
        <f t="shared" si="69"/>
        <v>66960</v>
      </c>
      <c r="H2222" s="9">
        <v>1</v>
      </c>
      <c r="I2222" s="9">
        <v>0</v>
      </c>
      <c r="J2222" s="34">
        <v>0.14000000000000001</v>
      </c>
      <c r="K2222" s="34">
        <v>0.01</v>
      </c>
      <c r="L2222" s="9">
        <v>0</v>
      </c>
    </row>
    <row r="2223" spans="1:12" x14ac:dyDescent="0.3">
      <c r="A2223" s="3" t="s">
        <v>258</v>
      </c>
      <c r="B2223" s="3">
        <f t="shared" si="68"/>
        <v>45558</v>
      </c>
      <c r="C2223" s="7" t="s">
        <v>66</v>
      </c>
      <c r="D2223" s="7" t="s">
        <v>52</v>
      </c>
      <c r="E2223" s="9">
        <v>166</v>
      </c>
      <c r="F2223" s="9">
        <v>268</v>
      </c>
      <c r="G2223" s="9">
        <f t="shared" si="69"/>
        <v>44488</v>
      </c>
      <c r="H2223" s="9">
        <v>0</v>
      </c>
      <c r="I2223" s="9">
        <v>0</v>
      </c>
      <c r="J2223" s="34">
        <v>0</v>
      </c>
      <c r="K2223" s="34">
        <v>0</v>
      </c>
      <c r="L2223" s="9">
        <v>0</v>
      </c>
    </row>
    <row r="2224" spans="1:12" x14ac:dyDescent="0.3">
      <c r="A2224" s="3" t="s">
        <v>258</v>
      </c>
      <c r="B2224" s="3">
        <f t="shared" si="68"/>
        <v>45558</v>
      </c>
      <c r="C2224" s="7" t="s">
        <v>66</v>
      </c>
      <c r="D2224" s="7" t="s">
        <v>54</v>
      </c>
      <c r="E2224" s="9">
        <v>264</v>
      </c>
      <c r="F2224" s="9">
        <v>171</v>
      </c>
      <c r="G2224" s="9">
        <f t="shared" si="69"/>
        <v>45144</v>
      </c>
      <c r="H2224" s="9">
        <v>0</v>
      </c>
      <c r="I2224" s="9">
        <v>0</v>
      </c>
      <c r="J2224" s="34">
        <v>0</v>
      </c>
      <c r="K2224" s="34">
        <v>0</v>
      </c>
      <c r="L2224" s="9">
        <v>0</v>
      </c>
    </row>
    <row r="2225" spans="1:12" x14ac:dyDescent="0.3">
      <c r="A2225" s="3" t="s">
        <v>258</v>
      </c>
      <c r="B2225" s="3">
        <f t="shared" si="68"/>
        <v>45558</v>
      </c>
      <c r="C2225" s="7" t="s">
        <v>66</v>
      </c>
      <c r="D2225" s="7" t="s">
        <v>55</v>
      </c>
      <c r="E2225" s="9">
        <v>236</v>
      </c>
      <c r="F2225" s="9">
        <v>192</v>
      </c>
      <c r="G2225" s="9">
        <f t="shared" si="69"/>
        <v>45312</v>
      </c>
      <c r="H2225" s="9">
        <v>0</v>
      </c>
      <c r="I2225" s="9">
        <v>0</v>
      </c>
      <c r="J2225" s="34">
        <v>0</v>
      </c>
      <c r="K2225" s="34">
        <v>0</v>
      </c>
      <c r="L2225" s="9">
        <v>0</v>
      </c>
    </row>
    <row r="2226" spans="1:12" x14ac:dyDescent="0.3">
      <c r="A2226" s="3" t="s">
        <v>258</v>
      </c>
      <c r="B2226" s="3">
        <f t="shared" si="68"/>
        <v>45558</v>
      </c>
      <c r="C2226" s="7" t="s">
        <v>66</v>
      </c>
      <c r="D2226" s="7" t="s">
        <v>56</v>
      </c>
      <c r="E2226" s="9">
        <v>272</v>
      </c>
      <c r="F2226" s="9">
        <v>209</v>
      </c>
      <c r="G2226" s="9">
        <f t="shared" si="69"/>
        <v>56848</v>
      </c>
      <c r="H2226" s="9">
        <v>0</v>
      </c>
      <c r="I2226" s="9">
        <v>0</v>
      </c>
      <c r="J2226" s="34">
        <v>0</v>
      </c>
      <c r="K2226" s="34">
        <v>0</v>
      </c>
      <c r="L2226" s="9">
        <v>0</v>
      </c>
    </row>
    <row r="2227" spans="1:12" x14ac:dyDescent="0.3">
      <c r="A2227" s="3" t="s">
        <v>258</v>
      </c>
      <c r="B2227" s="3">
        <f t="shared" si="68"/>
        <v>45558</v>
      </c>
      <c r="C2227" s="7" t="s">
        <v>66</v>
      </c>
      <c r="D2227" s="7" t="s">
        <v>57</v>
      </c>
      <c r="E2227" s="9">
        <v>258</v>
      </c>
      <c r="F2227" s="9">
        <v>182</v>
      </c>
      <c r="G2227" s="9">
        <f t="shared" si="69"/>
        <v>46956</v>
      </c>
      <c r="H2227" s="9">
        <v>0</v>
      </c>
      <c r="I2227" s="9">
        <v>0</v>
      </c>
      <c r="J2227" s="34">
        <v>0</v>
      </c>
      <c r="K2227" s="34">
        <v>0</v>
      </c>
      <c r="L2227" s="9">
        <v>0</v>
      </c>
    </row>
    <row r="2228" spans="1:12" x14ac:dyDescent="0.3">
      <c r="A2228" s="3" t="s">
        <v>258</v>
      </c>
      <c r="B2228" s="3">
        <f t="shared" si="68"/>
        <v>45558</v>
      </c>
      <c r="C2228" s="7" t="s">
        <v>66</v>
      </c>
      <c r="D2228" s="7" t="s">
        <v>58</v>
      </c>
      <c r="E2228" s="9">
        <v>47</v>
      </c>
      <c r="F2228" s="9">
        <v>5358</v>
      </c>
      <c r="G2228" s="9">
        <f t="shared" si="69"/>
        <v>251826</v>
      </c>
      <c r="H2228" s="9">
        <v>0</v>
      </c>
      <c r="I2228" s="9">
        <v>0</v>
      </c>
      <c r="J2228" s="34">
        <v>0</v>
      </c>
      <c r="K2228" s="34">
        <v>0</v>
      </c>
      <c r="L2228" s="9">
        <v>0</v>
      </c>
    </row>
    <row r="2229" spans="1:12" x14ac:dyDescent="0.3">
      <c r="A2229" s="3" t="s">
        <v>258</v>
      </c>
      <c r="B2229" s="3">
        <f t="shared" si="68"/>
        <v>45558</v>
      </c>
      <c r="C2229" s="7" t="s">
        <v>66</v>
      </c>
      <c r="D2229" s="7" t="s">
        <v>59</v>
      </c>
      <c r="E2229" s="9">
        <v>51</v>
      </c>
      <c r="F2229" s="9">
        <v>5259</v>
      </c>
      <c r="G2229" s="9">
        <f t="shared" si="69"/>
        <v>268209</v>
      </c>
      <c r="H2229" s="9">
        <v>0</v>
      </c>
      <c r="I2229" s="9">
        <v>0</v>
      </c>
      <c r="J2229" s="34">
        <v>0</v>
      </c>
      <c r="K2229" s="34">
        <v>0</v>
      </c>
      <c r="L2229" s="9">
        <v>0</v>
      </c>
    </row>
    <row r="2230" spans="1:12" x14ac:dyDescent="0.3">
      <c r="A2230" s="3" t="s">
        <v>258</v>
      </c>
      <c r="B2230" s="3">
        <f t="shared" si="68"/>
        <v>45558</v>
      </c>
      <c r="C2230" s="7" t="s">
        <v>66</v>
      </c>
      <c r="D2230" s="7" t="s">
        <v>60</v>
      </c>
      <c r="E2230" s="9">
        <v>44</v>
      </c>
      <c r="F2230" s="9">
        <v>5089</v>
      </c>
      <c r="G2230" s="9">
        <f t="shared" si="69"/>
        <v>223916</v>
      </c>
      <c r="H2230" s="9">
        <v>0</v>
      </c>
      <c r="I2230" s="9">
        <v>0</v>
      </c>
      <c r="J2230" s="34">
        <v>0</v>
      </c>
      <c r="K2230" s="34">
        <v>0</v>
      </c>
      <c r="L2230" s="9">
        <v>0</v>
      </c>
    </row>
    <row r="2231" spans="1:12" x14ac:dyDescent="0.3">
      <c r="A2231" s="3" t="s">
        <v>258</v>
      </c>
      <c r="B2231" s="3">
        <f t="shared" si="68"/>
        <v>45558</v>
      </c>
      <c r="C2231" s="7" t="s">
        <v>70</v>
      </c>
      <c r="D2231" s="7" t="s">
        <v>46</v>
      </c>
      <c r="E2231" s="9">
        <v>86</v>
      </c>
      <c r="F2231" s="9">
        <v>312</v>
      </c>
      <c r="G2231" s="9">
        <f t="shared" si="69"/>
        <v>26832</v>
      </c>
      <c r="H2231" s="9">
        <v>1</v>
      </c>
      <c r="I2231" s="9">
        <v>0</v>
      </c>
      <c r="J2231" s="34">
        <v>0.22</v>
      </c>
      <c r="K2231" s="34">
        <v>0.01</v>
      </c>
      <c r="L2231" s="9">
        <v>0</v>
      </c>
    </row>
    <row r="2232" spans="1:12" x14ac:dyDescent="0.3">
      <c r="A2232" s="3" t="s">
        <v>258</v>
      </c>
      <c r="B2232" s="3">
        <f t="shared" si="68"/>
        <v>45558</v>
      </c>
      <c r="C2232" s="7" t="s">
        <v>70</v>
      </c>
      <c r="D2232" s="7" t="s">
        <v>49</v>
      </c>
      <c r="E2232" s="9">
        <v>89</v>
      </c>
      <c r="F2232" s="9">
        <v>326</v>
      </c>
      <c r="G2232" s="9">
        <f t="shared" si="69"/>
        <v>29014</v>
      </c>
      <c r="H2232" s="9">
        <v>0</v>
      </c>
      <c r="I2232" s="9">
        <v>0</v>
      </c>
      <c r="J2232" s="34">
        <v>0</v>
      </c>
      <c r="K2232" s="34">
        <v>0</v>
      </c>
      <c r="L2232" s="9">
        <v>0</v>
      </c>
    </row>
    <row r="2233" spans="1:12" x14ac:dyDescent="0.3">
      <c r="A2233" s="3" t="s">
        <v>258</v>
      </c>
      <c r="B2233" s="3">
        <f t="shared" si="68"/>
        <v>45558</v>
      </c>
      <c r="C2233" s="7" t="s">
        <v>70</v>
      </c>
      <c r="D2233" s="7" t="s">
        <v>50</v>
      </c>
      <c r="E2233" s="9">
        <v>89</v>
      </c>
      <c r="F2233" s="9">
        <v>334</v>
      </c>
      <c r="G2233" s="9">
        <f t="shared" si="69"/>
        <v>29726</v>
      </c>
      <c r="H2233" s="9">
        <v>1</v>
      </c>
      <c r="I2233" s="9">
        <v>0</v>
      </c>
      <c r="J2233" s="34">
        <v>0.11</v>
      </c>
      <c r="K2233" s="34">
        <v>0.01</v>
      </c>
      <c r="L2233" s="9">
        <v>0</v>
      </c>
    </row>
    <row r="2234" spans="1:12" x14ac:dyDescent="0.3">
      <c r="A2234" s="3" t="s">
        <v>258</v>
      </c>
      <c r="B2234" s="3">
        <f t="shared" si="68"/>
        <v>45558</v>
      </c>
      <c r="C2234" s="7" t="s">
        <v>70</v>
      </c>
      <c r="D2234" s="7" t="s">
        <v>52</v>
      </c>
      <c r="E2234" s="9">
        <v>90</v>
      </c>
      <c r="F2234" s="9">
        <v>273</v>
      </c>
      <c r="G2234" s="9">
        <f t="shared" si="69"/>
        <v>24570</v>
      </c>
      <c r="H2234" s="9">
        <v>0</v>
      </c>
      <c r="I2234" s="9">
        <v>0</v>
      </c>
      <c r="J2234" s="34">
        <v>0</v>
      </c>
      <c r="K2234" s="34">
        <v>0</v>
      </c>
      <c r="L2234" s="9">
        <v>0</v>
      </c>
    </row>
    <row r="2235" spans="1:12" x14ac:dyDescent="0.3">
      <c r="A2235" s="3" t="s">
        <v>258</v>
      </c>
      <c r="B2235" s="3">
        <f t="shared" si="68"/>
        <v>45558</v>
      </c>
      <c r="C2235" s="7" t="s">
        <v>70</v>
      </c>
      <c r="D2235" s="7" t="s">
        <v>55</v>
      </c>
      <c r="E2235" s="9">
        <v>113</v>
      </c>
      <c r="F2235" s="9">
        <v>196</v>
      </c>
      <c r="G2235" s="9">
        <f t="shared" si="69"/>
        <v>22148</v>
      </c>
      <c r="H2235" s="9">
        <v>0</v>
      </c>
      <c r="I2235" s="9">
        <v>0</v>
      </c>
      <c r="J2235" s="34">
        <v>0</v>
      </c>
      <c r="K2235" s="34">
        <v>0</v>
      </c>
      <c r="L2235" s="9">
        <v>0</v>
      </c>
    </row>
    <row r="2236" spans="1:12" x14ac:dyDescent="0.3">
      <c r="A2236" s="3" t="s">
        <v>258</v>
      </c>
      <c r="B2236" s="3">
        <f t="shared" si="68"/>
        <v>45558</v>
      </c>
      <c r="C2236" s="7" t="s">
        <v>70</v>
      </c>
      <c r="D2236" s="7" t="s">
        <v>56</v>
      </c>
      <c r="E2236" s="9">
        <v>108</v>
      </c>
      <c r="F2236" s="9">
        <v>215</v>
      </c>
      <c r="G2236" s="9">
        <f t="shared" si="69"/>
        <v>23220</v>
      </c>
      <c r="H2236" s="9">
        <v>0</v>
      </c>
      <c r="I2236" s="9">
        <v>0</v>
      </c>
      <c r="J2236" s="34">
        <v>0</v>
      </c>
      <c r="K2236" s="34">
        <v>0</v>
      </c>
      <c r="L2236" s="9">
        <v>0</v>
      </c>
    </row>
    <row r="2237" spans="1:12" x14ac:dyDescent="0.3">
      <c r="A2237" s="3" t="s">
        <v>258</v>
      </c>
      <c r="B2237" s="3">
        <f t="shared" si="68"/>
        <v>45558</v>
      </c>
      <c r="C2237" s="7" t="s">
        <v>70</v>
      </c>
      <c r="D2237" s="7" t="s">
        <v>57</v>
      </c>
      <c r="E2237" s="9">
        <v>118</v>
      </c>
      <c r="F2237" s="9">
        <v>186</v>
      </c>
      <c r="G2237" s="9">
        <f t="shared" si="69"/>
        <v>21948</v>
      </c>
      <c r="H2237" s="9">
        <v>0</v>
      </c>
      <c r="I2237" s="9">
        <v>0</v>
      </c>
      <c r="J2237" s="34">
        <v>0</v>
      </c>
      <c r="K2237" s="34">
        <v>0</v>
      </c>
      <c r="L2237" s="9">
        <v>0</v>
      </c>
    </row>
    <row r="2238" spans="1:12" x14ac:dyDescent="0.3">
      <c r="A2238" s="3" t="s">
        <v>258</v>
      </c>
      <c r="B2238" s="3">
        <f t="shared" si="68"/>
        <v>45558</v>
      </c>
      <c r="C2238" s="7" t="s">
        <v>74</v>
      </c>
      <c r="D2238" s="7" t="s">
        <v>46</v>
      </c>
      <c r="E2238" s="9">
        <v>259</v>
      </c>
      <c r="F2238" s="9">
        <v>299</v>
      </c>
      <c r="G2238" s="9">
        <f t="shared" si="69"/>
        <v>77441</v>
      </c>
      <c r="H2238" s="9">
        <v>0</v>
      </c>
      <c r="I2238" s="9">
        <v>0</v>
      </c>
      <c r="J2238" s="34">
        <v>0</v>
      </c>
      <c r="K2238" s="34">
        <v>0</v>
      </c>
      <c r="L2238" s="9">
        <v>0</v>
      </c>
    </row>
    <row r="2239" spans="1:12" x14ac:dyDescent="0.3">
      <c r="A2239" s="3" t="s">
        <v>258</v>
      </c>
      <c r="B2239" s="3">
        <f t="shared" si="68"/>
        <v>45558</v>
      </c>
      <c r="C2239" s="7" t="s">
        <v>74</v>
      </c>
      <c r="D2239" s="7" t="s">
        <v>49</v>
      </c>
      <c r="E2239" s="9">
        <v>273</v>
      </c>
      <c r="F2239" s="9">
        <v>309</v>
      </c>
      <c r="G2239" s="9">
        <f t="shared" si="69"/>
        <v>84357</v>
      </c>
      <c r="H2239" s="9">
        <v>1</v>
      </c>
      <c r="I2239" s="9">
        <v>0</v>
      </c>
      <c r="J2239" s="34">
        <v>0.12</v>
      </c>
      <c r="K2239" s="34">
        <v>0.02</v>
      </c>
      <c r="L2239" s="9">
        <v>0</v>
      </c>
    </row>
    <row r="2240" spans="1:12" x14ac:dyDescent="0.3">
      <c r="A2240" s="3" t="s">
        <v>258</v>
      </c>
      <c r="B2240" s="3">
        <f t="shared" si="68"/>
        <v>45558</v>
      </c>
      <c r="C2240" s="7" t="s">
        <v>74</v>
      </c>
      <c r="D2240" s="7" t="s">
        <v>50</v>
      </c>
      <c r="E2240" s="9">
        <v>297</v>
      </c>
      <c r="F2240" s="9">
        <v>321</v>
      </c>
      <c r="G2240" s="9">
        <f t="shared" si="69"/>
        <v>95337</v>
      </c>
      <c r="H2240" s="9">
        <v>1</v>
      </c>
      <c r="I2240" s="9">
        <v>0</v>
      </c>
      <c r="J2240" s="34">
        <v>0.2</v>
      </c>
      <c r="K2240" s="34">
        <v>0.02</v>
      </c>
      <c r="L2240" s="9">
        <v>0</v>
      </c>
    </row>
    <row r="2241" spans="1:12" x14ac:dyDescent="0.3">
      <c r="A2241" s="3" t="s">
        <v>258</v>
      </c>
      <c r="B2241" s="3">
        <f t="shared" si="68"/>
        <v>45558</v>
      </c>
      <c r="C2241" s="7" t="s">
        <v>74</v>
      </c>
      <c r="D2241" s="7" t="s">
        <v>51</v>
      </c>
      <c r="E2241" s="9">
        <v>279</v>
      </c>
      <c r="F2241" s="9">
        <v>356</v>
      </c>
      <c r="G2241" s="9">
        <f t="shared" si="69"/>
        <v>99324</v>
      </c>
      <c r="H2241" s="9">
        <v>0</v>
      </c>
      <c r="I2241" s="9">
        <v>0</v>
      </c>
      <c r="J2241" s="34">
        <v>0</v>
      </c>
      <c r="K2241" s="34">
        <v>0</v>
      </c>
      <c r="L2241" s="9">
        <v>0</v>
      </c>
    </row>
    <row r="2242" spans="1:12" x14ac:dyDescent="0.3">
      <c r="A2242" s="3" t="s">
        <v>258</v>
      </c>
      <c r="B2242" s="3">
        <f t="shared" ref="B2242:B2305" si="70">DATE(LEFT(A2242,4),1,1)
 + MOD(1 - WEEKDAY(DATE(LEFT(A2242,4),1,1),2),7)
 + 7*(VALUE(RIGHT(A2242,2)) - 1)</f>
        <v>45558</v>
      </c>
      <c r="C2242" s="7" t="s">
        <v>74</v>
      </c>
      <c r="D2242" s="7" t="s">
        <v>52</v>
      </c>
      <c r="E2242" s="9">
        <v>272</v>
      </c>
      <c r="F2242" s="9">
        <v>262</v>
      </c>
      <c r="G2242" s="9">
        <f t="shared" ref="G2242:G2305" si="71">E2242*F2242</f>
        <v>71264</v>
      </c>
      <c r="H2242" s="9">
        <v>0</v>
      </c>
      <c r="I2242" s="9">
        <v>0</v>
      </c>
      <c r="J2242" s="34">
        <v>0</v>
      </c>
      <c r="K2242" s="34">
        <v>0</v>
      </c>
      <c r="L2242" s="9">
        <v>0</v>
      </c>
    </row>
    <row r="2243" spans="1:12" x14ac:dyDescent="0.3">
      <c r="A2243" s="3" t="s">
        <v>258</v>
      </c>
      <c r="B2243" s="3">
        <f t="shared" si="70"/>
        <v>45558</v>
      </c>
      <c r="C2243" s="7" t="s">
        <v>74</v>
      </c>
      <c r="D2243" s="7" t="s">
        <v>54</v>
      </c>
      <c r="E2243" s="9">
        <v>357</v>
      </c>
      <c r="F2243" s="9">
        <v>169</v>
      </c>
      <c r="G2243" s="9">
        <f t="shared" si="71"/>
        <v>60333</v>
      </c>
      <c r="H2243" s="9">
        <v>0</v>
      </c>
      <c r="I2243" s="9">
        <v>0</v>
      </c>
      <c r="J2243" s="34">
        <v>0</v>
      </c>
      <c r="K2243" s="34">
        <v>0</v>
      </c>
      <c r="L2243" s="9">
        <v>0</v>
      </c>
    </row>
    <row r="2244" spans="1:12" x14ac:dyDescent="0.3">
      <c r="A2244" s="3" t="s">
        <v>258</v>
      </c>
      <c r="B2244" s="3">
        <f t="shared" si="70"/>
        <v>45558</v>
      </c>
      <c r="C2244" s="7" t="s">
        <v>74</v>
      </c>
      <c r="D2244" s="7" t="s">
        <v>55</v>
      </c>
      <c r="E2244" s="9">
        <v>321</v>
      </c>
      <c r="F2244" s="9">
        <v>188</v>
      </c>
      <c r="G2244" s="9">
        <f t="shared" si="71"/>
        <v>60348</v>
      </c>
      <c r="H2244" s="9">
        <v>0</v>
      </c>
      <c r="I2244" s="9">
        <v>0</v>
      </c>
      <c r="J2244" s="34">
        <v>0</v>
      </c>
      <c r="K2244" s="34">
        <v>0</v>
      </c>
      <c r="L2244" s="9">
        <v>0</v>
      </c>
    </row>
    <row r="2245" spans="1:12" x14ac:dyDescent="0.3">
      <c r="A2245" s="3" t="s">
        <v>258</v>
      </c>
      <c r="B2245" s="3">
        <f t="shared" si="70"/>
        <v>45558</v>
      </c>
      <c r="C2245" s="7" t="s">
        <v>74</v>
      </c>
      <c r="D2245" s="7" t="s">
        <v>56</v>
      </c>
      <c r="E2245" s="9">
        <v>372</v>
      </c>
      <c r="F2245" s="9">
        <v>206</v>
      </c>
      <c r="G2245" s="9">
        <f t="shared" si="71"/>
        <v>76632</v>
      </c>
      <c r="H2245" s="9">
        <v>0</v>
      </c>
      <c r="I2245" s="9">
        <v>0</v>
      </c>
      <c r="J2245" s="34">
        <v>0</v>
      </c>
      <c r="K2245" s="34">
        <v>0</v>
      </c>
      <c r="L2245" s="9">
        <v>0</v>
      </c>
    </row>
    <row r="2246" spans="1:12" x14ac:dyDescent="0.3">
      <c r="A2246" s="3" t="s">
        <v>258</v>
      </c>
      <c r="B2246" s="3">
        <f t="shared" si="70"/>
        <v>45558</v>
      </c>
      <c r="C2246" s="7" t="s">
        <v>74</v>
      </c>
      <c r="D2246" s="7" t="s">
        <v>57</v>
      </c>
      <c r="E2246" s="9">
        <v>396</v>
      </c>
      <c r="F2246" s="9">
        <v>180</v>
      </c>
      <c r="G2246" s="9">
        <f t="shared" si="71"/>
        <v>71280</v>
      </c>
      <c r="H2246" s="9">
        <v>0</v>
      </c>
      <c r="I2246" s="9">
        <v>0</v>
      </c>
      <c r="J2246" s="34">
        <v>0</v>
      </c>
      <c r="K2246" s="34">
        <v>0</v>
      </c>
      <c r="L2246" s="9">
        <v>0</v>
      </c>
    </row>
    <row r="2247" spans="1:12" x14ac:dyDescent="0.3">
      <c r="A2247" s="3" t="s">
        <v>258</v>
      </c>
      <c r="B2247" s="3">
        <f t="shared" si="70"/>
        <v>45558</v>
      </c>
      <c r="C2247" s="7" t="s">
        <v>74</v>
      </c>
      <c r="D2247" s="7" t="s">
        <v>58</v>
      </c>
      <c r="E2247" s="9">
        <v>57</v>
      </c>
      <c r="F2247" s="9">
        <v>5229</v>
      </c>
      <c r="G2247" s="9">
        <f t="shared" si="71"/>
        <v>298053</v>
      </c>
      <c r="H2247" s="9">
        <v>0</v>
      </c>
      <c r="I2247" s="9">
        <v>0</v>
      </c>
      <c r="J2247" s="34">
        <v>0</v>
      </c>
      <c r="K2247" s="34">
        <v>0</v>
      </c>
      <c r="L2247" s="9">
        <v>0</v>
      </c>
    </row>
    <row r="2248" spans="1:12" x14ac:dyDescent="0.3">
      <c r="A2248" s="3" t="s">
        <v>258</v>
      </c>
      <c r="B2248" s="3">
        <f t="shared" si="70"/>
        <v>45558</v>
      </c>
      <c r="C2248" s="7" t="s">
        <v>74</v>
      </c>
      <c r="D2248" s="7" t="s">
        <v>59</v>
      </c>
      <c r="E2248" s="9">
        <v>54</v>
      </c>
      <c r="F2248" s="9">
        <v>5159</v>
      </c>
      <c r="G2248" s="9">
        <f t="shared" si="71"/>
        <v>278586</v>
      </c>
      <c r="H2248" s="9">
        <v>0</v>
      </c>
      <c r="I2248" s="9">
        <v>0</v>
      </c>
      <c r="J2248" s="34">
        <v>0</v>
      </c>
      <c r="K2248" s="34">
        <v>0</v>
      </c>
      <c r="L2248" s="9">
        <v>0</v>
      </c>
    </row>
    <row r="2249" spans="1:12" x14ac:dyDescent="0.3">
      <c r="A2249" s="3" t="s">
        <v>258</v>
      </c>
      <c r="B2249" s="3">
        <f t="shared" si="70"/>
        <v>45558</v>
      </c>
      <c r="C2249" s="7" t="s">
        <v>74</v>
      </c>
      <c r="D2249" s="7" t="s">
        <v>60</v>
      </c>
      <c r="E2249" s="9">
        <v>48</v>
      </c>
      <c r="F2249" s="9">
        <v>5005</v>
      </c>
      <c r="G2249" s="9">
        <f t="shared" si="71"/>
        <v>240240</v>
      </c>
      <c r="H2249" s="9">
        <v>0</v>
      </c>
      <c r="I2249" s="9">
        <v>0</v>
      </c>
      <c r="J2249" s="34">
        <v>0</v>
      </c>
      <c r="K2249" s="34">
        <v>0</v>
      </c>
      <c r="L2249" s="9">
        <v>0</v>
      </c>
    </row>
    <row r="2250" spans="1:12" x14ac:dyDescent="0.3">
      <c r="A2250" s="3" t="s">
        <v>258</v>
      </c>
      <c r="B2250" s="3">
        <f t="shared" si="70"/>
        <v>45558</v>
      </c>
      <c r="C2250" s="7" t="s">
        <v>74</v>
      </c>
      <c r="D2250" s="7" t="s">
        <v>61</v>
      </c>
      <c r="E2250" s="9">
        <v>57</v>
      </c>
      <c r="F2250" s="9">
        <v>1216</v>
      </c>
      <c r="G2250" s="9">
        <f t="shared" si="71"/>
        <v>69312</v>
      </c>
      <c r="H2250" s="9">
        <v>0</v>
      </c>
      <c r="I2250" s="9">
        <v>0</v>
      </c>
      <c r="J2250" s="34">
        <v>0</v>
      </c>
      <c r="K2250" s="34">
        <v>0</v>
      </c>
      <c r="L2250" s="9">
        <v>0</v>
      </c>
    </row>
    <row r="2251" spans="1:12" x14ac:dyDescent="0.3">
      <c r="A2251" s="3" t="s">
        <v>258</v>
      </c>
      <c r="B2251" s="3">
        <f t="shared" si="70"/>
        <v>45558</v>
      </c>
      <c r="C2251" s="7" t="s">
        <v>76</v>
      </c>
      <c r="D2251" s="7" t="s">
        <v>46</v>
      </c>
      <c r="E2251" s="9">
        <v>120</v>
      </c>
      <c r="F2251" s="9">
        <v>315</v>
      </c>
      <c r="G2251" s="9">
        <f t="shared" si="71"/>
        <v>37800</v>
      </c>
      <c r="H2251" s="9">
        <v>0</v>
      </c>
      <c r="I2251" s="9">
        <v>0</v>
      </c>
      <c r="J2251" s="34">
        <v>0</v>
      </c>
      <c r="K2251" s="34">
        <v>0</v>
      </c>
      <c r="L2251" s="9">
        <v>0</v>
      </c>
    </row>
    <row r="2252" spans="1:12" x14ac:dyDescent="0.3">
      <c r="A2252" s="3" t="s">
        <v>258</v>
      </c>
      <c r="B2252" s="3">
        <f t="shared" si="70"/>
        <v>45558</v>
      </c>
      <c r="C2252" s="7" t="s">
        <v>76</v>
      </c>
      <c r="D2252" s="7" t="s">
        <v>49</v>
      </c>
      <c r="E2252" s="9">
        <v>112</v>
      </c>
      <c r="F2252" s="9">
        <v>324</v>
      </c>
      <c r="G2252" s="9">
        <f t="shared" si="71"/>
        <v>36288</v>
      </c>
      <c r="H2252" s="9">
        <v>0</v>
      </c>
      <c r="I2252" s="9">
        <v>0</v>
      </c>
      <c r="J2252" s="34">
        <v>0</v>
      </c>
      <c r="K2252" s="34">
        <v>0</v>
      </c>
      <c r="L2252" s="9">
        <v>0</v>
      </c>
    </row>
    <row r="2253" spans="1:12" x14ac:dyDescent="0.3">
      <c r="A2253" s="3" t="s">
        <v>258</v>
      </c>
      <c r="B2253" s="3">
        <f t="shared" si="70"/>
        <v>45558</v>
      </c>
      <c r="C2253" s="7" t="s">
        <v>76</v>
      </c>
      <c r="D2253" s="7" t="s">
        <v>50</v>
      </c>
      <c r="E2253" s="9">
        <v>101</v>
      </c>
      <c r="F2253" s="9">
        <v>332</v>
      </c>
      <c r="G2253" s="9">
        <f t="shared" si="71"/>
        <v>33532</v>
      </c>
      <c r="H2253" s="9">
        <v>0</v>
      </c>
      <c r="I2253" s="9">
        <v>0</v>
      </c>
      <c r="J2253" s="34">
        <v>0</v>
      </c>
      <c r="K2253" s="34">
        <v>0</v>
      </c>
      <c r="L2253" s="9">
        <v>0</v>
      </c>
    </row>
    <row r="2254" spans="1:12" x14ac:dyDescent="0.3">
      <c r="A2254" s="3" t="s">
        <v>258</v>
      </c>
      <c r="B2254" s="3">
        <f t="shared" si="70"/>
        <v>45558</v>
      </c>
      <c r="C2254" s="7" t="s">
        <v>76</v>
      </c>
      <c r="D2254" s="7" t="s">
        <v>51</v>
      </c>
      <c r="E2254" s="9">
        <v>144</v>
      </c>
      <c r="F2254" s="9">
        <v>370</v>
      </c>
      <c r="G2254" s="9">
        <f t="shared" si="71"/>
        <v>53280</v>
      </c>
      <c r="H2254" s="9">
        <v>1</v>
      </c>
      <c r="I2254" s="9">
        <v>1</v>
      </c>
      <c r="J2254" s="34">
        <v>0.19</v>
      </c>
      <c r="K2254" s="34">
        <v>0.02</v>
      </c>
      <c r="L2254" s="9">
        <v>0</v>
      </c>
    </row>
    <row r="2255" spans="1:12" x14ac:dyDescent="0.3">
      <c r="A2255" s="3" t="s">
        <v>258</v>
      </c>
      <c r="B2255" s="3">
        <f t="shared" si="70"/>
        <v>45558</v>
      </c>
      <c r="C2255" s="7" t="s">
        <v>76</v>
      </c>
      <c r="D2255" s="7" t="s">
        <v>52</v>
      </c>
      <c r="E2255" s="9">
        <v>122</v>
      </c>
      <c r="F2255" s="9">
        <v>273</v>
      </c>
      <c r="G2255" s="9">
        <f t="shared" si="71"/>
        <v>33306</v>
      </c>
      <c r="H2255" s="9">
        <v>0</v>
      </c>
      <c r="I2255" s="9">
        <v>0</v>
      </c>
      <c r="J2255" s="34">
        <v>0</v>
      </c>
      <c r="K2255" s="34">
        <v>0</v>
      </c>
      <c r="L2255" s="9">
        <v>0</v>
      </c>
    </row>
    <row r="2256" spans="1:12" x14ac:dyDescent="0.3">
      <c r="A2256" s="3" t="s">
        <v>258</v>
      </c>
      <c r="B2256" s="3">
        <f t="shared" si="70"/>
        <v>45558</v>
      </c>
      <c r="C2256" s="7" t="s">
        <v>76</v>
      </c>
      <c r="D2256" s="7" t="s">
        <v>54</v>
      </c>
      <c r="E2256" s="9">
        <v>194</v>
      </c>
      <c r="F2256" s="9">
        <v>176</v>
      </c>
      <c r="G2256" s="9">
        <f t="shared" si="71"/>
        <v>34144</v>
      </c>
      <c r="H2256" s="9">
        <v>0</v>
      </c>
      <c r="I2256" s="9">
        <v>0</v>
      </c>
      <c r="J2256" s="34">
        <v>0</v>
      </c>
      <c r="K2256" s="34">
        <v>0</v>
      </c>
      <c r="L2256" s="9">
        <v>0</v>
      </c>
    </row>
    <row r="2257" spans="1:12" x14ac:dyDescent="0.3">
      <c r="A2257" s="3" t="s">
        <v>258</v>
      </c>
      <c r="B2257" s="3">
        <f t="shared" si="70"/>
        <v>45558</v>
      </c>
      <c r="C2257" s="7" t="s">
        <v>76</v>
      </c>
      <c r="D2257" s="7" t="s">
        <v>55</v>
      </c>
      <c r="E2257" s="9">
        <v>196</v>
      </c>
      <c r="F2257" s="9">
        <v>195</v>
      </c>
      <c r="G2257" s="9">
        <f t="shared" si="71"/>
        <v>38220</v>
      </c>
      <c r="H2257" s="9">
        <v>0</v>
      </c>
      <c r="I2257" s="9">
        <v>0</v>
      </c>
      <c r="J2257" s="34">
        <v>0</v>
      </c>
      <c r="K2257" s="34">
        <v>0</v>
      </c>
      <c r="L2257" s="9">
        <v>0</v>
      </c>
    </row>
    <row r="2258" spans="1:12" x14ac:dyDescent="0.3">
      <c r="A2258" s="3" t="s">
        <v>258</v>
      </c>
      <c r="B2258" s="3">
        <f t="shared" si="70"/>
        <v>45558</v>
      </c>
      <c r="C2258" s="7" t="s">
        <v>76</v>
      </c>
      <c r="D2258" s="7" t="s">
        <v>56</v>
      </c>
      <c r="E2258" s="9">
        <v>165</v>
      </c>
      <c r="F2258" s="9">
        <v>213</v>
      </c>
      <c r="G2258" s="9">
        <f t="shared" si="71"/>
        <v>35145</v>
      </c>
      <c r="H2258" s="9">
        <v>0</v>
      </c>
      <c r="I2258" s="9">
        <v>0</v>
      </c>
      <c r="J2258" s="34">
        <v>0</v>
      </c>
      <c r="K2258" s="34">
        <v>0</v>
      </c>
      <c r="L2258" s="9">
        <v>0</v>
      </c>
    </row>
    <row r="2259" spans="1:12" x14ac:dyDescent="0.3">
      <c r="A2259" s="3" t="s">
        <v>258</v>
      </c>
      <c r="B2259" s="3">
        <f t="shared" si="70"/>
        <v>45558</v>
      </c>
      <c r="C2259" s="7" t="s">
        <v>76</v>
      </c>
      <c r="D2259" s="7" t="s">
        <v>57</v>
      </c>
      <c r="E2259" s="9">
        <v>192</v>
      </c>
      <c r="F2259" s="9">
        <v>187</v>
      </c>
      <c r="G2259" s="9">
        <f t="shared" si="71"/>
        <v>35904</v>
      </c>
      <c r="H2259" s="9">
        <v>0</v>
      </c>
      <c r="I2259" s="9">
        <v>0</v>
      </c>
      <c r="J2259" s="34">
        <v>0</v>
      </c>
      <c r="K2259" s="34">
        <v>0</v>
      </c>
      <c r="L2259" s="9">
        <v>0</v>
      </c>
    </row>
    <row r="2260" spans="1:12" x14ac:dyDescent="0.3">
      <c r="A2260" s="3" t="s">
        <v>258</v>
      </c>
      <c r="B2260" s="3">
        <f t="shared" si="70"/>
        <v>45558</v>
      </c>
      <c r="C2260" s="7" t="s">
        <v>76</v>
      </c>
      <c r="D2260" s="7" t="s">
        <v>58</v>
      </c>
      <c r="E2260" s="9">
        <v>64</v>
      </c>
      <c r="F2260" s="9">
        <v>5513</v>
      </c>
      <c r="G2260" s="9">
        <f t="shared" si="71"/>
        <v>352832</v>
      </c>
      <c r="H2260" s="9">
        <v>1</v>
      </c>
      <c r="I2260" s="9">
        <v>1</v>
      </c>
      <c r="J2260" s="34">
        <v>0.1</v>
      </c>
      <c r="K2260" s="34">
        <v>0.01</v>
      </c>
      <c r="L2260" s="9">
        <v>0</v>
      </c>
    </row>
    <row r="2261" spans="1:12" x14ac:dyDescent="0.3">
      <c r="A2261" s="3" t="s">
        <v>258</v>
      </c>
      <c r="B2261" s="3">
        <f t="shared" si="70"/>
        <v>45558</v>
      </c>
      <c r="C2261" s="7" t="s">
        <v>76</v>
      </c>
      <c r="D2261" s="7" t="s">
        <v>59</v>
      </c>
      <c r="E2261" s="9">
        <v>50</v>
      </c>
      <c r="F2261" s="9">
        <v>5308</v>
      </c>
      <c r="G2261" s="9">
        <f t="shared" si="71"/>
        <v>265400</v>
      </c>
      <c r="H2261" s="9">
        <v>0</v>
      </c>
      <c r="I2261" s="9">
        <v>0</v>
      </c>
      <c r="J2261" s="34">
        <v>0</v>
      </c>
      <c r="K2261" s="34">
        <v>0</v>
      </c>
      <c r="L2261" s="9">
        <v>0</v>
      </c>
    </row>
    <row r="2262" spans="1:12" x14ac:dyDescent="0.3">
      <c r="A2262" s="3" t="s">
        <v>258</v>
      </c>
      <c r="B2262" s="3">
        <f t="shared" si="70"/>
        <v>45558</v>
      </c>
      <c r="C2262" s="7" t="s">
        <v>76</v>
      </c>
      <c r="D2262" s="7" t="s">
        <v>60</v>
      </c>
      <c r="E2262" s="9">
        <v>61</v>
      </c>
      <c r="F2262" s="9">
        <v>5201</v>
      </c>
      <c r="G2262" s="9">
        <f t="shared" si="71"/>
        <v>317261</v>
      </c>
      <c r="H2262" s="9">
        <v>0</v>
      </c>
      <c r="I2262" s="9">
        <v>0</v>
      </c>
      <c r="J2262" s="34">
        <v>0</v>
      </c>
      <c r="K2262" s="34">
        <v>0</v>
      </c>
      <c r="L2262" s="9">
        <v>0</v>
      </c>
    </row>
    <row r="2263" spans="1:12" x14ac:dyDescent="0.3">
      <c r="A2263" s="3" t="s">
        <v>258</v>
      </c>
      <c r="B2263" s="3">
        <f t="shared" si="70"/>
        <v>45558</v>
      </c>
      <c r="C2263" s="7" t="s">
        <v>76</v>
      </c>
      <c r="D2263" s="7" t="s">
        <v>61</v>
      </c>
      <c r="E2263" s="9">
        <v>56</v>
      </c>
      <c r="F2263" s="9">
        <v>1275</v>
      </c>
      <c r="G2263" s="9">
        <f t="shared" si="71"/>
        <v>71400</v>
      </c>
      <c r="H2263" s="9">
        <v>0</v>
      </c>
      <c r="I2263" s="9">
        <v>0</v>
      </c>
      <c r="J2263" s="34">
        <v>0</v>
      </c>
      <c r="K2263" s="34">
        <v>0</v>
      </c>
      <c r="L2263" s="9">
        <v>0</v>
      </c>
    </row>
    <row r="2264" spans="1:12" x14ac:dyDescent="0.3">
      <c r="A2264" s="3" t="s">
        <v>208</v>
      </c>
      <c r="B2264" s="3">
        <f t="shared" si="70"/>
        <v>45565</v>
      </c>
      <c r="C2264" s="7" t="s">
        <v>62</v>
      </c>
      <c r="D2264" s="7" t="s">
        <v>46</v>
      </c>
      <c r="E2264" s="9">
        <v>265</v>
      </c>
      <c r="F2264" s="9">
        <v>299</v>
      </c>
      <c r="G2264" s="9">
        <f t="shared" si="71"/>
        <v>79235</v>
      </c>
      <c r="H2264" s="9">
        <v>1</v>
      </c>
      <c r="I2264" s="9">
        <v>0</v>
      </c>
      <c r="J2264" s="34">
        <v>0.23</v>
      </c>
      <c r="K2264" s="34">
        <v>0.02</v>
      </c>
      <c r="L2264" s="9">
        <v>0</v>
      </c>
    </row>
    <row r="2265" spans="1:12" x14ac:dyDescent="0.3">
      <c r="A2265" s="3" t="s">
        <v>208</v>
      </c>
      <c r="B2265" s="3">
        <f t="shared" si="70"/>
        <v>45565</v>
      </c>
      <c r="C2265" s="7" t="s">
        <v>62</v>
      </c>
      <c r="D2265" s="7" t="s">
        <v>49</v>
      </c>
      <c r="E2265" s="9">
        <v>277</v>
      </c>
      <c r="F2265" s="9">
        <v>309</v>
      </c>
      <c r="G2265" s="9">
        <f t="shared" si="71"/>
        <v>85593</v>
      </c>
      <c r="H2265" s="9">
        <v>0</v>
      </c>
      <c r="I2265" s="9">
        <v>0</v>
      </c>
      <c r="J2265" s="34">
        <v>0</v>
      </c>
      <c r="K2265" s="34">
        <v>0</v>
      </c>
      <c r="L2265" s="9">
        <v>0</v>
      </c>
    </row>
    <row r="2266" spans="1:12" x14ac:dyDescent="0.3">
      <c r="A2266" s="3" t="s">
        <v>208</v>
      </c>
      <c r="B2266" s="3">
        <f t="shared" si="70"/>
        <v>45565</v>
      </c>
      <c r="C2266" s="7" t="s">
        <v>62</v>
      </c>
      <c r="D2266" s="7" t="s">
        <v>50</v>
      </c>
      <c r="E2266" s="9">
        <v>253</v>
      </c>
      <c r="F2266" s="9">
        <v>318</v>
      </c>
      <c r="G2266" s="9">
        <f t="shared" si="71"/>
        <v>80454</v>
      </c>
      <c r="H2266" s="9">
        <v>0</v>
      </c>
      <c r="I2266" s="9">
        <v>0</v>
      </c>
      <c r="J2266" s="34">
        <v>0</v>
      </c>
      <c r="K2266" s="34">
        <v>0</v>
      </c>
      <c r="L2266" s="9">
        <v>0</v>
      </c>
    </row>
    <row r="2267" spans="1:12" x14ac:dyDescent="0.3">
      <c r="A2267" s="3" t="s">
        <v>208</v>
      </c>
      <c r="B2267" s="3">
        <f t="shared" si="70"/>
        <v>45565</v>
      </c>
      <c r="C2267" s="7" t="s">
        <v>62</v>
      </c>
      <c r="D2267" s="7" t="s">
        <v>51</v>
      </c>
      <c r="E2267" s="9">
        <v>221</v>
      </c>
      <c r="F2267" s="9">
        <v>356</v>
      </c>
      <c r="G2267" s="9">
        <f t="shared" si="71"/>
        <v>78676</v>
      </c>
      <c r="H2267" s="9">
        <v>0</v>
      </c>
      <c r="I2267" s="9">
        <v>0</v>
      </c>
      <c r="J2267" s="34">
        <v>0</v>
      </c>
      <c r="K2267" s="34">
        <v>0</v>
      </c>
      <c r="L2267" s="9">
        <v>0</v>
      </c>
    </row>
    <row r="2268" spans="1:12" x14ac:dyDescent="0.3">
      <c r="A2268" s="3" t="s">
        <v>208</v>
      </c>
      <c r="B2268" s="3">
        <f t="shared" si="70"/>
        <v>45565</v>
      </c>
      <c r="C2268" s="7" t="s">
        <v>62</v>
      </c>
      <c r="D2268" s="7" t="s">
        <v>52</v>
      </c>
      <c r="E2268" s="9">
        <v>254</v>
      </c>
      <c r="F2268" s="9">
        <v>261</v>
      </c>
      <c r="G2268" s="9">
        <f t="shared" si="71"/>
        <v>66294</v>
      </c>
      <c r="H2268" s="9">
        <v>0</v>
      </c>
      <c r="I2268" s="9">
        <v>0</v>
      </c>
      <c r="J2268" s="34">
        <v>0</v>
      </c>
      <c r="K2268" s="34">
        <v>0</v>
      </c>
      <c r="L2268" s="9">
        <v>0</v>
      </c>
    </row>
    <row r="2269" spans="1:12" x14ac:dyDescent="0.3">
      <c r="A2269" s="3" t="s">
        <v>208</v>
      </c>
      <c r="B2269" s="3">
        <f t="shared" si="70"/>
        <v>45565</v>
      </c>
      <c r="C2269" s="7" t="s">
        <v>62</v>
      </c>
      <c r="D2269" s="7" t="s">
        <v>54</v>
      </c>
      <c r="E2269" s="9">
        <v>419</v>
      </c>
      <c r="F2269" s="9">
        <v>167</v>
      </c>
      <c r="G2269" s="9">
        <f t="shared" si="71"/>
        <v>69973</v>
      </c>
      <c r="H2269" s="9">
        <v>0</v>
      </c>
      <c r="I2269" s="9">
        <v>0</v>
      </c>
      <c r="J2269" s="34">
        <v>0</v>
      </c>
      <c r="K2269" s="34">
        <v>0</v>
      </c>
      <c r="L2269" s="9">
        <v>0</v>
      </c>
    </row>
    <row r="2270" spans="1:12" x14ac:dyDescent="0.3">
      <c r="A2270" s="3" t="s">
        <v>208</v>
      </c>
      <c r="B2270" s="3">
        <f t="shared" si="70"/>
        <v>45565</v>
      </c>
      <c r="C2270" s="7" t="s">
        <v>62</v>
      </c>
      <c r="D2270" s="7" t="s">
        <v>55</v>
      </c>
      <c r="E2270" s="9">
        <v>403</v>
      </c>
      <c r="F2270" s="9">
        <v>186</v>
      </c>
      <c r="G2270" s="9">
        <f t="shared" si="71"/>
        <v>74958</v>
      </c>
      <c r="H2270" s="9">
        <v>0</v>
      </c>
      <c r="I2270" s="9">
        <v>0</v>
      </c>
      <c r="J2270" s="34">
        <v>0</v>
      </c>
      <c r="K2270" s="34">
        <v>0</v>
      </c>
      <c r="L2270" s="9">
        <v>0</v>
      </c>
    </row>
    <row r="2271" spans="1:12" x14ac:dyDescent="0.3">
      <c r="A2271" s="3" t="s">
        <v>208</v>
      </c>
      <c r="B2271" s="3">
        <f t="shared" si="70"/>
        <v>45565</v>
      </c>
      <c r="C2271" s="7" t="s">
        <v>62</v>
      </c>
      <c r="D2271" s="7" t="s">
        <v>56</v>
      </c>
      <c r="E2271" s="9">
        <v>375</v>
      </c>
      <c r="F2271" s="9">
        <v>202</v>
      </c>
      <c r="G2271" s="9">
        <f t="shared" si="71"/>
        <v>75750</v>
      </c>
      <c r="H2271" s="9">
        <v>0</v>
      </c>
      <c r="I2271" s="9">
        <v>0</v>
      </c>
      <c r="J2271" s="34">
        <v>0</v>
      </c>
      <c r="K2271" s="34">
        <v>0</v>
      </c>
      <c r="L2271" s="9">
        <v>0</v>
      </c>
    </row>
    <row r="2272" spans="1:12" x14ac:dyDescent="0.3">
      <c r="A2272" s="3" t="s">
        <v>208</v>
      </c>
      <c r="B2272" s="3">
        <f t="shared" si="70"/>
        <v>45565</v>
      </c>
      <c r="C2272" s="7" t="s">
        <v>62</v>
      </c>
      <c r="D2272" s="7" t="s">
        <v>57</v>
      </c>
      <c r="E2272" s="9">
        <v>412</v>
      </c>
      <c r="F2272" s="9">
        <v>177</v>
      </c>
      <c r="G2272" s="9">
        <f t="shared" si="71"/>
        <v>72924</v>
      </c>
      <c r="H2272" s="9">
        <v>0</v>
      </c>
      <c r="I2272" s="9">
        <v>0</v>
      </c>
      <c r="J2272" s="34">
        <v>0</v>
      </c>
      <c r="K2272" s="34">
        <v>0</v>
      </c>
      <c r="L2272" s="9">
        <v>0</v>
      </c>
    </row>
    <row r="2273" spans="1:12" x14ac:dyDescent="0.3">
      <c r="A2273" s="3" t="s">
        <v>208</v>
      </c>
      <c r="B2273" s="3">
        <f t="shared" si="70"/>
        <v>45565</v>
      </c>
      <c r="C2273" s="7" t="s">
        <v>62</v>
      </c>
      <c r="D2273" s="7" t="s">
        <v>58</v>
      </c>
      <c r="E2273" s="9">
        <v>52</v>
      </c>
      <c r="F2273" s="9">
        <v>5276</v>
      </c>
      <c r="G2273" s="9">
        <f t="shared" si="71"/>
        <v>274352</v>
      </c>
      <c r="H2273" s="9">
        <v>0</v>
      </c>
      <c r="I2273" s="9">
        <v>0</v>
      </c>
      <c r="J2273" s="34">
        <v>0</v>
      </c>
      <c r="K2273" s="34">
        <v>0</v>
      </c>
      <c r="L2273" s="9">
        <v>0</v>
      </c>
    </row>
    <row r="2274" spans="1:12" x14ac:dyDescent="0.3">
      <c r="A2274" s="3" t="s">
        <v>208</v>
      </c>
      <c r="B2274" s="3">
        <f t="shared" si="70"/>
        <v>45565</v>
      </c>
      <c r="C2274" s="7" t="s">
        <v>62</v>
      </c>
      <c r="D2274" s="7" t="s">
        <v>59</v>
      </c>
      <c r="E2274" s="9">
        <v>54</v>
      </c>
      <c r="F2274" s="9">
        <v>5086</v>
      </c>
      <c r="G2274" s="9">
        <f t="shared" si="71"/>
        <v>274644</v>
      </c>
      <c r="H2274" s="9">
        <v>0</v>
      </c>
      <c r="I2274" s="9">
        <v>0</v>
      </c>
      <c r="J2274" s="34">
        <v>0</v>
      </c>
      <c r="K2274" s="34">
        <v>0</v>
      </c>
      <c r="L2274" s="9">
        <v>0</v>
      </c>
    </row>
    <row r="2275" spans="1:12" x14ac:dyDescent="0.3">
      <c r="A2275" s="3" t="s">
        <v>208</v>
      </c>
      <c r="B2275" s="3">
        <f t="shared" si="70"/>
        <v>45565</v>
      </c>
      <c r="C2275" s="7" t="s">
        <v>62</v>
      </c>
      <c r="D2275" s="7" t="s">
        <v>60</v>
      </c>
      <c r="E2275" s="9">
        <v>48</v>
      </c>
      <c r="F2275" s="9">
        <v>4929</v>
      </c>
      <c r="G2275" s="9">
        <f t="shared" si="71"/>
        <v>236592</v>
      </c>
      <c r="H2275" s="9">
        <v>0</v>
      </c>
      <c r="I2275" s="9">
        <v>0</v>
      </c>
      <c r="J2275" s="34">
        <v>0</v>
      </c>
      <c r="K2275" s="34">
        <v>0</v>
      </c>
      <c r="L2275" s="9">
        <v>0</v>
      </c>
    </row>
    <row r="2276" spans="1:12" x14ac:dyDescent="0.3">
      <c r="A2276" s="3" t="s">
        <v>208</v>
      </c>
      <c r="B2276" s="3">
        <f t="shared" si="70"/>
        <v>45565</v>
      </c>
      <c r="C2276" s="7" t="s">
        <v>62</v>
      </c>
      <c r="D2276" s="7" t="s">
        <v>61</v>
      </c>
      <c r="E2276" s="9">
        <v>55</v>
      </c>
      <c r="F2276" s="9">
        <v>1221</v>
      </c>
      <c r="G2276" s="9">
        <f t="shared" si="71"/>
        <v>67155</v>
      </c>
      <c r="H2276" s="9">
        <v>0</v>
      </c>
      <c r="I2276" s="9">
        <v>0</v>
      </c>
      <c r="J2276" s="34">
        <v>0</v>
      </c>
      <c r="K2276" s="34">
        <v>0</v>
      </c>
      <c r="L2276" s="9">
        <v>0</v>
      </c>
    </row>
    <row r="2277" spans="1:12" x14ac:dyDescent="0.3">
      <c r="A2277" s="3" t="s">
        <v>208</v>
      </c>
      <c r="B2277" s="3">
        <f t="shared" si="70"/>
        <v>45565</v>
      </c>
      <c r="C2277" s="7" t="s">
        <v>66</v>
      </c>
      <c r="D2277" s="7" t="s">
        <v>46</v>
      </c>
      <c r="E2277" s="9">
        <v>202</v>
      </c>
      <c r="F2277" s="9">
        <v>310</v>
      </c>
      <c r="G2277" s="9">
        <f t="shared" si="71"/>
        <v>62620</v>
      </c>
      <c r="H2277" s="9">
        <v>1</v>
      </c>
      <c r="I2277" s="9">
        <v>0</v>
      </c>
      <c r="J2277" s="34">
        <v>0.13</v>
      </c>
      <c r="K2277" s="34">
        <v>0.01</v>
      </c>
      <c r="L2277" s="9">
        <v>0</v>
      </c>
    </row>
    <row r="2278" spans="1:12" x14ac:dyDescent="0.3">
      <c r="A2278" s="3" t="s">
        <v>208</v>
      </c>
      <c r="B2278" s="3">
        <f t="shared" si="70"/>
        <v>45565</v>
      </c>
      <c r="C2278" s="7" t="s">
        <v>66</v>
      </c>
      <c r="D2278" s="7" t="s">
        <v>49</v>
      </c>
      <c r="E2278" s="9">
        <v>219</v>
      </c>
      <c r="F2278" s="9">
        <v>315</v>
      </c>
      <c r="G2278" s="9">
        <f t="shared" si="71"/>
        <v>68985</v>
      </c>
      <c r="H2278" s="9">
        <v>1</v>
      </c>
      <c r="I2278" s="9">
        <v>1</v>
      </c>
      <c r="J2278" s="34">
        <v>0.13</v>
      </c>
      <c r="K2278" s="34">
        <v>0.01</v>
      </c>
      <c r="L2278" s="9">
        <v>0</v>
      </c>
    </row>
    <row r="2279" spans="1:12" x14ac:dyDescent="0.3">
      <c r="A2279" s="3" t="s">
        <v>208</v>
      </c>
      <c r="B2279" s="3">
        <f t="shared" si="70"/>
        <v>45565</v>
      </c>
      <c r="C2279" s="7" t="s">
        <v>66</v>
      </c>
      <c r="D2279" s="7" t="s">
        <v>50</v>
      </c>
      <c r="E2279" s="9">
        <v>197</v>
      </c>
      <c r="F2279" s="9">
        <v>326</v>
      </c>
      <c r="G2279" s="9">
        <f t="shared" si="71"/>
        <v>64222</v>
      </c>
      <c r="H2279" s="9">
        <v>1</v>
      </c>
      <c r="I2279" s="9">
        <v>0</v>
      </c>
      <c r="J2279" s="34">
        <v>0.22</v>
      </c>
      <c r="K2279" s="34">
        <v>0.01</v>
      </c>
      <c r="L2279" s="9">
        <v>0</v>
      </c>
    </row>
    <row r="2280" spans="1:12" x14ac:dyDescent="0.3">
      <c r="A2280" s="3" t="s">
        <v>208</v>
      </c>
      <c r="B2280" s="3">
        <f t="shared" si="70"/>
        <v>45565</v>
      </c>
      <c r="C2280" s="7" t="s">
        <v>66</v>
      </c>
      <c r="D2280" s="7" t="s">
        <v>51</v>
      </c>
      <c r="E2280" s="9">
        <v>164</v>
      </c>
      <c r="F2280" s="9">
        <v>363</v>
      </c>
      <c r="G2280" s="9">
        <f t="shared" si="71"/>
        <v>59532</v>
      </c>
      <c r="H2280" s="9">
        <v>0</v>
      </c>
      <c r="I2280" s="9">
        <v>0</v>
      </c>
      <c r="J2280" s="34">
        <v>0</v>
      </c>
      <c r="K2280" s="34">
        <v>0</v>
      </c>
      <c r="L2280" s="9">
        <v>0</v>
      </c>
    </row>
    <row r="2281" spans="1:12" x14ac:dyDescent="0.3">
      <c r="A2281" s="3" t="s">
        <v>208</v>
      </c>
      <c r="B2281" s="3">
        <f t="shared" si="70"/>
        <v>45565</v>
      </c>
      <c r="C2281" s="7" t="s">
        <v>66</v>
      </c>
      <c r="D2281" s="7" t="s">
        <v>52</v>
      </c>
      <c r="E2281" s="9">
        <v>168</v>
      </c>
      <c r="F2281" s="9">
        <v>266</v>
      </c>
      <c r="G2281" s="9">
        <f t="shared" si="71"/>
        <v>44688</v>
      </c>
      <c r="H2281" s="9">
        <v>0</v>
      </c>
      <c r="I2281" s="9">
        <v>0</v>
      </c>
      <c r="J2281" s="34">
        <v>0</v>
      </c>
      <c r="K2281" s="34">
        <v>0</v>
      </c>
      <c r="L2281" s="9">
        <v>0</v>
      </c>
    </row>
    <row r="2282" spans="1:12" x14ac:dyDescent="0.3">
      <c r="A2282" s="3" t="s">
        <v>208</v>
      </c>
      <c r="B2282" s="3">
        <f t="shared" si="70"/>
        <v>45565</v>
      </c>
      <c r="C2282" s="7" t="s">
        <v>66</v>
      </c>
      <c r="D2282" s="7" t="s">
        <v>54</v>
      </c>
      <c r="E2282" s="9">
        <v>243</v>
      </c>
      <c r="F2282" s="9">
        <v>172</v>
      </c>
      <c r="G2282" s="9">
        <f t="shared" si="71"/>
        <v>41796</v>
      </c>
      <c r="H2282" s="9">
        <v>0</v>
      </c>
      <c r="I2282" s="9">
        <v>0</v>
      </c>
      <c r="J2282" s="34">
        <v>0</v>
      </c>
      <c r="K2282" s="34">
        <v>0</v>
      </c>
      <c r="L2282" s="9">
        <v>0</v>
      </c>
    </row>
    <row r="2283" spans="1:12" x14ac:dyDescent="0.3">
      <c r="A2283" s="3" t="s">
        <v>208</v>
      </c>
      <c r="B2283" s="3">
        <f t="shared" si="70"/>
        <v>45565</v>
      </c>
      <c r="C2283" s="7" t="s">
        <v>66</v>
      </c>
      <c r="D2283" s="7" t="s">
        <v>55</v>
      </c>
      <c r="E2283" s="9">
        <v>279</v>
      </c>
      <c r="F2283" s="9">
        <v>191</v>
      </c>
      <c r="G2283" s="9">
        <f t="shared" si="71"/>
        <v>53289</v>
      </c>
      <c r="H2283" s="9">
        <v>0</v>
      </c>
      <c r="I2283" s="9">
        <v>0</v>
      </c>
      <c r="J2283" s="34">
        <v>0</v>
      </c>
      <c r="K2283" s="34">
        <v>0</v>
      </c>
      <c r="L2283" s="9">
        <v>0</v>
      </c>
    </row>
    <row r="2284" spans="1:12" x14ac:dyDescent="0.3">
      <c r="A2284" s="3" t="s">
        <v>208</v>
      </c>
      <c r="B2284" s="3">
        <f t="shared" si="70"/>
        <v>45565</v>
      </c>
      <c r="C2284" s="7" t="s">
        <v>66</v>
      </c>
      <c r="D2284" s="7" t="s">
        <v>56</v>
      </c>
      <c r="E2284" s="9">
        <v>223</v>
      </c>
      <c r="F2284" s="9">
        <v>210</v>
      </c>
      <c r="G2284" s="9">
        <f t="shared" si="71"/>
        <v>46830</v>
      </c>
      <c r="H2284" s="9">
        <v>0</v>
      </c>
      <c r="I2284" s="9">
        <v>0</v>
      </c>
      <c r="J2284" s="34">
        <v>0</v>
      </c>
      <c r="K2284" s="34">
        <v>0</v>
      </c>
      <c r="L2284" s="9">
        <v>0</v>
      </c>
    </row>
    <row r="2285" spans="1:12" x14ac:dyDescent="0.3">
      <c r="A2285" s="3" t="s">
        <v>208</v>
      </c>
      <c r="B2285" s="3">
        <f t="shared" si="70"/>
        <v>45565</v>
      </c>
      <c r="C2285" s="7" t="s">
        <v>66</v>
      </c>
      <c r="D2285" s="7" t="s">
        <v>57</v>
      </c>
      <c r="E2285" s="9">
        <v>262</v>
      </c>
      <c r="F2285" s="9">
        <v>181</v>
      </c>
      <c r="G2285" s="9">
        <f t="shared" si="71"/>
        <v>47422</v>
      </c>
      <c r="H2285" s="9">
        <v>0</v>
      </c>
      <c r="I2285" s="9">
        <v>0</v>
      </c>
      <c r="J2285" s="34">
        <v>0</v>
      </c>
      <c r="K2285" s="34">
        <v>0</v>
      </c>
      <c r="L2285" s="9">
        <v>0</v>
      </c>
    </row>
    <row r="2286" spans="1:12" x14ac:dyDescent="0.3">
      <c r="A2286" s="3" t="s">
        <v>208</v>
      </c>
      <c r="B2286" s="3">
        <f t="shared" si="70"/>
        <v>45565</v>
      </c>
      <c r="C2286" s="7" t="s">
        <v>66</v>
      </c>
      <c r="D2286" s="7" t="s">
        <v>58</v>
      </c>
      <c r="E2286" s="9">
        <v>48</v>
      </c>
      <c r="F2286" s="9">
        <v>5340</v>
      </c>
      <c r="G2286" s="9">
        <f t="shared" si="71"/>
        <v>256320</v>
      </c>
      <c r="H2286" s="9">
        <v>0</v>
      </c>
      <c r="I2286" s="9">
        <v>0</v>
      </c>
      <c r="J2286" s="34">
        <v>0</v>
      </c>
      <c r="K2286" s="34">
        <v>0</v>
      </c>
      <c r="L2286" s="9">
        <v>0</v>
      </c>
    </row>
    <row r="2287" spans="1:12" x14ac:dyDescent="0.3">
      <c r="A2287" s="3" t="s">
        <v>208</v>
      </c>
      <c r="B2287" s="3">
        <f t="shared" si="70"/>
        <v>45565</v>
      </c>
      <c r="C2287" s="7" t="s">
        <v>66</v>
      </c>
      <c r="D2287" s="7" t="s">
        <v>59</v>
      </c>
      <c r="E2287" s="9">
        <v>47</v>
      </c>
      <c r="F2287" s="9">
        <v>5194</v>
      </c>
      <c r="G2287" s="9">
        <f t="shared" si="71"/>
        <v>244118</v>
      </c>
      <c r="H2287" s="9">
        <v>0</v>
      </c>
      <c r="I2287" s="9">
        <v>0</v>
      </c>
      <c r="J2287" s="34">
        <v>0</v>
      </c>
      <c r="K2287" s="34">
        <v>0</v>
      </c>
      <c r="L2287" s="9">
        <v>0</v>
      </c>
    </row>
    <row r="2288" spans="1:12" x14ac:dyDescent="0.3">
      <c r="A2288" s="3" t="s">
        <v>208</v>
      </c>
      <c r="B2288" s="3">
        <f t="shared" si="70"/>
        <v>45565</v>
      </c>
      <c r="C2288" s="7" t="s">
        <v>66</v>
      </c>
      <c r="D2288" s="7" t="s">
        <v>60</v>
      </c>
      <c r="E2288" s="9">
        <v>46</v>
      </c>
      <c r="F2288" s="9">
        <v>5086</v>
      </c>
      <c r="G2288" s="9">
        <f t="shared" si="71"/>
        <v>233956</v>
      </c>
      <c r="H2288" s="9">
        <v>0</v>
      </c>
      <c r="I2288" s="9">
        <v>0</v>
      </c>
      <c r="J2288" s="34">
        <v>0</v>
      </c>
      <c r="K2288" s="34">
        <v>0</v>
      </c>
      <c r="L2288" s="9">
        <v>0</v>
      </c>
    </row>
    <row r="2289" spans="1:12" x14ac:dyDescent="0.3">
      <c r="A2289" s="3" t="s">
        <v>208</v>
      </c>
      <c r="B2289" s="3">
        <f t="shared" si="70"/>
        <v>45565</v>
      </c>
      <c r="C2289" s="7" t="s">
        <v>70</v>
      </c>
      <c r="D2289" s="7" t="s">
        <v>46</v>
      </c>
      <c r="E2289" s="9">
        <v>113</v>
      </c>
      <c r="F2289" s="9">
        <v>316</v>
      </c>
      <c r="G2289" s="9">
        <f t="shared" si="71"/>
        <v>35708</v>
      </c>
      <c r="H2289" s="9">
        <v>1</v>
      </c>
      <c r="I2289" s="9">
        <v>1</v>
      </c>
      <c r="J2289" s="34">
        <v>0.17</v>
      </c>
      <c r="K2289" s="34">
        <v>0.01</v>
      </c>
      <c r="L2289" s="9">
        <v>0</v>
      </c>
    </row>
    <row r="2290" spans="1:12" x14ac:dyDescent="0.3">
      <c r="A2290" s="3" t="s">
        <v>208</v>
      </c>
      <c r="B2290" s="3">
        <f t="shared" si="70"/>
        <v>45565</v>
      </c>
      <c r="C2290" s="7" t="s">
        <v>70</v>
      </c>
      <c r="D2290" s="7" t="s">
        <v>49</v>
      </c>
      <c r="E2290" s="9">
        <v>95</v>
      </c>
      <c r="F2290" s="9">
        <v>325</v>
      </c>
      <c r="G2290" s="9">
        <f t="shared" si="71"/>
        <v>30875</v>
      </c>
      <c r="H2290" s="9">
        <v>1</v>
      </c>
      <c r="I2290" s="9">
        <v>0</v>
      </c>
      <c r="J2290" s="34">
        <v>0.15</v>
      </c>
      <c r="K2290" s="34">
        <v>0.01</v>
      </c>
      <c r="L2290" s="9">
        <v>0</v>
      </c>
    </row>
    <row r="2291" spans="1:12" x14ac:dyDescent="0.3">
      <c r="A2291" s="3" t="s">
        <v>208</v>
      </c>
      <c r="B2291" s="3">
        <f t="shared" si="70"/>
        <v>45565</v>
      </c>
      <c r="C2291" s="7" t="s">
        <v>70</v>
      </c>
      <c r="D2291" s="7" t="s">
        <v>50</v>
      </c>
      <c r="E2291" s="9">
        <v>92</v>
      </c>
      <c r="F2291" s="9">
        <v>333</v>
      </c>
      <c r="G2291" s="9">
        <f t="shared" si="71"/>
        <v>30636</v>
      </c>
      <c r="H2291" s="9">
        <v>1</v>
      </c>
      <c r="I2291" s="9">
        <v>0</v>
      </c>
      <c r="J2291" s="34">
        <v>0.16</v>
      </c>
      <c r="K2291" s="34">
        <v>0.01</v>
      </c>
      <c r="L2291" s="9">
        <v>0</v>
      </c>
    </row>
    <row r="2292" spans="1:12" x14ac:dyDescent="0.3">
      <c r="A2292" s="3" t="s">
        <v>208</v>
      </c>
      <c r="B2292" s="3">
        <f t="shared" si="70"/>
        <v>45565</v>
      </c>
      <c r="C2292" s="7" t="s">
        <v>70</v>
      </c>
      <c r="D2292" s="7" t="s">
        <v>52</v>
      </c>
      <c r="E2292" s="9">
        <v>104</v>
      </c>
      <c r="F2292" s="9">
        <v>274</v>
      </c>
      <c r="G2292" s="9">
        <f t="shared" si="71"/>
        <v>28496</v>
      </c>
      <c r="H2292" s="9">
        <v>1</v>
      </c>
      <c r="I2292" s="9">
        <v>1</v>
      </c>
      <c r="J2292" s="34">
        <v>0.18</v>
      </c>
      <c r="K2292" s="34">
        <v>0.01</v>
      </c>
      <c r="L2292" s="9">
        <v>0</v>
      </c>
    </row>
    <row r="2293" spans="1:12" x14ac:dyDescent="0.3">
      <c r="A2293" s="3" t="s">
        <v>208</v>
      </c>
      <c r="B2293" s="3">
        <f t="shared" si="70"/>
        <v>45565</v>
      </c>
      <c r="C2293" s="7" t="s">
        <v>70</v>
      </c>
      <c r="D2293" s="7" t="s">
        <v>55</v>
      </c>
      <c r="E2293" s="9">
        <v>111</v>
      </c>
      <c r="F2293" s="9">
        <v>195</v>
      </c>
      <c r="G2293" s="9">
        <f t="shared" si="71"/>
        <v>21645</v>
      </c>
      <c r="H2293" s="9">
        <v>0</v>
      </c>
      <c r="I2293" s="9">
        <v>0</v>
      </c>
      <c r="J2293" s="34">
        <v>0</v>
      </c>
      <c r="K2293" s="34">
        <v>0</v>
      </c>
      <c r="L2293" s="9">
        <v>0</v>
      </c>
    </row>
    <row r="2294" spans="1:12" x14ac:dyDescent="0.3">
      <c r="A2294" s="3" t="s">
        <v>208</v>
      </c>
      <c r="B2294" s="3">
        <f t="shared" si="70"/>
        <v>45565</v>
      </c>
      <c r="C2294" s="7" t="s">
        <v>70</v>
      </c>
      <c r="D2294" s="7" t="s">
        <v>56</v>
      </c>
      <c r="E2294" s="9">
        <v>135</v>
      </c>
      <c r="F2294" s="9">
        <v>214</v>
      </c>
      <c r="G2294" s="9">
        <f t="shared" si="71"/>
        <v>28890</v>
      </c>
      <c r="H2294" s="9">
        <v>1</v>
      </c>
      <c r="I2294" s="9">
        <v>0</v>
      </c>
      <c r="J2294" s="34">
        <v>0.1</v>
      </c>
      <c r="K2294" s="34">
        <v>0.02</v>
      </c>
      <c r="L2294" s="9">
        <v>0</v>
      </c>
    </row>
    <row r="2295" spans="1:12" x14ac:dyDescent="0.3">
      <c r="A2295" s="3" t="s">
        <v>208</v>
      </c>
      <c r="B2295" s="3">
        <f t="shared" si="70"/>
        <v>45565</v>
      </c>
      <c r="C2295" s="7" t="s">
        <v>70</v>
      </c>
      <c r="D2295" s="7" t="s">
        <v>57</v>
      </c>
      <c r="E2295" s="9">
        <v>114</v>
      </c>
      <c r="F2295" s="9">
        <v>185</v>
      </c>
      <c r="G2295" s="9">
        <f t="shared" si="71"/>
        <v>21090</v>
      </c>
      <c r="H2295" s="9">
        <v>0</v>
      </c>
      <c r="I2295" s="9">
        <v>0</v>
      </c>
      <c r="J2295" s="34">
        <v>0</v>
      </c>
      <c r="K2295" s="34">
        <v>0</v>
      </c>
      <c r="L2295" s="9">
        <v>0</v>
      </c>
    </row>
    <row r="2296" spans="1:12" x14ac:dyDescent="0.3">
      <c r="A2296" s="3" t="s">
        <v>208</v>
      </c>
      <c r="B2296" s="3">
        <f t="shared" si="70"/>
        <v>45565</v>
      </c>
      <c r="C2296" s="7" t="s">
        <v>74</v>
      </c>
      <c r="D2296" s="7" t="s">
        <v>46</v>
      </c>
      <c r="E2296" s="9">
        <v>355</v>
      </c>
      <c r="F2296" s="9">
        <v>301</v>
      </c>
      <c r="G2296" s="9">
        <f t="shared" si="71"/>
        <v>106855</v>
      </c>
      <c r="H2296" s="9">
        <v>1</v>
      </c>
      <c r="I2296" s="9">
        <v>0</v>
      </c>
      <c r="J2296" s="34">
        <v>0.25</v>
      </c>
      <c r="K2296" s="34">
        <v>0.02</v>
      </c>
      <c r="L2296" s="9">
        <v>0</v>
      </c>
    </row>
    <row r="2297" spans="1:12" x14ac:dyDescent="0.3">
      <c r="A2297" s="3" t="s">
        <v>208</v>
      </c>
      <c r="B2297" s="3">
        <f t="shared" si="70"/>
        <v>45565</v>
      </c>
      <c r="C2297" s="7" t="s">
        <v>74</v>
      </c>
      <c r="D2297" s="7" t="s">
        <v>49</v>
      </c>
      <c r="E2297" s="9">
        <v>254</v>
      </c>
      <c r="F2297" s="9">
        <v>312</v>
      </c>
      <c r="G2297" s="9">
        <f t="shared" si="71"/>
        <v>79248</v>
      </c>
      <c r="H2297" s="9">
        <v>0</v>
      </c>
      <c r="I2297" s="9">
        <v>0</v>
      </c>
      <c r="J2297" s="34">
        <v>0</v>
      </c>
      <c r="K2297" s="34">
        <v>0</v>
      </c>
      <c r="L2297" s="9">
        <v>3</v>
      </c>
    </row>
    <row r="2298" spans="1:12" x14ac:dyDescent="0.3">
      <c r="A2298" s="3" t="s">
        <v>208</v>
      </c>
      <c r="B2298" s="3">
        <f t="shared" si="70"/>
        <v>45565</v>
      </c>
      <c r="C2298" s="7" t="s">
        <v>74</v>
      </c>
      <c r="D2298" s="7" t="s">
        <v>50</v>
      </c>
      <c r="E2298" s="9">
        <v>281</v>
      </c>
      <c r="F2298" s="9">
        <v>319</v>
      </c>
      <c r="G2298" s="9">
        <f t="shared" si="71"/>
        <v>89639</v>
      </c>
      <c r="H2298" s="9">
        <v>0</v>
      </c>
      <c r="I2298" s="9">
        <v>0</v>
      </c>
      <c r="J2298" s="34">
        <v>0</v>
      </c>
      <c r="K2298" s="34">
        <v>0</v>
      </c>
      <c r="L2298" s="9">
        <v>0</v>
      </c>
    </row>
    <row r="2299" spans="1:12" x14ac:dyDescent="0.3">
      <c r="A2299" s="3" t="s">
        <v>208</v>
      </c>
      <c r="B2299" s="3">
        <f t="shared" si="70"/>
        <v>45565</v>
      </c>
      <c r="C2299" s="7" t="s">
        <v>74</v>
      </c>
      <c r="D2299" s="7" t="s">
        <v>51</v>
      </c>
      <c r="E2299" s="9">
        <v>245</v>
      </c>
      <c r="F2299" s="9">
        <v>357</v>
      </c>
      <c r="G2299" s="9">
        <f t="shared" si="71"/>
        <v>87465</v>
      </c>
      <c r="H2299" s="9">
        <v>1</v>
      </c>
      <c r="I2299" s="9">
        <v>0</v>
      </c>
      <c r="J2299" s="34">
        <v>0.11</v>
      </c>
      <c r="K2299" s="34">
        <v>0.02</v>
      </c>
      <c r="L2299" s="9">
        <v>0</v>
      </c>
    </row>
    <row r="2300" spans="1:12" x14ac:dyDescent="0.3">
      <c r="A2300" s="3" t="s">
        <v>208</v>
      </c>
      <c r="B2300" s="3">
        <f t="shared" si="70"/>
        <v>45565</v>
      </c>
      <c r="C2300" s="7" t="s">
        <v>74</v>
      </c>
      <c r="D2300" s="7" t="s">
        <v>52</v>
      </c>
      <c r="E2300" s="9">
        <v>287</v>
      </c>
      <c r="F2300" s="9">
        <v>261</v>
      </c>
      <c r="G2300" s="9">
        <f t="shared" si="71"/>
        <v>74907</v>
      </c>
      <c r="H2300" s="9">
        <v>1</v>
      </c>
      <c r="I2300" s="9">
        <v>0</v>
      </c>
      <c r="J2300" s="34">
        <v>0.15</v>
      </c>
      <c r="K2300" s="34">
        <v>0.02</v>
      </c>
      <c r="L2300" s="9">
        <v>3</v>
      </c>
    </row>
    <row r="2301" spans="1:12" x14ac:dyDescent="0.3">
      <c r="A2301" s="3" t="s">
        <v>208</v>
      </c>
      <c r="B2301" s="3">
        <f t="shared" si="70"/>
        <v>45565</v>
      </c>
      <c r="C2301" s="7" t="s">
        <v>74</v>
      </c>
      <c r="D2301" s="7" t="s">
        <v>54</v>
      </c>
      <c r="E2301" s="9">
        <v>350</v>
      </c>
      <c r="F2301" s="9">
        <v>168</v>
      </c>
      <c r="G2301" s="9">
        <f t="shared" si="71"/>
        <v>58800</v>
      </c>
      <c r="H2301" s="9">
        <v>0</v>
      </c>
      <c r="I2301" s="9">
        <v>0</v>
      </c>
      <c r="J2301" s="34">
        <v>0</v>
      </c>
      <c r="K2301" s="34">
        <v>0</v>
      </c>
      <c r="L2301" s="9">
        <v>0</v>
      </c>
    </row>
    <row r="2302" spans="1:12" x14ac:dyDescent="0.3">
      <c r="A2302" s="3" t="s">
        <v>208</v>
      </c>
      <c r="B2302" s="3">
        <f t="shared" si="70"/>
        <v>45565</v>
      </c>
      <c r="C2302" s="7" t="s">
        <v>74</v>
      </c>
      <c r="D2302" s="7" t="s">
        <v>55</v>
      </c>
      <c r="E2302" s="9">
        <v>493</v>
      </c>
      <c r="F2302" s="9">
        <v>188</v>
      </c>
      <c r="G2302" s="9">
        <f t="shared" si="71"/>
        <v>92684</v>
      </c>
      <c r="H2302" s="9">
        <v>1</v>
      </c>
      <c r="I2302" s="9">
        <v>0</v>
      </c>
      <c r="J2302" s="34">
        <v>0.25</v>
      </c>
      <c r="K2302" s="34">
        <v>0.03</v>
      </c>
      <c r="L2302" s="9">
        <v>0</v>
      </c>
    </row>
    <row r="2303" spans="1:12" x14ac:dyDescent="0.3">
      <c r="A2303" s="3" t="s">
        <v>208</v>
      </c>
      <c r="B2303" s="3">
        <f t="shared" si="70"/>
        <v>45565</v>
      </c>
      <c r="C2303" s="7" t="s">
        <v>74</v>
      </c>
      <c r="D2303" s="7" t="s">
        <v>56</v>
      </c>
      <c r="E2303" s="9">
        <v>373</v>
      </c>
      <c r="F2303" s="9">
        <v>206</v>
      </c>
      <c r="G2303" s="9">
        <f t="shared" si="71"/>
        <v>76838</v>
      </c>
      <c r="H2303" s="9">
        <v>0</v>
      </c>
      <c r="I2303" s="9">
        <v>0</v>
      </c>
      <c r="J2303" s="34">
        <v>0</v>
      </c>
      <c r="K2303" s="34">
        <v>0</v>
      </c>
      <c r="L2303" s="9">
        <v>4</v>
      </c>
    </row>
    <row r="2304" spans="1:12" x14ac:dyDescent="0.3">
      <c r="A2304" s="3" t="s">
        <v>208</v>
      </c>
      <c r="B2304" s="3">
        <f t="shared" si="70"/>
        <v>45565</v>
      </c>
      <c r="C2304" s="7" t="s">
        <v>74</v>
      </c>
      <c r="D2304" s="7" t="s">
        <v>57</v>
      </c>
      <c r="E2304" s="9">
        <v>341</v>
      </c>
      <c r="F2304" s="9">
        <v>177</v>
      </c>
      <c r="G2304" s="9">
        <f t="shared" si="71"/>
        <v>60357</v>
      </c>
      <c r="H2304" s="9">
        <v>0</v>
      </c>
      <c r="I2304" s="9">
        <v>0</v>
      </c>
      <c r="J2304" s="34">
        <v>0</v>
      </c>
      <c r="K2304" s="34">
        <v>0</v>
      </c>
      <c r="L2304" s="9">
        <v>0</v>
      </c>
    </row>
    <row r="2305" spans="1:12" x14ac:dyDescent="0.3">
      <c r="A2305" s="3" t="s">
        <v>208</v>
      </c>
      <c r="B2305" s="3">
        <f t="shared" si="70"/>
        <v>45565</v>
      </c>
      <c r="C2305" s="7" t="s">
        <v>74</v>
      </c>
      <c r="D2305" s="7" t="s">
        <v>58</v>
      </c>
      <c r="E2305" s="9">
        <v>50</v>
      </c>
      <c r="F2305" s="9">
        <v>5269</v>
      </c>
      <c r="G2305" s="9">
        <f t="shared" si="71"/>
        <v>263450</v>
      </c>
      <c r="H2305" s="9">
        <v>0</v>
      </c>
      <c r="I2305" s="9">
        <v>0</v>
      </c>
      <c r="J2305" s="34">
        <v>0</v>
      </c>
      <c r="K2305" s="34">
        <v>0</v>
      </c>
      <c r="L2305" s="9">
        <v>0</v>
      </c>
    </row>
    <row r="2306" spans="1:12" x14ac:dyDescent="0.3">
      <c r="A2306" s="3" t="s">
        <v>208</v>
      </c>
      <c r="B2306" s="3">
        <f t="shared" ref="B2306:B2369" si="72">DATE(LEFT(A2306,4),1,1)
 + MOD(1 - WEEKDAY(DATE(LEFT(A2306,4),1,1),2),7)
 + 7*(VALUE(RIGHT(A2306,2)) - 1)</f>
        <v>45565</v>
      </c>
      <c r="C2306" s="7" t="s">
        <v>74</v>
      </c>
      <c r="D2306" s="7" t="s">
        <v>59</v>
      </c>
      <c r="E2306" s="9">
        <v>55</v>
      </c>
      <c r="F2306" s="9">
        <v>5143</v>
      </c>
      <c r="G2306" s="9">
        <f t="shared" ref="G2306:G2369" si="73">E2306*F2306</f>
        <v>282865</v>
      </c>
      <c r="H2306" s="9">
        <v>0</v>
      </c>
      <c r="I2306" s="9">
        <v>0</v>
      </c>
      <c r="J2306" s="34">
        <v>0</v>
      </c>
      <c r="K2306" s="34">
        <v>0</v>
      </c>
      <c r="L2306" s="9">
        <v>0</v>
      </c>
    </row>
    <row r="2307" spans="1:12" x14ac:dyDescent="0.3">
      <c r="A2307" s="3" t="s">
        <v>208</v>
      </c>
      <c r="B2307" s="3">
        <f t="shared" si="72"/>
        <v>45565</v>
      </c>
      <c r="C2307" s="7" t="s">
        <v>74</v>
      </c>
      <c r="D2307" s="7" t="s">
        <v>60</v>
      </c>
      <c r="E2307" s="9">
        <v>48</v>
      </c>
      <c r="F2307" s="9">
        <v>4982</v>
      </c>
      <c r="G2307" s="9">
        <f t="shared" si="73"/>
        <v>239136</v>
      </c>
      <c r="H2307" s="9">
        <v>0</v>
      </c>
      <c r="I2307" s="9">
        <v>0</v>
      </c>
      <c r="J2307" s="34">
        <v>0</v>
      </c>
      <c r="K2307" s="34">
        <v>0</v>
      </c>
      <c r="L2307" s="9">
        <v>0</v>
      </c>
    </row>
    <row r="2308" spans="1:12" x14ac:dyDescent="0.3">
      <c r="A2308" s="3" t="s">
        <v>208</v>
      </c>
      <c r="B2308" s="3">
        <f t="shared" si="72"/>
        <v>45565</v>
      </c>
      <c r="C2308" s="7" t="s">
        <v>74</v>
      </c>
      <c r="D2308" s="7" t="s">
        <v>61</v>
      </c>
      <c r="E2308" s="9">
        <v>48</v>
      </c>
      <c r="F2308" s="9">
        <v>1223</v>
      </c>
      <c r="G2308" s="9">
        <f t="shared" si="73"/>
        <v>58704</v>
      </c>
      <c r="H2308" s="9">
        <v>0</v>
      </c>
      <c r="I2308" s="9">
        <v>0</v>
      </c>
      <c r="J2308" s="34">
        <v>0</v>
      </c>
      <c r="K2308" s="34">
        <v>0</v>
      </c>
      <c r="L2308" s="9">
        <v>0</v>
      </c>
    </row>
    <row r="2309" spans="1:12" x14ac:dyDescent="0.3">
      <c r="A2309" s="3" t="s">
        <v>208</v>
      </c>
      <c r="B2309" s="3">
        <f t="shared" si="72"/>
        <v>45565</v>
      </c>
      <c r="C2309" s="7" t="s">
        <v>76</v>
      </c>
      <c r="D2309" s="7" t="s">
        <v>46</v>
      </c>
      <c r="E2309" s="9">
        <v>126</v>
      </c>
      <c r="F2309" s="9">
        <v>317</v>
      </c>
      <c r="G2309" s="9">
        <f t="shared" si="73"/>
        <v>39942</v>
      </c>
      <c r="H2309" s="9">
        <v>1</v>
      </c>
      <c r="I2309" s="9">
        <v>0</v>
      </c>
      <c r="J2309" s="34">
        <v>0.22</v>
      </c>
      <c r="K2309" s="34">
        <v>0.02</v>
      </c>
      <c r="L2309" s="9">
        <v>0</v>
      </c>
    </row>
    <row r="2310" spans="1:12" x14ac:dyDescent="0.3">
      <c r="A2310" s="3" t="s">
        <v>208</v>
      </c>
      <c r="B2310" s="3">
        <f t="shared" si="72"/>
        <v>45565</v>
      </c>
      <c r="C2310" s="7" t="s">
        <v>76</v>
      </c>
      <c r="D2310" s="7" t="s">
        <v>49</v>
      </c>
      <c r="E2310" s="9">
        <v>119</v>
      </c>
      <c r="F2310" s="9">
        <v>321</v>
      </c>
      <c r="G2310" s="9">
        <f t="shared" si="73"/>
        <v>38199</v>
      </c>
      <c r="H2310" s="9">
        <v>0</v>
      </c>
      <c r="I2310" s="9">
        <v>0</v>
      </c>
      <c r="J2310" s="34">
        <v>0</v>
      </c>
      <c r="K2310" s="34">
        <v>0</v>
      </c>
      <c r="L2310" s="9">
        <v>0</v>
      </c>
    </row>
    <row r="2311" spans="1:12" x14ac:dyDescent="0.3">
      <c r="A2311" s="3" t="s">
        <v>208</v>
      </c>
      <c r="B2311" s="3">
        <f t="shared" si="72"/>
        <v>45565</v>
      </c>
      <c r="C2311" s="7" t="s">
        <v>76</v>
      </c>
      <c r="D2311" s="7" t="s">
        <v>50</v>
      </c>
      <c r="E2311" s="9">
        <v>116</v>
      </c>
      <c r="F2311" s="9">
        <v>332</v>
      </c>
      <c r="G2311" s="9">
        <f t="shared" si="73"/>
        <v>38512</v>
      </c>
      <c r="H2311" s="9">
        <v>0</v>
      </c>
      <c r="I2311" s="9">
        <v>0</v>
      </c>
      <c r="J2311" s="34">
        <v>0</v>
      </c>
      <c r="K2311" s="34">
        <v>0</v>
      </c>
      <c r="L2311" s="9">
        <v>0</v>
      </c>
    </row>
    <row r="2312" spans="1:12" x14ac:dyDescent="0.3">
      <c r="A2312" s="3" t="s">
        <v>208</v>
      </c>
      <c r="B2312" s="3">
        <f t="shared" si="72"/>
        <v>45565</v>
      </c>
      <c r="C2312" s="7" t="s">
        <v>76</v>
      </c>
      <c r="D2312" s="7" t="s">
        <v>51</v>
      </c>
      <c r="E2312" s="9">
        <v>99</v>
      </c>
      <c r="F2312" s="9">
        <v>374</v>
      </c>
      <c r="G2312" s="9">
        <f t="shared" si="73"/>
        <v>37026</v>
      </c>
      <c r="H2312" s="9">
        <v>0</v>
      </c>
      <c r="I2312" s="9">
        <v>0</v>
      </c>
      <c r="J2312" s="34">
        <v>0</v>
      </c>
      <c r="K2312" s="34">
        <v>0</v>
      </c>
      <c r="L2312" s="9">
        <v>0</v>
      </c>
    </row>
    <row r="2313" spans="1:12" x14ac:dyDescent="0.3">
      <c r="A2313" s="3" t="s">
        <v>208</v>
      </c>
      <c r="B2313" s="3">
        <f t="shared" si="72"/>
        <v>45565</v>
      </c>
      <c r="C2313" s="7" t="s">
        <v>76</v>
      </c>
      <c r="D2313" s="7" t="s">
        <v>52</v>
      </c>
      <c r="E2313" s="9">
        <v>117</v>
      </c>
      <c r="F2313" s="9">
        <v>274</v>
      </c>
      <c r="G2313" s="9">
        <f t="shared" si="73"/>
        <v>32058</v>
      </c>
      <c r="H2313" s="9">
        <v>0</v>
      </c>
      <c r="I2313" s="9">
        <v>0</v>
      </c>
      <c r="J2313" s="34">
        <v>0</v>
      </c>
      <c r="K2313" s="34">
        <v>0</v>
      </c>
      <c r="L2313" s="9">
        <v>0</v>
      </c>
    </row>
    <row r="2314" spans="1:12" x14ac:dyDescent="0.3">
      <c r="A2314" s="3" t="s">
        <v>208</v>
      </c>
      <c r="B2314" s="3">
        <f t="shared" si="72"/>
        <v>45565</v>
      </c>
      <c r="C2314" s="7" t="s">
        <v>76</v>
      </c>
      <c r="D2314" s="7" t="s">
        <v>54</v>
      </c>
      <c r="E2314" s="9">
        <v>158</v>
      </c>
      <c r="F2314" s="9">
        <v>175</v>
      </c>
      <c r="G2314" s="9">
        <f t="shared" si="73"/>
        <v>27650</v>
      </c>
      <c r="H2314" s="9">
        <v>0</v>
      </c>
      <c r="I2314" s="9">
        <v>0</v>
      </c>
      <c r="J2314" s="34">
        <v>0</v>
      </c>
      <c r="K2314" s="34">
        <v>0</v>
      </c>
      <c r="L2314" s="9">
        <v>0</v>
      </c>
    </row>
    <row r="2315" spans="1:12" x14ac:dyDescent="0.3">
      <c r="A2315" s="3" t="s">
        <v>208</v>
      </c>
      <c r="B2315" s="3">
        <f t="shared" si="72"/>
        <v>45565</v>
      </c>
      <c r="C2315" s="7" t="s">
        <v>76</v>
      </c>
      <c r="D2315" s="7" t="s">
        <v>55</v>
      </c>
      <c r="E2315" s="9">
        <v>164</v>
      </c>
      <c r="F2315" s="9">
        <v>193</v>
      </c>
      <c r="G2315" s="9">
        <f t="shared" si="73"/>
        <v>31652</v>
      </c>
      <c r="H2315" s="9">
        <v>0</v>
      </c>
      <c r="I2315" s="9">
        <v>0</v>
      </c>
      <c r="J2315" s="34">
        <v>0</v>
      </c>
      <c r="K2315" s="34">
        <v>0</v>
      </c>
      <c r="L2315" s="9">
        <v>0</v>
      </c>
    </row>
    <row r="2316" spans="1:12" x14ac:dyDescent="0.3">
      <c r="A2316" s="3" t="s">
        <v>208</v>
      </c>
      <c r="B2316" s="3">
        <f t="shared" si="72"/>
        <v>45565</v>
      </c>
      <c r="C2316" s="7" t="s">
        <v>76</v>
      </c>
      <c r="D2316" s="7" t="s">
        <v>56</v>
      </c>
      <c r="E2316" s="9">
        <v>207</v>
      </c>
      <c r="F2316" s="9">
        <v>215</v>
      </c>
      <c r="G2316" s="9">
        <f t="shared" si="73"/>
        <v>44505</v>
      </c>
      <c r="H2316" s="9">
        <v>0</v>
      </c>
      <c r="I2316" s="9">
        <v>0</v>
      </c>
      <c r="J2316" s="34">
        <v>0</v>
      </c>
      <c r="K2316" s="34">
        <v>0</v>
      </c>
      <c r="L2316" s="9">
        <v>0</v>
      </c>
    </row>
    <row r="2317" spans="1:12" x14ac:dyDescent="0.3">
      <c r="A2317" s="3" t="s">
        <v>208</v>
      </c>
      <c r="B2317" s="3">
        <f t="shared" si="72"/>
        <v>45565</v>
      </c>
      <c r="C2317" s="7" t="s">
        <v>76</v>
      </c>
      <c r="D2317" s="7" t="s">
        <v>57</v>
      </c>
      <c r="E2317" s="9">
        <v>191</v>
      </c>
      <c r="F2317" s="9">
        <v>186</v>
      </c>
      <c r="G2317" s="9">
        <f t="shared" si="73"/>
        <v>35526</v>
      </c>
      <c r="H2317" s="9">
        <v>0</v>
      </c>
      <c r="I2317" s="9">
        <v>0</v>
      </c>
      <c r="J2317" s="34">
        <v>0</v>
      </c>
      <c r="K2317" s="34">
        <v>0</v>
      </c>
      <c r="L2317" s="9">
        <v>0</v>
      </c>
    </row>
    <row r="2318" spans="1:12" x14ac:dyDescent="0.3">
      <c r="A2318" s="3" t="s">
        <v>208</v>
      </c>
      <c r="B2318" s="3">
        <f t="shared" si="72"/>
        <v>45565</v>
      </c>
      <c r="C2318" s="7" t="s">
        <v>76</v>
      </c>
      <c r="D2318" s="7" t="s">
        <v>58</v>
      </c>
      <c r="E2318" s="9">
        <v>65</v>
      </c>
      <c r="F2318" s="9">
        <v>5518</v>
      </c>
      <c r="G2318" s="9">
        <f t="shared" si="73"/>
        <v>358670</v>
      </c>
      <c r="H2318" s="9">
        <v>1</v>
      </c>
      <c r="I2318" s="9">
        <v>0</v>
      </c>
      <c r="J2318" s="34">
        <v>7.0000000000000007E-2</v>
      </c>
      <c r="K2318" s="34">
        <v>0.01</v>
      </c>
      <c r="L2318" s="9">
        <v>0</v>
      </c>
    </row>
    <row r="2319" spans="1:12" x14ac:dyDescent="0.3">
      <c r="A2319" s="3" t="s">
        <v>208</v>
      </c>
      <c r="B2319" s="3">
        <f t="shared" si="72"/>
        <v>45565</v>
      </c>
      <c r="C2319" s="7" t="s">
        <v>76</v>
      </c>
      <c r="D2319" s="7" t="s">
        <v>59</v>
      </c>
      <c r="E2319" s="9">
        <v>64</v>
      </c>
      <c r="F2319" s="9">
        <v>5374</v>
      </c>
      <c r="G2319" s="9">
        <f t="shared" si="73"/>
        <v>343936</v>
      </c>
      <c r="H2319" s="9">
        <v>0</v>
      </c>
      <c r="I2319" s="9">
        <v>0</v>
      </c>
      <c r="J2319" s="34">
        <v>0</v>
      </c>
      <c r="K2319" s="34">
        <v>0</v>
      </c>
      <c r="L2319" s="9">
        <v>0</v>
      </c>
    </row>
    <row r="2320" spans="1:12" x14ac:dyDescent="0.3">
      <c r="A2320" s="3" t="s">
        <v>208</v>
      </c>
      <c r="B2320" s="3">
        <f t="shared" si="72"/>
        <v>45565</v>
      </c>
      <c r="C2320" s="7" t="s">
        <v>76</v>
      </c>
      <c r="D2320" s="7" t="s">
        <v>60</v>
      </c>
      <c r="E2320" s="9">
        <v>56</v>
      </c>
      <c r="F2320" s="9">
        <v>5202</v>
      </c>
      <c r="G2320" s="9">
        <f t="shared" si="73"/>
        <v>291312</v>
      </c>
      <c r="H2320" s="9">
        <v>0</v>
      </c>
      <c r="I2320" s="9">
        <v>0</v>
      </c>
      <c r="J2320" s="34">
        <v>0</v>
      </c>
      <c r="K2320" s="34">
        <v>0</v>
      </c>
      <c r="L2320" s="9">
        <v>0</v>
      </c>
    </row>
    <row r="2321" spans="1:12" x14ac:dyDescent="0.3">
      <c r="A2321" s="3" t="s">
        <v>208</v>
      </c>
      <c r="B2321" s="3">
        <f t="shared" si="72"/>
        <v>45565</v>
      </c>
      <c r="C2321" s="7" t="s">
        <v>76</v>
      </c>
      <c r="D2321" s="7" t="s">
        <v>61</v>
      </c>
      <c r="E2321" s="9">
        <v>65</v>
      </c>
      <c r="F2321" s="9">
        <v>1270</v>
      </c>
      <c r="G2321" s="9">
        <f t="shared" si="73"/>
        <v>82550</v>
      </c>
      <c r="H2321" s="9">
        <v>0</v>
      </c>
      <c r="I2321" s="9">
        <v>0</v>
      </c>
      <c r="J2321" s="34">
        <v>0</v>
      </c>
      <c r="K2321" s="34">
        <v>0</v>
      </c>
      <c r="L2321" s="9">
        <v>0</v>
      </c>
    </row>
    <row r="2322" spans="1:12" x14ac:dyDescent="0.3">
      <c r="A2322" s="3" t="s">
        <v>209</v>
      </c>
      <c r="B2322" s="3">
        <f t="shared" si="72"/>
        <v>45572</v>
      </c>
      <c r="C2322" s="7" t="s">
        <v>62</v>
      </c>
      <c r="D2322" s="7" t="s">
        <v>46</v>
      </c>
      <c r="E2322" s="9">
        <v>262</v>
      </c>
      <c r="F2322" s="9">
        <v>297</v>
      </c>
      <c r="G2322" s="9">
        <f t="shared" si="73"/>
        <v>77814</v>
      </c>
      <c r="H2322" s="9">
        <v>1</v>
      </c>
      <c r="I2322" s="9">
        <v>0</v>
      </c>
      <c r="J2322" s="34">
        <v>0.1</v>
      </c>
      <c r="K2322" s="34">
        <v>0.02</v>
      </c>
      <c r="L2322" s="9">
        <v>0</v>
      </c>
    </row>
    <row r="2323" spans="1:12" x14ac:dyDescent="0.3">
      <c r="A2323" s="3" t="s">
        <v>209</v>
      </c>
      <c r="B2323" s="3">
        <f t="shared" si="72"/>
        <v>45572</v>
      </c>
      <c r="C2323" s="7" t="s">
        <v>62</v>
      </c>
      <c r="D2323" s="7" t="s">
        <v>49</v>
      </c>
      <c r="E2323" s="9">
        <v>299</v>
      </c>
      <c r="F2323" s="9">
        <v>310</v>
      </c>
      <c r="G2323" s="9">
        <f t="shared" si="73"/>
        <v>92690</v>
      </c>
      <c r="H2323" s="9">
        <v>1</v>
      </c>
      <c r="I2323" s="9">
        <v>1</v>
      </c>
      <c r="J2323" s="34">
        <v>0.14000000000000001</v>
      </c>
      <c r="K2323" s="34">
        <v>0.02</v>
      </c>
      <c r="L2323" s="9">
        <v>0</v>
      </c>
    </row>
    <row r="2324" spans="1:12" x14ac:dyDescent="0.3">
      <c r="A2324" s="3" t="s">
        <v>209</v>
      </c>
      <c r="B2324" s="3">
        <f t="shared" si="72"/>
        <v>45572</v>
      </c>
      <c r="C2324" s="7" t="s">
        <v>62</v>
      </c>
      <c r="D2324" s="7" t="s">
        <v>50</v>
      </c>
      <c r="E2324" s="9">
        <v>351</v>
      </c>
      <c r="F2324" s="9">
        <v>317</v>
      </c>
      <c r="G2324" s="9">
        <f t="shared" si="73"/>
        <v>111267</v>
      </c>
      <c r="H2324" s="9">
        <v>1</v>
      </c>
      <c r="I2324" s="9">
        <v>1</v>
      </c>
      <c r="J2324" s="34">
        <v>0.12</v>
      </c>
      <c r="K2324" s="34">
        <v>0.02</v>
      </c>
      <c r="L2324" s="9">
        <v>0</v>
      </c>
    </row>
    <row r="2325" spans="1:12" x14ac:dyDescent="0.3">
      <c r="A2325" s="3" t="s">
        <v>209</v>
      </c>
      <c r="B2325" s="3">
        <f t="shared" si="72"/>
        <v>45572</v>
      </c>
      <c r="C2325" s="7" t="s">
        <v>62</v>
      </c>
      <c r="D2325" s="7" t="s">
        <v>51</v>
      </c>
      <c r="E2325" s="9">
        <v>244</v>
      </c>
      <c r="F2325" s="9">
        <v>357</v>
      </c>
      <c r="G2325" s="9">
        <f t="shared" si="73"/>
        <v>87108</v>
      </c>
      <c r="H2325" s="9">
        <v>0</v>
      </c>
      <c r="I2325" s="9">
        <v>0</v>
      </c>
      <c r="J2325" s="34">
        <v>0</v>
      </c>
      <c r="K2325" s="34">
        <v>0</v>
      </c>
      <c r="L2325" s="9">
        <v>0</v>
      </c>
    </row>
    <row r="2326" spans="1:12" x14ac:dyDescent="0.3">
      <c r="A2326" s="3" t="s">
        <v>209</v>
      </c>
      <c r="B2326" s="3">
        <f t="shared" si="72"/>
        <v>45572</v>
      </c>
      <c r="C2326" s="7" t="s">
        <v>62</v>
      </c>
      <c r="D2326" s="7" t="s">
        <v>52</v>
      </c>
      <c r="E2326" s="9">
        <v>284</v>
      </c>
      <c r="F2326" s="9">
        <v>262</v>
      </c>
      <c r="G2326" s="9">
        <f t="shared" si="73"/>
        <v>74408</v>
      </c>
      <c r="H2326" s="9">
        <v>0</v>
      </c>
      <c r="I2326" s="9">
        <v>0</v>
      </c>
      <c r="J2326" s="34">
        <v>0</v>
      </c>
      <c r="K2326" s="34">
        <v>0</v>
      </c>
      <c r="L2326" s="9">
        <v>0</v>
      </c>
    </row>
    <row r="2327" spans="1:12" x14ac:dyDescent="0.3">
      <c r="A2327" s="3" t="s">
        <v>209</v>
      </c>
      <c r="B2327" s="3">
        <f t="shared" si="72"/>
        <v>45572</v>
      </c>
      <c r="C2327" s="7" t="s">
        <v>62</v>
      </c>
      <c r="D2327" s="7" t="s">
        <v>54</v>
      </c>
      <c r="E2327" s="9">
        <v>428</v>
      </c>
      <c r="F2327" s="9">
        <v>167</v>
      </c>
      <c r="G2327" s="9">
        <f t="shared" si="73"/>
        <v>71476</v>
      </c>
      <c r="H2327" s="9">
        <v>0</v>
      </c>
      <c r="I2327" s="9">
        <v>0</v>
      </c>
      <c r="J2327" s="34">
        <v>0</v>
      </c>
      <c r="K2327" s="34">
        <v>0</v>
      </c>
      <c r="L2327" s="9">
        <v>0</v>
      </c>
    </row>
    <row r="2328" spans="1:12" x14ac:dyDescent="0.3">
      <c r="A2328" s="3" t="s">
        <v>209</v>
      </c>
      <c r="B2328" s="3">
        <f t="shared" si="72"/>
        <v>45572</v>
      </c>
      <c r="C2328" s="7" t="s">
        <v>62</v>
      </c>
      <c r="D2328" s="7" t="s">
        <v>55</v>
      </c>
      <c r="E2328" s="9">
        <v>321</v>
      </c>
      <c r="F2328" s="9">
        <v>188</v>
      </c>
      <c r="G2328" s="9">
        <f t="shared" si="73"/>
        <v>60348</v>
      </c>
      <c r="H2328" s="9">
        <v>0</v>
      </c>
      <c r="I2328" s="9">
        <v>0</v>
      </c>
      <c r="J2328" s="34">
        <v>0</v>
      </c>
      <c r="K2328" s="34">
        <v>0</v>
      </c>
      <c r="L2328" s="9">
        <v>3</v>
      </c>
    </row>
    <row r="2329" spans="1:12" x14ac:dyDescent="0.3">
      <c r="A2329" s="3" t="s">
        <v>209</v>
      </c>
      <c r="B2329" s="3">
        <f t="shared" si="72"/>
        <v>45572</v>
      </c>
      <c r="C2329" s="7" t="s">
        <v>62</v>
      </c>
      <c r="D2329" s="7" t="s">
        <v>56</v>
      </c>
      <c r="E2329" s="9">
        <v>467</v>
      </c>
      <c r="F2329" s="9">
        <v>205</v>
      </c>
      <c r="G2329" s="9">
        <f t="shared" si="73"/>
        <v>95735</v>
      </c>
      <c r="H2329" s="9">
        <v>1</v>
      </c>
      <c r="I2329" s="9">
        <v>1</v>
      </c>
      <c r="J2329" s="34">
        <v>0.12</v>
      </c>
      <c r="K2329" s="34">
        <v>0.03</v>
      </c>
      <c r="L2329" s="9">
        <v>0</v>
      </c>
    </row>
    <row r="2330" spans="1:12" x14ac:dyDescent="0.3">
      <c r="A2330" s="3" t="s">
        <v>209</v>
      </c>
      <c r="B2330" s="3">
        <f t="shared" si="72"/>
        <v>45572</v>
      </c>
      <c r="C2330" s="7" t="s">
        <v>62</v>
      </c>
      <c r="D2330" s="7" t="s">
        <v>57</v>
      </c>
      <c r="E2330" s="9">
        <v>400</v>
      </c>
      <c r="F2330" s="9">
        <v>178</v>
      </c>
      <c r="G2330" s="9">
        <f t="shared" si="73"/>
        <v>71200</v>
      </c>
      <c r="H2330" s="9">
        <v>0</v>
      </c>
      <c r="I2330" s="9">
        <v>0</v>
      </c>
      <c r="J2330" s="34">
        <v>0</v>
      </c>
      <c r="K2330" s="34">
        <v>0</v>
      </c>
      <c r="L2330" s="9">
        <v>0</v>
      </c>
    </row>
    <row r="2331" spans="1:12" x14ac:dyDescent="0.3">
      <c r="A2331" s="3" t="s">
        <v>209</v>
      </c>
      <c r="B2331" s="3">
        <f t="shared" si="72"/>
        <v>45572</v>
      </c>
      <c r="C2331" s="7" t="s">
        <v>62</v>
      </c>
      <c r="D2331" s="7" t="s">
        <v>58</v>
      </c>
      <c r="E2331" s="9">
        <v>58</v>
      </c>
      <c r="F2331" s="9">
        <v>5238</v>
      </c>
      <c r="G2331" s="9">
        <f t="shared" si="73"/>
        <v>303804</v>
      </c>
      <c r="H2331" s="9">
        <v>0</v>
      </c>
      <c r="I2331" s="9">
        <v>0</v>
      </c>
      <c r="J2331" s="34">
        <v>0</v>
      </c>
      <c r="K2331" s="34">
        <v>0</v>
      </c>
      <c r="L2331" s="9">
        <v>0</v>
      </c>
    </row>
    <row r="2332" spans="1:12" x14ac:dyDescent="0.3">
      <c r="A2332" s="3" t="s">
        <v>209</v>
      </c>
      <c r="B2332" s="3">
        <f t="shared" si="72"/>
        <v>45572</v>
      </c>
      <c r="C2332" s="7" t="s">
        <v>62</v>
      </c>
      <c r="D2332" s="7" t="s">
        <v>59</v>
      </c>
      <c r="E2332" s="9">
        <v>55</v>
      </c>
      <c r="F2332" s="9">
        <v>5096</v>
      </c>
      <c r="G2332" s="9">
        <f t="shared" si="73"/>
        <v>280280</v>
      </c>
      <c r="H2332" s="9">
        <v>0</v>
      </c>
      <c r="I2332" s="9">
        <v>0</v>
      </c>
      <c r="J2332" s="34">
        <v>0</v>
      </c>
      <c r="K2332" s="34">
        <v>0</v>
      </c>
      <c r="L2332" s="9">
        <v>0</v>
      </c>
    </row>
    <row r="2333" spans="1:12" x14ac:dyDescent="0.3">
      <c r="A2333" s="3" t="s">
        <v>209</v>
      </c>
      <c r="B2333" s="3">
        <f t="shared" si="72"/>
        <v>45572</v>
      </c>
      <c r="C2333" s="7" t="s">
        <v>62</v>
      </c>
      <c r="D2333" s="7" t="s">
        <v>60</v>
      </c>
      <c r="E2333" s="9">
        <v>56</v>
      </c>
      <c r="F2333" s="9">
        <v>4960</v>
      </c>
      <c r="G2333" s="9">
        <f t="shared" si="73"/>
        <v>277760</v>
      </c>
      <c r="H2333" s="9">
        <v>0</v>
      </c>
      <c r="I2333" s="9">
        <v>0</v>
      </c>
      <c r="J2333" s="34">
        <v>0</v>
      </c>
      <c r="K2333" s="34">
        <v>0</v>
      </c>
      <c r="L2333" s="9">
        <v>0</v>
      </c>
    </row>
    <row r="2334" spans="1:12" x14ac:dyDescent="0.3">
      <c r="A2334" s="3" t="s">
        <v>209</v>
      </c>
      <c r="B2334" s="3">
        <f t="shared" si="72"/>
        <v>45572</v>
      </c>
      <c r="C2334" s="7" t="s">
        <v>62</v>
      </c>
      <c r="D2334" s="7" t="s">
        <v>61</v>
      </c>
      <c r="E2334" s="9">
        <v>57</v>
      </c>
      <c r="F2334" s="9">
        <v>1230</v>
      </c>
      <c r="G2334" s="9">
        <f t="shared" si="73"/>
        <v>70110</v>
      </c>
      <c r="H2334" s="9">
        <v>0</v>
      </c>
      <c r="I2334" s="9">
        <v>0</v>
      </c>
      <c r="J2334" s="34">
        <v>0</v>
      </c>
      <c r="K2334" s="34">
        <v>0</v>
      </c>
      <c r="L2334" s="9">
        <v>0</v>
      </c>
    </row>
    <row r="2335" spans="1:12" x14ac:dyDescent="0.3">
      <c r="A2335" s="3" t="s">
        <v>209</v>
      </c>
      <c r="B2335" s="3">
        <f t="shared" si="72"/>
        <v>45572</v>
      </c>
      <c r="C2335" s="7" t="s">
        <v>66</v>
      </c>
      <c r="D2335" s="7" t="s">
        <v>46</v>
      </c>
      <c r="E2335" s="9">
        <v>201</v>
      </c>
      <c r="F2335" s="9">
        <v>307</v>
      </c>
      <c r="G2335" s="9">
        <f t="shared" si="73"/>
        <v>61707</v>
      </c>
      <c r="H2335" s="9">
        <v>1</v>
      </c>
      <c r="I2335" s="9">
        <v>1</v>
      </c>
      <c r="J2335" s="34">
        <v>0.18</v>
      </c>
      <c r="K2335" s="34">
        <v>0.01</v>
      </c>
      <c r="L2335" s="9">
        <v>2</v>
      </c>
    </row>
    <row r="2336" spans="1:12" x14ac:dyDescent="0.3">
      <c r="A2336" s="3" t="s">
        <v>209</v>
      </c>
      <c r="B2336" s="3">
        <f t="shared" si="72"/>
        <v>45572</v>
      </c>
      <c r="C2336" s="7" t="s">
        <v>66</v>
      </c>
      <c r="D2336" s="7" t="s">
        <v>49</v>
      </c>
      <c r="E2336" s="9">
        <v>179</v>
      </c>
      <c r="F2336" s="9">
        <v>316</v>
      </c>
      <c r="G2336" s="9">
        <f t="shared" si="73"/>
        <v>56564</v>
      </c>
      <c r="H2336" s="9">
        <v>0</v>
      </c>
      <c r="I2336" s="9">
        <v>0</v>
      </c>
      <c r="J2336" s="34">
        <v>0</v>
      </c>
      <c r="K2336" s="34">
        <v>0</v>
      </c>
      <c r="L2336" s="9">
        <v>0</v>
      </c>
    </row>
    <row r="2337" spans="1:12" x14ac:dyDescent="0.3">
      <c r="A2337" s="3" t="s">
        <v>209</v>
      </c>
      <c r="B2337" s="3">
        <f t="shared" si="72"/>
        <v>45572</v>
      </c>
      <c r="C2337" s="7" t="s">
        <v>66</v>
      </c>
      <c r="D2337" s="7" t="s">
        <v>50</v>
      </c>
      <c r="E2337" s="9">
        <v>181</v>
      </c>
      <c r="F2337" s="9">
        <v>323</v>
      </c>
      <c r="G2337" s="9">
        <f t="shared" si="73"/>
        <v>58463</v>
      </c>
      <c r="H2337" s="9">
        <v>0</v>
      </c>
      <c r="I2337" s="9">
        <v>0</v>
      </c>
      <c r="J2337" s="34">
        <v>0</v>
      </c>
      <c r="K2337" s="34">
        <v>0</v>
      </c>
      <c r="L2337" s="9">
        <v>0</v>
      </c>
    </row>
    <row r="2338" spans="1:12" x14ac:dyDescent="0.3">
      <c r="A2338" s="3" t="s">
        <v>209</v>
      </c>
      <c r="B2338" s="3">
        <f t="shared" si="72"/>
        <v>45572</v>
      </c>
      <c r="C2338" s="7" t="s">
        <v>66</v>
      </c>
      <c r="D2338" s="7" t="s">
        <v>51</v>
      </c>
      <c r="E2338" s="9">
        <v>165</v>
      </c>
      <c r="F2338" s="9">
        <v>362</v>
      </c>
      <c r="G2338" s="9">
        <f t="shared" si="73"/>
        <v>59730</v>
      </c>
      <c r="H2338" s="9">
        <v>0</v>
      </c>
      <c r="I2338" s="9">
        <v>0</v>
      </c>
      <c r="J2338" s="34">
        <v>0</v>
      </c>
      <c r="K2338" s="34">
        <v>0</v>
      </c>
      <c r="L2338" s="9">
        <v>0</v>
      </c>
    </row>
    <row r="2339" spans="1:12" x14ac:dyDescent="0.3">
      <c r="A2339" s="3" t="s">
        <v>209</v>
      </c>
      <c r="B2339" s="3">
        <f t="shared" si="72"/>
        <v>45572</v>
      </c>
      <c r="C2339" s="7" t="s">
        <v>66</v>
      </c>
      <c r="D2339" s="7" t="s">
        <v>52</v>
      </c>
      <c r="E2339" s="9">
        <v>173</v>
      </c>
      <c r="F2339" s="9">
        <v>266</v>
      </c>
      <c r="G2339" s="9">
        <f t="shared" si="73"/>
        <v>46018</v>
      </c>
      <c r="H2339" s="9">
        <v>0</v>
      </c>
      <c r="I2339" s="9">
        <v>0</v>
      </c>
      <c r="J2339" s="34">
        <v>0</v>
      </c>
      <c r="K2339" s="34">
        <v>0</v>
      </c>
      <c r="L2339" s="9">
        <v>0</v>
      </c>
    </row>
    <row r="2340" spans="1:12" x14ac:dyDescent="0.3">
      <c r="A2340" s="3" t="s">
        <v>209</v>
      </c>
      <c r="B2340" s="3">
        <f t="shared" si="72"/>
        <v>45572</v>
      </c>
      <c r="C2340" s="7" t="s">
        <v>66</v>
      </c>
      <c r="D2340" s="7" t="s">
        <v>54</v>
      </c>
      <c r="E2340" s="9">
        <v>255</v>
      </c>
      <c r="F2340" s="9">
        <v>170</v>
      </c>
      <c r="G2340" s="9">
        <f t="shared" si="73"/>
        <v>43350</v>
      </c>
      <c r="H2340" s="9">
        <v>0</v>
      </c>
      <c r="I2340" s="9">
        <v>0</v>
      </c>
      <c r="J2340" s="34">
        <v>0</v>
      </c>
      <c r="K2340" s="34">
        <v>0</v>
      </c>
      <c r="L2340" s="9">
        <v>0</v>
      </c>
    </row>
    <row r="2341" spans="1:12" x14ac:dyDescent="0.3">
      <c r="A2341" s="3" t="s">
        <v>209</v>
      </c>
      <c r="B2341" s="3">
        <f t="shared" si="72"/>
        <v>45572</v>
      </c>
      <c r="C2341" s="7" t="s">
        <v>66</v>
      </c>
      <c r="D2341" s="7" t="s">
        <v>55</v>
      </c>
      <c r="E2341" s="9">
        <v>260</v>
      </c>
      <c r="F2341" s="9">
        <v>191</v>
      </c>
      <c r="G2341" s="9">
        <f t="shared" si="73"/>
        <v>49660</v>
      </c>
      <c r="H2341" s="9">
        <v>0</v>
      </c>
      <c r="I2341" s="9">
        <v>0</v>
      </c>
      <c r="J2341" s="34">
        <v>0</v>
      </c>
      <c r="K2341" s="34">
        <v>0</v>
      </c>
      <c r="L2341" s="9">
        <v>0</v>
      </c>
    </row>
    <row r="2342" spans="1:12" x14ac:dyDescent="0.3">
      <c r="A2342" s="3" t="s">
        <v>209</v>
      </c>
      <c r="B2342" s="3">
        <f t="shared" si="72"/>
        <v>45572</v>
      </c>
      <c r="C2342" s="7" t="s">
        <v>66</v>
      </c>
      <c r="D2342" s="7" t="s">
        <v>56</v>
      </c>
      <c r="E2342" s="9">
        <v>218</v>
      </c>
      <c r="F2342" s="9">
        <v>213</v>
      </c>
      <c r="G2342" s="9">
        <f t="shared" si="73"/>
        <v>46434</v>
      </c>
      <c r="H2342" s="9">
        <v>0</v>
      </c>
      <c r="I2342" s="9">
        <v>0</v>
      </c>
      <c r="J2342" s="34">
        <v>0</v>
      </c>
      <c r="K2342" s="34">
        <v>0</v>
      </c>
      <c r="L2342" s="9">
        <v>0</v>
      </c>
    </row>
    <row r="2343" spans="1:12" x14ac:dyDescent="0.3">
      <c r="A2343" s="3" t="s">
        <v>209</v>
      </c>
      <c r="B2343" s="3">
        <f t="shared" si="72"/>
        <v>45572</v>
      </c>
      <c r="C2343" s="7" t="s">
        <v>66</v>
      </c>
      <c r="D2343" s="7" t="s">
        <v>57</v>
      </c>
      <c r="E2343" s="9">
        <v>217</v>
      </c>
      <c r="F2343" s="9">
        <v>183</v>
      </c>
      <c r="G2343" s="9">
        <f t="shared" si="73"/>
        <v>39711</v>
      </c>
      <c r="H2343" s="9">
        <v>0</v>
      </c>
      <c r="I2343" s="9">
        <v>0</v>
      </c>
      <c r="J2343" s="34">
        <v>0</v>
      </c>
      <c r="K2343" s="34">
        <v>0</v>
      </c>
      <c r="L2343" s="9">
        <v>0</v>
      </c>
    </row>
    <row r="2344" spans="1:12" x14ac:dyDescent="0.3">
      <c r="A2344" s="3" t="s">
        <v>209</v>
      </c>
      <c r="B2344" s="3">
        <f t="shared" si="72"/>
        <v>45572</v>
      </c>
      <c r="C2344" s="7" t="s">
        <v>66</v>
      </c>
      <c r="D2344" s="7" t="s">
        <v>58</v>
      </c>
      <c r="E2344" s="9">
        <v>46</v>
      </c>
      <c r="F2344" s="9">
        <v>5402</v>
      </c>
      <c r="G2344" s="9">
        <f t="shared" si="73"/>
        <v>248492</v>
      </c>
      <c r="H2344" s="9">
        <v>0</v>
      </c>
      <c r="I2344" s="9">
        <v>0</v>
      </c>
      <c r="J2344" s="34">
        <v>0</v>
      </c>
      <c r="K2344" s="34">
        <v>0</v>
      </c>
      <c r="L2344" s="9">
        <v>0</v>
      </c>
    </row>
    <row r="2345" spans="1:12" x14ac:dyDescent="0.3">
      <c r="A2345" s="3" t="s">
        <v>209</v>
      </c>
      <c r="B2345" s="3">
        <f t="shared" si="72"/>
        <v>45572</v>
      </c>
      <c r="C2345" s="7" t="s">
        <v>66</v>
      </c>
      <c r="D2345" s="7" t="s">
        <v>59</v>
      </c>
      <c r="E2345" s="9">
        <v>46</v>
      </c>
      <c r="F2345" s="9">
        <v>5220</v>
      </c>
      <c r="G2345" s="9">
        <f t="shared" si="73"/>
        <v>240120</v>
      </c>
      <c r="H2345" s="9">
        <v>1</v>
      </c>
      <c r="I2345" s="9">
        <v>0</v>
      </c>
      <c r="J2345" s="34">
        <v>0.08</v>
      </c>
      <c r="K2345" s="34">
        <v>0</v>
      </c>
      <c r="L2345" s="9">
        <v>0</v>
      </c>
    </row>
    <row r="2346" spans="1:12" x14ac:dyDescent="0.3">
      <c r="A2346" s="3" t="s">
        <v>209</v>
      </c>
      <c r="B2346" s="3">
        <f t="shared" si="72"/>
        <v>45572</v>
      </c>
      <c r="C2346" s="7" t="s">
        <v>66</v>
      </c>
      <c r="D2346" s="7" t="s">
        <v>60</v>
      </c>
      <c r="E2346" s="9">
        <v>45</v>
      </c>
      <c r="F2346" s="9">
        <v>5073</v>
      </c>
      <c r="G2346" s="9">
        <f t="shared" si="73"/>
        <v>228285</v>
      </c>
      <c r="H2346" s="9">
        <v>0</v>
      </c>
      <c r="I2346" s="9">
        <v>0</v>
      </c>
      <c r="J2346" s="34">
        <v>0</v>
      </c>
      <c r="K2346" s="34">
        <v>0</v>
      </c>
      <c r="L2346" s="9">
        <v>0</v>
      </c>
    </row>
    <row r="2347" spans="1:12" x14ac:dyDescent="0.3">
      <c r="A2347" s="3" t="s">
        <v>209</v>
      </c>
      <c r="B2347" s="3">
        <f t="shared" si="72"/>
        <v>45572</v>
      </c>
      <c r="C2347" s="7" t="s">
        <v>70</v>
      </c>
      <c r="D2347" s="7" t="s">
        <v>46</v>
      </c>
      <c r="E2347" s="9">
        <v>96</v>
      </c>
      <c r="F2347" s="9">
        <v>316</v>
      </c>
      <c r="G2347" s="9">
        <f t="shared" si="73"/>
        <v>30336</v>
      </c>
      <c r="H2347" s="9">
        <v>1</v>
      </c>
      <c r="I2347" s="9">
        <v>1</v>
      </c>
      <c r="J2347" s="34">
        <v>0.13</v>
      </c>
      <c r="K2347" s="34">
        <v>0.01</v>
      </c>
      <c r="L2347" s="9">
        <v>0</v>
      </c>
    </row>
    <row r="2348" spans="1:12" x14ac:dyDescent="0.3">
      <c r="A2348" s="3" t="s">
        <v>209</v>
      </c>
      <c r="B2348" s="3">
        <f t="shared" si="72"/>
        <v>45572</v>
      </c>
      <c r="C2348" s="7" t="s">
        <v>70</v>
      </c>
      <c r="D2348" s="7" t="s">
        <v>49</v>
      </c>
      <c r="E2348" s="9">
        <v>86</v>
      </c>
      <c r="F2348" s="9">
        <v>323</v>
      </c>
      <c r="G2348" s="9">
        <f t="shared" si="73"/>
        <v>27778</v>
      </c>
      <c r="H2348" s="9">
        <v>0</v>
      </c>
      <c r="I2348" s="9">
        <v>0</v>
      </c>
      <c r="J2348" s="34">
        <v>0</v>
      </c>
      <c r="K2348" s="34">
        <v>0</v>
      </c>
      <c r="L2348" s="9">
        <v>0</v>
      </c>
    </row>
    <row r="2349" spans="1:12" x14ac:dyDescent="0.3">
      <c r="A2349" s="3" t="s">
        <v>209</v>
      </c>
      <c r="B2349" s="3">
        <f t="shared" si="72"/>
        <v>45572</v>
      </c>
      <c r="C2349" s="7" t="s">
        <v>70</v>
      </c>
      <c r="D2349" s="7" t="s">
        <v>50</v>
      </c>
      <c r="E2349" s="9">
        <v>78</v>
      </c>
      <c r="F2349" s="9">
        <v>334</v>
      </c>
      <c r="G2349" s="9">
        <f t="shared" si="73"/>
        <v>26052</v>
      </c>
      <c r="H2349" s="9">
        <v>0</v>
      </c>
      <c r="I2349" s="9">
        <v>0</v>
      </c>
      <c r="J2349" s="34">
        <v>0</v>
      </c>
      <c r="K2349" s="34">
        <v>0</v>
      </c>
      <c r="L2349" s="9">
        <v>0</v>
      </c>
    </row>
    <row r="2350" spans="1:12" x14ac:dyDescent="0.3">
      <c r="A2350" s="3" t="s">
        <v>209</v>
      </c>
      <c r="B2350" s="3">
        <f t="shared" si="72"/>
        <v>45572</v>
      </c>
      <c r="C2350" s="7" t="s">
        <v>70</v>
      </c>
      <c r="D2350" s="7" t="s">
        <v>52</v>
      </c>
      <c r="E2350" s="9">
        <v>82</v>
      </c>
      <c r="F2350" s="9">
        <v>273</v>
      </c>
      <c r="G2350" s="9">
        <f t="shared" si="73"/>
        <v>22386</v>
      </c>
      <c r="H2350" s="9">
        <v>0</v>
      </c>
      <c r="I2350" s="9">
        <v>0</v>
      </c>
      <c r="J2350" s="34">
        <v>0</v>
      </c>
      <c r="K2350" s="34">
        <v>0</v>
      </c>
      <c r="L2350" s="9">
        <v>0</v>
      </c>
    </row>
    <row r="2351" spans="1:12" x14ac:dyDescent="0.3">
      <c r="A2351" s="3" t="s">
        <v>209</v>
      </c>
      <c r="B2351" s="3">
        <f t="shared" si="72"/>
        <v>45572</v>
      </c>
      <c r="C2351" s="7" t="s">
        <v>70</v>
      </c>
      <c r="D2351" s="7" t="s">
        <v>55</v>
      </c>
      <c r="E2351" s="9">
        <v>110</v>
      </c>
      <c r="F2351" s="9">
        <v>194</v>
      </c>
      <c r="G2351" s="9">
        <f t="shared" si="73"/>
        <v>21340</v>
      </c>
      <c r="H2351" s="9">
        <v>0</v>
      </c>
      <c r="I2351" s="9">
        <v>0</v>
      </c>
      <c r="J2351" s="34">
        <v>0</v>
      </c>
      <c r="K2351" s="34">
        <v>0</v>
      </c>
      <c r="L2351" s="9">
        <v>0</v>
      </c>
    </row>
    <row r="2352" spans="1:12" x14ac:dyDescent="0.3">
      <c r="A2352" s="3" t="s">
        <v>209</v>
      </c>
      <c r="B2352" s="3">
        <f t="shared" si="72"/>
        <v>45572</v>
      </c>
      <c r="C2352" s="7" t="s">
        <v>70</v>
      </c>
      <c r="D2352" s="7" t="s">
        <v>56</v>
      </c>
      <c r="E2352" s="9">
        <v>119</v>
      </c>
      <c r="F2352" s="9">
        <v>214</v>
      </c>
      <c r="G2352" s="9">
        <f t="shared" si="73"/>
        <v>25466</v>
      </c>
      <c r="H2352" s="9">
        <v>0</v>
      </c>
      <c r="I2352" s="9">
        <v>0</v>
      </c>
      <c r="J2352" s="34">
        <v>0</v>
      </c>
      <c r="K2352" s="34">
        <v>0</v>
      </c>
      <c r="L2352" s="9">
        <v>0</v>
      </c>
    </row>
    <row r="2353" spans="1:12" x14ac:dyDescent="0.3">
      <c r="A2353" s="3" t="s">
        <v>209</v>
      </c>
      <c r="B2353" s="3">
        <f t="shared" si="72"/>
        <v>45572</v>
      </c>
      <c r="C2353" s="7" t="s">
        <v>70</v>
      </c>
      <c r="D2353" s="7" t="s">
        <v>57</v>
      </c>
      <c r="E2353" s="9">
        <v>116</v>
      </c>
      <c r="F2353" s="9">
        <v>187</v>
      </c>
      <c r="G2353" s="9">
        <f t="shared" si="73"/>
        <v>21692</v>
      </c>
      <c r="H2353" s="9">
        <v>0</v>
      </c>
      <c r="I2353" s="9">
        <v>0</v>
      </c>
      <c r="J2353" s="34">
        <v>0</v>
      </c>
      <c r="K2353" s="34">
        <v>0</v>
      </c>
      <c r="L2353" s="9">
        <v>0</v>
      </c>
    </row>
    <row r="2354" spans="1:12" x14ac:dyDescent="0.3">
      <c r="A2354" s="3" t="s">
        <v>209</v>
      </c>
      <c r="B2354" s="3">
        <f t="shared" si="72"/>
        <v>45572</v>
      </c>
      <c r="C2354" s="7" t="s">
        <v>74</v>
      </c>
      <c r="D2354" s="7" t="s">
        <v>46</v>
      </c>
      <c r="E2354" s="9">
        <v>276</v>
      </c>
      <c r="F2354" s="9">
        <v>303</v>
      </c>
      <c r="G2354" s="9">
        <f t="shared" si="73"/>
        <v>83628</v>
      </c>
      <c r="H2354" s="9">
        <v>0</v>
      </c>
      <c r="I2354" s="9">
        <v>0</v>
      </c>
      <c r="J2354" s="34">
        <v>0</v>
      </c>
      <c r="K2354" s="34">
        <v>0</v>
      </c>
      <c r="L2354" s="9">
        <v>0</v>
      </c>
    </row>
    <row r="2355" spans="1:12" x14ac:dyDescent="0.3">
      <c r="A2355" s="3" t="s">
        <v>209</v>
      </c>
      <c r="B2355" s="3">
        <f t="shared" si="72"/>
        <v>45572</v>
      </c>
      <c r="C2355" s="7" t="s">
        <v>74</v>
      </c>
      <c r="D2355" s="7" t="s">
        <v>49</v>
      </c>
      <c r="E2355" s="9">
        <v>249</v>
      </c>
      <c r="F2355" s="9">
        <v>309</v>
      </c>
      <c r="G2355" s="9">
        <f t="shared" si="73"/>
        <v>76941</v>
      </c>
      <c r="H2355" s="9">
        <v>0</v>
      </c>
      <c r="I2355" s="9">
        <v>0</v>
      </c>
      <c r="J2355" s="34">
        <v>0</v>
      </c>
      <c r="K2355" s="34">
        <v>0</v>
      </c>
      <c r="L2355" s="9">
        <v>0</v>
      </c>
    </row>
    <row r="2356" spans="1:12" x14ac:dyDescent="0.3">
      <c r="A2356" s="3" t="s">
        <v>209</v>
      </c>
      <c r="B2356" s="3">
        <f t="shared" si="72"/>
        <v>45572</v>
      </c>
      <c r="C2356" s="7" t="s">
        <v>74</v>
      </c>
      <c r="D2356" s="7" t="s">
        <v>50</v>
      </c>
      <c r="E2356" s="9">
        <v>326</v>
      </c>
      <c r="F2356" s="9">
        <v>319</v>
      </c>
      <c r="G2356" s="9">
        <f t="shared" si="73"/>
        <v>103994</v>
      </c>
      <c r="H2356" s="9">
        <v>1</v>
      </c>
      <c r="I2356" s="9">
        <v>1</v>
      </c>
      <c r="J2356" s="34">
        <v>0.23</v>
      </c>
      <c r="K2356" s="34">
        <v>0.02</v>
      </c>
      <c r="L2356" s="9">
        <v>0</v>
      </c>
    </row>
    <row r="2357" spans="1:12" x14ac:dyDescent="0.3">
      <c r="A2357" s="3" t="s">
        <v>209</v>
      </c>
      <c r="B2357" s="3">
        <f t="shared" si="72"/>
        <v>45572</v>
      </c>
      <c r="C2357" s="7" t="s">
        <v>74</v>
      </c>
      <c r="D2357" s="7" t="s">
        <v>51</v>
      </c>
      <c r="E2357" s="9">
        <v>323</v>
      </c>
      <c r="F2357" s="9">
        <v>359</v>
      </c>
      <c r="G2357" s="9">
        <f t="shared" si="73"/>
        <v>115957</v>
      </c>
      <c r="H2357" s="9">
        <v>1</v>
      </c>
      <c r="I2357" s="9">
        <v>0</v>
      </c>
      <c r="J2357" s="34">
        <v>0.12</v>
      </c>
      <c r="K2357" s="34">
        <v>0.02</v>
      </c>
      <c r="L2357" s="9">
        <v>0</v>
      </c>
    </row>
    <row r="2358" spans="1:12" x14ac:dyDescent="0.3">
      <c r="A2358" s="3" t="s">
        <v>209</v>
      </c>
      <c r="B2358" s="3">
        <f t="shared" si="72"/>
        <v>45572</v>
      </c>
      <c r="C2358" s="7" t="s">
        <v>74</v>
      </c>
      <c r="D2358" s="7" t="s">
        <v>52</v>
      </c>
      <c r="E2358" s="9">
        <v>328</v>
      </c>
      <c r="F2358" s="9">
        <v>261</v>
      </c>
      <c r="G2358" s="9">
        <f t="shared" si="73"/>
        <v>85608</v>
      </c>
      <c r="H2358" s="9">
        <v>1</v>
      </c>
      <c r="I2358" s="9">
        <v>0</v>
      </c>
      <c r="J2358" s="34">
        <v>0.23</v>
      </c>
      <c r="K2358" s="34">
        <v>0.02</v>
      </c>
      <c r="L2358" s="9">
        <v>0</v>
      </c>
    </row>
    <row r="2359" spans="1:12" x14ac:dyDescent="0.3">
      <c r="A2359" s="3" t="s">
        <v>209</v>
      </c>
      <c r="B2359" s="3">
        <f t="shared" si="72"/>
        <v>45572</v>
      </c>
      <c r="C2359" s="7" t="s">
        <v>74</v>
      </c>
      <c r="D2359" s="7" t="s">
        <v>54</v>
      </c>
      <c r="E2359" s="9">
        <v>423</v>
      </c>
      <c r="F2359" s="9">
        <v>166</v>
      </c>
      <c r="G2359" s="9">
        <f t="shared" si="73"/>
        <v>70218</v>
      </c>
      <c r="H2359" s="9">
        <v>0</v>
      </c>
      <c r="I2359" s="9">
        <v>0</v>
      </c>
      <c r="J2359" s="34">
        <v>0</v>
      </c>
      <c r="K2359" s="34">
        <v>0</v>
      </c>
      <c r="L2359" s="9">
        <v>0</v>
      </c>
    </row>
    <row r="2360" spans="1:12" x14ac:dyDescent="0.3">
      <c r="A2360" s="3" t="s">
        <v>209</v>
      </c>
      <c r="B2360" s="3">
        <f t="shared" si="72"/>
        <v>45572</v>
      </c>
      <c r="C2360" s="7" t="s">
        <v>74</v>
      </c>
      <c r="D2360" s="7" t="s">
        <v>55</v>
      </c>
      <c r="E2360" s="9">
        <v>404</v>
      </c>
      <c r="F2360" s="9">
        <v>188</v>
      </c>
      <c r="G2360" s="9">
        <f t="shared" si="73"/>
        <v>75952</v>
      </c>
      <c r="H2360" s="9">
        <v>0</v>
      </c>
      <c r="I2360" s="9">
        <v>0</v>
      </c>
      <c r="J2360" s="34">
        <v>0</v>
      </c>
      <c r="K2360" s="34">
        <v>0</v>
      </c>
      <c r="L2360" s="9">
        <v>0</v>
      </c>
    </row>
    <row r="2361" spans="1:12" x14ac:dyDescent="0.3">
      <c r="A2361" s="3" t="s">
        <v>209</v>
      </c>
      <c r="B2361" s="3">
        <f t="shared" si="72"/>
        <v>45572</v>
      </c>
      <c r="C2361" s="7" t="s">
        <v>74</v>
      </c>
      <c r="D2361" s="7" t="s">
        <v>56</v>
      </c>
      <c r="E2361" s="9">
        <v>403</v>
      </c>
      <c r="F2361" s="9">
        <v>205</v>
      </c>
      <c r="G2361" s="9">
        <f t="shared" si="73"/>
        <v>82615</v>
      </c>
      <c r="H2361" s="9">
        <v>1</v>
      </c>
      <c r="I2361" s="9">
        <v>0</v>
      </c>
      <c r="J2361" s="34">
        <v>0.11</v>
      </c>
      <c r="K2361" s="34">
        <v>0.03</v>
      </c>
      <c r="L2361" s="9">
        <v>4</v>
      </c>
    </row>
    <row r="2362" spans="1:12" x14ac:dyDescent="0.3">
      <c r="A2362" s="3" t="s">
        <v>209</v>
      </c>
      <c r="B2362" s="3">
        <f t="shared" si="72"/>
        <v>45572</v>
      </c>
      <c r="C2362" s="7" t="s">
        <v>74</v>
      </c>
      <c r="D2362" s="7" t="s">
        <v>57</v>
      </c>
      <c r="E2362" s="9">
        <v>340</v>
      </c>
      <c r="F2362" s="9">
        <v>179</v>
      </c>
      <c r="G2362" s="9">
        <f t="shared" si="73"/>
        <v>60860</v>
      </c>
      <c r="H2362" s="9">
        <v>0</v>
      </c>
      <c r="I2362" s="9">
        <v>0</v>
      </c>
      <c r="J2362" s="34">
        <v>0</v>
      </c>
      <c r="K2362" s="34">
        <v>0</v>
      </c>
      <c r="L2362" s="9">
        <v>0</v>
      </c>
    </row>
    <row r="2363" spans="1:12" x14ac:dyDescent="0.3">
      <c r="A2363" s="3" t="s">
        <v>209</v>
      </c>
      <c r="B2363" s="3">
        <f t="shared" si="72"/>
        <v>45572</v>
      </c>
      <c r="C2363" s="7" t="s">
        <v>74</v>
      </c>
      <c r="D2363" s="7" t="s">
        <v>58</v>
      </c>
      <c r="E2363" s="9">
        <v>58</v>
      </c>
      <c r="F2363" s="9">
        <v>5251</v>
      </c>
      <c r="G2363" s="9">
        <f t="shared" si="73"/>
        <v>304558</v>
      </c>
      <c r="H2363" s="9">
        <v>0</v>
      </c>
      <c r="I2363" s="9">
        <v>0</v>
      </c>
      <c r="J2363" s="34">
        <v>0</v>
      </c>
      <c r="K2363" s="34">
        <v>0</v>
      </c>
      <c r="L2363" s="9">
        <v>0</v>
      </c>
    </row>
    <row r="2364" spans="1:12" x14ac:dyDescent="0.3">
      <c r="A2364" s="3" t="s">
        <v>209</v>
      </c>
      <c r="B2364" s="3">
        <f t="shared" si="72"/>
        <v>45572</v>
      </c>
      <c r="C2364" s="7" t="s">
        <v>74</v>
      </c>
      <c r="D2364" s="7" t="s">
        <v>59</v>
      </c>
      <c r="E2364" s="9">
        <v>63</v>
      </c>
      <c r="F2364" s="9">
        <v>5121</v>
      </c>
      <c r="G2364" s="9">
        <f t="shared" si="73"/>
        <v>322623</v>
      </c>
      <c r="H2364" s="9">
        <v>0</v>
      </c>
      <c r="I2364" s="9">
        <v>0</v>
      </c>
      <c r="J2364" s="34">
        <v>0</v>
      </c>
      <c r="K2364" s="34">
        <v>0</v>
      </c>
      <c r="L2364" s="9">
        <v>0</v>
      </c>
    </row>
    <row r="2365" spans="1:12" x14ac:dyDescent="0.3">
      <c r="A2365" s="3" t="s">
        <v>209</v>
      </c>
      <c r="B2365" s="3">
        <f t="shared" si="72"/>
        <v>45572</v>
      </c>
      <c r="C2365" s="7" t="s">
        <v>74</v>
      </c>
      <c r="D2365" s="7" t="s">
        <v>60</v>
      </c>
      <c r="E2365" s="9">
        <v>57</v>
      </c>
      <c r="F2365" s="9">
        <v>4977</v>
      </c>
      <c r="G2365" s="9">
        <f t="shared" si="73"/>
        <v>283689</v>
      </c>
      <c r="H2365" s="9">
        <v>0</v>
      </c>
      <c r="I2365" s="9">
        <v>0</v>
      </c>
      <c r="J2365" s="34">
        <v>0</v>
      </c>
      <c r="K2365" s="34">
        <v>0</v>
      </c>
      <c r="L2365" s="9">
        <v>0</v>
      </c>
    </row>
    <row r="2366" spans="1:12" x14ac:dyDescent="0.3">
      <c r="A2366" s="3" t="s">
        <v>209</v>
      </c>
      <c r="B2366" s="3">
        <f t="shared" si="72"/>
        <v>45572</v>
      </c>
      <c r="C2366" s="7" t="s">
        <v>74</v>
      </c>
      <c r="D2366" s="7" t="s">
        <v>61</v>
      </c>
      <c r="E2366" s="9">
        <v>62</v>
      </c>
      <c r="F2366" s="9">
        <v>1220</v>
      </c>
      <c r="G2366" s="9">
        <f t="shared" si="73"/>
        <v>75640</v>
      </c>
      <c r="H2366" s="9">
        <v>1</v>
      </c>
      <c r="I2366" s="9">
        <v>0</v>
      </c>
      <c r="J2366" s="34">
        <v>7.0000000000000007E-2</v>
      </c>
      <c r="K2366" s="34">
        <v>0.01</v>
      </c>
      <c r="L2366" s="9">
        <v>0</v>
      </c>
    </row>
    <row r="2367" spans="1:12" x14ac:dyDescent="0.3">
      <c r="A2367" s="3" t="s">
        <v>209</v>
      </c>
      <c r="B2367" s="3">
        <f t="shared" si="72"/>
        <v>45572</v>
      </c>
      <c r="C2367" s="7" t="s">
        <v>76</v>
      </c>
      <c r="D2367" s="7" t="s">
        <v>46</v>
      </c>
      <c r="E2367" s="9">
        <v>97</v>
      </c>
      <c r="F2367" s="9">
        <v>313</v>
      </c>
      <c r="G2367" s="9">
        <f t="shared" si="73"/>
        <v>30361</v>
      </c>
      <c r="H2367" s="9">
        <v>0</v>
      </c>
      <c r="I2367" s="9">
        <v>0</v>
      </c>
      <c r="J2367" s="34">
        <v>0</v>
      </c>
      <c r="K2367" s="34">
        <v>0</v>
      </c>
      <c r="L2367" s="9">
        <v>0</v>
      </c>
    </row>
    <row r="2368" spans="1:12" x14ac:dyDescent="0.3">
      <c r="A2368" s="3" t="s">
        <v>209</v>
      </c>
      <c r="B2368" s="3">
        <f t="shared" si="72"/>
        <v>45572</v>
      </c>
      <c r="C2368" s="7" t="s">
        <v>76</v>
      </c>
      <c r="D2368" s="7" t="s">
        <v>49</v>
      </c>
      <c r="E2368" s="9">
        <v>103</v>
      </c>
      <c r="F2368" s="9">
        <v>325</v>
      </c>
      <c r="G2368" s="9">
        <f t="shared" si="73"/>
        <v>33475</v>
      </c>
      <c r="H2368" s="9">
        <v>0</v>
      </c>
      <c r="I2368" s="9">
        <v>0</v>
      </c>
      <c r="J2368" s="34">
        <v>0</v>
      </c>
      <c r="K2368" s="34">
        <v>0</v>
      </c>
      <c r="L2368" s="9">
        <v>0</v>
      </c>
    </row>
    <row r="2369" spans="1:12" x14ac:dyDescent="0.3">
      <c r="A2369" s="3" t="s">
        <v>209</v>
      </c>
      <c r="B2369" s="3">
        <f t="shared" si="72"/>
        <v>45572</v>
      </c>
      <c r="C2369" s="7" t="s">
        <v>76</v>
      </c>
      <c r="D2369" s="7" t="s">
        <v>50</v>
      </c>
      <c r="E2369" s="9">
        <v>101</v>
      </c>
      <c r="F2369" s="9">
        <v>331</v>
      </c>
      <c r="G2369" s="9">
        <f t="shared" si="73"/>
        <v>33431</v>
      </c>
      <c r="H2369" s="9">
        <v>0</v>
      </c>
      <c r="I2369" s="9">
        <v>0</v>
      </c>
      <c r="J2369" s="34">
        <v>0</v>
      </c>
      <c r="K2369" s="34">
        <v>0</v>
      </c>
      <c r="L2369" s="9">
        <v>0</v>
      </c>
    </row>
    <row r="2370" spans="1:12" x14ac:dyDescent="0.3">
      <c r="A2370" s="3" t="s">
        <v>209</v>
      </c>
      <c r="B2370" s="3">
        <f t="shared" ref="B2370:B2433" si="74">DATE(LEFT(A2370,4),1,1)
 + MOD(1 - WEEKDAY(DATE(LEFT(A2370,4),1,1),2),7)
 + 7*(VALUE(RIGHT(A2370,2)) - 1)</f>
        <v>45572</v>
      </c>
      <c r="C2370" s="7" t="s">
        <v>76</v>
      </c>
      <c r="D2370" s="7" t="s">
        <v>51</v>
      </c>
      <c r="E2370" s="9">
        <v>115</v>
      </c>
      <c r="F2370" s="9">
        <v>372</v>
      </c>
      <c r="G2370" s="9">
        <f t="shared" ref="G2370:G2433" si="75">E2370*F2370</f>
        <v>42780</v>
      </c>
      <c r="H2370" s="9">
        <v>0</v>
      </c>
      <c r="I2370" s="9">
        <v>0</v>
      </c>
      <c r="J2370" s="34">
        <v>0</v>
      </c>
      <c r="K2370" s="34">
        <v>0</v>
      </c>
      <c r="L2370" s="9">
        <v>0</v>
      </c>
    </row>
    <row r="2371" spans="1:12" x14ac:dyDescent="0.3">
      <c r="A2371" s="3" t="s">
        <v>209</v>
      </c>
      <c r="B2371" s="3">
        <f t="shared" si="74"/>
        <v>45572</v>
      </c>
      <c r="C2371" s="7" t="s">
        <v>76</v>
      </c>
      <c r="D2371" s="7" t="s">
        <v>52</v>
      </c>
      <c r="E2371" s="9">
        <v>120</v>
      </c>
      <c r="F2371" s="9">
        <v>273</v>
      </c>
      <c r="G2371" s="9">
        <f t="shared" si="75"/>
        <v>32760</v>
      </c>
      <c r="H2371" s="9">
        <v>0</v>
      </c>
      <c r="I2371" s="9">
        <v>0</v>
      </c>
      <c r="J2371" s="34">
        <v>0</v>
      </c>
      <c r="K2371" s="34">
        <v>0</v>
      </c>
      <c r="L2371" s="9">
        <v>0</v>
      </c>
    </row>
    <row r="2372" spans="1:12" x14ac:dyDescent="0.3">
      <c r="A2372" s="3" t="s">
        <v>209</v>
      </c>
      <c r="B2372" s="3">
        <f t="shared" si="74"/>
        <v>45572</v>
      </c>
      <c r="C2372" s="7" t="s">
        <v>76</v>
      </c>
      <c r="D2372" s="7" t="s">
        <v>54</v>
      </c>
      <c r="E2372" s="9">
        <v>191</v>
      </c>
      <c r="F2372" s="9">
        <v>175</v>
      </c>
      <c r="G2372" s="9">
        <f t="shared" si="75"/>
        <v>33425</v>
      </c>
      <c r="H2372" s="9">
        <v>0</v>
      </c>
      <c r="I2372" s="9">
        <v>0</v>
      </c>
      <c r="J2372" s="34">
        <v>0</v>
      </c>
      <c r="K2372" s="34">
        <v>0</v>
      </c>
      <c r="L2372" s="9">
        <v>0</v>
      </c>
    </row>
    <row r="2373" spans="1:12" x14ac:dyDescent="0.3">
      <c r="A2373" s="3" t="s">
        <v>209</v>
      </c>
      <c r="B2373" s="3">
        <f t="shared" si="74"/>
        <v>45572</v>
      </c>
      <c r="C2373" s="7" t="s">
        <v>76</v>
      </c>
      <c r="D2373" s="7" t="s">
        <v>55</v>
      </c>
      <c r="E2373" s="9">
        <v>190</v>
      </c>
      <c r="F2373" s="9">
        <v>195</v>
      </c>
      <c r="G2373" s="9">
        <f t="shared" si="75"/>
        <v>37050</v>
      </c>
      <c r="H2373" s="9">
        <v>0</v>
      </c>
      <c r="I2373" s="9">
        <v>0</v>
      </c>
      <c r="J2373" s="34">
        <v>0</v>
      </c>
      <c r="K2373" s="34">
        <v>0</v>
      </c>
      <c r="L2373" s="9">
        <v>0</v>
      </c>
    </row>
    <row r="2374" spans="1:12" x14ac:dyDescent="0.3">
      <c r="A2374" s="3" t="s">
        <v>209</v>
      </c>
      <c r="B2374" s="3">
        <f t="shared" si="74"/>
        <v>45572</v>
      </c>
      <c r="C2374" s="7" t="s">
        <v>76</v>
      </c>
      <c r="D2374" s="7" t="s">
        <v>56</v>
      </c>
      <c r="E2374" s="9">
        <v>182</v>
      </c>
      <c r="F2374" s="9">
        <v>214</v>
      </c>
      <c r="G2374" s="9">
        <f t="shared" si="75"/>
        <v>38948</v>
      </c>
      <c r="H2374" s="9">
        <v>0</v>
      </c>
      <c r="I2374" s="9">
        <v>0</v>
      </c>
      <c r="J2374" s="34">
        <v>0</v>
      </c>
      <c r="K2374" s="34">
        <v>0</v>
      </c>
      <c r="L2374" s="9">
        <v>0</v>
      </c>
    </row>
    <row r="2375" spans="1:12" x14ac:dyDescent="0.3">
      <c r="A2375" s="3" t="s">
        <v>209</v>
      </c>
      <c r="B2375" s="3">
        <f t="shared" si="74"/>
        <v>45572</v>
      </c>
      <c r="C2375" s="7" t="s">
        <v>76</v>
      </c>
      <c r="D2375" s="7" t="s">
        <v>57</v>
      </c>
      <c r="E2375" s="9">
        <v>203</v>
      </c>
      <c r="F2375" s="9">
        <v>187</v>
      </c>
      <c r="G2375" s="9">
        <f t="shared" si="75"/>
        <v>37961</v>
      </c>
      <c r="H2375" s="9">
        <v>0</v>
      </c>
      <c r="I2375" s="9">
        <v>0</v>
      </c>
      <c r="J2375" s="34">
        <v>0</v>
      </c>
      <c r="K2375" s="34">
        <v>0</v>
      </c>
      <c r="L2375" s="9">
        <v>0</v>
      </c>
    </row>
    <row r="2376" spans="1:12" x14ac:dyDescent="0.3">
      <c r="A2376" s="3" t="s">
        <v>209</v>
      </c>
      <c r="B2376" s="3">
        <f t="shared" si="74"/>
        <v>45572</v>
      </c>
      <c r="C2376" s="7" t="s">
        <v>76</v>
      </c>
      <c r="D2376" s="7" t="s">
        <v>58</v>
      </c>
      <c r="E2376" s="9">
        <v>64</v>
      </c>
      <c r="F2376" s="9">
        <v>5446</v>
      </c>
      <c r="G2376" s="9">
        <f t="shared" si="75"/>
        <v>348544</v>
      </c>
      <c r="H2376" s="9">
        <v>0</v>
      </c>
      <c r="I2376" s="9">
        <v>0</v>
      </c>
      <c r="J2376" s="34">
        <v>0</v>
      </c>
      <c r="K2376" s="34">
        <v>0</v>
      </c>
      <c r="L2376" s="9">
        <v>0</v>
      </c>
    </row>
    <row r="2377" spans="1:12" x14ac:dyDescent="0.3">
      <c r="A2377" s="3" t="s">
        <v>209</v>
      </c>
      <c r="B2377" s="3">
        <f t="shared" si="74"/>
        <v>45572</v>
      </c>
      <c r="C2377" s="7" t="s">
        <v>76</v>
      </c>
      <c r="D2377" s="7" t="s">
        <v>59</v>
      </c>
      <c r="E2377" s="9">
        <v>55</v>
      </c>
      <c r="F2377" s="9">
        <v>5292</v>
      </c>
      <c r="G2377" s="9">
        <f t="shared" si="75"/>
        <v>291060</v>
      </c>
      <c r="H2377" s="9">
        <v>0</v>
      </c>
      <c r="I2377" s="9">
        <v>0</v>
      </c>
      <c r="J2377" s="34">
        <v>0</v>
      </c>
      <c r="K2377" s="34">
        <v>0</v>
      </c>
      <c r="L2377" s="9">
        <v>0</v>
      </c>
    </row>
    <row r="2378" spans="1:12" x14ac:dyDescent="0.3">
      <c r="A2378" s="3" t="s">
        <v>209</v>
      </c>
      <c r="B2378" s="3">
        <f t="shared" si="74"/>
        <v>45572</v>
      </c>
      <c r="C2378" s="7" t="s">
        <v>76</v>
      </c>
      <c r="D2378" s="7" t="s">
        <v>60</v>
      </c>
      <c r="E2378" s="9">
        <v>50</v>
      </c>
      <c r="F2378" s="9">
        <v>5185</v>
      </c>
      <c r="G2378" s="9">
        <f t="shared" si="75"/>
        <v>259250</v>
      </c>
      <c r="H2378" s="9">
        <v>0</v>
      </c>
      <c r="I2378" s="9">
        <v>0</v>
      </c>
      <c r="J2378" s="34">
        <v>0</v>
      </c>
      <c r="K2378" s="34">
        <v>0</v>
      </c>
      <c r="L2378" s="9">
        <v>0</v>
      </c>
    </row>
    <row r="2379" spans="1:12" x14ac:dyDescent="0.3">
      <c r="A2379" s="3" t="s">
        <v>209</v>
      </c>
      <c r="B2379" s="3">
        <f t="shared" si="74"/>
        <v>45572</v>
      </c>
      <c r="C2379" s="7" t="s">
        <v>76</v>
      </c>
      <c r="D2379" s="7" t="s">
        <v>61</v>
      </c>
      <c r="E2379" s="9">
        <v>59</v>
      </c>
      <c r="F2379" s="9">
        <v>1276</v>
      </c>
      <c r="G2379" s="9">
        <f t="shared" si="75"/>
        <v>75284</v>
      </c>
      <c r="H2379" s="9">
        <v>0</v>
      </c>
      <c r="I2379" s="9">
        <v>0</v>
      </c>
      <c r="J2379" s="34">
        <v>0</v>
      </c>
      <c r="K2379" s="34">
        <v>0</v>
      </c>
      <c r="L2379" s="9">
        <v>0</v>
      </c>
    </row>
    <row r="2380" spans="1:12" x14ac:dyDescent="0.3">
      <c r="A2380" s="3" t="s">
        <v>125</v>
      </c>
      <c r="B2380" s="3">
        <f t="shared" si="74"/>
        <v>45579</v>
      </c>
      <c r="C2380" s="7" t="s">
        <v>62</v>
      </c>
      <c r="D2380" s="7" t="s">
        <v>46</v>
      </c>
      <c r="E2380" s="9">
        <v>279</v>
      </c>
      <c r="F2380" s="9">
        <v>300</v>
      </c>
      <c r="G2380" s="9">
        <f t="shared" si="75"/>
        <v>83700</v>
      </c>
      <c r="H2380" s="9">
        <v>0</v>
      </c>
      <c r="I2380" s="9">
        <v>0</v>
      </c>
      <c r="J2380" s="34">
        <v>0</v>
      </c>
      <c r="K2380" s="34">
        <v>0</v>
      </c>
      <c r="L2380" s="9">
        <v>0</v>
      </c>
    </row>
    <row r="2381" spans="1:12" x14ac:dyDescent="0.3">
      <c r="A2381" s="3" t="s">
        <v>125</v>
      </c>
      <c r="B2381" s="3">
        <f t="shared" si="74"/>
        <v>45579</v>
      </c>
      <c r="C2381" s="7" t="s">
        <v>62</v>
      </c>
      <c r="D2381" s="7" t="s">
        <v>49</v>
      </c>
      <c r="E2381" s="9">
        <v>288</v>
      </c>
      <c r="F2381" s="9">
        <v>307</v>
      </c>
      <c r="G2381" s="9">
        <f t="shared" si="75"/>
        <v>88416</v>
      </c>
      <c r="H2381" s="9">
        <v>0</v>
      </c>
      <c r="I2381" s="9">
        <v>0</v>
      </c>
      <c r="J2381" s="34">
        <v>0</v>
      </c>
      <c r="K2381" s="34">
        <v>0</v>
      </c>
      <c r="L2381" s="9">
        <v>0</v>
      </c>
    </row>
    <row r="2382" spans="1:12" x14ac:dyDescent="0.3">
      <c r="A2382" s="3" t="s">
        <v>125</v>
      </c>
      <c r="B2382" s="3">
        <f t="shared" si="74"/>
        <v>45579</v>
      </c>
      <c r="C2382" s="7" t="s">
        <v>62</v>
      </c>
      <c r="D2382" s="7" t="s">
        <v>50</v>
      </c>
      <c r="E2382" s="9">
        <v>282</v>
      </c>
      <c r="F2382" s="9">
        <v>318</v>
      </c>
      <c r="G2382" s="9">
        <f t="shared" si="75"/>
        <v>89676</v>
      </c>
      <c r="H2382" s="9">
        <v>0</v>
      </c>
      <c r="I2382" s="9">
        <v>0</v>
      </c>
      <c r="J2382" s="34">
        <v>0</v>
      </c>
      <c r="K2382" s="34">
        <v>0</v>
      </c>
      <c r="L2382" s="9">
        <v>0</v>
      </c>
    </row>
    <row r="2383" spans="1:12" x14ac:dyDescent="0.3">
      <c r="A2383" s="3" t="s">
        <v>125</v>
      </c>
      <c r="B2383" s="3">
        <f t="shared" si="74"/>
        <v>45579</v>
      </c>
      <c r="C2383" s="7" t="s">
        <v>62</v>
      </c>
      <c r="D2383" s="7" t="s">
        <v>51</v>
      </c>
      <c r="E2383" s="9">
        <v>271</v>
      </c>
      <c r="F2383" s="9">
        <v>353</v>
      </c>
      <c r="G2383" s="9">
        <f t="shared" si="75"/>
        <v>95663</v>
      </c>
      <c r="H2383" s="9">
        <v>0</v>
      </c>
      <c r="I2383" s="9">
        <v>0</v>
      </c>
      <c r="J2383" s="34">
        <v>0</v>
      </c>
      <c r="K2383" s="34">
        <v>0</v>
      </c>
      <c r="L2383" s="9">
        <v>0</v>
      </c>
    </row>
    <row r="2384" spans="1:12" x14ac:dyDescent="0.3">
      <c r="A2384" s="3" t="s">
        <v>125</v>
      </c>
      <c r="B2384" s="3">
        <f t="shared" si="74"/>
        <v>45579</v>
      </c>
      <c r="C2384" s="7" t="s">
        <v>62</v>
      </c>
      <c r="D2384" s="7" t="s">
        <v>52</v>
      </c>
      <c r="E2384" s="9">
        <v>265</v>
      </c>
      <c r="F2384" s="9">
        <v>262</v>
      </c>
      <c r="G2384" s="9">
        <f t="shared" si="75"/>
        <v>69430</v>
      </c>
      <c r="H2384" s="9">
        <v>0</v>
      </c>
      <c r="I2384" s="9">
        <v>0</v>
      </c>
      <c r="J2384" s="34">
        <v>0</v>
      </c>
      <c r="K2384" s="34">
        <v>0</v>
      </c>
      <c r="L2384" s="9">
        <v>0</v>
      </c>
    </row>
    <row r="2385" spans="1:12" x14ac:dyDescent="0.3">
      <c r="A2385" s="3" t="s">
        <v>125</v>
      </c>
      <c r="B2385" s="3">
        <f t="shared" si="74"/>
        <v>45579</v>
      </c>
      <c r="C2385" s="7" t="s">
        <v>62</v>
      </c>
      <c r="D2385" s="7" t="s">
        <v>54</v>
      </c>
      <c r="E2385" s="9">
        <v>404</v>
      </c>
      <c r="F2385" s="9">
        <v>168</v>
      </c>
      <c r="G2385" s="9">
        <f t="shared" si="75"/>
        <v>67872</v>
      </c>
      <c r="H2385" s="9">
        <v>0</v>
      </c>
      <c r="I2385" s="9">
        <v>0</v>
      </c>
      <c r="J2385" s="34">
        <v>0</v>
      </c>
      <c r="K2385" s="34">
        <v>0</v>
      </c>
      <c r="L2385" s="9">
        <v>0</v>
      </c>
    </row>
    <row r="2386" spans="1:12" x14ac:dyDescent="0.3">
      <c r="A2386" s="3" t="s">
        <v>125</v>
      </c>
      <c r="B2386" s="3">
        <f t="shared" si="74"/>
        <v>45579</v>
      </c>
      <c r="C2386" s="7" t="s">
        <v>62</v>
      </c>
      <c r="D2386" s="7" t="s">
        <v>55</v>
      </c>
      <c r="E2386" s="9">
        <v>345</v>
      </c>
      <c r="F2386" s="9">
        <v>187</v>
      </c>
      <c r="G2386" s="9">
        <f t="shared" si="75"/>
        <v>64515</v>
      </c>
      <c r="H2386" s="9">
        <v>0</v>
      </c>
      <c r="I2386" s="9">
        <v>0</v>
      </c>
      <c r="J2386" s="34">
        <v>0</v>
      </c>
      <c r="K2386" s="34">
        <v>0</v>
      </c>
      <c r="L2386" s="9">
        <v>0</v>
      </c>
    </row>
    <row r="2387" spans="1:12" x14ac:dyDescent="0.3">
      <c r="A2387" s="3" t="s">
        <v>125</v>
      </c>
      <c r="B2387" s="3">
        <f t="shared" si="74"/>
        <v>45579</v>
      </c>
      <c r="C2387" s="7" t="s">
        <v>62</v>
      </c>
      <c r="D2387" s="7" t="s">
        <v>56</v>
      </c>
      <c r="E2387" s="9">
        <v>375</v>
      </c>
      <c r="F2387" s="9">
        <v>205</v>
      </c>
      <c r="G2387" s="9">
        <f t="shared" si="75"/>
        <v>76875</v>
      </c>
      <c r="H2387" s="9">
        <v>0</v>
      </c>
      <c r="I2387" s="9">
        <v>0</v>
      </c>
      <c r="J2387" s="34">
        <v>0</v>
      </c>
      <c r="K2387" s="34">
        <v>0</v>
      </c>
      <c r="L2387" s="9">
        <v>0</v>
      </c>
    </row>
    <row r="2388" spans="1:12" x14ac:dyDescent="0.3">
      <c r="A2388" s="3" t="s">
        <v>125</v>
      </c>
      <c r="B2388" s="3">
        <f t="shared" si="74"/>
        <v>45579</v>
      </c>
      <c r="C2388" s="7" t="s">
        <v>62</v>
      </c>
      <c r="D2388" s="7" t="s">
        <v>57</v>
      </c>
      <c r="E2388" s="9">
        <v>329</v>
      </c>
      <c r="F2388" s="9">
        <v>177</v>
      </c>
      <c r="G2388" s="9">
        <f t="shared" si="75"/>
        <v>58233</v>
      </c>
      <c r="H2388" s="9">
        <v>0</v>
      </c>
      <c r="I2388" s="9">
        <v>0</v>
      </c>
      <c r="J2388" s="34">
        <v>0</v>
      </c>
      <c r="K2388" s="34">
        <v>0</v>
      </c>
      <c r="L2388" s="9">
        <v>0</v>
      </c>
    </row>
    <row r="2389" spans="1:12" x14ac:dyDescent="0.3">
      <c r="A2389" s="3" t="s">
        <v>125</v>
      </c>
      <c r="B2389" s="3">
        <f t="shared" si="74"/>
        <v>45579</v>
      </c>
      <c r="C2389" s="7" t="s">
        <v>62</v>
      </c>
      <c r="D2389" s="7" t="s">
        <v>58</v>
      </c>
      <c r="E2389" s="9">
        <v>56</v>
      </c>
      <c r="F2389" s="9">
        <v>5216</v>
      </c>
      <c r="G2389" s="9">
        <f t="shared" si="75"/>
        <v>292096</v>
      </c>
      <c r="H2389" s="9">
        <v>0</v>
      </c>
      <c r="I2389" s="9">
        <v>0</v>
      </c>
      <c r="J2389" s="34">
        <v>0</v>
      </c>
      <c r="K2389" s="34">
        <v>0</v>
      </c>
      <c r="L2389" s="9">
        <v>0</v>
      </c>
    </row>
    <row r="2390" spans="1:12" x14ac:dyDescent="0.3">
      <c r="A2390" s="3" t="s">
        <v>125</v>
      </c>
      <c r="B2390" s="3">
        <f t="shared" si="74"/>
        <v>45579</v>
      </c>
      <c r="C2390" s="7" t="s">
        <v>62</v>
      </c>
      <c r="D2390" s="7" t="s">
        <v>59</v>
      </c>
      <c r="E2390" s="9">
        <v>62</v>
      </c>
      <c r="F2390" s="9">
        <v>5062</v>
      </c>
      <c r="G2390" s="9">
        <f t="shared" si="75"/>
        <v>313844</v>
      </c>
      <c r="H2390" s="9">
        <v>0</v>
      </c>
      <c r="I2390" s="9">
        <v>0</v>
      </c>
      <c r="J2390" s="34">
        <v>0</v>
      </c>
      <c r="K2390" s="34">
        <v>0</v>
      </c>
      <c r="L2390" s="9">
        <v>0</v>
      </c>
    </row>
    <row r="2391" spans="1:12" x14ac:dyDescent="0.3">
      <c r="A2391" s="3" t="s">
        <v>125</v>
      </c>
      <c r="B2391" s="3">
        <f t="shared" si="74"/>
        <v>45579</v>
      </c>
      <c r="C2391" s="7" t="s">
        <v>62</v>
      </c>
      <c r="D2391" s="7" t="s">
        <v>60</v>
      </c>
      <c r="E2391" s="9">
        <v>60</v>
      </c>
      <c r="F2391" s="9">
        <v>4982</v>
      </c>
      <c r="G2391" s="9">
        <f t="shared" si="75"/>
        <v>298920</v>
      </c>
      <c r="H2391" s="9">
        <v>0</v>
      </c>
      <c r="I2391" s="9">
        <v>0</v>
      </c>
      <c r="J2391" s="34">
        <v>0</v>
      </c>
      <c r="K2391" s="34">
        <v>0</v>
      </c>
      <c r="L2391" s="9">
        <v>1</v>
      </c>
    </row>
    <row r="2392" spans="1:12" x14ac:dyDescent="0.3">
      <c r="A2392" s="3" t="s">
        <v>125</v>
      </c>
      <c r="B2392" s="3">
        <f t="shared" si="74"/>
        <v>45579</v>
      </c>
      <c r="C2392" s="7" t="s">
        <v>62</v>
      </c>
      <c r="D2392" s="7" t="s">
        <v>61</v>
      </c>
      <c r="E2392" s="9">
        <v>56</v>
      </c>
      <c r="F2392" s="9">
        <v>1220</v>
      </c>
      <c r="G2392" s="9">
        <f t="shared" si="75"/>
        <v>68320</v>
      </c>
      <c r="H2392" s="9">
        <v>0</v>
      </c>
      <c r="I2392" s="9">
        <v>0</v>
      </c>
      <c r="J2392" s="34">
        <v>0</v>
      </c>
      <c r="K2392" s="34">
        <v>0</v>
      </c>
      <c r="L2392" s="9">
        <v>0</v>
      </c>
    </row>
    <row r="2393" spans="1:12" x14ac:dyDescent="0.3">
      <c r="A2393" s="3" t="s">
        <v>125</v>
      </c>
      <c r="B2393" s="3">
        <f t="shared" si="74"/>
        <v>45579</v>
      </c>
      <c r="C2393" s="7" t="s">
        <v>66</v>
      </c>
      <c r="D2393" s="7" t="s">
        <v>46</v>
      </c>
      <c r="E2393" s="9">
        <v>215</v>
      </c>
      <c r="F2393" s="9">
        <v>307</v>
      </c>
      <c r="G2393" s="9">
        <f t="shared" si="75"/>
        <v>66005</v>
      </c>
      <c r="H2393" s="9">
        <v>1</v>
      </c>
      <c r="I2393" s="9">
        <v>1</v>
      </c>
      <c r="J2393" s="34">
        <v>0.1</v>
      </c>
      <c r="K2393" s="34">
        <v>0.01</v>
      </c>
      <c r="L2393" s="9">
        <v>0</v>
      </c>
    </row>
    <row r="2394" spans="1:12" x14ac:dyDescent="0.3">
      <c r="A2394" s="3" t="s">
        <v>125</v>
      </c>
      <c r="B2394" s="3">
        <f t="shared" si="74"/>
        <v>45579</v>
      </c>
      <c r="C2394" s="7" t="s">
        <v>66</v>
      </c>
      <c r="D2394" s="7" t="s">
        <v>49</v>
      </c>
      <c r="E2394" s="9">
        <v>169</v>
      </c>
      <c r="F2394" s="9">
        <v>314</v>
      </c>
      <c r="G2394" s="9">
        <f t="shared" si="75"/>
        <v>53066</v>
      </c>
      <c r="H2394" s="9">
        <v>0</v>
      </c>
      <c r="I2394" s="9">
        <v>0</v>
      </c>
      <c r="J2394" s="34">
        <v>0</v>
      </c>
      <c r="K2394" s="34">
        <v>0</v>
      </c>
      <c r="L2394" s="9">
        <v>0</v>
      </c>
    </row>
    <row r="2395" spans="1:12" x14ac:dyDescent="0.3">
      <c r="A2395" s="3" t="s">
        <v>125</v>
      </c>
      <c r="B2395" s="3">
        <f t="shared" si="74"/>
        <v>45579</v>
      </c>
      <c r="C2395" s="7" t="s">
        <v>66</v>
      </c>
      <c r="D2395" s="7" t="s">
        <v>50</v>
      </c>
      <c r="E2395" s="9">
        <v>234</v>
      </c>
      <c r="F2395" s="9">
        <v>324</v>
      </c>
      <c r="G2395" s="9">
        <f t="shared" si="75"/>
        <v>75816</v>
      </c>
      <c r="H2395" s="9">
        <v>1</v>
      </c>
      <c r="I2395" s="9">
        <v>1</v>
      </c>
      <c r="J2395" s="34">
        <v>0.13</v>
      </c>
      <c r="K2395" s="34">
        <v>0.01</v>
      </c>
      <c r="L2395" s="9">
        <v>0</v>
      </c>
    </row>
    <row r="2396" spans="1:12" x14ac:dyDescent="0.3">
      <c r="A2396" s="3" t="s">
        <v>125</v>
      </c>
      <c r="B2396" s="3">
        <f t="shared" si="74"/>
        <v>45579</v>
      </c>
      <c r="C2396" s="7" t="s">
        <v>66</v>
      </c>
      <c r="D2396" s="7" t="s">
        <v>51</v>
      </c>
      <c r="E2396" s="9">
        <v>176</v>
      </c>
      <c r="F2396" s="9">
        <v>365</v>
      </c>
      <c r="G2396" s="9">
        <f t="shared" si="75"/>
        <v>64240</v>
      </c>
      <c r="H2396" s="9">
        <v>0</v>
      </c>
      <c r="I2396" s="9">
        <v>0</v>
      </c>
      <c r="J2396" s="34">
        <v>0</v>
      </c>
      <c r="K2396" s="34">
        <v>0</v>
      </c>
      <c r="L2396" s="9">
        <v>0</v>
      </c>
    </row>
    <row r="2397" spans="1:12" x14ac:dyDescent="0.3">
      <c r="A2397" s="3" t="s">
        <v>125</v>
      </c>
      <c r="B2397" s="3">
        <f t="shared" si="74"/>
        <v>45579</v>
      </c>
      <c r="C2397" s="7" t="s">
        <v>66</v>
      </c>
      <c r="D2397" s="7" t="s">
        <v>52</v>
      </c>
      <c r="E2397" s="9">
        <v>200</v>
      </c>
      <c r="F2397" s="9">
        <v>268</v>
      </c>
      <c r="G2397" s="9">
        <f t="shared" si="75"/>
        <v>53600</v>
      </c>
      <c r="H2397" s="9">
        <v>1</v>
      </c>
      <c r="I2397" s="9">
        <v>0</v>
      </c>
      <c r="J2397" s="34">
        <v>0.25</v>
      </c>
      <c r="K2397" s="34">
        <v>0.01</v>
      </c>
      <c r="L2397" s="9">
        <v>0</v>
      </c>
    </row>
    <row r="2398" spans="1:12" x14ac:dyDescent="0.3">
      <c r="A2398" s="3" t="s">
        <v>125</v>
      </c>
      <c r="B2398" s="3">
        <f t="shared" si="74"/>
        <v>45579</v>
      </c>
      <c r="C2398" s="7" t="s">
        <v>66</v>
      </c>
      <c r="D2398" s="7" t="s">
        <v>54</v>
      </c>
      <c r="E2398" s="9">
        <v>373</v>
      </c>
      <c r="F2398" s="9">
        <v>172</v>
      </c>
      <c r="G2398" s="9">
        <f t="shared" si="75"/>
        <v>64156</v>
      </c>
      <c r="H2398" s="9">
        <v>1</v>
      </c>
      <c r="I2398" s="9">
        <v>1</v>
      </c>
      <c r="J2398" s="34">
        <v>0.3</v>
      </c>
      <c r="K2398" s="34">
        <v>0.02</v>
      </c>
      <c r="L2398" s="9">
        <v>0</v>
      </c>
    </row>
    <row r="2399" spans="1:12" x14ac:dyDescent="0.3">
      <c r="A2399" s="3" t="s">
        <v>125</v>
      </c>
      <c r="B2399" s="3">
        <f t="shared" si="74"/>
        <v>45579</v>
      </c>
      <c r="C2399" s="7" t="s">
        <v>66</v>
      </c>
      <c r="D2399" s="7" t="s">
        <v>55</v>
      </c>
      <c r="E2399" s="9">
        <v>273</v>
      </c>
      <c r="F2399" s="9">
        <v>192</v>
      </c>
      <c r="G2399" s="9">
        <f t="shared" si="75"/>
        <v>52416</v>
      </c>
      <c r="H2399" s="9">
        <v>1</v>
      </c>
      <c r="I2399" s="9">
        <v>0</v>
      </c>
      <c r="J2399" s="34">
        <v>0.11</v>
      </c>
      <c r="K2399" s="34">
        <v>0.02</v>
      </c>
      <c r="L2399" s="9">
        <v>0</v>
      </c>
    </row>
    <row r="2400" spans="1:12" x14ac:dyDescent="0.3">
      <c r="A2400" s="3" t="s">
        <v>125</v>
      </c>
      <c r="B2400" s="3">
        <f t="shared" si="74"/>
        <v>45579</v>
      </c>
      <c r="C2400" s="7" t="s">
        <v>66</v>
      </c>
      <c r="D2400" s="7" t="s">
        <v>56</v>
      </c>
      <c r="E2400" s="9">
        <v>283</v>
      </c>
      <c r="F2400" s="9">
        <v>212</v>
      </c>
      <c r="G2400" s="9">
        <f t="shared" si="75"/>
        <v>59996</v>
      </c>
      <c r="H2400" s="9">
        <v>1</v>
      </c>
      <c r="I2400" s="9">
        <v>1</v>
      </c>
      <c r="J2400" s="34">
        <v>0.12</v>
      </c>
      <c r="K2400" s="34">
        <v>0.02</v>
      </c>
      <c r="L2400" s="9">
        <v>0</v>
      </c>
    </row>
    <row r="2401" spans="1:12" x14ac:dyDescent="0.3">
      <c r="A2401" s="3" t="s">
        <v>125</v>
      </c>
      <c r="B2401" s="3">
        <f t="shared" si="74"/>
        <v>45579</v>
      </c>
      <c r="C2401" s="7" t="s">
        <v>66</v>
      </c>
      <c r="D2401" s="7" t="s">
        <v>57</v>
      </c>
      <c r="E2401" s="9">
        <v>302</v>
      </c>
      <c r="F2401" s="9">
        <v>184</v>
      </c>
      <c r="G2401" s="9">
        <f t="shared" si="75"/>
        <v>55568</v>
      </c>
      <c r="H2401" s="9">
        <v>1</v>
      </c>
      <c r="I2401" s="9">
        <v>0</v>
      </c>
      <c r="J2401" s="34">
        <v>0.15</v>
      </c>
      <c r="K2401" s="34">
        <v>0.02</v>
      </c>
      <c r="L2401" s="9">
        <v>0</v>
      </c>
    </row>
    <row r="2402" spans="1:12" x14ac:dyDescent="0.3">
      <c r="A2402" s="3" t="s">
        <v>125</v>
      </c>
      <c r="B2402" s="3">
        <f t="shared" si="74"/>
        <v>45579</v>
      </c>
      <c r="C2402" s="7" t="s">
        <v>66</v>
      </c>
      <c r="D2402" s="7" t="s">
        <v>58</v>
      </c>
      <c r="E2402" s="9">
        <v>44</v>
      </c>
      <c r="F2402" s="9">
        <v>5362</v>
      </c>
      <c r="G2402" s="9">
        <f t="shared" si="75"/>
        <v>235928</v>
      </c>
      <c r="H2402" s="9">
        <v>0</v>
      </c>
      <c r="I2402" s="9">
        <v>0</v>
      </c>
      <c r="J2402" s="34">
        <v>0</v>
      </c>
      <c r="K2402" s="34">
        <v>0</v>
      </c>
      <c r="L2402" s="9">
        <v>0</v>
      </c>
    </row>
    <row r="2403" spans="1:12" x14ac:dyDescent="0.3">
      <c r="A2403" s="3" t="s">
        <v>125</v>
      </c>
      <c r="B2403" s="3">
        <f t="shared" si="74"/>
        <v>45579</v>
      </c>
      <c r="C2403" s="7" t="s">
        <v>66</v>
      </c>
      <c r="D2403" s="7" t="s">
        <v>59</v>
      </c>
      <c r="E2403" s="9">
        <v>51</v>
      </c>
      <c r="F2403" s="9">
        <v>5245</v>
      </c>
      <c r="G2403" s="9">
        <f t="shared" si="75"/>
        <v>267495</v>
      </c>
      <c r="H2403" s="9">
        <v>0</v>
      </c>
      <c r="I2403" s="9">
        <v>0</v>
      </c>
      <c r="J2403" s="34">
        <v>0</v>
      </c>
      <c r="K2403" s="34">
        <v>0</v>
      </c>
      <c r="L2403" s="9">
        <v>1</v>
      </c>
    </row>
    <row r="2404" spans="1:12" x14ac:dyDescent="0.3">
      <c r="A2404" s="3" t="s">
        <v>125</v>
      </c>
      <c r="B2404" s="3">
        <f t="shared" si="74"/>
        <v>45579</v>
      </c>
      <c r="C2404" s="7" t="s">
        <v>66</v>
      </c>
      <c r="D2404" s="7" t="s">
        <v>60</v>
      </c>
      <c r="E2404" s="9">
        <v>41</v>
      </c>
      <c r="F2404" s="9">
        <v>5111</v>
      </c>
      <c r="G2404" s="9">
        <f t="shared" si="75"/>
        <v>209551</v>
      </c>
      <c r="H2404" s="9">
        <v>0</v>
      </c>
      <c r="I2404" s="9">
        <v>0</v>
      </c>
      <c r="J2404" s="34">
        <v>0</v>
      </c>
      <c r="K2404" s="34">
        <v>0</v>
      </c>
      <c r="L2404" s="9">
        <v>0</v>
      </c>
    </row>
    <row r="2405" spans="1:12" x14ac:dyDescent="0.3">
      <c r="A2405" s="3" t="s">
        <v>125</v>
      </c>
      <c r="B2405" s="3">
        <f t="shared" si="74"/>
        <v>45579</v>
      </c>
      <c r="C2405" s="7" t="s">
        <v>70</v>
      </c>
      <c r="D2405" s="7" t="s">
        <v>46</v>
      </c>
      <c r="E2405" s="9">
        <v>91</v>
      </c>
      <c r="F2405" s="9">
        <v>318</v>
      </c>
      <c r="G2405" s="9">
        <f t="shared" si="75"/>
        <v>28938</v>
      </c>
      <c r="H2405" s="9">
        <v>1</v>
      </c>
      <c r="I2405" s="9">
        <v>1</v>
      </c>
      <c r="J2405" s="34">
        <v>0.22</v>
      </c>
      <c r="K2405" s="34">
        <v>0.01</v>
      </c>
      <c r="L2405" s="9">
        <v>0</v>
      </c>
    </row>
    <row r="2406" spans="1:12" x14ac:dyDescent="0.3">
      <c r="A2406" s="3" t="s">
        <v>125</v>
      </c>
      <c r="B2406" s="3">
        <f t="shared" si="74"/>
        <v>45579</v>
      </c>
      <c r="C2406" s="7" t="s">
        <v>70</v>
      </c>
      <c r="D2406" s="7" t="s">
        <v>49</v>
      </c>
      <c r="E2406" s="9">
        <v>88</v>
      </c>
      <c r="F2406" s="9">
        <v>323</v>
      </c>
      <c r="G2406" s="9">
        <f t="shared" si="75"/>
        <v>28424</v>
      </c>
      <c r="H2406" s="9">
        <v>0</v>
      </c>
      <c r="I2406" s="9">
        <v>0</v>
      </c>
      <c r="J2406" s="34">
        <v>0</v>
      </c>
      <c r="K2406" s="34">
        <v>0</v>
      </c>
      <c r="L2406" s="9">
        <v>0</v>
      </c>
    </row>
    <row r="2407" spans="1:12" x14ac:dyDescent="0.3">
      <c r="A2407" s="3" t="s">
        <v>125</v>
      </c>
      <c r="B2407" s="3">
        <f t="shared" si="74"/>
        <v>45579</v>
      </c>
      <c r="C2407" s="7" t="s">
        <v>70</v>
      </c>
      <c r="D2407" s="7" t="s">
        <v>50</v>
      </c>
      <c r="E2407" s="9">
        <v>86</v>
      </c>
      <c r="F2407" s="9">
        <v>336</v>
      </c>
      <c r="G2407" s="9">
        <f t="shared" si="75"/>
        <v>28896</v>
      </c>
      <c r="H2407" s="9">
        <v>0</v>
      </c>
      <c r="I2407" s="9">
        <v>0</v>
      </c>
      <c r="J2407" s="34">
        <v>0</v>
      </c>
      <c r="K2407" s="34">
        <v>0</v>
      </c>
      <c r="L2407" s="9">
        <v>0</v>
      </c>
    </row>
    <row r="2408" spans="1:12" x14ac:dyDescent="0.3">
      <c r="A2408" s="3" t="s">
        <v>125</v>
      </c>
      <c r="B2408" s="3">
        <f t="shared" si="74"/>
        <v>45579</v>
      </c>
      <c r="C2408" s="7" t="s">
        <v>70</v>
      </c>
      <c r="D2408" s="7" t="s">
        <v>52</v>
      </c>
      <c r="E2408" s="9">
        <v>90</v>
      </c>
      <c r="F2408" s="9">
        <v>276</v>
      </c>
      <c r="G2408" s="9">
        <f t="shared" si="75"/>
        <v>24840</v>
      </c>
      <c r="H2408" s="9">
        <v>0</v>
      </c>
      <c r="I2408" s="9">
        <v>0</v>
      </c>
      <c r="J2408" s="34">
        <v>0</v>
      </c>
      <c r="K2408" s="34">
        <v>0</v>
      </c>
      <c r="L2408" s="9">
        <v>0</v>
      </c>
    </row>
    <row r="2409" spans="1:12" x14ac:dyDescent="0.3">
      <c r="A2409" s="3" t="s">
        <v>125</v>
      </c>
      <c r="B2409" s="3">
        <f t="shared" si="74"/>
        <v>45579</v>
      </c>
      <c r="C2409" s="7" t="s">
        <v>70</v>
      </c>
      <c r="D2409" s="7" t="s">
        <v>55</v>
      </c>
      <c r="E2409" s="9">
        <v>156</v>
      </c>
      <c r="F2409" s="9">
        <v>195</v>
      </c>
      <c r="G2409" s="9">
        <f t="shared" si="75"/>
        <v>30420</v>
      </c>
      <c r="H2409" s="9">
        <v>1</v>
      </c>
      <c r="I2409" s="9">
        <v>1</v>
      </c>
      <c r="J2409" s="34">
        <v>0.19</v>
      </c>
      <c r="K2409" s="34">
        <v>0.02</v>
      </c>
      <c r="L2409" s="9">
        <v>0</v>
      </c>
    </row>
    <row r="2410" spans="1:12" x14ac:dyDescent="0.3">
      <c r="A2410" s="3" t="s">
        <v>125</v>
      </c>
      <c r="B2410" s="3">
        <f t="shared" si="74"/>
        <v>45579</v>
      </c>
      <c r="C2410" s="7" t="s">
        <v>70</v>
      </c>
      <c r="D2410" s="7" t="s">
        <v>56</v>
      </c>
      <c r="E2410" s="9">
        <v>125</v>
      </c>
      <c r="F2410" s="9">
        <v>216</v>
      </c>
      <c r="G2410" s="9">
        <f t="shared" si="75"/>
        <v>27000</v>
      </c>
      <c r="H2410" s="9">
        <v>1</v>
      </c>
      <c r="I2410" s="9">
        <v>0</v>
      </c>
      <c r="J2410" s="34">
        <v>0.1</v>
      </c>
      <c r="K2410" s="34">
        <v>0.02</v>
      </c>
      <c r="L2410" s="9">
        <v>0</v>
      </c>
    </row>
    <row r="2411" spans="1:12" x14ac:dyDescent="0.3">
      <c r="A2411" s="3" t="s">
        <v>125</v>
      </c>
      <c r="B2411" s="3">
        <f t="shared" si="74"/>
        <v>45579</v>
      </c>
      <c r="C2411" s="7" t="s">
        <v>70</v>
      </c>
      <c r="D2411" s="7" t="s">
        <v>57</v>
      </c>
      <c r="E2411" s="9">
        <v>105</v>
      </c>
      <c r="F2411" s="9">
        <v>186</v>
      </c>
      <c r="G2411" s="9">
        <f t="shared" si="75"/>
        <v>19530</v>
      </c>
      <c r="H2411" s="9">
        <v>0</v>
      </c>
      <c r="I2411" s="9">
        <v>0</v>
      </c>
      <c r="J2411" s="34">
        <v>0</v>
      </c>
      <c r="K2411" s="34">
        <v>0</v>
      </c>
      <c r="L2411" s="9">
        <v>0</v>
      </c>
    </row>
    <row r="2412" spans="1:12" x14ac:dyDescent="0.3">
      <c r="A2412" s="3" t="s">
        <v>125</v>
      </c>
      <c r="B2412" s="3">
        <f t="shared" si="74"/>
        <v>45579</v>
      </c>
      <c r="C2412" s="7" t="s">
        <v>74</v>
      </c>
      <c r="D2412" s="7" t="s">
        <v>46</v>
      </c>
      <c r="E2412" s="9">
        <v>276</v>
      </c>
      <c r="F2412" s="9">
        <v>302</v>
      </c>
      <c r="G2412" s="9">
        <f t="shared" si="75"/>
        <v>83352</v>
      </c>
      <c r="H2412" s="9">
        <v>0</v>
      </c>
      <c r="I2412" s="9">
        <v>0</v>
      </c>
      <c r="J2412" s="34">
        <v>0</v>
      </c>
      <c r="K2412" s="34">
        <v>0</v>
      </c>
      <c r="L2412" s="9">
        <v>0</v>
      </c>
    </row>
    <row r="2413" spans="1:12" x14ac:dyDescent="0.3">
      <c r="A2413" s="3" t="s">
        <v>125</v>
      </c>
      <c r="B2413" s="3">
        <f t="shared" si="74"/>
        <v>45579</v>
      </c>
      <c r="C2413" s="7" t="s">
        <v>74</v>
      </c>
      <c r="D2413" s="7" t="s">
        <v>49</v>
      </c>
      <c r="E2413" s="9">
        <v>258</v>
      </c>
      <c r="F2413" s="9">
        <v>309</v>
      </c>
      <c r="G2413" s="9">
        <f t="shared" si="75"/>
        <v>79722</v>
      </c>
      <c r="H2413" s="9">
        <v>0</v>
      </c>
      <c r="I2413" s="9">
        <v>0</v>
      </c>
      <c r="J2413" s="34">
        <v>0</v>
      </c>
      <c r="K2413" s="34">
        <v>0</v>
      </c>
      <c r="L2413" s="9">
        <v>0</v>
      </c>
    </row>
    <row r="2414" spans="1:12" x14ac:dyDescent="0.3">
      <c r="A2414" s="3" t="s">
        <v>125</v>
      </c>
      <c r="B2414" s="3">
        <f t="shared" si="74"/>
        <v>45579</v>
      </c>
      <c r="C2414" s="7" t="s">
        <v>74</v>
      </c>
      <c r="D2414" s="7" t="s">
        <v>50</v>
      </c>
      <c r="E2414" s="9">
        <v>277</v>
      </c>
      <c r="F2414" s="9">
        <v>317</v>
      </c>
      <c r="G2414" s="9">
        <f t="shared" si="75"/>
        <v>87809</v>
      </c>
      <c r="H2414" s="9">
        <v>0</v>
      </c>
      <c r="I2414" s="9">
        <v>0</v>
      </c>
      <c r="J2414" s="34">
        <v>0</v>
      </c>
      <c r="K2414" s="34">
        <v>0</v>
      </c>
      <c r="L2414" s="9">
        <v>0</v>
      </c>
    </row>
    <row r="2415" spans="1:12" x14ac:dyDescent="0.3">
      <c r="A2415" s="3" t="s">
        <v>125</v>
      </c>
      <c r="B2415" s="3">
        <f t="shared" si="74"/>
        <v>45579</v>
      </c>
      <c r="C2415" s="7" t="s">
        <v>74</v>
      </c>
      <c r="D2415" s="7" t="s">
        <v>51</v>
      </c>
      <c r="E2415" s="9">
        <v>312</v>
      </c>
      <c r="F2415" s="9">
        <v>356</v>
      </c>
      <c r="G2415" s="9">
        <f t="shared" si="75"/>
        <v>111072</v>
      </c>
      <c r="H2415" s="9">
        <v>1</v>
      </c>
      <c r="I2415" s="9">
        <v>0</v>
      </c>
      <c r="J2415" s="34">
        <v>0.11</v>
      </c>
      <c r="K2415" s="34">
        <v>0.02</v>
      </c>
      <c r="L2415" s="9">
        <v>0</v>
      </c>
    </row>
    <row r="2416" spans="1:12" x14ac:dyDescent="0.3">
      <c r="A2416" s="3" t="s">
        <v>125</v>
      </c>
      <c r="B2416" s="3">
        <f t="shared" si="74"/>
        <v>45579</v>
      </c>
      <c r="C2416" s="7" t="s">
        <v>74</v>
      </c>
      <c r="D2416" s="7" t="s">
        <v>52</v>
      </c>
      <c r="E2416" s="9">
        <v>312</v>
      </c>
      <c r="F2416" s="9">
        <v>262</v>
      </c>
      <c r="G2416" s="9">
        <f t="shared" si="75"/>
        <v>81744</v>
      </c>
      <c r="H2416" s="9">
        <v>1</v>
      </c>
      <c r="I2416" s="9">
        <v>0</v>
      </c>
      <c r="J2416" s="34">
        <v>0.2</v>
      </c>
      <c r="K2416" s="34">
        <v>0.02</v>
      </c>
      <c r="L2416" s="9">
        <v>0</v>
      </c>
    </row>
    <row r="2417" spans="1:12" x14ac:dyDescent="0.3">
      <c r="A2417" s="3" t="s">
        <v>125</v>
      </c>
      <c r="B2417" s="3">
        <f t="shared" si="74"/>
        <v>45579</v>
      </c>
      <c r="C2417" s="7" t="s">
        <v>74</v>
      </c>
      <c r="D2417" s="7" t="s">
        <v>54</v>
      </c>
      <c r="E2417" s="9">
        <v>410</v>
      </c>
      <c r="F2417" s="9">
        <v>168</v>
      </c>
      <c r="G2417" s="9">
        <f t="shared" si="75"/>
        <v>68880</v>
      </c>
      <c r="H2417" s="9">
        <v>0</v>
      </c>
      <c r="I2417" s="9">
        <v>0</v>
      </c>
      <c r="J2417" s="34">
        <v>0</v>
      </c>
      <c r="K2417" s="34">
        <v>0</v>
      </c>
      <c r="L2417" s="9">
        <v>0</v>
      </c>
    </row>
    <row r="2418" spans="1:12" x14ac:dyDescent="0.3">
      <c r="A2418" s="3" t="s">
        <v>125</v>
      </c>
      <c r="B2418" s="3">
        <f t="shared" si="74"/>
        <v>45579</v>
      </c>
      <c r="C2418" s="7" t="s">
        <v>74</v>
      </c>
      <c r="D2418" s="7" t="s">
        <v>55</v>
      </c>
      <c r="E2418" s="9">
        <v>385</v>
      </c>
      <c r="F2418" s="9">
        <v>186</v>
      </c>
      <c r="G2418" s="9">
        <f t="shared" si="75"/>
        <v>71610</v>
      </c>
      <c r="H2418" s="9">
        <v>0</v>
      </c>
      <c r="I2418" s="9">
        <v>0</v>
      </c>
      <c r="J2418" s="34">
        <v>0</v>
      </c>
      <c r="K2418" s="34">
        <v>0</v>
      </c>
      <c r="L2418" s="9">
        <v>0</v>
      </c>
    </row>
    <row r="2419" spans="1:12" x14ac:dyDescent="0.3">
      <c r="A2419" s="3" t="s">
        <v>125</v>
      </c>
      <c r="B2419" s="3">
        <f t="shared" si="74"/>
        <v>45579</v>
      </c>
      <c r="C2419" s="7" t="s">
        <v>74</v>
      </c>
      <c r="D2419" s="7" t="s">
        <v>56</v>
      </c>
      <c r="E2419" s="9">
        <v>389</v>
      </c>
      <c r="F2419" s="9">
        <v>209</v>
      </c>
      <c r="G2419" s="9">
        <f t="shared" si="75"/>
        <v>81301</v>
      </c>
      <c r="H2419" s="9">
        <v>0</v>
      </c>
      <c r="I2419" s="9">
        <v>0</v>
      </c>
      <c r="J2419" s="34">
        <v>0</v>
      </c>
      <c r="K2419" s="34">
        <v>0</v>
      </c>
      <c r="L2419" s="9">
        <v>0</v>
      </c>
    </row>
    <row r="2420" spans="1:12" x14ac:dyDescent="0.3">
      <c r="A2420" s="3" t="s">
        <v>125</v>
      </c>
      <c r="B2420" s="3">
        <f t="shared" si="74"/>
        <v>45579</v>
      </c>
      <c r="C2420" s="7" t="s">
        <v>74</v>
      </c>
      <c r="D2420" s="7" t="s">
        <v>57</v>
      </c>
      <c r="E2420" s="9">
        <v>380</v>
      </c>
      <c r="F2420" s="9">
        <v>178</v>
      </c>
      <c r="G2420" s="9">
        <f t="shared" si="75"/>
        <v>67640</v>
      </c>
      <c r="H2420" s="9">
        <v>0</v>
      </c>
      <c r="I2420" s="9">
        <v>0</v>
      </c>
      <c r="J2420" s="34">
        <v>0</v>
      </c>
      <c r="K2420" s="34">
        <v>0</v>
      </c>
      <c r="L2420" s="9">
        <v>4</v>
      </c>
    </row>
    <row r="2421" spans="1:12" x14ac:dyDescent="0.3">
      <c r="A2421" s="3" t="s">
        <v>125</v>
      </c>
      <c r="B2421" s="3">
        <f t="shared" si="74"/>
        <v>45579</v>
      </c>
      <c r="C2421" s="7" t="s">
        <v>74</v>
      </c>
      <c r="D2421" s="7" t="s">
        <v>58</v>
      </c>
      <c r="E2421" s="9">
        <v>51</v>
      </c>
      <c r="F2421" s="9">
        <v>5253</v>
      </c>
      <c r="G2421" s="9">
        <f t="shared" si="75"/>
        <v>267903</v>
      </c>
      <c r="H2421" s="9">
        <v>0</v>
      </c>
      <c r="I2421" s="9">
        <v>0</v>
      </c>
      <c r="J2421" s="34">
        <v>0</v>
      </c>
      <c r="K2421" s="34">
        <v>0</v>
      </c>
      <c r="L2421" s="9">
        <v>0</v>
      </c>
    </row>
    <row r="2422" spans="1:12" x14ac:dyDescent="0.3">
      <c r="A2422" s="3" t="s">
        <v>125</v>
      </c>
      <c r="B2422" s="3">
        <f t="shared" si="74"/>
        <v>45579</v>
      </c>
      <c r="C2422" s="7" t="s">
        <v>74</v>
      </c>
      <c r="D2422" s="7" t="s">
        <v>59</v>
      </c>
      <c r="E2422" s="9">
        <v>52</v>
      </c>
      <c r="F2422" s="9">
        <v>5113</v>
      </c>
      <c r="G2422" s="9">
        <f t="shared" si="75"/>
        <v>265876</v>
      </c>
      <c r="H2422" s="9">
        <v>0</v>
      </c>
      <c r="I2422" s="9">
        <v>0</v>
      </c>
      <c r="J2422" s="34">
        <v>0</v>
      </c>
      <c r="K2422" s="34">
        <v>0</v>
      </c>
      <c r="L2422" s="9">
        <v>0</v>
      </c>
    </row>
    <row r="2423" spans="1:12" x14ac:dyDescent="0.3">
      <c r="A2423" s="3" t="s">
        <v>125</v>
      </c>
      <c r="B2423" s="3">
        <f t="shared" si="74"/>
        <v>45579</v>
      </c>
      <c r="C2423" s="7" t="s">
        <v>74</v>
      </c>
      <c r="D2423" s="7" t="s">
        <v>60</v>
      </c>
      <c r="E2423" s="9">
        <v>59</v>
      </c>
      <c r="F2423" s="9">
        <v>5001</v>
      </c>
      <c r="G2423" s="9">
        <f t="shared" si="75"/>
        <v>295059</v>
      </c>
      <c r="H2423" s="9">
        <v>0</v>
      </c>
      <c r="I2423" s="9">
        <v>0</v>
      </c>
      <c r="J2423" s="34">
        <v>0</v>
      </c>
      <c r="K2423" s="34">
        <v>0</v>
      </c>
      <c r="L2423" s="9">
        <v>0</v>
      </c>
    </row>
    <row r="2424" spans="1:12" x14ac:dyDescent="0.3">
      <c r="A2424" s="3" t="s">
        <v>125</v>
      </c>
      <c r="B2424" s="3">
        <f t="shared" si="74"/>
        <v>45579</v>
      </c>
      <c r="C2424" s="7" t="s">
        <v>74</v>
      </c>
      <c r="D2424" s="7" t="s">
        <v>61</v>
      </c>
      <c r="E2424" s="9">
        <v>56</v>
      </c>
      <c r="F2424" s="9">
        <v>1224</v>
      </c>
      <c r="G2424" s="9">
        <f t="shared" si="75"/>
        <v>68544</v>
      </c>
      <c r="H2424" s="9">
        <v>0</v>
      </c>
      <c r="I2424" s="9">
        <v>0</v>
      </c>
      <c r="J2424" s="34">
        <v>0</v>
      </c>
      <c r="K2424" s="34">
        <v>0</v>
      </c>
      <c r="L2424" s="9">
        <v>0</v>
      </c>
    </row>
    <row r="2425" spans="1:12" x14ac:dyDescent="0.3">
      <c r="A2425" s="3" t="s">
        <v>125</v>
      </c>
      <c r="B2425" s="3">
        <f t="shared" si="74"/>
        <v>45579</v>
      </c>
      <c r="C2425" s="7" t="s">
        <v>76</v>
      </c>
      <c r="D2425" s="7" t="s">
        <v>46</v>
      </c>
      <c r="E2425" s="9">
        <v>114</v>
      </c>
      <c r="F2425" s="9">
        <v>311</v>
      </c>
      <c r="G2425" s="9">
        <f t="shared" si="75"/>
        <v>35454</v>
      </c>
      <c r="H2425" s="9">
        <v>0</v>
      </c>
      <c r="I2425" s="9">
        <v>0</v>
      </c>
      <c r="J2425" s="34">
        <v>0</v>
      </c>
      <c r="K2425" s="34">
        <v>0</v>
      </c>
      <c r="L2425" s="9">
        <v>0</v>
      </c>
    </row>
    <row r="2426" spans="1:12" x14ac:dyDescent="0.3">
      <c r="A2426" s="3" t="s">
        <v>125</v>
      </c>
      <c r="B2426" s="3">
        <f t="shared" si="74"/>
        <v>45579</v>
      </c>
      <c r="C2426" s="7" t="s">
        <v>76</v>
      </c>
      <c r="D2426" s="7" t="s">
        <v>49</v>
      </c>
      <c r="E2426" s="9">
        <v>120</v>
      </c>
      <c r="F2426" s="9">
        <v>322</v>
      </c>
      <c r="G2426" s="9">
        <f t="shared" si="75"/>
        <v>38640</v>
      </c>
      <c r="H2426" s="9">
        <v>0</v>
      </c>
      <c r="I2426" s="9">
        <v>0</v>
      </c>
      <c r="J2426" s="34">
        <v>0</v>
      </c>
      <c r="K2426" s="34">
        <v>0</v>
      </c>
      <c r="L2426" s="9">
        <v>0</v>
      </c>
    </row>
    <row r="2427" spans="1:12" x14ac:dyDescent="0.3">
      <c r="A2427" s="3" t="s">
        <v>125</v>
      </c>
      <c r="B2427" s="3">
        <f t="shared" si="74"/>
        <v>45579</v>
      </c>
      <c r="C2427" s="7" t="s">
        <v>76</v>
      </c>
      <c r="D2427" s="7" t="s">
        <v>50</v>
      </c>
      <c r="E2427" s="9">
        <v>110</v>
      </c>
      <c r="F2427" s="9">
        <v>333</v>
      </c>
      <c r="G2427" s="9">
        <f t="shared" si="75"/>
        <v>36630</v>
      </c>
      <c r="H2427" s="9">
        <v>0</v>
      </c>
      <c r="I2427" s="9">
        <v>0</v>
      </c>
      <c r="J2427" s="34">
        <v>0</v>
      </c>
      <c r="K2427" s="34">
        <v>0</v>
      </c>
      <c r="L2427" s="9">
        <v>0</v>
      </c>
    </row>
    <row r="2428" spans="1:12" x14ac:dyDescent="0.3">
      <c r="A2428" s="3" t="s">
        <v>125</v>
      </c>
      <c r="B2428" s="3">
        <f t="shared" si="74"/>
        <v>45579</v>
      </c>
      <c r="C2428" s="7" t="s">
        <v>76</v>
      </c>
      <c r="D2428" s="7" t="s">
        <v>51</v>
      </c>
      <c r="E2428" s="9">
        <v>112</v>
      </c>
      <c r="F2428" s="9">
        <v>370</v>
      </c>
      <c r="G2428" s="9">
        <f t="shared" si="75"/>
        <v>41440</v>
      </c>
      <c r="H2428" s="9">
        <v>0</v>
      </c>
      <c r="I2428" s="9">
        <v>0</v>
      </c>
      <c r="J2428" s="34">
        <v>0</v>
      </c>
      <c r="K2428" s="34">
        <v>0</v>
      </c>
      <c r="L2428" s="9">
        <v>0</v>
      </c>
    </row>
    <row r="2429" spans="1:12" x14ac:dyDescent="0.3">
      <c r="A2429" s="3" t="s">
        <v>125</v>
      </c>
      <c r="B2429" s="3">
        <f t="shared" si="74"/>
        <v>45579</v>
      </c>
      <c r="C2429" s="7" t="s">
        <v>76</v>
      </c>
      <c r="D2429" s="7" t="s">
        <v>52</v>
      </c>
      <c r="E2429" s="9">
        <v>119</v>
      </c>
      <c r="F2429" s="9">
        <v>275</v>
      </c>
      <c r="G2429" s="9">
        <f t="shared" si="75"/>
        <v>32725</v>
      </c>
      <c r="H2429" s="9">
        <v>0</v>
      </c>
      <c r="I2429" s="9">
        <v>0</v>
      </c>
      <c r="J2429" s="34">
        <v>0</v>
      </c>
      <c r="K2429" s="34">
        <v>0</v>
      </c>
      <c r="L2429" s="9">
        <v>0</v>
      </c>
    </row>
    <row r="2430" spans="1:12" x14ac:dyDescent="0.3">
      <c r="A2430" s="3" t="s">
        <v>125</v>
      </c>
      <c r="B2430" s="3">
        <f t="shared" si="74"/>
        <v>45579</v>
      </c>
      <c r="C2430" s="7" t="s">
        <v>76</v>
      </c>
      <c r="D2430" s="7" t="s">
        <v>54</v>
      </c>
      <c r="E2430" s="9">
        <v>193</v>
      </c>
      <c r="F2430" s="9">
        <v>175</v>
      </c>
      <c r="G2430" s="9">
        <f t="shared" si="75"/>
        <v>33775</v>
      </c>
      <c r="H2430" s="9">
        <v>0</v>
      </c>
      <c r="I2430" s="9">
        <v>0</v>
      </c>
      <c r="J2430" s="34">
        <v>0</v>
      </c>
      <c r="K2430" s="34">
        <v>0</v>
      </c>
      <c r="L2430" s="9">
        <v>0</v>
      </c>
    </row>
    <row r="2431" spans="1:12" x14ac:dyDescent="0.3">
      <c r="A2431" s="3" t="s">
        <v>125</v>
      </c>
      <c r="B2431" s="3">
        <f t="shared" si="74"/>
        <v>45579</v>
      </c>
      <c r="C2431" s="7" t="s">
        <v>76</v>
      </c>
      <c r="D2431" s="7" t="s">
        <v>55</v>
      </c>
      <c r="E2431" s="9">
        <v>173</v>
      </c>
      <c r="F2431" s="9">
        <v>196</v>
      </c>
      <c r="G2431" s="9">
        <f t="shared" si="75"/>
        <v>33908</v>
      </c>
      <c r="H2431" s="9">
        <v>0</v>
      </c>
      <c r="I2431" s="9">
        <v>0</v>
      </c>
      <c r="J2431" s="34">
        <v>0</v>
      </c>
      <c r="K2431" s="34">
        <v>0</v>
      </c>
      <c r="L2431" s="9">
        <v>0</v>
      </c>
    </row>
    <row r="2432" spans="1:12" x14ac:dyDescent="0.3">
      <c r="A2432" s="3" t="s">
        <v>125</v>
      </c>
      <c r="B2432" s="3">
        <f t="shared" si="74"/>
        <v>45579</v>
      </c>
      <c r="C2432" s="7" t="s">
        <v>76</v>
      </c>
      <c r="D2432" s="7" t="s">
        <v>56</v>
      </c>
      <c r="E2432" s="9">
        <v>176</v>
      </c>
      <c r="F2432" s="9">
        <v>215</v>
      </c>
      <c r="G2432" s="9">
        <f t="shared" si="75"/>
        <v>37840</v>
      </c>
      <c r="H2432" s="9">
        <v>0</v>
      </c>
      <c r="I2432" s="9">
        <v>0</v>
      </c>
      <c r="J2432" s="34">
        <v>0</v>
      </c>
      <c r="K2432" s="34">
        <v>0</v>
      </c>
      <c r="L2432" s="9">
        <v>0</v>
      </c>
    </row>
    <row r="2433" spans="1:12" x14ac:dyDescent="0.3">
      <c r="A2433" s="3" t="s">
        <v>125</v>
      </c>
      <c r="B2433" s="3">
        <f t="shared" si="74"/>
        <v>45579</v>
      </c>
      <c r="C2433" s="7" t="s">
        <v>76</v>
      </c>
      <c r="D2433" s="7" t="s">
        <v>57</v>
      </c>
      <c r="E2433" s="9">
        <v>190</v>
      </c>
      <c r="F2433" s="9">
        <v>186</v>
      </c>
      <c r="G2433" s="9">
        <f t="shared" si="75"/>
        <v>35340</v>
      </c>
      <c r="H2433" s="9">
        <v>0</v>
      </c>
      <c r="I2433" s="9">
        <v>0</v>
      </c>
      <c r="J2433" s="34">
        <v>0</v>
      </c>
      <c r="K2433" s="34">
        <v>0</v>
      </c>
      <c r="L2433" s="9">
        <v>0</v>
      </c>
    </row>
    <row r="2434" spans="1:12" x14ac:dyDescent="0.3">
      <c r="A2434" s="3" t="s">
        <v>125</v>
      </c>
      <c r="B2434" s="3">
        <f t="shared" ref="B2434:B2497" si="76">DATE(LEFT(A2434,4),1,1)
 + MOD(1 - WEEKDAY(DATE(LEFT(A2434,4),1,1),2),7)
 + 7*(VALUE(RIGHT(A2434,2)) - 1)</f>
        <v>45579</v>
      </c>
      <c r="C2434" s="7" t="s">
        <v>76</v>
      </c>
      <c r="D2434" s="7" t="s">
        <v>58</v>
      </c>
      <c r="E2434" s="9">
        <v>57</v>
      </c>
      <c r="F2434" s="9">
        <v>5530</v>
      </c>
      <c r="G2434" s="9">
        <f t="shared" ref="G2434:G2497" si="77">E2434*F2434</f>
        <v>315210</v>
      </c>
      <c r="H2434" s="9">
        <v>0</v>
      </c>
      <c r="I2434" s="9">
        <v>0</v>
      </c>
      <c r="J2434" s="34">
        <v>0</v>
      </c>
      <c r="K2434" s="34">
        <v>0</v>
      </c>
      <c r="L2434" s="9">
        <v>0</v>
      </c>
    </row>
    <row r="2435" spans="1:12" x14ac:dyDescent="0.3">
      <c r="A2435" s="3" t="s">
        <v>125</v>
      </c>
      <c r="B2435" s="3">
        <f t="shared" si="76"/>
        <v>45579</v>
      </c>
      <c r="C2435" s="7" t="s">
        <v>76</v>
      </c>
      <c r="D2435" s="7" t="s">
        <v>59</v>
      </c>
      <c r="E2435" s="9">
        <v>61</v>
      </c>
      <c r="F2435" s="9">
        <v>5302</v>
      </c>
      <c r="G2435" s="9">
        <f t="shared" si="77"/>
        <v>323422</v>
      </c>
      <c r="H2435" s="9">
        <v>0</v>
      </c>
      <c r="I2435" s="9">
        <v>0</v>
      </c>
      <c r="J2435" s="34">
        <v>0</v>
      </c>
      <c r="K2435" s="34">
        <v>0</v>
      </c>
      <c r="L2435" s="9">
        <v>0</v>
      </c>
    </row>
    <row r="2436" spans="1:12" x14ac:dyDescent="0.3">
      <c r="A2436" s="3" t="s">
        <v>125</v>
      </c>
      <c r="B2436" s="3">
        <f t="shared" si="76"/>
        <v>45579</v>
      </c>
      <c r="C2436" s="7" t="s">
        <v>76</v>
      </c>
      <c r="D2436" s="7" t="s">
        <v>60</v>
      </c>
      <c r="E2436" s="9">
        <v>60</v>
      </c>
      <c r="F2436" s="9">
        <v>5152</v>
      </c>
      <c r="G2436" s="9">
        <f t="shared" si="77"/>
        <v>309120</v>
      </c>
      <c r="H2436" s="9">
        <v>0</v>
      </c>
      <c r="I2436" s="9">
        <v>0</v>
      </c>
      <c r="J2436" s="34">
        <v>0</v>
      </c>
      <c r="K2436" s="34">
        <v>0</v>
      </c>
      <c r="L2436" s="9">
        <v>0</v>
      </c>
    </row>
    <row r="2437" spans="1:12" x14ac:dyDescent="0.3">
      <c r="A2437" s="3" t="s">
        <v>125</v>
      </c>
      <c r="B2437" s="3">
        <f t="shared" si="76"/>
        <v>45579</v>
      </c>
      <c r="C2437" s="7" t="s">
        <v>76</v>
      </c>
      <c r="D2437" s="7" t="s">
        <v>61</v>
      </c>
      <c r="E2437" s="9">
        <v>67</v>
      </c>
      <c r="F2437" s="9">
        <v>1269</v>
      </c>
      <c r="G2437" s="9">
        <f t="shared" si="77"/>
        <v>85023</v>
      </c>
      <c r="H2437" s="9">
        <v>0</v>
      </c>
      <c r="I2437" s="9">
        <v>0</v>
      </c>
      <c r="J2437" s="34">
        <v>0</v>
      </c>
      <c r="K2437" s="34">
        <v>0</v>
      </c>
      <c r="L2437" s="9">
        <v>0</v>
      </c>
    </row>
    <row r="2438" spans="1:12" x14ac:dyDescent="0.3">
      <c r="A2438" s="3" t="s">
        <v>126</v>
      </c>
      <c r="B2438" s="3">
        <f t="shared" si="76"/>
        <v>45586</v>
      </c>
      <c r="C2438" s="7" t="s">
        <v>62</v>
      </c>
      <c r="D2438" s="7" t="s">
        <v>46</v>
      </c>
      <c r="E2438" s="9">
        <v>225</v>
      </c>
      <c r="F2438" s="9">
        <v>298</v>
      </c>
      <c r="G2438" s="9">
        <f t="shared" si="77"/>
        <v>67050</v>
      </c>
      <c r="H2438" s="9">
        <v>0</v>
      </c>
      <c r="I2438" s="9">
        <v>0</v>
      </c>
      <c r="J2438" s="34">
        <v>0</v>
      </c>
      <c r="K2438" s="34">
        <v>0</v>
      </c>
      <c r="L2438" s="9">
        <v>0</v>
      </c>
    </row>
    <row r="2439" spans="1:12" x14ac:dyDescent="0.3">
      <c r="A2439" s="3" t="s">
        <v>126</v>
      </c>
      <c r="B2439" s="3">
        <f t="shared" si="76"/>
        <v>45586</v>
      </c>
      <c r="C2439" s="7" t="s">
        <v>62</v>
      </c>
      <c r="D2439" s="7" t="s">
        <v>49</v>
      </c>
      <c r="E2439" s="9">
        <v>308</v>
      </c>
      <c r="F2439" s="9">
        <v>307</v>
      </c>
      <c r="G2439" s="9">
        <f t="shared" si="77"/>
        <v>94556</v>
      </c>
      <c r="H2439" s="9">
        <v>1</v>
      </c>
      <c r="I2439" s="9">
        <v>0</v>
      </c>
      <c r="J2439" s="34">
        <v>0.23</v>
      </c>
      <c r="K2439" s="34">
        <v>0.02</v>
      </c>
      <c r="L2439" s="9">
        <v>0</v>
      </c>
    </row>
    <row r="2440" spans="1:12" x14ac:dyDescent="0.3">
      <c r="A2440" s="3" t="s">
        <v>126</v>
      </c>
      <c r="B2440" s="3">
        <f t="shared" si="76"/>
        <v>45586</v>
      </c>
      <c r="C2440" s="7" t="s">
        <v>62</v>
      </c>
      <c r="D2440" s="7" t="s">
        <v>50</v>
      </c>
      <c r="E2440" s="9">
        <v>302</v>
      </c>
      <c r="F2440" s="9">
        <v>315</v>
      </c>
      <c r="G2440" s="9">
        <f t="shared" si="77"/>
        <v>95130</v>
      </c>
      <c r="H2440" s="9">
        <v>1</v>
      </c>
      <c r="I2440" s="9">
        <v>0</v>
      </c>
      <c r="J2440" s="34">
        <v>0.1</v>
      </c>
      <c r="K2440" s="34">
        <v>0.02</v>
      </c>
      <c r="L2440" s="9">
        <v>0</v>
      </c>
    </row>
    <row r="2441" spans="1:12" x14ac:dyDescent="0.3">
      <c r="A2441" s="3" t="s">
        <v>126</v>
      </c>
      <c r="B2441" s="3">
        <f t="shared" si="76"/>
        <v>45586</v>
      </c>
      <c r="C2441" s="7" t="s">
        <v>62</v>
      </c>
      <c r="D2441" s="7" t="s">
        <v>51</v>
      </c>
      <c r="E2441" s="9">
        <v>232</v>
      </c>
      <c r="F2441" s="9">
        <v>357</v>
      </c>
      <c r="G2441" s="9">
        <f t="shared" si="77"/>
        <v>82824</v>
      </c>
      <c r="H2441" s="9">
        <v>0</v>
      </c>
      <c r="I2441" s="9">
        <v>0</v>
      </c>
      <c r="J2441" s="34">
        <v>0</v>
      </c>
      <c r="K2441" s="34">
        <v>0</v>
      </c>
      <c r="L2441" s="9">
        <v>0</v>
      </c>
    </row>
    <row r="2442" spans="1:12" x14ac:dyDescent="0.3">
      <c r="A2442" s="3" t="s">
        <v>126</v>
      </c>
      <c r="B2442" s="3">
        <f t="shared" si="76"/>
        <v>45586</v>
      </c>
      <c r="C2442" s="7" t="s">
        <v>62</v>
      </c>
      <c r="D2442" s="7" t="s">
        <v>52</v>
      </c>
      <c r="E2442" s="9">
        <v>284</v>
      </c>
      <c r="F2442" s="9">
        <v>261</v>
      </c>
      <c r="G2442" s="9">
        <f t="shared" si="77"/>
        <v>74124</v>
      </c>
      <c r="H2442" s="9">
        <v>0</v>
      </c>
      <c r="I2442" s="9">
        <v>0</v>
      </c>
      <c r="J2442" s="34">
        <v>0</v>
      </c>
      <c r="K2442" s="34">
        <v>0</v>
      </c>
      <c r="L2442" s="9">
        <v>0</v>
      </c>
    </row>
    <row r="2443" spans="1:12" x14ac:dyDescent="0.3">
      <c r="A2443" s="3" t="s">
        <v>126</v>
      </c>
      <c r="B2443" s="3">
        <f t="shared" si="76"/>
        <v>45586</v>
      </c>
      <c r="C2443" s="7" t="s">
        <v>62</v>
      </c>
      <c r="D2443" s="7" t="s">
        <v>54</v>
      </c>
      <c r="E2443" s="9">
        <v>451</v>
      </c>
      <c r="F2443" s="9">
        <v>168</v>
      </c>
      <c r="G2443" s="9">
        <f t="shared" si="77"/>
        <v>75768</v>
      </c>
      <c r="H2443" s="9">
        <v>1</v>
      </c>
      <c r="I2443" s="9">
        <v>1</v>
      </c>
      <c r="J2443" s="34">
        <v>0.25</v>
      </c>
      <c r="K2443" s="34">
        <v>0.03</v>
      </c>
      <c r="L2443" s="9">
        <v>0</v>
      </c>
    </row>
    <row r="2444" spans="1:12" x14ac:dyDescent="0.3">
      <c r="A2444" s="3" t="s">
        <v>126</v>
      </c>
      <c r="B2444" s="3">
        <f t="shared" si="76"/>
        <v>45586</v>
      </c>
      <c r="C2444" s="7" t="s">
        <v>62</v>
      </c>
      <c r="D2444" s="7" t="s">
        <v>55</v>
      </c>
      <c r="E2444" s="9">
        <v>389</v>
      </c>
      <c r="F2444" s="9">
        <v>185</v>
      </c>
      <c r="G2444" s="9">
        <f t="shared" si="77"/>
        <v>71965</v>
      </c>
      <c r="H2444" s="9">
        <v>0</v>
      </c>
      <c r="I2444" s="9">
        <v>0</v>
      </c>
      <c r="J2444" s="34">
        <v>0</v>
      </c>
      <c r="K2444" s="34">
        <v>0</v>
      </c>
      <c r="L2444" s="9">
        <v>0</v>
      </c>
    </row>
    <row r="2445" spans="1:12" x14ac:dyDescent="0.3">
      <c r="A2445" s="3" t="s">
        <v>126</v>
      </c>
      <c r="B2445" s="3">
        <f t="shared" si="76"/>
        <v>45586</v>
      </c>
      <c r="C2445" s="7" t="s">
        <v>62</v>
      </c>
      <c r="D2445" s="7" t="s">
        <v>56</v>
      </c>
      <c r="E2445" s="9">
        <v>357</v>
      </c>
      <c r="F2445" s="9">
        <v>205</v>
      </c>
      <c r="G2445" s="9">
        <f t="shared" si="77"/>
        <v>73185</v>
      </c>
      <c r="H2445" s="9">
        <v>0</v>
      </c>
      <c r="I2445" s="9">
        <v>0</v>
      </c>
      <c r="J2445" s="34">
        <v>0</v>
      </c>
      <c r="K2445" s="34">
        <v>0</v>
      </c>
      <c r="L2445" s="9">
        <v>0</v>
      </c>
    </row>
    <row r="2446" spans="1:12" x14ac:dyDescent="0.3">
      <c r="A2446" s="3" t="s">
        <v>126</v>
      </c>
      <c r="B2446" s="3">
        <f t="shared" si="76"/>
        <v>45586</v>
      </c>
      <c r="C2446" s="7" t="s">
        <v>62</v>
      </c>
      <c r="D2446" s="7" t="s">
        <v>57</v>
      </c>
      <c r="E2446" s="9">
        <v>365</v>
      </c>
      <c r="F2446" s="9">
        <v>177</v>
      </c>
      <c r="G2446" s="9">
        <f t="shared" si="77"/>
        <v>64605</v>
      </c>
      <c r="H2446" s="9">
        <v>0</v>
      </c>
      <c r="I2446" s="9">
        <v>0</v>
      </c>
      <c r="J2446" s="34">
        <v>0</v>
      </c>
      <c r="K2446" s="34">
        <v>0</v>
      </c>
      <c r="L2446" s="9">
        <v>0</v>
      </c>
    </row>
    <row r="2447" spans="1:12" x14ac:dyDescent="0.3">
      <c r="A2447" s="3" t="s">
        <v>126</v>
      </c>
      <c r="B2447" s="3">
        <f t="shared" si="76"/>
        <v>45586</v>
      </c>
      <c r="C2447" s="7" t="s">
        <v>62</v>
      </c>
      <c r="D2447" s="7" t="s">
        <v>58</v>
      </c>
      <c r="E2447" s="9">
        <v>47</v>
      </c>
      <c r="F2447" s="9">
        <v>5249</v>
      </c>
      <c r="G2447" s="9">
        <f t="shared" si="77"/>
        <v>246703</v>
      </c>
      <c r="H2447" s="9">
        <v>0</v>
      </c>
      <c r="I2447" s="9">
        <v>0</v>
      </c>
      <c r="J2447" s="34">
        <v>0</v>
      </c>
      <c r="K2447" s="34">
        <v>0</v>
      </c>
      <c r="L2447" s="9">
        <v>0</v>
      </c>
    </row>
    <row r="2448" spans="1:12" x14ac:dyDescent="0.3">
      <c r="A2448" s="3" t="s">
        <v>126</v>
      </c>
      <c r="B2448" s="3">
        <f t="shared" si="76"/>
        <v>45586</v>
      </c>
      <c r="C2448" s="7" t="s">
        <v>62</v>
      </c>
      <c r="D2448" s="7" t="s">
        <v>59</v>
      </c>
      <c r="E2448" s="9">
        <v>51</v>
      </c>
      <c r="F2448" s="9">
        <v>5129</v>
      </c>
      <c r="G2448" s="9">
        <f t="shared" si="77"/>
        <v>261579</v>
      </c>
      <c r="H2448" s="9">
        <v>0</v>
      </c>
      <c r="I2448" s="9">
        <v>0</v>
      </c>
      <c r="J2448" s="34">
        <v>0</v>
      </c>
      <c r="K2448" s="34">
        <v>0</v>
      </c>
      <c r="L2448" s="9">
        <v>0</v>
      </c>
    </row>
    <row r="2449" spans="1:12" x14ac:dyDescent="0.3">
      <c r="A2449" s="3" t="s">
        <v>126</v>
      </c>
      <c r="B2449" s="3">
        <f t="shared" si="76"/>
        <v>45586</v>
      </c>
      <c r="C2449" s="7" t="s">
        <v>62</v>
      </c>
      <c r="D2449" s="7" t="s">
        <v>60</v>
      </c>
      <c r="E2449" s="9">
        <v>54</v>
      </c>
      <c r="F2449" s="9">
        <v>4963</v>
      </c>
      <c r="G2449" s="9">
        <f t="shared" si="77"/>
        <v>268002</v>
      </c>
      <c r="H2449" s="9">
        <v>0</v>
      </c>
      <c r="I2449" s="9">
        <v>0</v>
      </c>
      <c r="J2449" s="34">
        <v>0</v>
      </c>
      <c r="K2449" s="34">
        <v>0</v>
      </c>
      <c r="L2449" s="9">
        <v>0</v>
      </c>
    </row>
    <row r="2450" spans="1:12" x14ac:dyDescent="0.3">
      <c r="A2450" s="3" t="s">
        <v>126</v>
      </c>
      <c r="B2450" s="3">
        <f t="shared" si="76"/>
        <v>45586</v>
      </c>
      <c r="C2450" s="7" t="s">
        <v>62</v>
      </c>
      <c r="D2450" s="7" t="s">
        <v>61</v>
      </c>
      <c r="E2450" s="9">
        <v>60</v>
      </c>
      <c r="F2450" s="9">
        <v>1213</v>
      </c>
      <c r="G2450" s="9">
        <f t="shared" si="77"/>
        <v>72780</v>
      </c>
      <c r="H2450" s="9">
        <v>1</v>
      </c>
      <c r="I2450" s="9">
        <v>0</v>
      </c>
      <c r="J2450" s="34">
        <v>0.05</v>
      </c>
      <c r="K2450" s="34">
        <v>0.01</v>
      </c>
      <c r="L2450" s="9">
        <v>0</v>
      </c>
    </row>
    <row r="2451" spans="1:12" x14ac:dyDescent="0.3">
      <c r="A2451" s="3" t="s">
        <v>126</v>
      </c>
      <c r="B2451" s="3">
        <f t="shared" si="76"/>
        <v>45586</v>
      </c>
      <c r="C2451" s="7" t="s">
        <v>66</v>
      </c>
      <c r="D2451" s="7" t="s">
        <v>46</v>
      </c>
      <c r="E2451" s="9">
        <v>195</v>
      </c>
      <c r="F2451" s="9">
        <v>307</v>
      </c>
      <c r="G2451" s="9">
        <f t="shared" si="77"/>
        <v>59865</v>
      </c>
      <c r="H2451" s="9">
        <v>1</v>
      </c>
      <c r="I2451" s="9">
        <v>0</v>
      </c>
      <c r="J2451" s="34">
        <v>0.2</v>
      </c>
      <c r="K2451" s="34">
        <v>0.01</v>
      </c>
      <c r="L2451" s="9">
        <v>0</v>
      </c>
    </row>
    <row r="2452" spans="1:12" x14ac:dyDescent="0.3">
      <c r="A2452" s="3" t="s">
        <v>126</v>
      </c>
      <c r="B2452" s="3">
        <f t="shared" si="76"/>
        <v>45586</v>
      </c>
      <c r="C2452" s="7" t="s">
        <v>66</v>
      </c>
      <c r="D2452" s="7" t="s">
        <v>49</v>
      </c>
      <c r="E2452" s="9">
        <v>150</v>
      </c>
      <c r="F2452" s="9">
        <v>316</v>
      </c>
      <c r="G2452" s="9">
        <f t="shared" si="77"/>
        <v>47400</v>
      </c>
      <c r="H2452" s="9">
        <v>0</v>
      </c>
      <c r="I2452" s="9">
        <v>0</v>
      </c>
      <c r="J2452" s="34">
        <v>0</v>
      </c>
      <c r="K2452" s="34">
        <v>0</v>
      </c>
      <c r="L2452" s="9">
        <v>0</v>
      </c>
    </row>
    <row r="2453" spans="1:12" x14ac:dyDescent="0.3">
      <c r="A2453" s="3" t="s">
        <v>126</v>
      </c>
      <c r="B2453" s="3">
        <f t="shared" si="76"/>
        <v>45586</v>
      </c>
      <c r="C2453" s="7" t="s">
        <v>66</v>
      </c>
      <c r="D2453" s="7" t="s">
        <v>50</v>
      </c>
      <c r="E2453" s="9">
        <v>200</v>
      </c>
      <c r="F2453" s="9">
        <v>324</v>
      </c>
      <c r="G2453" s="9">
        <f t="shared" si="77"/>
        <v>64800</v>
      </c>
      <c r="H2453" s="9">
        <v>1</v>
      </c>
      <c r="I2453" s="9">
        <v>0</v>
      </c>
      <c r="J2453" s="34">
        <v>0.12</v>
      </c>
      <c r="K2453" s="34">
        <v>0.01</v>
      </c>
      <c r="L2453" s="9">
        <v>0</v>
      </c>
    </row>
    <row r="2454" spans="1:12" x14ac:dyDescent="0.3">
      <c r="A2454" s="3" t="s">
        <v>126</v>
      </c>
      <c r="B2454" s="3">
        <f t="shared" si="76"/>
        <v>45586</v>
      </c>
      <c r="C2454" s="7" t="s">
        <v>66</v>
      </c>
      <c r="D2454" s="7" t="s">
        <v>51</v>
      </c>
      <c r="E2454" s="9">
        <v>173</v>
      </c>
      <c r="F2454" s="9">
        <v>363</v>
      </c>
      <c r="G2454" s="9">
        <f t="shared" si="77"/>
        <v>62799</v>
      </c>
      <c r="H2454" s="9">
        <v>1</v>
      </c>
      <c r="I2454" s="9">
        <v>0</v>
      </c>
      <c r="J2454" s="34">
        <v>0.1</v>
      </c>
      <c r="K2454" s="34">
        <v>0.01</v>
      </c>
      <c r="L2454" s="9">
        <v>0</v>
      </c>
    </row>
    <row r="2455" spans="1:12" x14ac:dyDescent="0.3">
      <c r="A2455" s="3" t="s">
        <v>126</v>
      </c>
      <c r="B2455" s="3">
        <f t="shared" si="76"/>
        <v>45586</v>
      </c>
      <c r="C2455" s="7" t="s">
        <v>66</v>
      </c>
      <c r="D2455" s="7" t="s">
        <v>52</v>
      </c>
      <c r="E2455" s="9">
        <v>205</v>
      </c>
      <c r="F2455" s="9">
        <v>265</v>
      </c>
      <c r="G2455" s="9">
        <f t="shared" si="77"/>
        <v>54325</v>
      </c>
      <c r="H2455" s="9">
        <v>0</v>
      </c>
      <c r="I2455" s="9">
        <v>0</v>
      </c>
      <c r="J2455" s="34">
        <v>0</v>
      </c>
      <c r="K2455" s="34">
        <v>0</v>
      </c>
      <c r="L2455" s="9">
        <v>0</v>
      </c>
    </row>
    <row r="2456" spans="1:12" x14ac:dyDescent="0.3">
      <c r="A2456" s="3" t="s">
        <v>126</v>
      </c>
      <c r="B2456" s="3">
        <f t="shared" si="76"/>
        <v>45586</v>
      </c>
      <c r="C2456" s="7" t="s">
        <v>66</v>
      </c>
      <c r="D2456" s="7" t="s">
        <v>54</v>
      </c>
      <c r="E2456" s="9">
        <v>239</v>
      </c>
      <c r="F2456" s="9">
        <v>172</v>
      </c>
      <c r="G2456" s="9">
        <f t="shared" si="77"/>
        <v>41108</v>
      </c>
      <c r="H2456" s="9">
        <v>0</v>
      </c>
      <c r="I2456" s="9">
        <v>0</v>
      </c>
      <c r="J2456" s="34">
        <v>0</v>
      </c>
      <c r="K2456" s="34">
        <v>0</v>
      </c>
      <c r="L2456" s="9">
        <v>0</v>
      </c>
    </row>
    <row r="2457" spans="1:12" x14ac:dyDescent="0.3">
      <c r="A2457" s="3" t="s">
        <v>126</v>
      </c>
      <c r="B2457" s="3">
        <f t="shared" si="76"/>
        <v>45586</v>
      </c>
      <c r="C2457" s="7" t="s">
        <v>66</v>
      </c>
      <c r="D2457" s="7" t="s">
        <v>55</v>
      </c>
      <c r="E2457" s="9">
        <v>267</v>
      </c>
      <c r="F2457" s="9">
        <v>189</v>
      </c>
      <c r="G2457" s="9">
        <f t="shared" si="77"/>
        <v>50463</v>
      </c>
      <c r="H2457" s="9">
        <v>0</v>
      </c>
      <c r="I2457" s="9">
        <v>0</v>
      </c>
      <c r="J2457" s="34">
        <v>0</v>
      </c>
      <c r="K2457" s="34">
        <v>0</v>
      </c>
      <c r="L2457" s="9">
        <v>0</v>
      </c>
    </row>
    <row r="2458" spans="1:12" x14ac:dyDescent="0.3">
      <c r="A2458" s="3" t="s">
        <v>126</v>
      </c>
      <c r="B2458" s="3">
        <f t="shared" si="76"/>
        <v>45586</v>
      </c>
      <c r="C2458" s="7" t="s">
        <v>66</v>
      </c>
      <c r="D2458" s="7" t="s">
        <v>56</v>
      </c>
      <c r="E2458" s="9">
        <v>274</v>
      </c>
      <c r="F2458" s="9">
        <v>210</v>
      </c>
      <c r="G2458" s="9">
        <f t="shared" si="77"/>
        <v>57540</v>
      </c>
      <c r="H2458" s="9">
        <v>0</v>
      </c>
      <c r="I2458" s="9">
        <v>0</v>
      </c>
      <c r="J2458" s="34">
        <v>0</v>
      </c>
      <c r="K2458" s="34">
        <v>0</v>
      </c>
      <c r="L2458" s="9">
        <v>0</v>
      </c>
    </row>
    <row r="2459" spans="1:12" x14ac:dyDescent="0.3">
      <c r="A2459" s="3" t="s">
        <v>126</v>
      </c>
      <c r="B2459" s="3">
        <f t="shared" si="76"/>
        <v>45586</v>
      </c>
      <c r="C2459" s="7" t="s">
        <v>66</v>
      </c>
      <c r="D2459" s="7" t="s">
        <v>57</v>
      </c>
      <c r="E2459" s="9">
        <v>259</v>
      </c>
      <c r="F2459" s="9">
        <v>183</v>
      </c>
      <c r="G2459" s="9">
        <f t="shared" si="77"/>
        <v>47397</v>
      </c>
      <c r="H2459" s="9">
        <v>0</v>
      </c>
      <c r="I2459" s="9">
        <v>0</v>
      </c>
      <c r="J2459" s="34">
        <v>0</v>
      </c>
      <c r="K2459" s="34">
        <v>0</v>
      </c>
      <c r="L2459" s="9">
        <v>0</v>
      </c>
    </row>
    <row r="2460" spans="1:12" x14ac:dyDescent="0.3">
      <c r="A2460" s="3" t="s">
        <v>126</v>
      </c>
      <c r="B2460" s="3">
        <f t="shared" si="76"/>
        <v>45586</v>
      </c>
      <c r="C2460" s="7" t="s">
        <v>66</v>
      </c>
      <c r="D2460" s="7" t="s">
        <v>58</v>
      </c>
      <c r="E2460" s="9">
        <v>42</v>
      </c>
      <c r="F2460" s="9">
        <v>5359</v>
      </c>
      <c r="G2460" s="9">
        <f t="shared" si="77"/>
        <v>225078</v>
      </c>
      <c r="H2460" s="9">
        <v>0</v>
      </c>
      <c r="I2460" s="9">
        <v>0</v>
      </c>
      <c r="J2460" s="34">
        <v>0</v>
      </c>
      <c r="K2460" s="34">
        <v>0</v>
      </c>
      <c r="L2460" s="9">
        <v>0</v>
      </c>
    </row>
    <row r="2461" spans="1:12" x14ac:dyDescent="0.3">
      <c r="A2461" s="3" t="s">
        <v>126</v>
      </c>
      <c r="B2461" s="3">
        <f t="shared" si="76"/>
        <v>45586</v>
      </c>
      <c r="C2461" s="7" t="s">
        <v>66</v>
      </c>
      <c r="D2461" s="7" t="s">
        <v>59</v>
      </c>
      <c r="E2461" s="9">
        <v>50</v>
      </c>
      <c r="F2461" s="9">
        <v>5235</v>
      </c>
      <c r="G2461" s="9">
        <f t="shared" si="77"/>
        <v>261750</v>
      </c>
      <c r="H2461" s="9">
        <v>0</v>
      </c>
      <c r="I2461" s="9">
        <v>0</v>
      </c>
      <c r="J2461" s="34">
        <v>0</v>
      </c>
      <c r="K2461" s="34">
        <v>0</v>
      </c>
      <c r="L2461" s="9">
        <v>0</v>
      </c>
    </row>
    <row r="2462" spans="1:12" x14ac:dyDescent="0.3">
      <c r="A2462" s="3" t="s">
        <v>126</v>
      </c>
      <c r="B2462" s="3">
        <f t="shared" si="76"/>
        <v>45586</v>
      </c>
      <c r="C2462" s="7" t="s">
        <v>66</v>
      </c>
      <c r="D2462" s="7" t="s">
        <v>60</v>
      </c>
      <c r="E2462" s="9">
        <v>39</v>
      </c>
      <c r="F2462" s="9">
        <v>5093</v>
      </c>
      <c r="G2462" s="9">
        <f t="shared" si="77"/>
        <v>198627</v>
      </c>
      <c r="H2462" s="9">
        <v>0</v>
      </c>
      <c r="I2462" s="9">
        <v>0</v>
      </c>
      <c r="J2462" s="34">
        <v>0</v>
      </c>
      <c r="K2462" s="34">
        <v>0</v>
      </c>
      <c r="L2462" s="9">
        <v>0</v>
      </c>
    </row>
    <row r="2463" spans="1:12" x14ac:dyDescent="0.3">
      <c r="A2463" s="3" t="s">
        <v>126</v>
      </c>
      <c r="B2463" s="3">
        <f t="shared" si="76"/>
        <v>45586</v>
      </c>
      <c r="C2463" s="7" t="s">
        <v>70</v>
      </c>
      <c r="D2463" s="7" t="s">
        <v>46</v>
      </c>
      <c r="E2463" s="9">
        <v>94</v>
      </c>
      <c r="F2463" s="9">
        <v>312</v>
      </c>
      <c r="G2463" s="9">
        <f t="shared" si="77"/>
        <v>29328</v>
      </c>
      <c r="H2463" s="9">
        <v>0</v>
      </c>
      <c r="I2463" s="9">
        <v>0</v>
      </c>
      <c r="J2463" s="34">
        <v>0</v>
      </c>
      <c r="K2463" s="34">
        <v>0</v>
      </c>
      <c r="L2463" s="9">
        <v>0</v>
      </c>
    </row>
    <row r="2464" spans="1:12" x14ac:dyDescent="0.3">
      <c r="A2464" s="3" t="s">
        <v>126</v>
      </c>
      <c r="B2464" s="3">
        <f t="shared" si="76"/>
        <v>45586</v>
      </c>
      <c r="C2464" s="7" t="s">
        <v>70</v>
      </c>
      <c r="D2464" s="7" t="s">
        <v>49</v>
      </c>
      <c r="E2464" s="9">
        <v>81</v>
      </c>
      <c r="F2464" s="9">
        <v>322</v>
      </c>
      <c r="G2464" s="9">
        <f t="shared" si="77"/>
        <v>26082</v>
      </c>
      <c r="H2464" s="9">
        <v>0</v>
      </c>
      <c r="I2464" s="9">
        <v>0</v>
      </c>
      <c r="J2464" s="34">
        <v>0</v>
      </c>
      <c r="K2464" s="34">
        <v>0</v>
      </c>
      <c r="L2464" s="9">
        <v>0</v>
      </c>
    </row>
    <row r="2465" spans="1:12" x14ac:dyDescent="0.3">
      <c r="A2465" s="3" t="s">
        <v>126</v>
      </c>
      <c r="B2465" s="3">
        <f t="shared" si="76"/>
        <v>45586</v>
      </c>
      <c r="C2465" s="7" t="s">
        <v>70</v>
      </c>
      <c r="D2465" s="7" t="s">
        <v>50</v>
      </c>
      <c r="E2465" s="9">
        <v>85</v>
      </c>
      <c r="F2465" s="9">
        <v>333</v>
      </c>
      <c r="G2465" s="9">
        <f t="shared" si="77"/>
        <v>28305</v>
      </c>
      <c r="H2465" s="9">
        <v>0</v>
      </c>
      <c r="I2465" s="9">
        <v>0</v>
      </c>
      <c r="J2465" s="34">
        <v>0</v>
      </c>
      <c r="K2465" s="34">
        <v>0</v>
      </c>
      <c r="L2465" s="9">
        <v>0</v>
      </c>
    </row>
    <row r="2466" spans="1:12" x14ac:dyDescent="0.3">
      <c r="A2466" s="3" t="s">
        <v>126</v>
      </c>
      <c r="B2466" s="3">
        <f t="shared" si="76"/>
        <v>45586</v>
      </c>
      <c r="C2466" s="7" t="s">
        <v>70</v>
      </c>
      <c r="D2466" s="7" t="s">
        <v>52</v>
      </c>
      <c r="E2466" s="9">
        <v>81</v>
      </c>
      <c r="F2466" s="9">
        <v>276</v>
      </c>
      <c r="G2466" s="9">
        <f t="shared" si="77"/>
        <v>22356</v>
      </c>
      <c r="H2466" s="9">
        <v>0</v>
      </c>
      <c r="I2466" s="9">
        <v>0</v>
      </c>
      <c r="J2466" s="34">
        <v>0</v>
      </c>
      <c r="K2466" s="34">
        <v>0</v>
      </c>
      <c r="L2466" s="9">
        <v>0</v>
      </c>
    </row>
    <row r="2467" spans="1:12" x14ac:dyDescent="0.3">
      <c r="A2467" s="3" t="s">
        <v>126</v>
      </c>
      <c r="B2467" s="3">
        <f t="shared" si="76"/>
        <v>45586</v>
      </c>
      <c r="C2467" s="7" t="s">
        <v>70</v>
      </c>
      <c r="D2467" s="7" t="s">
        <v>55</v>
      </c>
      <c r="E2467" s="9">
        <v>148</v>
      </c>
      <c r="F2467" s="9">
        <v>195</v>
      </c>
      <c r="G2467" s="9">
        <f t="shared" si="77"/>
        <v>28860</v>
      </c>
      <c r="H2467" s="9">
        <v>1</v>
      </c>
      <c r="I2467" s="9">
        <v>1</v>
      </c>
      <c r="J2467" s="34">
        <v>0.14000000000000001</v>
      </c>
      <c r="K2467" s="34">
        <v>0.02</v>
      </c>
      <c r="L2467" s="9">
        <v>0</v>
      </c>
    </row>
    <row r="2468" spans="1:12" x14ac:dyDescent="0.3">
      <c r="A2468" s="3" t="s">
        <v>126</v>
      </c>
      <c r="B2468" s="3">
        <f t="shared" si="76"/>
        <v>45586</v>
      </c>
      <c r="C2468" s="7" t="s">
        <v>70</v>
      </c>
      <c r="D2468" s="7" t="s">
        <v>56</v>
      </c>
      <c r="E2468" s="9">
        <v>115</v>
      </c>
      <c r="F2468" s="9">
        <v>215</v>
      </c>
      <c r="G2468" s="9">
        <f t="shared" si="77"/>
        <v>24725</v>
      </c>
      <c r="H2468" s="9">
        <v>0</v>
      </c>
      <c r="I2468" s="9">
        <v>0</v>
      </c>
      <c r="J2468" s="34">
        <v>0</v>
      </c>
      <c r="K2468" s="34">
        <v>0</v>
      </c>
      <c r="L2468" s="9">
        <v>0</v>
      </c>
    </row>
    <row r="2469" spans="1:12" x14ac:dyDescent="0.3">
      <c r="A2469" s="3" t="s">
        <v>126</v>
      </c>
      <c r="B2469" s="3">
        <f t="shared" si="76"/>
        <v>45586</v>
      </c>
      <c r="C2469" s="7" t="s">
        <v>70</v>
      </c>
      <c r="D2469" s="7" t="s">
        <v>57</v>
      </c>
      <c r="E2469" s="9">
        <v>142</v>
      </c>
      <c r="F2469" s="9">
        <v>187</v>
      </c>
      <c r="G2469" s="9">
        <f t="shared" si="77"/>
        <v>26554</v>
      </c>
      <c r="H2469" s="9">
        <v>1</v>
      </c>
      <c r="I2469" s="9">
        <v>1</v>
      </c>
      <c r="J2469" s="34">
        <v>0.24</v>
      </c>
      <c r="K2469" s="34">
        <v>0.02</v>
      </c>
      <c r="L2469" s="9">
        <v>0</v>
      </c>
    </row>
    <row r="2470" spans="1:12" x14ac:dyDescent="0.3">
      <c r="A2470" s="3" t="s">
        <v>126</v>
      </c>
      <c r="B2470" s="3">
        <f t="shared" si="76"/>
        <v>45586</v>
      </c>
      <c r="C2470" s="7" t="s">
        <v>74</v>
      </c>
      <c r="D2470" s="7" t="s">
        <v>46</v>
      </c>
      <c r="E2470" s="9">
        <v>288</v>
      </c>
      <c r="F2470" s="9">
        <v>300</v>
      </c>
      <c r="G2470" s="9">
        <f t="shared" si="77"/>
        <v>86400</v>
      </c>
      <c r="H2470" s="9">
        <v>0</v>
      </c>
      <c r="I2470" s="9">
        <v>0</v>
      </c>
      <c r="J2470" s="34">
        <v>0</v>
      </c>
      <c r="K2470" s="34">
        <v>0</v>
      </c>
      <c r="L2470" s="9">
        <v>0</v>
      </c>
    </row>
    <row r="2471" spans="1:12" x14ac:dyDescent="0.3">
      <c r="A2471" s="3" t="s">
        <v>126</v>
      </c>
      <c r="B2471" s="3">
        <f t="shared" si="76"/>
        <v>45586</v>
      </c>
      <c r="C2471" s="7" t="s">
        <v>74</v>
      </c>
      <c r="D2471" s="7" t="s">
        <v>49</v>
      </c>
      <c r="E2471" s="9">
        <v>284</v>
      </c>
      <c r="F2471" s="9">
        <v>309</v>
      </c>
      <c r="G2471" s="9">
        <f t="shared" si="77"/>
        <v>87756</v>
      </c>
      <c r="H2471" s="9">
        <v>0</v>
      </c>
      <c r="I2471" s="9">
        <v>0</v>
      </c>
      <c r="J2471" s="34">
        <v>0</v>
      </c>
      <c r="K2471" s="34">
        <v>0</v>
      </c>
      <c r="L2471" s="9">
        <v>0</v>
      </c>
    </row>
    <row r="2472" spans="1:12" x14ac:dyDescent="0.3">
      <c r="A2472" s="3" t="s">
        <v>126</v>
      </c>
      <c r="B2472" s="3">
        <f t="shared" si="76"/>
        <v>45586</v>
      </c>
      <c r="C2472" s="7" t="s">
        <v>74</v>
      </c>
      <c r="D2472" s="7" t="s">
        <v>50</v>
      </c>
      <c r="E2472" s="9">
        <v>302</v>
      </c>
      <c r="F2472" s="9">
        <v>318</v>
      </c>
      <c r="G2472" s="9">
        <f t="shared" si="77"/>
        <v>96036</v>
      </c>
      <c r="H2472" s="9">
        <v>0</v>
      </c>
      <c r="I2472" s="9">
        <v>0</v>
      </c>
      <c r="J2472" s="34">
        <v>0</v>
      </c>
      <c r="K2472" s="34">
        <v>0</v>
      </c>
      <c r="L2472" s="9">
        <v>0</v>
      </c>
    </row>
    <row r="2473" spans="1:12" x14ac:dyDescent="0.3">
      <c r="A2473" s="3" t="s">
        <v>126</v>
      </c>
      <c r="B2473" s="3">
        <f t="shared" si="76"/>
        <v>45586</v>
      </c>
      <c r="C2473" s="7" t="s">
        <v>74</v>
      </c>
      <c r="D2473" s="7" t="s">
        <v>51</v>
      </c>
      <c r="E2473" s="9">
        <v>299</v>
      </c>
      <c r="F2473" s="9">
        <v>356</v>
      </c>
      <c r="G2473" s="9">
        <f t="shared" si="77"/>
        <v>106444</v>
      </c>
      <c r="H2473" s="9">
        <v>0</v>
      </c>
      <c r="I2473" s="9">
        <v>0</v>
      </c>
      <c r="J2473" s="34">
        <v>0</v>
      </c>
      <c r="K2473" s="34">
        <v>0</v>
      </c>
      <c r="L2473" s="9">
        <v>0</v>
      </c>
    </row>
    <row r="2474" spans="1:12" x14ac:dyDescent="0.3">
      <c r="A2474" s="3" t="s">
        <v>126</v>
      </c>
      <c r="B2474" s="3">
        <f t="shared" si="76"/>
        <v>45586</v>
      </c>
      <c r="C2474" s="7" t="s">
        <v>74</v>
      </c>
      <c r="D2474" s="7" t="s">
        <v>52</v>
      </c>
      <c r="E2474" s="9">
        <v>329</v>
      </c>
      <c r="F2474" s="9">
        <v>261</v>
      </c>
      <c r="G2474" s="9">
        <f t="shared" si="77"/>
        <v>85869</v>
      </c>
      <c r="H2474" s="9">
        <v>1</v>
      </c>
      <c r="I2474" s="9">
        <v>1</v>
      </c>
      <c r="J2474" s="34">
        <v>0.19</v>
      </c>
      <c r="K2474" s="34">
        <v>0.02</v>
      </c>
      <c r="L2474" s="9">
        <v>0</v>
      </c>
    </row>
    <row r="2475" spans="1:12" x14ac:dyDescent="0.3">
      <c r="A2475" s="3" t="s">
        <v>126</v>
      </c>
      <c r="B2475" s="3">
        <f t="shared" si="76"/>
        <v>45586</v>
      </c>
      <c r="C2475" s="7" t="s">
        <v>74</v>
      </c>
      <c r="D2475" s="7" t="s">
        <v>54</v>
      </c>
      <c r="E2475" s="9">
        <v>384</v>
      </c>
      <c r="F2475" s="9">
        <v>168</v>
      </c>
      <c r="G2475" s="9">
        <f t="shared" si="77"/>
        <v>64512</v>
      </c>
      <c r="H2475" s="9">
        <v>0</v>
      </c>
      <c r="I2475" s="9">
        <v>0</v>
      </c>
      <c r="J2475" s="34">
        <v>0</v>
      </c>
      <c r="K2475" s="34">
        <v>0</v>
      </c>
      <c r="L2475" s="9">
        <v>0</v>
      </c>
    </row>
    <row r="2476" spans="1:12" x14ac:dyDescent="0.3">
      <c r="A2476" s="3" t="s">
        <v>126</v>
      </c>
      <c r="B2476" s="3">
        <f t="shared" si="76"/>
        <v>45586</v>
      </c>
      <c r="C2476" s="7" t="s">
        <v>74</v>
      </c>
      <c r="D2476" s="7" t="s">
        <v>55</v>
      </c>
      <c r="E2476" s="9">
        <v>425</v>
      </c>
      <c r="F2476" s="9">
        <v>185</v>
      </c>
      <c r="G2476" s="9">
        <f t="shared" si="77"/>
        <v>78625</v>
      </c>
      <c r="H2476" s="9">
        <v>0</v>
      </c>
      <c r="I2476" s="9">
        <v>0</v>
      </c>
      <c r="J2476" s="34">
        <v>0</v>
      </c>
      <c r="K2476" s="34">
        <v>0</v>
      </c>
      <c r="L2476" s="9">
        <v>0</v>
      </c>
    </row>
    <row r="2477" spans="1:12" x14ac:dyDescent="0.3">
      <c r="A2477" s="3" t="s">
        <v>126</v>
      </c>
      <c r="B2477" s="3">
        <f t="shared" si="76"/>
        <v>45586</v>
      </c>
      <c r="C2477" s="7" t="s">
        <v>74</v>
      </c>
      <c r="D2477" s="7" t="s">
        <v>56</v>
      </c>
      <c r="E2477" s="9">
        <v>447</v>
      </c>
      <c r="F2477" s="9">
        <v>205</v>
      </c>
      <c r="G2477" s="9">
        <f t="shared" si="77"/>
        <v>91635</v>
      </c>
      <c r="H2477" s="9">
        <v>1</v>
      </c>
      <c r="I2477" s="9">
        <v>0</v>
      </c>
      <c r="J2477" s="34">
        <v>0.12</v>
      </c>
      <c r="K2477" s="34">
        <v>0.03</v>
      </c>
      <c r="L2477" s="9">
        <v>0</v>
      </c>
    </row>
    <row r="2478" spans="1:12" x14ac:dyDescent="0.3">
      <c r="A2478" s="3" t="s">
        <v>126</v>
      </c>
      <c r="B2478" s="3">
        <f t="shared" si="76"/>
        <v>45586</v>
      </c>
      <c r="C2478" s="7" t="s">
        <v>74</v>
      </c>
      <c r="D2478" s="7" t="s">
        <v>57</v>
      </c>
      <c r="E2478" s="9">
        <v>367</v>
      </c>
      <c r="F2478" s="9">
        <v>178</v>
      </c>
      <c r="G2478" s="9">
        <f t="shared" si="77"/>
        <v>65326</v>
      </c>
      <c r="H2478" s="9">
        <v>0</v>
      </c>
      <c r="I2478" s="9">
        <v>0</v>
      </c>
      <c r="J2478" s="34">
        <v>0</v>
      </c>
      <c r="K2478" s="34">
        <v>0</v>
      </c>
      <c r="L2478" s="9">
        <v>0</v>
      </c>
    </row>
    <row r="2479" spans="1:12" x14ac:dyDescent="0.3">
      <c r="A2479" s="3" t="s">
        <v>126</v>
      </c>
      <c r="B2479" s="3">
        <f t="shared" si="76"/>
        <v>45586</v>
      </c>
      <c r="C2479" s="7" t="s">
        <v>74</v>
      </c>
      <c r="D2479" s="7" t="s">
        <v>58</v>
      </c>
      <c r="E2479" s="9">
        <v>53</v>
      </c>
      <c r="F2479" s="9">
        <v>5255</v>
      </c>
      <c r="G2479" s="9">
        <f t="shared" si="77"/>
        <v>278515</v>
      </c>
      <c r="H2479" s="9">
        <v>0</v>
      </c>
      <c r="I2479" s="9">
        <v>0</v>
      </c>
      <c r="J2479" s="34">
        <v>0</v>
      </c>
      <c r="K2479" s="34">
        <v>0</v>
      </c>
      <c r="L2479" s="9">
        <v>0</v>
      </c>
    </row>
    <row r="2480" spans="1:12" x14ac:dyDescent="0.3">
      <c r="A2480" s="3" t="s">
        <v>126</v>
      </c>
      <c r="B2480" s="3">
        <f t="shared" si="76"/>
        <v>45586</v>
      </c>
      <c r="C2480" s="7" t="s">
        <v>74</v>
      </c>
      <c r="D2480" s="7" t="s">
        <v>59</v>
      </c>
      <c r="E2480" s="9">
        <v>61</v>
      </c>
      <c r="F2480" s="9">
        <v>5079</v>
      </c>
      <c r="G2480" s="9">
        <f t="shared" si="77"/>
        <v>309819</v>
      </c>
      <c r="H2480" s="9">
        <v>0</v>
      </c>
      <c r="I2480" s="9">
        <v>0</v>
      </c>
      <c r="J2480" s="34">
        <v>0</v>
      </c>
      <c r="K2480" s="34">
        <v>0</v>
      </c>
      <c r="L2480" s="9">
        <v>0</v>
      </c>
    </row>
    <row r="2481" spans="1:12" x14ac:dyDescent="0.3">
      <c r="A2481" s="3" t="s">
        <v>126</v>
      </c>
      <c r="B2481" s="3">
        <f t="shared" si="76"/>
        <v>45586</v>
      </c>
      <c r="C2481" s="7" t="s">
        <v>74</v>
      </c>
      <c r="D2481" s="7" t="s">
        <v>60</v>
      </c>
      <c r="E2481" s="9">
        <v>50</v>
      </c>
      <c r="F2481" s="9">
        <v>4990</v>
      </c>
      <c r="G2481" s="9">
        <f t="shared" si="77"/>
        <v>249500</v>
      </c>
      <c r="H2481" s="9">
        <v>0</v>
      </c>
      <c r="I2481" s="9">
        <v>0</v>
      </c>
      <c r="J2481" s="34">
        <v>0</v>
      </c>
      <c r="K2481" s="34">
        <v>0</v>
      </c>
      <c r="L2481" s="9">
        <v>0</v>
      </c>
    </row>
    <row r="2482" spans="1:12" x14ac:dyDescent="0.3">
      <c r="A2482" s="3" t="s">
        <v>126</v>
      </c>
      <c r="B2482" s="3">
        <f t="shared" si="76"/>
        <v>45586</v>
      </c>
      <c r="C2482" s="7" t="s">
        <v>74</v>
      </c>
      <c r="D2482" s="7" t="s">
        <v>61</v>
      </c>
      <c r="E2482" s="9">
        <v>50</v>
      </c>
      <c r="F2482" s="9">
        <v>1214</v>
      </c>
      <c r="G2482" s="9">
        <f t="shared" si="77"/>
        <v>60700</v>
      </c>
      <c r="H2482" s="9">
        <v>0</v>
      </c>
      <c r="I2482" s="9">
        <v>0</v>
      </c>
      <c r="J2482" s="34">
        <v>0</v>
      </c>
      <c r="K2482" s="34">
        <v>0</v>
      </c>
      <c r="L2482" s="9">
        <v>0</v>
      </c>
    </row>
    <row r="2483" spans="1:12" x14ac:dyDescent="0.3">
      <c r="A2483" s="3" t="s">
        <v>126</v>
      </c>
      <c r="B2483" s="3">
        <f t="shared" si="76"/>
        <v>45586</v>
      </c>
      <c r="C2483" s="7" t="s">
        <v>76</v>
      </c>
      <c r="D2483" s="7" t="s">
        <v>46</v>
      </c>
      <c r="E2483" s="9">
        <v>107</v>
      </c>
      <c r="F2483" s="9">
        <v>316</v>
      </c>
      <c r="G2483" s="9">
        <f t="shared" si="77"/>
        <v>33812</v>
      </c>
      <c r="H2483" s="9">
        <v>0</v>
      </c>
      <c r="I2483" s="9">
        <v>0</v>
      </c>
      <c r="J2483" s="34">
        <v>0</v>
      </c>
      <c r="K2483" s="34">
        <v>0</v>
      </c>
      <c r="L2483" s="9">
        <v>0</v>
      </c>
    </row>
    <row r="2484" spans="1:12" x14ac:dyDescent="0.3">
      <c r="A2484" s="3" t="s">
        <v>126</v>
      </c>
      <c r="B2484" s="3">
        <f t="shared" si="76"/>
        <v>45586</v>
      </c>
      <c r="C2484" s="7" t="s">
        <v>76</v>
      </c>
      <c r="D2484" s="7" t="s">
        <v>49</v>
      </c>
      <c r="E2484" s="9">
        <v>129</v>
      </c>
      <c r="F2484" s="9">
        <v>324</v>
      </c>
      <c r="G2484" s="9">
        <f t="shared" si="77"/>
        <v>41796</v>
      </c>
      <c r="H2484" s="9">
        <v>0</v>
      </c>
      <c r="I2484" s="9">
        <v>0</v>
      </c>
      <c r="J2484" s="34">
        <v>0</v>
      </c>
      <c r="K2484" s="34">
        <v>0</v>
      </c>
      <c r="L2484" s="9">
        <v>0</v>
      </c>
    </row>
    <row r="2485" spans="1:12" x14ac:dyDescent="0.3">
      <c r="A2485" s="3" t="s">
        <v>126</v>
      </c>
      <c r="B2485" s="3">
        <f t="shared" si="76"/>
        <v>45586</v>
      </c>
      <c r="C2485" s="7" t="s">
        <v>76</v>
      </c>
      <c r="D2485" s="7" t="s">
        <v>50</v>
      </c>
      <c r="E2485" s="9">
        <v>151</v>
      </c>
      <c r="F2485" s="9">
        <v>336</v>
      </c>
      <c r="G2485" s="9">
        <f t="shared" si="77"/>
        <v>50736</v>
      </c>
      <c r="H2485" s="9">
        <v>1</v>
      </c>
      <c r="I2485" s="9">
        <v>1</v>
      </c>
      <c r="J2485" s="34">
        <v>0.2</v>
      </c>
      <c r="K2485" s="34">
        <v>0.02</v>
      </c>
      <c r="L2485" s="9">
        <v>0</v>
      </c>
    </row>
    <row r="2486" spans="1:12" x14ac:dyDescent="0.3">
      <c r="A2486" s="3" t="s">
        <v>126</v>
      </c>
      <c r="B2486" s="3">
        <f t="shared" si="76"/>
        <v>45586</v>
      </c>
      <c r="C2486" s="7" t="s">
        <v>76</v>
      </c>
      <c r="D2486" s="7" t="s">
        <v>51</v>
      </c>
      <c r="E2486" s="9">
        <v>118</v>
      </c>
      <c r="F2486" s="9">
        <v>371</v>
      </c>
      <c r="G2486" s="9">
        <f t="shared" si="77"/>
        <v>43778</v>
      </c>
      <c r="H2486" s="9">
        <v>0</v>
      </c>
      <c r="I2486" s="9">
        <v>0</v>
      </c>
      <c r="J2486" s="34">
        <v>0</v>
      </c>
      <c r="K2486" s="34">
        <v>0</v>
      </c>
      <c r="L2486" s="9">
        <v>0</v>
      </c>
    </row>
    <row r="2487" spans="1:12" x14ac:dyDescent="0.3">
      <c r="A2487" s="3" t="s">
        <v>126</v>
      </c>
      <c r="B2487" s="3">
        <f t="shared" si="76"/>
        <v>45586</v>
      </c>
      <c r="C2487" s="7" t="s">
        <v>76</v>
      </c>
      <c r="D2487" s="7" t="s">
        <v>52</v>
      </c>
      <c r="E2487" s="9">
        <v>158</v>
      </c>
      <c r="F2487" s="9">
        <v>271</v>
      </c>
      <c r="G2487" s="9">
        <f t="shared" si="77"/>
        <v>42818</v>
      </c>
      <c r="H2487" s="9">
        <v>1</v>
      </c>
      <c r="I2487" s="9">
        <v>1</v>
      </c>
      <c r="J2487" s="34">
        <v>0.22</v>
      </c>
      <c r="K2487" s="34">
        <v>0.02</v>
      </c>
      <c r="L2487" s="9">
        <v>0</v>
      </c>
    </row>
    <row r="2488" spans="1:12" x14ac:dyDescent="0.3">
      <c r="A2488" s="3" t="s">
        <v>126</v>
      </c>
      <c r="B2488" s="3">
        <f t="shared" si="76"/>
        <v>45586</v>
      </c>
      <c r="C2488" s="7" t="s">
        <v>76</v>
      </c>
      <c r="D2488" s="7" t="s">
        <v>54</v>
      </c>
      <c r="E2488" s="9">
        <v>155</v>
      </c>
      <c r="F2488" s="9">
        <v>176</v>
      </c>
      <c r="G2488" s="9">
        <f t="shared" si="77"/>
        <v>27280</v>
      </c>
      <c r="H2488" s="9">
        <v>0</v>
      </c>
      <c r="I2488" s="9">
        <v>0</v>
      </c>
      <c r="J2488" s="34">
        <v>0</v>
      </c>
      <c r="K2488" s="34">
        <v>0</v>
      </c>
      <c r="L2488" s="9">
        <v>0</v>
      </c>
    </row>
    <row r="2489" spans="1:12" x14ac:dyDescent="0.3">
      <c r="A2489" s="3" t="s">
        <v>126</v>
      </c>
      <c r="B2489" s="3">
        <f t="shared" si="76"/>
        <v>45586</v>
      </c>
      <c r="C2489" s="7" t="s">
        <v>76</v>
      </c>
      <c r="D2489" s="7" t="s">
        <v>55</v>
      </c>
      <c r="E2489" s="9">
        <v>208</v>
      </c>
      <c r="F2489" s="9">
        <v>195</v>
      </c>
      <c r="G2489" s="9">
        <f t="shared" si="77"/>
        <v>40560</v>
      </c>
      <c r="H2489" s="9">
        <v>0</v>
      </c>
      <c r="I2489" s="9">
        <v>0</v>
      </c>
      <c r="J2489" s="34">
        <v>0</v>
      </c>
      <c r="K2489" s="34">
        <v>0</v>
      </c>
      <c r="L2489" s="9">
        <v>0</v>
      </c>
    </row>
    <row r="2490" spans="1:12" x14ac:dyDescent="0.3">
      <c r="A2490" s="3" t="s">
        <v>126</v>
      </c>
      <c r="B2490" s="3">
        <f t="shared" si="76"/>
        <v>45586</v>
      </c>
      <c r="C2490" s="7" t="s">
        <v>76</v>
      </c>
      <c r="D2490" s="7" t="s">
        <v>56</v>
      </c>
      <c r="E2490" s="9">
        <v>162</v>
      </c>
      <c r="F2490" s="9">
        <v>216</v>
      </c>
      <c r="G2490" s="9">
        <f t="shared" si="77"/>
        <v>34992</v>
      </c>
      <c r="H2490" s="9">
        <v>0</v>
      </c>
      <c r="I2490" s="9">
        <v>0</v>
      </c>
      <c r="J2490" s="34">
        <v>0</v>
      </c>
      <c r="K2490" s="34">
        <v>0</v>
      </c>
      <c r="L2490" s="9">
        <v>0</v>
      </c>
    </row>
    <row r="2491" spans="1:12" x14ac:dyDescent="0.3">
      <c r="A2491" s="3" t="s">
        <v>126</v>
      </c>
      <c r="B2491" s="3">
        <f t="shared" si="76"/>
        <v>45586</v>
      </c>
      <c r="C2491" s="7" t="s">
        <v>76</v>
      </c>
      <c r="D2491" s="7" t="s">
        <v>57</v>
      </c>
      <c r="E2491" s="9">
        <v>186</v>
      </c>
      <c r="F2491" s="9">
        <v>186</v>
      </c>
      <c r="G2491" s="9">
        <f t="shared" si="77"/>
        <v>34596</v>
      </c>
      <c r="H2491" s="9">
        <v>0</v>
      </c>
      <c r="I2491" s="9">
        <v>0</v>
      </c>
      <c r="J2491" s="34">
        <v>0</v>
      </c>
      <c r="K2491" s="34">
        <v>0</v>
      </c>
      <c r="L2491" s="9">
        <v>0</v>
      </c>
    </row>
    <row r="2492" spans="1:12" x14ac:dyDescent="0.3">
      <c r="A2492" s="3" t="s">
        <v>126</v>
      </c>
      <c r="B2492" s="3">
        <f t="shared" si="76"/>
        <v>45586</v>
      </c>
      <c r="C2492" s="7" t="s">
        <v>76</v>
      </c>
      <c r="D2492" s="7" t="s">
        <v>58</v>
      </c>
      <c r="E2492" s="9">
        <v>66</v>
      </c>
      <c r="F2492" s="9">
        <v>5497</v>
      </c>
      <c r="G2492" s="9">
        <f t="shared" si="77"/>
        <v>362802</v>
      </c>
      <c r="H2492" s="9">
        <v>0</v>
      </c>
      <c r="I2492" s="9">
        <v>0</v>
      </c>
      <c r="J2492" s="34">
        <v>0</v>
      </c>
      <c r="K2492" s="34">
        <v>0</v>
      </c>
      <c r="L2492" s="9">
        <v>0</v>
      </c>
    </row>
    <row r="2493" spans="1:12" x14ac:dyDescent="0.3">
      <c r="A2493" s="3" t="s">
        <v>126</v>
      </c>
      <c r="B2493" s="3">
        <f t="shared" si="76"/>
        <v>45586</v>
      </c>
      <c r="C2493" s="7" t="s">
        <v>76</v>
      </c>
      <c r="D2493" s="7" t="s">
        <v>59</v>
      </c>
      <c r="E2493" s="9">
        <v>57</v>
      </c>
      <c r="F2493" s="9">
        <v>5312</v>
      </c>
      <c r="G2493" s="9">
        <f t="shared" si="77"/>
        <v>302784</v>
      </c>
      <c r="H2493" s="9">
        <v>0</v>
      </c>
      <c r="I2493" s="9">
        <v>0</v>
      </c>
      <c r="J2493" s="34">
        <v>0</v>
      </c>
      <c r="K2493" s="34">
        <v>0</v>
      </c>
      <c r="L2493" s="9">
        <v>0</v>
      </c>
    </row>
    <row r="2494" spans="1:12" x14ac:dyDescent="0.3">
      <c r="A2494" s="3" t="s">
        <v>126</v>
      </c>
      <c r="B2494" s="3">
        <f t="shared" si="76"/>
        <v>45586</v>
      </c>
      <c r="C2494" s="7" t="s">
        <v>76</v>
      </c>
      <c r="D2494" s="7" t="s">
        <v>60</v>
      </c>
      <c r="E2494" s="9">
        <v>58</v>
      </c>
      <c r="F2494" s="9">
        <v>5170</v>
      </c>
      <c r="G2494" s="9">
        <f t="shared" si="77"/>
        <v>299860</v>
      </c>
      <c r="H2494" s="9">
        <v>0</v>
      </c>
      <c r="I2494" s="9">
        <v>0</v>
      </c>
      <c r="J2494" s="34">
        <v>0</v>
      </c>
      <c r="K2494" s="34">
        <v>0</v>
      </c>
      <c r="L2494" s="9">
        <v>0</v>
      </c>
    </row>
    <row r="2495" spans="1:12" x14ac:dyDescent="0.3">
      <c r="A2495" s="3" t="s">
        <v>126</v>
      </c>
      <c r="B2495" s="3">
        <f t="shared" si="76"/>
        <v>45586</v>
      </c>
      <c r="C2495" s="7" t="s">
        <v>76</v>
      </c>
      <c r="D2495" s="7" t="s">
        <v>61</v>
      </c>
      <c r="E2495" s="9">
        <v>64</v>
      </c>
      <c r="F2495" s="9">
        <v>1273</v>
      </c>
      <c r="G2495" s="9">
        <f t="shared" si="77"/>
        <v>81472</v>
      </c>
      <c r="H2495" s="9">
        <v>1</v>
      </c>
      <c r="I2495" s="9">
        <v>0</v>
      </c>
      <c r="J2495" s="34">
        <v>0.06</v>
      </c>
      <c r="K2495" s="34">
        <v>0.01</v>
      </c>
      <c r="L2495" s="9">
        <v>0</v>
      </c>
    </row>
    <row r="2496" spans="1:12" x14ac:dyDescent="0.3">
      <c r="A2496" s="3" t="s">
        <v>176</v>
      </c>
      <c r="B2496" s="3">
        <f t="shared" si="76"/>
        <v>45593</v>
      </c>
      <c r="C2496" s="7" t="s">
        <v>62</v>
      </c>
      <c r="D2496" s="7" t="s">
        <v>46</v>
      </c>
      <c r="E2496" s="9">
        <v>260</v>
      </c>
      <c r="F2496" s="9">
        <v>299</v>
      </c>
      <c r="G2496" s="9">
        <f t="shared" si="77"/>
        <v>77740</v>
      </c>
      <c r="H2496" s="9">
        <v>0</v>
      </c>
      <c r="I2496" s="9">
        <v>0</v>
      </c>
      <c r="J2496" s="34">
        <v>0</v>
      </c>
      <c r="K2496" s="34">
        <v>0</v>
      </c>
      <c r="L2496" s="9">
        <v>0</v>
      </c>
    </row>
    <row r="2497" spans="1:12" x14ac:dyDescent="0.3">
      <c r="A2497" s="3" t="s">
        <v>176</v>
      </c>
      <c r="B2497" s="3">
        <f t="shared" si="76"/>
        <v>45593</v>
      </c>
      <c r="C2497" s="7" t="s">
        <v>62</v>
      </c>
      <c r="D2497" s="7" t="s">
        <v>49</v>
      </c>
      <c r="E2497" s="9">
        <v>321</v>
      </c>
      <c r="F2497" s="9">
        <v>308</v>
      </c>
      <c r="G2497" s="9">
        <f t="shared" si="77"/>
        <v>98868</v>
      </c>
      <c r="H2497" s="9">
        <v>1</v>
      </c>
      <c r="I2497" s="9">
        <v>0</v>
      </c>
      <c r="J2497" s="34">
        <v>0.1</v>
      </c>
      <c r="K2497" s="34">
        <v>0.02</v>
      </c>
      <c r="L2497" s="9">
        <v>0</v>
      </c>
    </row>
    <row r="2498" spans="1:12" x14ac:dyDescent="0.3">
      <c r="A2498" s="3" t="s">
        <v>176</v>
      </c>
      <c r="B2498" s="3">
        <f t="shared" ref="B2498:B2561" si="78">DATE(LEFT(A2498,4),1,1)
 + MOD(1 - WEEKDAY(DATE(LEFT(A2498,4),1,1),2),7)
 + 7*(VALUE(RIGHT(A2498,2)) - 1)</f>
        <v>45593</v>
      </c>
      <c r="C2498" s="7" t="s">
        <v>62</v>
      </c>
      <c r="D2498" s="7" t="s">
        <v>50</v>
      </c>
      <c r="E2498" s="9">
        <v>262</v>
      </c>
      <c r="F2498" s="9">
        <v>318</v>
      </c>
      <c r="G2498" s="9">
        <f t="shared" ref="G2498:G2561" si="79">E2498*F2498</f>
        <v>83316</v>
      </c>
      <c r="H2498" s="9">
        <v>0</v>
      </c>
      <c r="I2498" s="9">
        <v>0</v>
      </c>
      <c r="J2498" s="34">
        <v>0</v>
      </c>
      <c r="K2498" s="34">
        <v>0</v>
      </c>
      <c r="L2498" s="9">
        <v>0</v>
      </c>
    </row>
    <row r="2499" spans="1:12" x14ac:dyDescent="0.3">
      <c r="A2499" s="3" t="s">
        <v>176</v>
      </c>
      <c r="B2499" s="3">
        <f t="shared" si="78"/>
        <v>45593</v>
      </c>
      <c r="C2499" s="7" t="s">
        <v>62</v>
      </c>
      <c r="D2499" s="7" t="s">
        <v>51</v>
      </c>
      <c r="E2499" s="9">
        <v>274</v>
      </c>
      <c r="F2499" s="9">
        <v>357</v>
      </c>
      <c r="G2499" s="9">
        <f t="shared" si="79"/>
        <v>97818</v>
      </c>
      <c r="H2499" s="9">
        <v>0</v>
      </c>
      <c r="I2499" s="9">
        <v>0</v>
      </c>
      <c r="J2499" s="34">
        <v>0</v>
      </c>
      <c r="K2499" s="34">
        <v>0</v>
      </c>
      <c r="L2499" s="9">
        <v>0</v>
      </c>
    </row>
    <row r="2500" spans="1:12" x14ac:dyDescent="0.3">
      <c r="A2500" s="3" t="s">
        <v>176</v>
      </c>
      <c r="B2500" s="3">
        <f t="shared" si="78"/>
        <v>45593</v>
      </c>
      <c r="C2500" s="7" t="s">
        <v>62</v>
      </c>
      <c r="D2500" s="7" t="s">
        <v>52</v>
      </c>
      <c r="E2500" s="9">
        <v>257</v>
      </c>
      <c r="F2500" s="9">
        <v>263</v>
      </c>
      <c r="G2500" s="9">
        <f t="shared" si="79"/>
        <v>67591</v>
      </c>
      <c r="H2500" s="9">
        <v>0</v>
      </c>
      <c r="I2500" s="9">
        <v>0</v>
      </c>
      <c r="J2500" s="34">
        <v>0</v>
      </c>
      <c r="K2500" s="34">
        <v>0</v>
      </c>
      <c r="L2500" s="9">
        <v>0</v>
      </c>
    </row>
    <row r="2501" spans="1:12" x14ac:dyDescent="0.3">
      <c r="A2501" s="3" t="s">
        <v>176</v>
      </c>
      <c r="B2501" s="3">
        <f t="shared" si="78"/>
        <v>45593</v>
      </c>
      <c r="C2501" s="7" t="s">
        <v>62</v>
      </c>
      <c r="D2501" s="7" t="s">
        <v>54</v>
      </c>
      <c r="E2501" s="9">
        <v>399</v>
      </c>
      <c r="F2501" s="9">
        <v>166</v>
      </c>
      <c r="G2501" s="9">
        <f t="shared" si="79"/>
        <v>66234</v>
      </c>
      <c r="H2501" s="9">
        <v>0</v>
      </c>
      <c r="I2501" s="9">
        <v>0</v>
      </c>
      <c r="J2501" s="34">
        <v>0</v>
      </c>
      <c r="K2501" s="34">
        <v>0</v>
      </c>
      <c r="L2501" s="9">
        <v>0</v>
      </c>
    </row>
    <row r="2502" spans="1:12" x14ac:dyDescent="0.3">
      <c r="A2502" s="3" t="s">
        <v>176</v>
      </c>
      <c r="B2502" s="3">
        <f t="shared" si="78"/>
        <v>45593</v>
      </c>
      <c r="C2502" s="7" t="s">
        <v>62</v>
      </c>
      <c r="D2502" s="7" t="s">
        <v>55</v>
      </c>
      <c r="E2502" s="9">
        <v>401</v>
      </c>
      <c r="F2502" s="9">
        <v>187</v>
      </c>
      <c r="G2502" s="9">
        <f t="shared" si="79"/>
        <v>74987</v>
      </c>
      <c r="H2502" s="9">
        <v>0</v>
      </c>
      <c r="I2502" s="9">
        <v>0</v>
      </c>
      <c r="J2502" s="34">
        <v>0</v>
      </c>
      <c r="K2502" s="34">
        <v>0</v>
      </c>
      <c r="L2502" s="9">
        <v>0</v>
      </c>
    </row>
    <row r="2503" spans="1:12" x14ac:dyDescent="0.3">
      <c r="A2503" s="3" t="s">
        <v>176</v>
      </c>
      <c r="B2503" s="3">
        <f t="shared" si="78"/>
        <v>45593</v>
      </c>
      <c r="C2503" s="7" t="s">
        <v>62</v>
      </c>
      <c r="D2503" s="7" t="s">
        <v>56</v>
      </c>
      <c r="E2503" s="9">
        <v>391</v>
      </c>
      <c r="F2503" s="9">
        <v>206</v>
      </c>
      <c r="G2503" s="9">
        <f t="shared" si="79"/>
        <v>80546</v>
      </c>
      <c r="H2503" s="9">
        <v>0</v>
      </c>
      <c r="I2503" s="9">
        <v>0</v>
      </c>
      <c r="J2503" s="34">
        <v>0</v>
      </c>
      <c r="K2503" s="34">
        <v>0</v>
      </c>
      <c r="L2503" s="9">
        <v>0</v>
      </c>
    </row>
    <row r="2504" spans="1:12" x14ac:dyDescent="0.3">
      <c r="A2504" s="3" t="s">
        <v>176</v>
      </c>
      <c r="B2504" s="3">
        <f t="shared" si="78"/>
        <v>45593</v>
      </c>
      <c r="C2504" s="7" t="s">
        <v>62</v>
      </c>
      <c r="D2504" s="7" t="s">
        <v>57</v>
      </c>
      <c r="E2504" s="9">
        <v>331</v>
      </c>
      <c r="F2504" s="9">
        <v>177</v>
      </c>
      <c r="G2504" s="9">
        <f t="shared" si="79"/>
        <v>58587</v>
      </c>
      <c r="H2504" s="9">
        <v>0</v>
      </c>
      <c r="I2504" s="9">
        <v>0</v>
      </c>
      <c r="J2504" s="34">
        <v>0</v>
      </c>
      <c r="K2504" s="34">
        <v>0</v>
      </c>
      <c r="L2504" s="9">
        <v>0</v>
      </c>
    </row>
    <row r="2505" spans="1:12" x14ac:dyDescent="0.3">
      <c r="A2505" s="3" t="s">
        <v>176</v>
      </c>
      <c r="B2505" s="3">
        <f t="shared" si="78"/>
        <v>45593</v>
      </c>
      <c r="C2505" s="7" t="s">
        <v>62</v>
      </c>
      <c r="D2505" s="7" t="s">
        <v>58</v>
      </c>
      <c r="E2505" s="9">
        <v>52</v>
      </c>
      <c r="F2505" s="9">
        <v>5257</v>
      </c>
      <c r="G2505" s="9">
        <f t="shared" si="79"/>
        <v>273364</v>
      </c>
      <c r="H2505" s="9">
        <v>0</v>
      </c>
      <c r="I2505" s="9">
        <v>0</v>
      </c>
      <c r="J2505" s="34">
        <v>0</v>
      </c>
      <c r="K2505" s="34">
        <v>0</v>
      </c>
      <c r="L2505" s="9">
        <v>0</v>
      </c>
    </row>
    <row r="2506" spans="1:12" x14ac:dyDescent="0.3">
      <c r="A2506" s="3" t="s">
        <v>176</v>
      </c>
      <c r="B2506" s="3">
        <f t="shared" si="78"/>
        <v>45593</v>
      </c>
      <c r="C2506" s="7" t="s">
        <v>62</v>
      </c>
      <c r="D2506" s="7" t="s">
        <v>59</v>
      </c>
      <c r="E2506" s="9">
        <v>49</v>
      </c>
      <c r="F2506" s="9">
        <v>5086</v>
      </c>
      <c r="G2506" s="9">
        <f t="shared" si="79"/>
        <v>249214</v>
      </c>
      <c r="H2506" s="9">
        <v>0</v>
      </c>
      <c r="I2506" s="9">
        <v>0</v>
      </c>
      <c r="J2506" s="34">
        <v>0</v>
      </c>
      <c r="K2506" s="34">
        <v>0</v>
      </c>
      <c r="L2506" s="9">
        <v>0</v>
      </c>
    </row>
    <row r="2507" spans="1:12" x14ac:dyDescent="0.3">
      <c r="A2507" s="3" t="s">
        <v>176</v>
      </c>
      <c r="B2507" s="3">
        <f t="shared" si="78"/>
        <v>45593</v>
      </c>
      <c r="C2507" s="7" t="s">
        <v>62</v>
      </c>
      <c r="D2507" s="7" t="s">
        <v>60</v>
      </c>
      <c r="E2507" s="9">
        <v>60</v>
      </c>
      <c r="F2507" s="9">
        <v>4965</v>
      </c>
      <c r="G2507" s="9">
        <f t="shared" si="79"/>
        <v>297900</v>
      </c>
      <c r="H2507" s="9">
        <v>0</v>
      </c>
      <c r="I2507" s="9">
        <v>0</v>
      </c>
      <c r="J2507" s="34">
        <v>0</v>
      </c>
      <c r="K2507" s="34">
        <v>0</v>
      </c>
      <c r="L2507" s="9">
        <v>0</v>
      </c>
    </row>
    <row r="2508" spans="1:12" x14ac:dyDescent="0.3">
      <c r="A2508" s="3" t="s">
        <v>176</v>
      </c>
      <c r="B2508" s="3">
        <f t="shared" si="78"/>
        <v>45593</v>
      </c>
      <c r="C2508" s="7" t="s">
        <v>62</v>
      </c>
      <c r="D2508" s="7" t="s">
        <v>61</v>
      </c>
      <c r="E2508" s="9">
        <v>55</v>
      </c>
      <c r="F2508" s="9">
        <v>1217</v>
      </c>
      <c r="G2508" s="9">
        <f t="shared" si="79"/>
        <v>66935</v>
      </c>
      <c r="H2508" s="9">
        <v>0</v>
      </c>
      <c r="I2508" s="9">
        <v>0</v>
      </c>
      <c r="J2508" s="34">
        <v>0</v>
      </c>
      <c r="K2508" s="34">
        <v>0</v>
      </c>
      <c r="L2508" s="9">
        <v>0</v>
      </c>
    </row>
    <row r="2509" spans="1:12" x14ac:dyDescent="0.3">
      <c r="A2509" s="3" t="s">
        <v>176</v>
      </c>
      <c r="B2509" s="3">
        <f t="shared" si="78"/>
        <v>45593</v>
      </c>
      <c r="C2509" s="7" t="s">
        <v>66</v>
      </c>
      <c r="D2509" s="7" t="s">
        <v>46</v>
      </c>
      <c r="E2509" s="9">
        <v>177</v>
      </c>
      <c r="F2509" s="9">
        <v>305</v>
      </c>
      <c r="G2509" s="9">
        <f t="shared" si="79"/>
        <v>53985</v>
      </c>
      <c r="H2509" s="9">
        <v>0</v>
      </c>
      <c r="I2509" s="9">
        <v>0</v>
      </c>
      <c r="J2509" s="34">
        <v>0</v>
      </c>
      <c r="K2509" s="34">
        <v>0</v>
      </c>
      <c r="L2509" s="9">
        <v>0</v>
      </c>
    </row>
    <row r="2510" spans="1:12" x14ac:dyDescent="0.3">
      <c r="A2510" s="3" t="s">
        <v>176</v>
      </c>
      <c r="B2510" s="3">
        <f t="shared" si="78"/>
        <v>45593</v>
      </c>
      <c r="C2510" s="7" t="s">
        <v>66</v>
      </c>
      <c r="D2510" s="7" t="s">
        <v>49</v>
      </c>
      <c r="E2510" s="9">
        <v>190</v>
      </c>
      <c r="F2510" s="9">
        <v>315</v>
      </c>
      <c r="G2510" s="9">
        <f t="shared" si="79"/>
        <v>59850</v>
      </c>
      <c r="H2510" s="9">
        <v>0</v>
      </c>
      <c r="I2510" s="9">
        <v>0</v>
      </c>
      <c r="J2510" s="34">
        <v>0</v>
      </c>
      <c r="K2510" s="34">
        <v>0</v>
      </c>
      <c r="L2510" s="9">
        <v>0</v>
      </c>
    </row>
    <row r="2511" spans="1:12" x14ac:dyDescent="0.3">
      <c r="A2511" s="3" t="s">
        <v>176</v>
      </c>
      <c r="B2511" s="3">
        <f t="shared" si="78"/>
        <v>45593</v>
      </c>
      <c r="C2511" s="7" t="s">
        <v>66</v>
      </c>
      <c r="D2511" s="7" t="s">
        <v>50</v>
      </c>
      <c r="E2511" s="9">
        <v>238</v>
      </c>
      <c r="F2511" s="9">
        <v>326</v>
      </c>
      <c r="G2511" s="9">
        <f t="shared" si="79"/>
        <v>77588</v>
      </c>
      <c r="H2511" s="9">
        <v>1</v>
      </c>
      <c r="I2511" s="9">
        <v>1</v>
      </c>
      <c r="J2511" s="34">
        <v>0.21</v>
      </c>
      <c r="K2511" s="34">
        <v>0.01</v>
      </c>
      <c r="L2511" s="9">
        <v>0</v>
      </c>
    </row>
    <row r="2512" spans="1:12" x14ac:dyDescent="0.3">
      <c r="A2512" s="3" t="s">
        <v>176</v>
      </c>
      <c r="B2512" s="3">
        <f t="shared" si="78"/>
        <v>45593</v>
      </c>
      <c r="C2512" s="7" t="s">
        <v>66</v>
      </c>
      <c r="D2512" s="7" t="s">
        <v>51</v>
      </c>
      <c r="E2512" s="9">
        <v>149</v>
      </c>
      <c r="F2512" s="9">
        <v>363</v>
      </c>
      <c r="G2512" s="9">
        <f t="shared" si="79"/>
        <v>54087</v>
      </c>
      <c r="H2512" s="9">
        <v>0</v>
      </c>
      <c r="I2512" s="9">
        <v>0</v>
      </c>
      <c r="J2512" s="34">
        <v>0</v>
      </c>
      <c r="K2512" s="34">
        <v>0</v>
      </c>
      <c r="L2512" s="9">
        <v>0</v>
      </c>
    </row>
    <row r="2513" spans="1:12" x14ac:dyDescent="0.3">
      <c r="A2513" s="3" t="s">
        <v>176</v>
      </c>
      <c r="B2513" s="3">
        <f t="shared" si="78"/>
        <v>45593</v>
      </c>
      <c r="C2513" s="7" t="s">
        <v>66</v>
      </c>
      <c r="D2513" s="7" t="s">
        <v>52</v>
      </c>
      <c r="E2513" s="9">
        <v>220</v>
      </c>
      <c r="F2513" s="9">
        <v>268</v>
      </c>
      <c r="G2513" s="9">
        <f t="shared" si="79"/>
        <v>58960</v>
      </c>
      <c r="H2513" s="9">
        <v>1</v>
      </c>
      <c r="I2513" s="9">
        <v>1</v>
      </c>
      <c r="J2513" s="34">
        <v>0.14000000000000001</v>
      </c>
      <c r="K2513" s="34">
        <v>0.01</v>
      </c>
      <c r="L2513" s="9">
        <v>0</v>
      </c>
    </row>
    <row r="2514" spans="1:12" x14ac:dyDescent="0.3">
      <c r="A2514" s="3" t="s">
        <v>176</v>
      </c>
      <c r="B2514" s="3">
        <f t="shared" si="78"/>
        <v>45593</v>
      </c>
      <c r="C2514" s="7" t="s">
        <v>66</v>
      </c>
      <c r="D2514" s="7" t="s">
        <v>54</v>
      </c>
      <c r="E2514" s="9">
        <v>242</v>
      </c>
      <c r="F2514" s="9">
        <v>172</v>
      </c>
      <c r="G2514" s="9">
        <f t="shared" si="79"/>
        <v>41624</v>
      </c>
      <c r="H2514" s="9">
        <v>0</v>
      </c>
      <c r="I2514" s="9">
        <v>0</v>
      </c>
      <c r="J2514" s="34">
        <v>0</v>
      </c>
      <c r="K2514" s="34">
        <v>0</v>
      </c>
      <c r="L2514" s="9">
        <v>0</v>
      </c>
    </row>
    <row r="2515" spans="1:12" x14ac:dyDescent="0.3">
      <c r="A2515" s="3" t="s">
        <v>176</v>
      </c>
      <c r="B2515" s="3">
        <f t="shared" si="78"/>
        <v>45593</v>
      </c>
      <c r="C2515" s="7" t="s">
        <v>66</v>
      </c>
      <c r="D2515" s="7" t="s">
        <v>55</v>
      </c>
      <c r="E2515" s="9">
        <v>247</v>
      </c>
      <c r="F2515" s="9">
        <v>191</v>
      </c>
      <c r="G2515" s="9">
        <f t="shared" si="79"/>
        <v>47177</v>
      </c>
      <c r="H2515" s="9">
        <v>0</v>
      </c>
      <c r="I2515" s="9">
        <v>0</v>
      </c>
      <c r="J2515" s="34">
        <v>0</v>
      </c>
      <c r="K2515" s="34">
        <v>0</v>
      </c>
      <c r="L2515" s="9">
        <v>0</v>
      </c>
    </row>
    <row r="2516" spans="1:12" x14ac:dyDescent="0.3">
      <c r="A2516" s="3" t="s">
        <v>176</v>
      </c>
      <c r="B2516" s="3">
        <f t="shared" si="78"/>
        <v>45593</v>
      </c>
      <c r="C2516" s="7" t="s">
        <v>66</v>
      </c>
      <c r="D2516" s="7" t="s">
        <v>56</v>
      </c>
      <c r="E2516" s="9">
        <v>273</v>
      </c>
      <c r="F2516" s="9">
        <v>210</v>
      </c>
      <c r="G2516" s="9">
        <f t="shared" si="79"/>
        <v>57330</v>
      </c>
      <c r="H2516" s="9">
        <v>0</v>
      </c>
      <c r="I2516" s="9">
        <v>0</v>
      </c>
      <c r="J2516" s="34">
        <v>0</v>
      </c>
      <c r="K2516" s="34">
        <v>0</v>
      </c>
      <c r="L2516" s="9">
        <v>0</v>
      </c>
    </row>
    <row r="2517" spans="1:12" x14ac:dyDescent="0.3">
      <c r="A2517" s="3" t="s">
        <v>176</v>
      </c>
      <c r="B2517" s="3">
        <f t="shared" si="78"/>
        <v>45593</v>
      </c>
      <c r="C2517" s="7" t="s">
        <v>66</v>
      </c>
      <c r="D2517" s="7" t="s">
        <v>57</v>
      </c>
      <c r="E2517" s="9">
        <v>231</v>
      </c>
      <c r="F2517" s="9">
        <v>181</v>
      </c>
      <c r="G2517" s="9">
        <f t="shared" si="79"/>
        <v>41811</v>
      </c>
      <c r="H2517" s="9">
        <v>0</v>
      </c>
      <c r="I2517" s="9">
        <v>0</v>
      </c>
      <c r="J2517" s="34">
        <v>0</v>
      </c>
      <c r="K2517" s="34">
        <v>0</v>
      </c>
      <c r="L2517" s="9">
        <v>0</v>
      </c>
    </row>
    <row r="2518" spans="1:12" x14ac:dyDescent="0.3">
      <c r="A2518" s="3" t="s">
        <v>176</v>
      </c>
      <c r="B2518" s="3">
        <f t="shared" si="78"/>
        <v>45593</v>
      </c>
      <c r="C2518" s="7" t="s">
        <v>66</v>
      </c>
      <c r="D2518" s="7" t="s">
        <v>58</v>
      </c>
      <c r="E2518" s="9">
        <v>38</v>
      </c>
      <c r="F2518" s="9">
        <v>5380</v>
      </c>
      <c r="G2518" s="9">
        <f t="shared" si="79"/>
        <v>204440</v>
      </c>
      <c r="H2518" s="9">
        <v>0</v>
      </c>
      <c r="I2518" s="9">
        <v>0</v>
      </c>
      <c r="J2518" s="34">
        <v>0</v>
      </c>
      <c r="K2518" s="34">
        <v>0</v>
      </c>
      <c r="L2518" s="9">
        <v>0</v>
      </c>
    </row>
    <row r="2519" spans="1:12" x14ac:dyDescent="0.3">
      <c r="A2519" s="3" t="s">
        <v>176</v>
      </c>
      <c r="B2519" s="3">
        <f t="shared" si="78"/>
        <v>45593</v>
      </c>
      <c r="C2519" s="7" t="s">
        <v>66</v>
      </c>
      <c r="D2519" s="7" t="s">
        <v>59</v>
      </c>
      <c r="E2519" s="9">
        <v>42</v>
      </c>
      <c r="F2519" s="9">
        <v>5221</v>
      </c>
      <c r="G2519" s="9">
        <f t="shared" si="79"/>
        <v>219282</v>
      </c>
      <c r="H2519" s="9">
        <v>0</v>
      </c>
      <c r="I2519" s="9">
        <v>0</v>
      </c>
      <c r="J2519" s="34">
        <v>0</v>
      </c>
      <c r="K2519" s="34">
        <v>0</v>
      </c>
      <c r="L2519" s="9">
        <v>0</v>
      </c>
    </row>
    <row r="2520" spans="1:12" x14ac:dyDescent="0.3">
      <c r="A2520" s="3" t="s">
        <v>176</v>
      </c>
      <c r="B2520" s="3">
        <f t="shared" si="78"/>
        <v>45593</v>
      </c>
      <c r="C2520" s="7" t="s">
        <v>66</v>
      </c>
      <c r="D2520" s="7" t="s">
        <v>60</v>
      </c>
      <c r="E2520" s="9">
        <v>44</v>
      </c>
      <c r="F2520" s="9">
        <v>5057</v>
      </c>
      <c r="G2520" s="9">
        <f t="shared" si="79"/>
        <v>222508</v>
      </c>
      <c r="H2520" s="9">
        <v>0</v>
      </c>
      <c r="I2520" s="9">
        <v>0</v>
      </c>
      <c r="J2520" s="34">
        <v>0</v>
      </c>
      <c r="K2520" s="34">
        <v>0</v>
      </c>
      <c r="L2520" s="9">
        <v>0</v>
      </c>
    </row>
    <row r="2521" spans="1:12" x14ac:dyDescent="0.3">
      <c r="A2521" s="3" t="s">
        <v>176</v>
      </c>
      <c r="B2521" s="3">
        <f t="shared" si="78"/>
        <v>45593</v>
      </c>
      <c r="C2521" s="7" t="s">
        <v>70</v>
      </c>
      <c r="D2521" s="7" t="s">
        <v>46</v>
      </c>
      <c r="E2521" s="9">
        <v>85</v>
      </c>
      <c r="F2521" s="9">
        <v>315</v>
      </c>
      <c r="G2521" s="9">
        <f t="shared" si="79"/>
        <v>26775</v>
      </c>
      <c r="H2521" s="9">
        <v>0</v>
      </c>
      <c r="I2521" s="9">
        <v>0</v>
      </c>
      <c r="J2521" s="34">
        <v>0</v>
      </c>
      <c r="K2521" s="34">
        <v>0</v>
      </c>
      <c r="L2521" s="9">
        <v>0</v>
      </c>
    </row>
    <row r="2522" spans="1:12" x14ac:dyDescent="0.3">
      <c r="A2522" s="3" t="s">
        <v>176</v>
      </c>
      <c r="B2522" s="3">
        <f t="shared" si="78"/>
        <v>45593</v>
      </c>
      <c r="C2522" s="7" t="s">
        <v>70</v>
      </c>
      <c r="D2522" s="7" t="s">
        <v>49</v>
      </c>
      <c r="E2522" s="9">
        <v>85</v>
      </c>
      <c r="F2522" s="9">
        <v>325</v>
      </c>
      <c r="G2522" s="9">
        <f t="shared" si="79"/>
        <v>27625</v>
      </c>
      <c r="H2522" s="9">
        <v>0</v>
      </c>
      <c r="I2522" s="9">
        <v>0</v>
      </c>
      <c r="J2522" s="34">
        <v>0</v>
      </c>
      <c r="K2522" s="34">
        <v>0</v>
      </c>
      <c r="L2522" s="9">
        <v>0</v>
      </c>
    </row>
    <row r="2523" spans="1:12" x14ac:dyDescent="0.3">
      <c r="A2523" s="3" t="s">
        <v>176</v>
      </c>
      <c r="B2523" s="3">
        <f t="shared" si="78"/>
        <v>45593</v>
      </c>
      <c r="C2523" s="7" t="s">
        <v>70</v>
      </c>
      <c r="D2523" s="7" t="s">
        <v>50</v>
      </c>
      <c r="E2523" s="9">
        <v>93</v>
      </c>
      <c r="F2523" s="9">
        <v>332</v>
      </c>
      <c r="G2523" s="9">
        <f t="shared" si="79"/>
        <v>30876</v>
      </c>
      <c r="H2523" s="9">
        <v>1</v>
      </c>
      <c r="I2523" s="9">
        <v>0</v>
      </c>
      <c r="J2523" s="34">
        <v>0.13</v>
      </c>
      <c r="K2523" s="34">
        <v>0.01</v>
      </c>
      <c r="L2523" s="9">
        <v>0</v>
      </c>
    </row>
    <row r="2524" spans="1:12" x14ac:dyDescent="0.3">
      <c r="A2524" s="3" t="s">
        <v>176</v>
      </c>
      <c r="B2524" s="3">
        <f t="shared" si="78"/>
        <v>45593</v>
      </c>
      <c r="C2524" s="7" t="s">
        <v>70</v>
      </c>
      <c r="D2524" s="7" t="s">
        <v>52</v>
      </c>
      <c r="E2524" s="9">
        <v>102</v>
      </c>
      <c r="F2524" s="9">
        <v>272</v>
      </c>
      <c r="G2524" s="9">
        <f t="shared" si="79"/>
        <v>27744</v>
      </c>
      <c r="H2524" s="9">
        <v>1</v>
      </c>
      <c r="I2524" s="9">
        <v>0</v>
      </c>
      <c r="J2524" s="34">
        <v>0.1</v>
      </c>
      <c r="K2524" s="34">
        <v>0.01</v>
      </c>
      <c r="L2524" s="9">
        <v>0</v>
      </c>
    </row>
    <row r="2525" spans="1:12" x14ac:dyDescent="0.3">
      <c r="A2525" s="3" t="s">
        <v>176</v>
      </c>
      <c r="B2525" s="3">
        <f t="shared" si="78"/>
        <v>45593</v>
      </c>
      <c r="C2525" s="7" t="s">
        <v>70</v>
      </c>
      <c r="D2525" s="7" t="s">
        <v>55</v>
      </c>
      <c r="E2525" s="9">
        <v>100</v>
      </c>
      <c r="F2525" s="9">
        <v>197</v>
      </c>
      <c r="G2525" s="9">
        <f t="shared" si="79"/>
        <v>19700</v>
      </c>
      <c r="H2525" s="9">
        <v>0</v>
      </c>
      <c r="I2525" s="9">
        <v>0</v>
      </c>
      <c r="J2525" s="34">
        <v>0</v>
      </c>
      <c r="K2525" s="34">
        <v>0</v>
      </c>
      <c r="L2525" s="9">
        <v>0</v>
      </c>
    </row>
    <row r="2526" spans="1:12" x14ac:dyDescent="0.3">
      <c r="A2526" s="3" t="s">
        <v>176</v>
      </c>
      <c r="B2526" s="3">
        <f t="shared" si="78"/>
        <v>45593</v>
      </c>
      <c r="C2526" s="7" t="s">
        <v>70</v>
      </c>
      <c r="D2526" s="7" t="s">
        <v>56</v>
      </c>
      <c r="E2526" s="9">
        <v>109</v>
      </c>
      <c r="F2526" s="9">
        <v>214</v>
      </c>
      <c r="G2526" s="9">
        <f t="shared" si="79"/>
        <v>23326</v>
      </c>
      <c r="H2526" s="9">
        <v>0</v>
      </c>
      <c r="I2526" s="9">
        <v>0</v>
      </c>
      <c r="J2526" s="34">
        <v>0</v>
      </c>
      <c r="K2526" s="34">
        <v>0</v>
      </c>
      <c r="L2526" s="9">
        <v>0</v>
      </c>
    </row>
    <row r="2527" spans="1:12" x14ac:dyDescent="0.3">
      <c r="A2527" s="3" t="s">
        <v>176</v>
      </c>
      <c r="B2527" s="3">
        <f t="shared" si="78"/>
        <v>45593</v>
      </c>
      <c r="C2527" s="7" t="s">
        <v>70</v>
      </c>
      <c r="D2527" s="7" t="s">
        <v>57</v>
      </c>
      <c r="E2527" s="9">
        <v>114</v>
      </c>
      <c r="F2527" s="9">
        <v>187</v>
      </c>
      <c r="G2527" s="9">
        <f t="shared" si="79"/>
        <v>21318</v>
      </c>
      <c r="H2527" s="9">
        <v>0</v>
      </c>
      <c r="I2527" s="9">
        <v>0</v>
      </c>
      <c r="J2527" s="34">
        <v>0</v>
      </c>
      <c r="K2527" s="34">
        <v>0</v>
      </c>
      <c r="L2527" s="9">
        <v>0</v>
      </c>
    </row>
    <row r="2528" spans="1:12" x14ac:dyDescent="0.3">
      <c r="A2528" s="3" t="s">
        <v>176</v>
      </c>
      <c r="B2528" s="3">
        <f t="shared" si="78"/>
        <v>45593</v>
      </c>
      <c r="C2528" s="7" t="s">
        <v>74</v>
      </c>
      <c r="D2528" s="7" t="s">
        <v>46</v>
      </c>
      <c r="E2528" s="9">
        <v>252</v>
      </c>
      <c r="F2528" s="9">
        <v>300</v>
      </c>
      <c r="G2528" s="9">
        <f t="shared" si="79"/>
        <v>75600</v>
      </c>
      <c r="H2528" s="9">
        <v>0</v>
      </c>
      <c r="I2528" s="9">
        <v>0</v>
      </c>
      <c r="J2528" s="34">
        <v>0</v>
      </c>
      <c r="K2528" s="34">
        <v>0</v>
      </c>
      <c r="L2528" s="9">
        <v>0</v>
      </c>
    </row>
    <row r="2529" spans="1:12" x14ac:dyDescent="0.3">
      <c r="A2529" s="3" t="s">
        <v>176</v>
      </c>
      <c r="B2529" s="3">
        <f t="shared" si="78"/>
        <v>45593</v>
      </c>
      <c r="C2529" s="7" t="s">
        <v>74</v>
      </c>
      <c r="D2529" s="7" t="s">
        <v>49</v>
      </c>
      <c r="E2529" s="9">
        <v>298</v>
      </c>
      <c r="F2529" s="9">
        <v>312</v>
      </c>
      <c r="G2529" s="9">
        <f t="shared" si="79"/>
        <v>92976</v>
      </c>
      <c r="H2529" s="9">
        <v>0</v>
      </c>
      <c r="I2529" s="9">
        <v>0</v>
      </c>
      <c r="J2529" s="34">
        <v>0</v>
      </c>
      <c r="K2529" s="34">
        <v>0</v>
      </c>
      <c r="L2529" s="9">
        <v>0</v>
      </c>
    </row>
    <row r="2530" spans="1:12" x14ac:dyDescent="0.3">
      <c r="A2530" s="3" t="s">
        <v>176</v>
      </c>
      <c r="B2530" s="3">
        <f t="shared" si="78"/>
        <v>45593</v>
      </c>
      <c r="C2530" s="7" t="s">
        <v>74</v>
      </c>
      <c r="D2530" s="7" t="s">
        <v>50</v>
      </c>
      <c r="E2530" s="9">
        <v>253</v>
      </c>
      <c r="F2530" s="9">
        <v>320</v>
      </c>
      <c r="G2530" s="9">
        <f t="shared" si="79"/>
        <v>80960</v>
      </c>
      <c r="H2530" s="9">
        <v>1</v>
      </c>
      <c r="I2530" s="9">
        <v>0</v>
      </c>
      <c r="J2530" s="34">
        <v>0.16</v>
      </c>
      <c r="K2530" s="34">
        <v>0.02</v>
      </c>
      <c r="L2530" s="9">
        <v>0</v>
      </c>
    </row>
    <row r="2531" spans="1:12" x14ac:dyDescent="0.3">
      <c r="A2531" s="3" t="s">
        <v>176</v>
      </c>
      <c r="B2531" s="3">
        <f t="shared" si="78"/>
        <v>45593</v>
      </c>
      <c r="C2531" s="7" t="s">
        <v>74</v>
      </c>
      <c r="D2531" s="7" t="s">
        <v>51</v>
      </c>
      <c r="E2531" s="9">
        <v>219</v>
      </c>
      <c r="F2531" s="9">
        <v>358</v>
      </c>
      <c r="G2531" s="9">
        <f t="shared" si="79"/>
        <v>78402</v>
      </c>
      <c r="H2531" s="9">
        <v>0</v>
      </c>
      <c r="I2531" s="9">
        <v>0</v>
      </c>
      <c r="J2531" s="34">
        <v>0</v>
      </c>
      <c r="K2531" s="34">
        <v>0</v>
      </c>
      <c r="L2531" s="9">
        <v>0</v>
      </c>
    </row>
    <row r="2532" spans="1:12" x14ac:dyDescent="0.3">
      <c r="A2532" s="3" t="s">
        <v>176</v>
      </c>
      <c r="B2532" s="3">
        <f t="shared" si="78"/>
        <v>45593</v>
      </c>
      <c r="C2532" s="7" t="s">
        <v>74</v>
      </c>
      <c r="D2532" s="7" t="s">
        <v>52</v>
      </c>
      <c r="E2532" s="9">
        <v>223</v>
      </c>
      <c r="F2532" s="9">
        <v>263</v>
      </c>
      <c r="G2532" s="9">
        <f t="shared" si="79"/>
        <v>58649</v>
      </c>
      <c r="H2532" s="9">
        <v>0</v>
      </c>
      <c r="I2532" s="9">
        <v>0</v>
      </c>
      <c r="J2532" s="34">
        <v>0</v>
      </c>
      <c r="K2532" s="34">
        <v>0</v>
      </c>
      <c r="L2532" s="9">
        <v>0</v>
      </c>
    </row>
    <row r="2533" spans="1:12" x14ac:dyDescent="0.3">
      <c r="A2533" s="3" t="s">
        <v>176</v>
      </c>
      <c r="B2533" s="3">
        <f t="shared" si="78"/>
        <v>45593</v>
      </c>
      <c r="C2533" s="7" t="s">
        <v>74</v>
      </c>
      <c r="D2533" s="7" t="s">
        <v>54</v>
      </c>
      <c r="E2533" s="9">
        <v>358</v>
      </c>
      <c r="F2533" s="9">
        <v>169</v>
      </c>
      <c r="G2533" s="9">
        <f t="shared" si="79"/>
        <v>60502</v>
      </c>
      <c r="H2533" s="9">
        <v>0</v>
      </c>
      <c r="I2533" s="9">
        <v>0</v>
      </c>
      <c r="J2533" s="34">
        <v>0</v>
      </c>
      <c r="K2533" s="34">
        <v>0</v>
      </c>
      <c r="L2533" s="9">
        <v>0</v>
      </c>
    </row>
    <row r="2534" spans="1:12" x14ac:dyDescent="0.3">
      <c r="A2534" s="3" t="s">
        <v>176</v>
      </c>
      <c r="B2534" s="3">
        <f t="shared" si="78"/>
        <v>45593</v>
      </c>
      <c r="C2534" s="7" t="s">
        <v>74</v>
      </c>
      <c r="D2534" s="7" t="s">
        <v>55</v>
      </c>
      <c r="E2534" s="9">
        <v>445</v>
      </c>
      <c r="F2534" s="9">
        <v>186</v>
      </c>
      <c r="G2534" s="9">
        <f t="shared" si="79"/>
        <v>82770</v>
      </c>
      <c r="H2534" s="9">
        <v>0</v>
      </c>
      <c r="I2534" s="9">
        <v>0</v>
      </c>
      <c r="J2534" s="34">
        <v>0</v>
      </c>
      <c r="K2534" s="34">
        <v>0</v>
      </c>
      <c r="L2534" s="9">
        <v>0</v>
      </c>
    </row>
    <row r="2535" spans="1:12" x14ac:dyDescent="0.3">
      <c r="A2535" s="3" t="s">
        <v>176</v>
      </c>
      <c r="B2535" s="3">
        <f t="shared" si="78"/>
        <v>45593</v>
      </c>
      <c r="C2535" s="7" t="s">
        <v>74</v>
      </c>
      <c r="D2535" s="7" t="s">
        <v>56</v>
      </c>
      <c r="E2535" s="9">
        <v>364</v>
      </c>
      <c r="F2535" s="9">
        <v>207</v>
      </c>
      <c r="G2535" s="9">
        <f t="shared" si="79"/>
        <v>75348</v>
      </c>
      <c r="H2535" s="9">
        <v>0</v>
      </c>
      <c r="I2535" s="9">
        <v>0</v>
      </c>
      <c r="J2535" s="34">
        <v>0</v>
      </c>
      <c r="K2535" s="34">
        <v>0</v>
      </c>
      <c r="L2535" s="9">
        <v>0</v>
      </c>
    </row>
    <row r="2536" spans="1:12" x14ac:dyDescent="0.3">
      <c r="A2536" s="3" t="s">
        <v>176</v>
      </c>
      <c r="B2536" s="3">
        <f t="shared" si="78"/>
        <v>45593</v>
      </c>
      <c r="C2536" s="7" t="s">
        <v>74</v>
      </c>
      <c r="D2536" s="7" t="s">
        <v>57</v>
      </c>
      <c r="E2536" s="9">
        <v>366</v>
      </c>
      <c r="F2536" s="9">
        <v>178</v>
      </c>
      <c r="G2536" s="9">
        <f t="shared" si="79"/>
        <v>65148</v>
      </c>
      <c r="H2536" s="9">
        <v>0</v>
      </c>
      <c r="I2536" s="9">
        <v>0</v>
      </c>
      <c r="J2536" s="34">
        <v>0</v>
      </c>
      <c r="K2536" s="34">
        <v>0</v>
      </c>
      <c r="L2536" s="9">
        <v>0</v>
      </c>
    </row>
    <row r="2537" spans="1:12" x14ac:dyDescent="0.3">
      <c r="A2537" s="3" t="s">
        <v>176</v>
      </c>
      <c r="B2537" s="3">
        <f t="shared" si="78"/>
        <v>45593</v>
      </c>
      <c r="C2537" s="7" t="s">
        <v>74</v>
      </c>
      <c r="D2537" s="7" t="s">
        <v>58</v>
      </c>
      <c r="E2537" s="9">
        <v>60</v>
      </c>
      <c r="F2537" s="9">
        <v>5308</v>
      </c>
      <c r="G2537" s="9">
        <f t="shared" si="79"/>
        <v>318480</v>
      </c>
      <c r="H2537" s="9">
        <v>0</v>
      </c>
      <c r="I2537" s="9">
        <v>0</v>
      </c>
      <c r="J2537" s="34">
        <v>0</v>
      </c>
      <c r="K2537" s="34">
        <v>0</v>
      </c>
      <c r="L2537" s="9">
        <v>0</v>
      </c>
    </row>
    <row r="2538" spans="1:12" x14ac:dyDescent="0.3">
      <c r="A2538" s="3" t="s">
        <v>176</v>
      </c>
      <c r="B2538" s="3">
        <f t="shared" si="78"/>
        <v>45593</v>
      </c>
      <c r="C2538" s="7" t="s">
        <v>74</v>
      </c>
      <c r="D2538" s="7" t="s">
        <v>59</v>
      </c>
      <c r="E2538" s="9">
        <v>49</v>
      </c>
      <c r="F2538" s="9">
        <v>5115</v>
      </c>
      <c r="G2538" s="9">
        <f t="shared" si="79"/>
        <v>250635</v>
      </c>
      <c r="H2538" s="9">
        <v>0</v>
      </c>
      <c r="I2538" s="9">
        <v>0</v>
      </c>
      <c r="J2538" s="34">
        <v>0</v>
      </c>
      <c r="K2538" s="34">
        <v>0</v>
      </c>
      <c r="L2538" s="9">
        <v>0</v>
      </c>
    </row>
    <row r="2539" spans="1:12" x14ac:dyDescent="0.3">
      <c r="A2539" s="3" t="s">
        <v>176</v>
      </c>
      <c r="B2539" s="3">
        <f t="shared" si="78"/>
        <v>45593</v>
      </c>
      <c r="C2539" s="7" t="s">
        <v>74</v>
      </c>
      <c r="D2539" s="7" t="s">
        <v>60</v>
      </c>
      <c r="E2539" s="9">
        <v>48</v>
      </c>
      <c r="F2539" s="9">
        <v>4991</v>
      </c>
      <c r="G2539" s="9">
        <f t="shared" si="79"/>
        <v>239568</v>
      </c>
      <c r="H2539" s="9">
        <v>0</v>
      </c>
      <c r="I2539" s="9">
        <v>0</v>
      </c>
      <c r="J2539" s="34">
        <v>0</v>
      </c>
      <c r="K2539" s="34">
        <v>0</v>
      </c>
      <c r="L2539" s="9">
        <v>0</v>
      </c>
    </row>
    <row r="2540" spans="1:12" x14ac:dyDescent="0.3">
      <c r="A2540" s="3" t="s">
        <v>176</v>
      </c>
      <c r="B2540" s="3">
        <f t="shared" si="78"/>
        <v>45593</v>
      </c>
      <c r="C2540" s="7" t="s">
        <v>74</v>
      </c>
      <c r="D2540" s="7" t="s">
        <v>61</v>
      </c>
      <c r="E2540" s="9">
        <v>57</v>
      </c>
      <c r="F2540" s="9">
        <v>1233</v>
      </c>
      <c r="G2540" s="9">
        <f t="shared" si="79"/>
        <v>70281</v>
      </c>
      <c r="H2540" s="9">
        <v>0</v>
      </c>
      <c r="I2540" s="9">
        <v>0</v>
      </c>
      <c r="J2540" s="34">
        <v>0</v>
      </c>
      <c r="K2540" s="34">
        <v>0</v>
      </c>
      <c r="L2540" s="9">
        <v>0</v>
      </c>
    </row>
    <row r="2541" spans="1:12" x14ac:dyDescent="0.3">
      <c r="A2541" s="3" t="s">
        <v>176</v>
      </c>
      <c r="B2541" s="3">
        <f t="shared" si="78"/>
        <v>45593</v>
      </c>
      <c r="C2541" s="7" t="s">
        <v>76</v>
      </c>
      <c r="D2541" s="7" t="s">
        <v>46</v>
      </c>
      <c r="E2541" s="9">
        <v>113</v>
      </c>
      <c r="F2541" s="9">
        <v>314</v>
      </c>
      <c r="G2541" s="9">
        <f t="shared" si="79"/>
        <v>35482</v>
      </c>
      <c r="H2541" s="9">
        <v>0</v>
      </c>
      <c r="I2541" s="9">
        <v>0</v>
      </c>
      <c r="J2541" s="34">
        <v>0</v>
      </c>
      <c r="K2541" s="34">
        <v>0</v>
      </c>
      <c r="L2541" s="9">
        <v>0</v>
      </c>
    </row>
    <row r="2542" spans="1:12" x14ac:dyDescent="0.3">
      <c r="A2542" s="3" t="s">
        <v>176</v>
      </c>
      <c r="B2542" s="3">
        <f t="shared" si="78"/>
        <v>45593</v>
      </c>
      <c r="C2542" s="7" t="s">
        <v>76</v>
      </c>
      <c r="D2542" s="7" t="s">
        <v>49</v>
      </c>
      <c r="E2542" s="9">
        <v>124</v>
      </c>
      <c r="F2542" s="9">
        <v>321</v>
      </c>
      <c r="G2542" s="9">
        <f t="shared" si="79"/>
        <v>39804</v>
      </c>
      <c r="H2542" s="9">
        <v>1</v>
      </c>
      <c r="I2542" s="9">
        <v>0</v>
      </c>
      <c r="J2542" s="34">
        <v>0.13</v>
      </c>
      <c r="K2542" s="34">
        <v>0.02</v>
      </c>
      <c r="L2542" s="9">
        <v>0</v>
      </c>
    </row>
    <row r="2543" spans="1:12" x14ac:dyDescent="0.3">
      <c r="A2543" s="3" t="s">
        <v>176</v>
      </c>
      <c r="B2543" s="3">
        <f t="shared" si="78"/>
        <v>45593</v>
      </c>
      <c r="C2543" s="7" t="s">
        <v>76</v>
      </c>
      <c r="D2543" s="7" t="s">
        <v>50</v>
      </c>
      <c r="E2543" s="9">
        <v>112</v>
      </c>
      <c r="F2543" s="9">
        <v>334</v>
      </c>
      <c r="G2543" s="9">
        <f t="shared" si="79"/>
        <v>37408</v>
      </c>
      <c r="H2543" s="9">
        <v>0</v>
      </c>
      <c r="I2543" s="9">
        <v>0</v>
      </c>
      <c r="J2543" s="34">
        <v>0</v>
      </c>
      <c r="K2543" s="34">
        <v>0</v>
      </c>
      <c r="L2543" s="9">
        <v>0</v>
      </c>
    </row>
    <row r="2544" spans="1:12" x14ac:dyDescent="0.3">
      <c r="A2544" s="3" t="s">
        <v>176</v>
      </c>
      <c r="B2544" s="3">
        <f t="shared" si="78"/>
        <v>45593</v>
      </c>
      <c r="C2544" s="7" t="s">
        <v>76</v>
      </c>
      <c r="D2544" s="7" t="s">
        <v>51</v>
      </c>
      <c r="E2544" s="9">
        <v>117</v>
      </c>
      <c r="F2544" s="9">
        <v>371</v>
      </c>
      <c r="G2544" s="9">
        <f t="shared" si="79"/>
        <v>43407</v>
      </c>
      <c r="H2544" s="9">
        <v>0</v>
      </c>
      <c r="I2544" s="9">
        <v>0</v>
      </c>
      <c r="J2544" s="34">
        <v>0</v>
      </c>
      <c r="K2544" s="34">
        <v>0</v>
      </c>
      <c r="L2544" s="9">
        <v>0</v>
      </c>
    </row>
    <row r="2545" spans="1:12" x14ac:dyDescent="0.3">
      <c r="A2545" s="3" t="s">
        <v>176</v>
      </c>
      <c r="B2545" s="3">
        <f t="shared" si="78"/>
        <v>45593</v>
      </c>
      <c r="C2545" s="7" t="s">
        <v>76</v>
      </c>
      <c r="D2545" s="7" t="s">
        <v>52</v>
      </c>
      <c r="E2545" s="9">
        <v>126</v>
      </c>
      <c r="F2545" s="9">
        <v>275</v>
      </c>
      <c r="G2545" s="9">
        <f t="shared" si="79"/>
        <v>34650</v>
      </c>
      <c r="H2545" s="9">
        <v>0</v>
      </c>
      <c r="I2545" s="9">
        <v>0</v>
      </c>
      <c r="J2545" s="34">
        <v>0</v>
      </c>
      <c r="K2545" s="34">
        <v>0</v>
      </c>
      <c r="L2545" s="9">
        <v>0</v>
      </c>
    </row>
    <row r="2546" spans="1:12" x14ac:dyDescent="0.3">
      <c r="A2546" s="3" t="s">
        <v>176</v>
      </c>
      <c r="B2546" s="3">
        <f t="shared" si="78"/>
        <v>45593</v>
      </c>
      <c r="C2546" s="7" t="s">
        <v>76</v>
      </c>
      <c r="D2546" s="7" t="s">
        <v>54</v>
      </c>
      <c r="E2546" s="9">
        <v>189</v>
      </c>
      <c r="F2546" s="9">
        <v>174</v>
      </c>
      <c r="G2546" s="9">
        <f t="shared" si="79"/>
        <v>32886</v>
      </c>
      <c r="H2546" s="9">
        <v>0</v>
      </c>
      <c r="I2546" s="9">
        <v>0</v>
      </c>
      <c r="J2546" s="34">
        <v>0</v>
      </c>
      <c r="K2546" s="34">
        <v>0</v>
      </c>
      <c r="L2546" s="9">
        <v>0</v>
      </c>
    </row>
    <row r="2547" spans="1:12" x14ac:dyDescent="0.3">
      <c r="A2547" s="3" t="s">
        <v>176</v>
      </c>
      <c r="B2547" s="3">
        <f t="shared" si="78"/>
        <v>45593</v>
      </c>
      <c r="C2547" s="7" t="s">
        <v>76</v>
      </c>
      <c r="D2547" s="7" t="s">
        <v>55</v>
      </c>
      <c r="E2547" s="9">
        <v>187</v>
      </c>
      <c r="F2547" s="9">
        <v>195</v>
      </c>
      <c r="G2547" s="9">
        <f t="shared" si="79"/>
        <v>36465</v>
      </c>
      <c r="H2547" s="9">
        <v>0</v>
      </c>
      <c r="I2547" s="9">
        <v>0</v>
      </c>
      <c r="J2547" s="34">
        <v>0</v>
      </c>
      <c r="K2547" s="34">
        <v>0</v>
      </c>
      <c r="L2547" s="9">
        <v>0</v>
      </c>
    </row>
    <row r="2548" spans="1:12" x14ac:dyDescent="0.3">
      <c r="A2548" s="3" t="s">
        <v>176</v>
      </c>
      <c r="B2548" s="3">
        <f t="shared" si="78"/>
        <v>45593</v>
      </c>
      <c r="C2548" s="7" t="s">
        <v>76</v>
      </c>
      <c r="D2548" s="7" t="s">
        <v>56</v>
      </c>
      <c r="E2548" s="9">
        <v>171</v>
      </c>
      <c r="F2548" s="9">
        <v>216</v>
      </c>
      <c r="G2548" s="9">
        <f t="shared" si="79"/>
        <v>36936</v>
      </c>
      <c r="H2548" s="9">
        <v>0</v>
      </c>
      <c r="I2548" s="9">
        <v>0</v>
      </c>
      <c r="J2548" s="34">
        <v>0</v>
      </c>
      <c r="K2548" s="34">
        <v>0</v>
      </c>
      <c r="L2548" s="9">
        <v>0</v>
      </c>
    </row>
    <row r="2549" spans="1:12" x14ac:dyDescent="0.3">
      <c r="A2549" s="3" t="s">
        <v>176</v>
      </c>
      <c r="B2549" s="3">
        <f t="shared" si="78"/>
        <v>45593</v>
      </c>
      <c r="C2549" s="7" t="s">
        <v>76</v>
      </c>
      <c r="D2549" s="7" t="s">
        <v>57</v>
      </c>
      <c r="E2549" s="9">
        <v>191</v>
      </c>
      <c r="F2549" s="9">
        <v>185</v>
      </c>
      <c r="G2549" s="9">
        <f t="shared" si="79"/>
        <v>35335</v>
      </c>
      <c r="H2549" s="9">
        <v>0</v>
      </c>
      <c r="I2549" s="9">
        <v>0</v>
      </c>
      <c r="J2549" s="34">
        <v>0</v>
      </c>
      <c r="K2549" s="34">
        <v>0</v>
      </c>
      <c r="L2549" s="9">
        <v>0</v>
      </c>
    </row>
    <row r="2550" spans="1:12" x14ac:dyDescent="0.3">
      <c r="A2550" s="3" t="s">
        <v>176</v>
      </c>
      <c r="B2550" s="3">
        <f t="shared" si="78"/>
        <v>45593</v>
      </c>
      <c r="C2550" s="7" t="s">
        <v>76</v>
      </c>
      <c r="D2550" s="7" t="s">
        <v>58</v>
      </c>
      <c r="E2550" s="9">
        <v>54</v>
      </c>
      <c r="F2550" s="9">
        <v>5550</v>
      </c>
      <c r="G2550" s="9">
        <f t="shared" si="79"/>
        <v>299700</v>
      </c>
      <c r="H2550" s="9">
        <v>0</v>
      </c>
      <c r="I2550" s="9">
        <v>0</v>
      </c>
      <c r="J2550" s="34">
        <v>0</v>
      </c>
      <c r="K2550" s="34">
        <v>0</v>
      </c>
      <c r="L2550" s="9">
        <v>0</v>
      </c>
    </row>
    <row r="2551" spans="1:12" x14ac:dyDescent="0.3">
      <c r="A2551" s="3" t="s">
        <v>176</v>
      </c>
      <c r="B2551" s="3">
        <f t="shared" si="78"/>
        <v>45593</v>
      </c>
      <c r="C2551" s="7" t="s">
        <v>76</v>
      </c>
      <c r="D2551" s="7" t="s">
        <v>59</v>
      </c>
      <c r="E2551" s="9">
        <v>53</v>
      </c>
      <c r="F2551" s="9">
        <v>5375</v>
      </c>
      <c r="G2551" s="9">
        <f t="shared" si="79"/>
        <v>284875</v>
      </c>
      <c r="H2551" s="9">
        <v>0</v>
      </c>
      <c r="I2551" s="9">
        <v>0</v>
      </c>
      <c r="J2551" s="34">
        <v>0</v>
      </c>
      <c r="K2551" s="34">
        <v>0</v>
      </c>
      <c r="L2551" s="9">
        <v>0</v>
      </c>
    </row>
    <row r="2552" spans="1:12" x14ac:dyDescent="0.3">
      <c r="A2552" s="3" t="s">
        <v>176</v>
      </c>
      <c r="B2552" s="3">
        <f t="shared" si="78"/>
        <v>45593</v>
      </c>
      <c r="C2552" s="7" t="s">
        <v>76</v>
      </c>
      <c r="D2552" s="7" t="s">
        <v>60</v>
      </c>
      <c r="E2552" s="9">
        <v>49</v>
      </c>
      <c r="F2552" s="9">
        <v>5210</v>
      </c>
      <c r="G2552" s="9">
        <f t="shared" si="79"/>
        <v>255290</v>
      </c>
      <c r="H2552" s="9">
        <v>0</v>
      </c>
      <c r="I2552" s="9">
        <v>0</v>
      </c>
      <c r="J2552" s="34">
        <v>0</v>
      </c>
      <c r="K2552" s="34">
        <v>0</v>
      </c>
      <c r="L2552" s="9">
        <v>0</v>
      </c>
    </row>
    <row r="2553" spans="1:12" x14ac:dyDescent="0.3">
      <c r="A2553" s="3" t="s">
        <v>176</v>
      </c>
      <c r="B2553" s="3">
        <f t="shared" si="78"/>
        <v>45593</v>
      </c>
      <c r="C2553" s="7" t="s">
        <v>76</v>
      </c>
      <c r="D2553" s="7" t="s">
        <v>61</v>
      </c>
      <c r="E2553" s="9">
        <v>59</v>
      </c>
      <c r="F2553" s="9">
        <v>1275</v>
      </c>
      <c r="G2553" s="9">
        <f t="shared" si="79"/>
        <v>75225</v>
      </c>
      <c r="H2553" s="9">
        <v>0</v>
      </c>
      <c r="I2553" s="9">
        <v>0</v>
      </c>
      <c r="J2553" s="34">
        <v>0</v>
      </c>
      <c r="K2553" s="34">
        <v>0</v>
      </c>
      <c r="L2553" s="9">
        <v>0</v>
      </c>
    </row>
    <row r="2554" spans="1:12" x14ac:dyDescent="0.3">
      <c r="A2554" s="3" t="s">
        <v>129</v>
      </c>
      <c r="B2554" s="3">
        <f t="shared" si="78"/>
        <v>45600</v>
      </c>
      <c r="C2554" s="7" t="s">
        <v>62</v>
      </c>
      <c r="D2554" s="7" t="s">
        <v>46</v>
      </c>
      <c r="E2554" s="9">
        <v>247</v>
      </c>
      <c r="F2554" s="9">
        <v>298</v>
      </c>
      <c r="G2554" s="9">
        <f t="shared" si="79"/>
        <v>73606</v>
      </c>
      <c r="H2554" s="9">
        <v>0</v>
      </c>
      <c r="I2554" s="9">
        <v>0</v>
      </c>
      <c r="J2554" s="34">
        <v>0</v>
      </c>
      <c r="K2554" s="34">
        <v>0</v>
      </c>
      <c r="L2554" s="9">
        <v>0</v>
      </c>
    </row>
    <row r="2555" spans="1:12" x14ac:dyDescent="0.3">
      <c r="A2555" s="3" t="s">
        <v>129</v>
      </c>
      <c r="B2555" s="3">
        <f t="shared" si="78"/>
        <v>45600</v>
      </c>
      <c r="C2555" s="7" t="s">
        <v>62</v>
      </c>
      <c r="D2555" s="7" t="s">
        <v>49</v>
      </c>
      <c r="E2555" s="9">
        <v>268</v>
      </c>
      <c r="F2555" s="9">
        <v>309</v>
      </c>
      <c r="G2555" s="9">
        <f t="shared" si="79"/>
        <v>82812</v>
      </c>
      <c r="H2555" s="9">
        <v>0</v>
      </c>
      <c r="I2555" s="9">
        <v>0</v>
      </c>
      <c r="J2555" s="34">
        <v>0</v>
      </c>
      <c r="K2555" s="34">
        <v>0</v>
      </c>
      <c r="L2555" s="9">
        <v>0</v>
      </c>
    </row>
    <row r="2556" spans="1:12" x14ac:dyDescent="0.3">
      <c r="A2556" s="3" t="s">
        <v>129</v>
      </c>
      <c r="B2556" s="3">
        <f t="shared" si="78"/>
        <v>45600</v>
      </c>
      <c r="C2556" s="7" t="s">
        <v>62</v>
      </c>
      <c r="D2556" s="7" t="s">
        <v>50</v>
      </c>
      <c r="E2556" s="9">
        <v>240</v>
      </c>
      <c r="F2556" s="9">
        <v>318</v>
      </c>
      <c r="G2556" s="9">
        <f t="shared" si="79"/>
        <v>76320</v>
      </c>
      <c r="H2556" s="9">
        <v>0</v>
      </c>
      <c r="I2556" s="9">
        <v>0</v>
      </c>
      <c r="J2556" s="34">
        <v>0</v>
      </c>
      <c r="K2556" s="34">
        <v>0</v>
      </c>
      <c r="L2556" s="9">
        <v>0</v>
      </c>
    </row>
    <row r="2557" spans="1:12" x14ac:dyDescent="0.3">
      <c r="A2557" s="3" t="s">
        <v>129</v>
      </c>
      <c r="B2557" s="3">
        <f t="shared" si="78"/>
        <v>45600</v>
      </c>
      <c r="C2557" s="7" t="s">
        <v>62</v>
      </c>
      <c r="D2557" s="7" t="s">
        <v>51</v>
      </c>
      <c r="E2557" s="9">
        <v>232</v>
      </c>
      <c r="F2557" s="9">
        <v>355</v>
      </c>
      <c r="G2557" s="9">
        <f t="shared" si="79"/>
        <v>82360</v>
      </c>
      <c r="H2557" s="9">
        <v>0</v>
      </c>
      <c r="I2557" s="9">
        <v>0</v>
      </c>
      <c r="J2557" s="34">
        <v>0</v>
      </c>
      <c r="K2557" s="34">
        <v>0</v>
      </c>
      <c r="L2557" s="9">
        <v>0</v>
      </c>
    </row>
    <row r="2558" spans="1:12" x14ac:dyDescent="0.3">
      <c r="A2558" s="3" t="s">
        <v>129</v>
      </c>
      <c r="B2558" s="3">
        <f t="shared" si="78"/>
        <v>45600</v>
      </c>
      <c r="C2558" s="7" t="s">
        <v>62</v>
      </c>
      <c r="D2558" s="7" t="s">
        <v>52</v>
      </c>
      <c r="E2558" s="9">
        <v>258</v>
      </c>
      <c r="F2558" s="9">
        <v>263</v>
      </c>
      <c r="G2558" s="9">
        <f t="shared" si="79"/>
        <v>67854</v>
      </c>
      <c r="H2558" s="9">
        <v>1</v>
      </c>
      <c r="I2558" s="9">
        <v>0</v>
      </c>
      <c r="J2558" s="34">
        <v>0.12</v>
      </c>
      <c r="K2558" s="34">
        <v>0.02</v>
      </c>
      <c r="L2558" s="9">
        <v>0</v>
      </c>
    </row>
    <row r="2559" spans="1:12" x14ac:dyDescent="0.3">
      <c r="A2559" s="3" t="s">
        <v>129</v>
      </c>
      <c r="B2559" s="3">
        <f t="shared" si="78"/>
        <v>45600</v>
      </c>
      <c r="C2559" s="7" t="s">
        <v>62</v>
      </c>
      <c r="D2559" s="7" t="s">
        <v>54</v>
      </c>
      <c r="E2559" s="9">
        <v>389</v>
      </c>
      <c r="F2559" s="9">
        <v>167</v>
      </c>
      <c r="G2559" s="9">
        <f t="shared" si="79"/>
        <v>64963</v>
      </c>
      <c r="H2559" s="9">
        <v>0</v>
      </c>
      <c r="I2559" s="9">
        <v>0</v>
      </c>
      <c r="J2559" s="34">
        <v>0</v>
      </c>
      <c r="K2559" s="34">
        <v>0</v>
      </c>
      <c r="L2559" s="9">
        <v>4</v>
      </c>
    </row>
    <row r="2560" spans="1:12" x14ac:dyDescent="0.3">
      <c r="A2560" s="3" t="s">
        <v>129</v>
      </c>
      <c r="B2560" s="3">
        <f t="shared" si="78"/>
        <v>45600</v>
      </c>
      <c r="C2560" s="7" t="s">
        <v>62</v>
      </c>
      <c r="D2560" s="7" t="s">
        <v>55</v>
      </c>
      <c r="E2560" s="9">
        <v>387</v>
      </c>
      <c r="F2560" s="9">
        <v>187</v>
      </c>
      <c r="G2560" s="9">
        <f t="shared" si="79"/>
        <v>72369</v>
      </c>
      <c r="H2560" s="9">
        <v>0</v>
      </c>
      <c r="I2560" s="9">
        <v>0</v>
      </c>
      <c r="J2560" s="34">
        <v>0</v>
      </c>
      <c r="K2560" s="34">
        <v>0</v>
      </c>
      <c r="L2560" s="9">
        <v>0</v>
      </c>
    </row>
    <row r="2561" spans="1:12" x14ac:dyDescent="0.3">
      <c r="A2561" s="3" t="s">
        <v>129</v>
      </c>
      <c r="B2561" s="3">
        <f t="shared" si="78"/>
        <v>45600</v>
      </c>
      <c r="C2561" s="7" t="s">
        <v>62</v>
      </c>
      <c r="D2561" s="7" t="s">
        <v>56</v>
      </c>
      <c r="E2561" s="9">
        <v>421</v>
      </c>
      <c r="F2561" s="9">
        <v>203</v>
      </c>
      <c r="G2561" s="9">
        <f t="shared" si="79"/>
        <v>85463</v>
      </c>
      <c r="H2561" s="9">
        <v>0</v>
      </c>
      <c r="I2561" s="9">
        <v>0</v>
      </c>
      <c r="J2561" s="34">
        <v>0</v>
      </c>
      <c r="K2561" s="34">
        <v>0</v>
      </c>
      <c r="L2561" s="9">
        <v>0</v>
      </c>
    </row>
    <row r="2562" spans="1:12" x14ac:dyDescent="0.3">
      <c r="A2562" s="3" t="s">
        <v>129</v>
      </c>
      <c r="B2562" s="3">
        <f t="shared" ref="B2562:B2625" si="80">DATE(LEFT(A2562,4),1,1)
 + MOD(1 - WEEKDAY(DATE(LEFT(A2562,4),1,1),2),7)
 + 7*(VALUE(RIGHT(A2562,2)) - 1)</f>
        <v>45600</v>
      </c>
      <c r="C2562" s="7" t="s">
        <v>62</v>
      </c>
      <c r="D2562" s="7" t="s">
        <v>57</v>
      </c>
      <c r="E2562" s="9">
        <v>356</v>
      </c>
      <c r="F2562" s="9">
        <v>178</v>
      </c>
      <c r="G2562" s="9">
        <f t="shared" ref="G2562:G2625" si="81">E2562*F2562</f>
        <v>63368</v>
      </c>
      <c r="H2562" s="9">
        <v>0</v>
      </c>
      <c r="I2562" s="9">
        <v>0</v>
      </c>
      <c r="J2562" s="34">
        <v>0</v>
      </c>
      <c r="K2562" s="34">
        <v>0</v>
      </c>
      <c r="L2562" s="9">
        <v>0</v>
      </c>
    </row>
    <row r="2563" spans="1:12" x14ac:dyDescent="0.3">
      <c r="A2563" s="3" t="s">
        <v>129</v>
      </c>
      <c r="B2563" s="3">
        <f t="shared" si="80"/>
        <v>45600</v>
      </c>
      <c r="C2563" s="7" t="s">
        <v>62</v>
      </c>
      <c r="D2563" s="7" t="s">
        <v>58</v>
      </c>
      <c r="E2563" s="9">
        <v>56</v>
      </c>
      <c r="F2563" s="9">
        <v>5210</v>
      </c>
      <c r="G2563" s="9">
        <f t="shared" si="81"/>
        <v>291760</v>
      </c>
      <c r="H2563" s="9">
        <v>0</v>
      </c>
      <c r="I2563" s="9">
        <v>0</v>
      </c>
      <c r="J2563" s="34">
        <v>0</v>
      </c>
      <c r="K2563" s="34">
        <v>0</v>
      </c>
      <c r="L2563" s="9">
        <v>0</v>
      </c>
    </row>
    <row r="2564" spans="1:12" x14ac:dyDescent="0.3">
      <c r="A2564" s="3" t="s">
        <v>129</v>
      </c>
      <c r="B2564" s="3">
        <f t="shared" si="80"/>
        <v>45600</v>
      </c>
      <c r="C2564" s="7" t="s">
        <v>62</v>
      </c>
      <c r="D2564" s="7" t="s">
        <v>59</v>
      </c>
      <c r="E2564" s="9">
        <v>51</v>
      </c>
      <c r="F2564" s="9">
        <v>5101</v>
      </c>
      <c r="G2564" s="9">
        <f t="shared" si="81"/>
        <v>260151</v>
      </c>
      <c r="H2564" s="9">
        <v>0</v>
      </c>
      <c r="I2564" s="9">
        <v>0</v>
      </c>
      <c r="J2564" s="34">
        <v>0</v>
      </c>
      <c r="K2564" s="34">
        <v>0</v>
      </c>
      <c r="L2564" s="9">
        <v>0</v>
      </c>
    </row>
    <row r="2565" spans="1:12" x14ac:dyDescent="0.3">
      <c r="A2565" s="3" t="s">
        <v>129</v>
      </c>
      <c r="B2565" s="3">
        <f t="shared" si="80"/>
        <v>45600</v>
      </c>
      <c r="C2565" s="7" t="s">
        <v>62</v>
      </c>
      <c r="D2565" s="7" t="s">
        <v>60</v>
      </c>
      <c r="E2565" s="9">
        <v>55</v>
      </c>
      <c r="F2565" s="9">
        <v>4971</v>
      </c>
      <c r="G2565" s="9">
        <f t="shared" si="81"/>
        <v>273405</v>
      </c>
      <c r="H2565" s="9">
        <v>0</v>
      </c>
      <c r="I2565" s="9">
        <v>0</v>
      </c>
      <c r="J2565" s="34">
        <v>0</v>
      </c>
      <c r="K2565" s="34">
        <v>0</v>
      </c>
      <c r="L2565" s="9">
        <v>0</v>
      </c>
    </row>
    <row r="2566" spans="1:12" x14ac:dyDescent="0.3">
      <c r="A2566" s="3" t="s">
        <v>129</v>
      </c>
      <c r="B2566" s="3">
        <f t="shared" si="80"/>
        <v>45600</v>
      </c>
      <c r="C2566" s="7" t="s">
        <v>62</v>
      </c>
      <c r="D2566" s="7" t="s">
        <v>61</v>
      </c>
      <c r="E2566" s="9">
        <v>47</v>
      </c>
      <c r="F2566" s="9">
        <v>1220</v>
      </c>
      <c r="G2566" s="9">
        <f t="shared" si="81"/>
        <v>57340</v>
      </c>
      <c r="H2566" s="9">
        <v>0</v>
      </c>
      <c r="I2566" s="9">
        <v>0</v>
      </c>
      <c r="J2566" s="34">
        <v>0</v>
      </c>
      <c r="K2566" s="34">
        <v>0</v>
      </c>
      <c r="L2566" s="9">
        <v>0</v>
      </c>
    </row>
    <row r="2567" spans="1:12" x14ac:dyDescent="0.3">
      <c r="A2567" s="3" t="s">
        <v>129</v>
      </c>
      <c r="B2567" s="3">
        <f t="shared" si="80"/>
        <v>45600</v>
      </c>
      <c r="C2567" s="7" t="s">
        <v>66</v>
      </c>
      <c r="D2567" s="7" t="s">
        <v>46</v>
      </c>
      <c r="E2567" s="9">
        <v>178</v>
      </c>
      <c r="F2567" s="9">
        <v>307</v>
      </c>
      <c r="G2567" s="9">
        <f t="shared" si="81"/>
        <v>54646</v>
      </c>
      <c r="H2567" s="9">
        <v>0</v>
      </c>
      <c r="I2567" s="9">
        <v>0</v>
      </c>
      <c r="J2567" s="34">
        <v>0</v>
      </c>
      <c r="K2567" s="34">
        <v>0</v>
      </c>
      <c r="L2567" s="9">
        <v>0</v>
      </c>
    </row>
    <row r="2568" spans="1:12" x14ac:dyDescent="0.3">
      <c r="A2568" s="3" t="s">
        <v>129</v>
      </c>
      <c r="B2568" s="3">
        <f t="shared" si="80"/>
        <v>45600</v>
      </c>
      <c r="C2568" s="7" t="s">
        <v>66</v>
      </c>
      <c r="D2568" s="7" t="s">
        <v>49</v>
      </c>
      <c r="E2568" s="9">
        <v>195</v>
      </c>
      <c r="F2568" s="9">
        <v>316</v>
      </c>
      <c r="G2568" s="9">
        <f t="shared" si="81"/>
        <v>61620</v>
      </c>
      <c r="H2568" s="9">
        <v>0</v>
      </c>
      <c r="I2568" s="9">
        <v>0</v>
      </c>
      <c r="J2568" s="34">
        <v>0</v>
      </c>
      <c r="K2568" s="34">
        <v>0</v>
      </c>
      <c r="L2568" s="9">
        <v>0</v>
      </c>
    </row>
    <row r="2569" spans="1:12" x14ac:dyDescent="0.3">
      <c r="A2569" s="3" t="s">
        <v>129</v>
      </c>
      <c r="B2569" s="3">
        <f t="shared" si="80"/>
        <v>45600</v>
      </c>
      <c r="C2569" s="7" t="s">
        <v>66</v>
      </c>
      <c r="D2569" s="7" t="s">
        <v>50</v>
      </c>
      <c r="E2569" s="9">
        <v>172</v>
      </c>
      <c r="F2569" s="9">
        <v>329</v>
      </c>
      <c r="G2569" s="9">
        <f t="shared" si="81"/>
        <v>56588</v>
      </c>
      <c r="H2569" s="9">
        <v>0</v>
      </c>
      <c r="I2569" s="9">
        <v>0</v>
      </c>
      <c r="J2569" s="34">
        <v>0</v>
      </c>
      <c r="K2569" s="34">
        <v>0</v>
      </c>
      <c r="L2569" s="9">
        <v>0</v>
      </c>
    </row>
    <row r="2570" spans="1:12" x14ac:dyDescent="0.3">
      <c r="A2570" s="3" t="s">
        <v>129</v>
      </c>
      <c r="B2570" s="3">
        <f t="shared" si="80"/>
        <v>45600</v>
      </c>
      <c r="C2570" s="7" t="s">
        <v>66</v>
      </c>
      <c r="D2570" s="7" t="s">
        <v>51</v>
      </c>
      <c r="E2570" s="9">
        <v>215</v>
      </c>
      <c r="F2570" s="9">
        <v>366</v>
      </c>
      <c r="G2570" s="9">
        <f t="shared" si="81"/>
        <v>78690</v>
      </c>
      <c r="H2570" s="9">
        <v>1</v>
      </c>
      <c r="I2570" s="9">
        <v>1</v>
      </c>
      <c r="J2570" s="34">
        <v>0.12</v>
      </c>
      <c r="K2570" s="34">
        <v>0.01</v>
      </c>
      <c r="L2570" s="9">
        <v>0</v>
      </c>
    </row>
    <row r="2571" spans="1:12" x14ac:dyDescent="0.3">
      <c r="A2571" s="3" t="s">
        <v>129</v>
      </c>
      <c r="B2571" s="3">
        <f t="shared" si="80"/>
        <v>45600</v>
      </c>
      <c r="C2571" s="7" t="s">
        <v>66</v>
      </c>
      <c r="D2571" s="7" t="s">
        <v>52</v>
      </c>
      <c r="E2571" s="9">
        <v>225</v>
      </c>
      <c r="F2571" s="9">
        <v>269</v>
      </c>
      <c r="G2571" s="9">
        <f t="shared" si="81"/>
        <v>60525</v>
      </c>
      <c r="H2571" s="9">
        <v>1</v>
      </c>
      <c r="I2571" s="9">
        <v>0</v>
      </c>
      <c r="J2571" s="34">
        <v>0.19</v>
      </c>
      <c r="K2571" s="34">
        <v>0.01</v>
      </c>
      <c r="L2571" s="9">
        <v>0</v>
      </c>
    </row>
    <row r="2572" spans="1:12" x14ac:dyDescent="0.3">
      <c r="A2572" s="3" t="s">
        <v>129</v>
      </c>
      <c r="B2572" s="3">
        <f t="shared" si="80"/>
        <v>45600</v>
      </c>
      <c r="C2572" s="7" t="s">
        <v>66</v>
      </c>
      <c r="D2572" s="7" t="s">
        <v>54</v>
      </c>
      <c r="E2572" s="9">
        <v>290</v>
      </c>
      <c r="F2572" s="9">
        <v>170</v>
      </c>
      <c r="G2572" s="9">
        <f t="shared" si="81"/>
        <v>49300</v>
      </c>
      <c r="H2572" s="9">
        <v>0</v>
      </c>
      <c r="I2572" s="9">
        <v>0</v>
      </c>
      <c r="J2572" s="34">
        <v>0</v>
      </c>
      <c r="K2572" s="34">
        <v>0</v>
      </c>
      <c r="L2572" s="9">
        <v>0</v>
      </c>
    </row>
    <row r="2573" spans="1:12" x14ac:dyDescent="0.3">
      <c r="A2573" s="3" t="s">
        <v>129</v>
      </c>
      <c r="B2573" s="3">
        <f t="shared" si="80"/>
        <v>45600</v>
      </c>
      <c r="C2573" s="7" t="s">
        <v>66</v>
      </c>
      <c r="D2573" s="7" t="s">
        <v>55</v>
      </c>
      <c r="E2573" s="9">
        <v>289</v>
      </c>
      <c r="F2573" s="9">
        <v>191</v>
      </c>
      <c r="G2573" s="9">
        <f t="shared" si="81"/>
        <v>55199</v>
      </c>
      <c r="H2573" s="9">
        <v>0</v>
      </c>
      <c r="I2573" s="9">
        <v>0</v>
      </c>
      <c r="J2573" s="34">
        <v>0</v>
      </c>
      <c r="K2573" s="34">
        <v>0</v>
      </c>
      <c r="L2573" s="9">
        <v>0</v>
      </c>
    </row>
    <row r="2574" spans="1:12" x14ac:dyDescent="0.3">
      <c r="A2574" s="3" t="s">
        <v>129</v>
      </c>
      <c r="B2574" s="3">
        <f t="shared" si="80"/>
        <v>45600</v>
      </c>
      <c r="C2574" s="7" t="s">
        <v>66</v>
      </c>
      <c r="D2574" s="7" t="s">
        <v>56</v>
      </c>
      <c r="E2574" s="9">
        <v>249</v>
      </c>
      <c r="F2574" s="9">
        <v>212</v>
      </c>
      <c r="G2574" s="9">
        <f t="shared" si="81"/>
        <v>52788</v>
      </c>
      <c r="H2574" s="9">
        <v>0</v>
      </c>
      <c r="I2574" s="9">
        <v>0</v>
      </c>
      <c r="J2574" s="34">
        <v>0</v>
      </c>
      <c r="K2574" s="34">
        <v>0</v>
      </c>
      <c r="L2574" s="9">
        <v>0</v>
      </c>
    </row>
    <row r="2575" spans="1:12" x14ac:dyDescent="0.3">
      <c r="A2575" s="3" t="s">
        <v>129</v>
      </c>
      <c r="B2575" s="3">
        <f t="shared" si="80"/>
        <v>45600</v>
      </c>
      <c r="C2575" s="7" t="s">
        <v>66</v>
      </c>
      <c r="D2575" s="7" t="s">
        <v>57</v>
      </c>
      <c r="E2575" s="9">
        <v>286</v>
      </c>
      <c r="F2575" s="9">
        <v>180</v>
      </c>
      <c r="G2575" s="9">
        <f t="shared" si="81"/>
        <v>51480</v>
      </c>
      <c r="H2575" s="9">
        <v>0</v>
      </c>
      <c r="I2575" s="9">
        <v>0</v>
      </c>
      <c r="J2575" s="34">
        <v>0</v>
      </c>
      <c r="K2575" s="34">
        <v>0</v>
      </c>
      <c r="L2575" s="9">
        <v>0</v>
      </c>
    </row>
    <row r="2576" spans="1:12" x14ac:dyDescent="0.3">
      <c r="A2576" s="3" t="s">
        <v>129</v>
      </c>
      <c r="B2576" s="3">
        <f t="shared" si="80"/>
        <v>45600</v>
      </c>
      <c r="C2576" s="7" t="s">
        <v>66</v>
      </c>
      <c r="D2576" s="7" t="s">
        <v>58</v>
      </c>
      <c r="E2576" s="9">
        <v>44</v>
      </c>
      <c r="F2576" s="9">
        <v>5362</v>
      </c>
      <c r="G2576" s="9">
        <f t="shared" si="81"/>
        <v>235928</v>
      </c>
      <c r="H2576" s="9">
        <v>0</v>
      </c>
      <c r="I2576" s="9">
        <v>0</v>
      </c>
      <c r="J2576" s="34">
        <v>0</v>
      </c>
      <c r="K2576" s="34">
        <v>0</v>
      </c>
      <c r="L2576" s="9">
        <v>0</v>
      </c>
    </row>
    <row r="2577" spans="1:12" x14ac:dyDescent="0.3">
      <c r="A2577" s="3" t="s">
        <v>129</v>
      </c>
      <c r="B2577" s="3">
        <f t="shared" si="80"/>
        <v>45600</v>
      </c>
      <c r="C2577" s="7" t="s">
        <v>66</v>
      </c>
      <c r="D2577" s="7" t="s">
        <v>59</v>
      </c>
      <c r="E2577" s="9">
        <v>46</v>
      </c>
      <c r="F2577" s="9">
        <v>5214</v>
      </c>
      <c r="G2577" s="9">
        <f t="shared" si="81"/>
        <v>239844</v>
      </c>
      <c r="H2577" s="9">
        <v>0</v>
      </c>
      <c r="I2577" s="9">
        <v>0</v>
      </c>
      <c r="J2577" s="34">
        <v>0</v>
      </c>
      <c r="K2577" s="34">
        <v>0</v>
      </c>
      <c r="L2577" s="9">
        <v>0</v>
      </c>
    </row>
    <row r="2578" spans="1:12" x14ac:dyDescent="0.3">
      <c r="A2578" s="3" t="s">
        <v>129</v>
      </c>
      <c r="B2578" s="3">
        <f t="shared" si="80"/>
        <v>45600</v>
      </c>
      <c r="C2578" s="7" t="s">
        <v>66</v>
      </c>
      <c r="D2578" s="7" t="s">
        <v>60</v>
      </c>
      <c r="E2578" s="9">
        <v>44</v>
      </c>
      <c r="F2578" s="9">
        <v>5142</v>
      </c>
      <c r="G2578" s="9">
        <f t="shared" si="81"/>
        <v>226248</v>
      </c>
      <c r="H2578" s="9">
        <v>0</v>
      </c>
      <c r="I2578" s="9">
        <v>0</v>
      </c>
      <c r="J2578" s="34">
        <v>0</v>
      </c>
      <c r="K2578" s="34">
        <v>0</v>
      </c>
      <c r="L2578" s="9">
        <v>0</v>
      </c>
    </row>
    <row r="2579" spans="1:12" x14ac:dyDescent="0.3">
      <c r="A2579" s="3" t="s">
        <v>129</v>
      </c>
      <c r="B2579" s="3">
        <f t="shared" si="80"/>
        <v>45600</v>
      </c>
      <c r="C2579" s="7" t="s">
        <v>70</v>
      </c>
      <c r="D2579" s="7" t="s">
        <v>46</v>
      </c>
      <c r="E2579" s="9">
        <v>86</v>
      </c>
      <c r="F2579" s="9">
        <v>315</v>
      </c>
      <c r="G2579" s="9">
        <f t="shared" si="81"/>
        <v>27090</v>
      </c>
      <c r="H2579" s="9">
        <v>0</v>
      </c>
      <c r="I2579" s="9">
        <v>0</v>
      </c>
      <c r="J2579" s="34">
        <v>0</v>
      </c>
      <c r="K2579" s="34">
        <v>0</v>
      </c>
      <c r="L2579" s="9">
        <v>0</v>
      </c>
    </row>
    <row r="2580" spans="1:12" x14ac:dyDescent="0.3">
      <c r="A2580" s="3" t="s">
        <v>129</v>
      </c>
      <c r="B2580" s="3">
        <f t="shared" si="80"/>
        <v>45600</v>
      </c>
      <c r="C2580" s="7" t="s">
        <v>70</v>
      </c>
      <c r="D2580" s="7" t="s">
        <v>49</v>
      </c>
      <c r="E2580" s="9">
        <v>83</v>
      </c>
      <c r="F2580" s="9">
        <v>323</v>
      </c>
      <c r="G2580" s="9">
        <f t="shared" si="81"/>
        <v>26809</v>
      </c>
      <c r="H2580" s="9">
        <v>0</v>
      </c>
      <c r="I2580" s="9">
        <v>0</v>
      </c>
      <c r="J2580" s="34">
        <v>0</v>
      </c>
      <c r="K2580" s="34">
        <v>0</v>
      </c>
      <c r="L2580" s="9">
        <v>0</v>
      </c>
    </row>
    <row r="2581" spans="1:12" x14ac:dyDescent="0.3">
      <c r="A2581" s="3" t="s">
        <v>129</v>
      </c>
      <c r="B2581" s="3">
        <f t="shared" si="80"/>
        <v>45600</v>
      </c>
      <c r="C2581" s="7" t="s">
        <v>70</v>
      </c>
      <c r="D2581" s="7" t="s">
        <v>50</v>
      </c>
      <c r="E2581" s="9">
        <v>93</v>
      </c>
      <c r="F2581" s="9">
        <v>332</v>
      </c>
      <c r="G2581" s="9">
        <f t="shared" si="81"/>
        <v>30876</v>
      </c>
      <c r="H2581" s="9">
        <v>1</v>
      </c>
      <c r="I2581" s="9">
        <v>0</v>
      </c>
      <c r="J2581" s="34">
        <v>0.12</v>
      </c>
      <c r="K2581" s="34">
        <v>0.01</v>
      </c>
      <c r="L2581" s="9">
        <v>0</v>
      </c>
    </row>
    <row r="2582" spans="1:12" x14ac:dyDescent="0.3">
      <c r="A2582" s="3" t="s">
        <v>129</v>
      </c>
      <c r="B2582" s="3">
        <f t="shared" si="80"/>
        <v>45600</v>
      </c>
      <c r="C2582" s="7" t="s">
        <v>70</v>
      </c>
      <c r="D2582" s="7" t="s">
        <v>52</v>
      </c>
      <c r="E2582" s="9">
        <v>88</v>
      </c>
      <c r="F2582" s="9">
        <v>273</v>
      </c>
      <c r="G2582" s="9">
        <f t="shared" si="81"/>
        <v>24024</v>
      </c>
      <c r="H2582" s="9">
        <v>0</v>
      </c>
      <c r="I2582" s="9">
        <v>0</v>
      </c>
      <c r="J2582" s="34">
        <v>0</v>
      </c>
      <c r="K2582" s="34">
        <v>0</v>
      </c>
      <c r="L2582" s="9">
        <v>0</v>
      </c>
    </row>
    <row r="2583" spans="1:12" x14ac:dyDescent="0.3">
      <c r="A2583" s="3" t="s">
        <v>129</v>
      </c>
      <c r="B2583" s="3">
        <f t="shared" si="80"/>
        <v>45600</v>
      </c>
      <c r="C2583" s="7" t="s">
        <v>70</v>
      </c>
      <c r="D2583" s="7" t="s">
        <v>55</v>
      </c>
      <c r="E2583" s="9">
        <v>119</v>
      </c>
      <c r="F2583" s="9">
        <v>196</v>
      </c>
      <c r="G2583" s="9">
        <f t="shared" si="81"/>
        <v>23324</v>
      </c>
      <c r="H2583" s="9">
        <v>0</v>
      </c>
      <c r="I2583" s="9">
        <v>0</v>
      </c>
      <c r="J2583" s="34">
        <v>0</v>
      </c>
      <c r="K2583" s="34">
        <v>0</v>
      </c>
      <c r="L2583" s="9">
        <v>1</v>
      </c>
    </row>
    <row r="2584" spans="1:12" x14ac:dyDescent="0.3">
      <c r="A2584" s="3" t="s">
        <v>129</v>
      </c>
      <c r="B2584" s="3">
        <f t="shared" si="80"/>
        <v>45600</v>
      </c>
      <c r="C2584" s="7" t="s">
        <v>70</v>
      </c>
      <c r="D2584" s="7" t="s">
        <v>56</v>
      </c>
      <c r="E2584" s="9">
        <v>168</v>
      </c>
      <c r="F2584" s="9">
        <v>215</v>
      </c>
      <c r="G2584" s="9">
        <f t="shared" si="81"/>
        <v>36120</v>
      </c>
      <c r="H2584" s="9">
        <v>1</v>
      </c>
      <c r="I2584" s="9">
        <v>1</v>
      </c>
      <c r="J2584" s="34">
        <v>0.17</v>
      </c>
      <c r="K2584" s="34">
        <v>0.02</v>
      </c>
      <c r="L2584" s="9">
        <v>0</v>
      </c>
    </row>
    <row r="2585" spans="1:12" x14ac:dyDescent="0.3">
      <c r="A2585" s="3" t="s">
        <v>129</v>
      </c>
      <c r="B2585" s="3">
        <f t="shared" si="80"/>
        <v>45600</v>
      </c>
      <c r="C2585" s="7" t="s">
        <v>70</v>
      </c>
      <c r="D2585" s="7" t="s">
        <v>57</v>
      </c>
      <c r="E2585" s="9">
        <v>117</v>
      </c>
      <c r="F2585" s="9">
        <v>186</v>
      </c>
      <c r="G2585" s="9">
        <f t="shared" si="81"/>
        <v>21762</v>
      </c>
      <c r="H2585" s="9">
        <v>0</v>
      </c>
      <c r="I2585" s="9">
        <v>0</v>
      </c>
      <c r="J2585" s="34">
        <v>0</v>
      </c>
      <c r="K2585" s="34">
        <v>0</v>
      </c>
      <c r="L2585" s="9">
        <v>0</v>
      </c>
    </row>
    <row r="2586" spans="1:12" x14ac:dyDescent="0.3">
      <c r="A2586" s="3" t="s">
        <v>129</v>
      </c>
      <c r="B2586" s="3">
        <f t="shared" si="80"/>
        <v>45600</v>
      </c>
      <c r="C2586" s="7" t="s">
        <v>74</v>
      </c>
      <c r="D2586" s="7" t="s">
        <v>46</v>
      </c>
      <c r="E2586" s="9">
        <v>243</v>
      </c>
      <c r="F2586" s="9">
        <v>302</v>
      </c>
      <c r="G2586" s="9">
        <f t="shared" si="81"/>
        <v>73386</v>
      </c>
      <c r="H2586" s="9">
        <v>0</v>
      </c>
      <c r="I2586" s="9">
        <v>0</v>
      </c>
      <c r="J2586" s="34">
        <v>0</v>
      </c>
      <c r="K2586" s="34">
        <v>0</v>
      </c>
      <c r="L2586" s="9">
        <v>0</v>
      </c>
    </row>
    <row r="2587" spans="1:12" x14ac:dyDescent="0.3">
      <c r="A2587" s="3" t="s">
        <v>129</v>
      </c>
      <c r="B2587" s="3">
        <f t="shared" si="80"/>
        <v>45600</v>
      </c>
      <c r="C2587" s="7" t="s">
        <v>74</v>
      </c>
      <c r="D2587" s="7" t="s">
        <v>49</v>
      </c>
      <c r="E2587" s="9">
        <v>331</v>
      </c>
      <c r="F2587" s="9">
        <v>309</v>
      </c>
      <c r="G2587" s="9">
        <f t="shared" si="81"/>
        <v>102279</v>
      </c>
      <c r="H2587" s="9">
        <v>1</v>
      </c>
      <c r="I2587" s="9">
        <v>0</v>
      </c>
      <c r="J2587" s="34">
        <v>0.23</v>
      </c>
      <c r="K2587" s="34">
        <v>0.02</v>
      </c>
      <c r="L2587" s="9">
        <v>0</v>
      </c>
    </row>
    <row r="2588" spans="1:12" x14ac:dyDescent="0.3">
      <c r="A2588" s="3" t="s">
        <v>129</v>
      </c>
      <c r="B2588" s="3">
        <f t="shared" si="80"/>
        <v>45600</v>
      </c>
      <c r="C2588" s="7" t="s">
        <v>74</v>
      </c>
      <c r="D2588" s="7" t="s">
        <v>50</v>
      </c>
      <c r="E2588" s="9">
        <v>347</v>
      </c>
      <c r="F2588" s="9">
        <v>321</v>
      </c>
      <c r="G2588" s="9">
        <f t="shared" si="81"/>
        <v>111387</v>
      </c>
      <c r="H2588" s="9">
        <v>1</v>
      </c>
      <c r="I2588" s="9">
        <v>1</v>
      </c>
      <c r="J2588" s="34">
        <v>0.2</v>
      </c>
      <c r="K2588" s="34">
        <v>0.02</v>
      </c>
      <c r="L2588" s="9">
        <v>0</v>
      </c>
    </row>
    <row r="2589" spans="1:12" x14ac:dyDescent="0.3">
      <c r="A2589" s="3" t="s">
        <v>129</v>
      </c>
      <c r="B2589" s="3">
        <f t="shared" si="80"/>
        <v>45600</v>
      </c>
      <c r="C2589" s="7" t="s">
        <v>74</v>
      </c>
      <c r="D2589" s="7" t="s">
        <v>51</v>
      </c>
      <c r="E2589" s="9">
        <v>234</v>
      </c>
      <c r="F2589" s="9">
        <v>357</v>
      </c>
      <c r="G2589" s="9">
        <f t="shared" si="81"/>
        <v>83538</v>
      </c>
      <c r="H2589" s="9">
        <v>0</v>
      </c>
      <c r="I2589" s="9">
        <v>0</v>
      </c>
      <c r="J2589" s="34">
        <v>0</v>
      </c>
      <c r="K2589" s="34">
        <v>0</v>
      </c>
      <c r="L2589" s="9">
        <v>0</v>
      </c>
    </row>
    <row r="2590" spans="1:12" x14ac:dyDescent="0.3">
      <c r="A2590" s="3" t="s">
        <v>129</v>
      </c>
      <c r="B2590" s="3">
        <f t="shared" si="80"/>
        <v>45600</v>
      </c>
      <c r="C2590" s="7" t="s">
        <v>74</v>
      </c>
      <c r="D2590" s="7" t="s">
        <v>52</v>
      </c>
      <c r="E2590" s="9">
        <v>249</v>
      </c>
      <c r="F2590" s="9">
        <v>261</v>
      </c>
      <c r="G2590" s="9">
        <f t="shared" si="81"/>
        <v>64989</v>
      </c>
      <c r="H2590" s="9">
        <v>0</v>
      </c>
      <c r="I2590" s="9">
        <v>0</v>
      </c>
      <c r="J2590" s="34">
        <v>0</v>
      </c>
      <c r="K2590" s="34">
        <v>0</v>
      </c>
      <c r="L2590" s="9">
        <v>0</v>
      </c>
    </row>
    <row r="2591" spans="1:12" x14ac:dyDescent="0.3">
      <c r="A2591" s="3" t="s">
        <v>129</v>
      </c>
      <c r="B2591" s="3">
        <f t="shared" si="80"/>
        <v>45600</v>
      </c>
      <c r="C2591" s="7" t="s">
        <v>74</v>
      </c>
      <c r="D2591" s="7" t="s">
        <v>54</v>
      </c>
      <c r="E2591" s="9">
        <v>369</v>
      </c>
      <c r="F2591" s="9">
        <v>169</v>
      </c>
      <c r="G2591" s="9">
        <f t="shared" si="81"/>
        <v>62361</v>
      </c>
      <c r="H2591" s="9">
        <v>0</v>
      </c>
      <c r="I2591" s="9">
        <v>0</v>
      </c>
      <c r="J2591" s="34">
        <v>0</v>
      </c>
      <c r="K2591" s="34">
        <v>0</v>
      </c>
      <c r="L2591" s="9">
        <v>0</v>
      </c>
    </row>
    <row r="2592" spans="1:12" x14ac:dyDescent="0.3">
      <c r="A2592" s="3" t="s">
        <v>129</v>
      </c>
      <c r="B2592" s="3">
        <f t="shared" si="80"/>
        <v>45600</v>
      </c>
      <c r="C2592" s="7" t="s">
        <v>74</v>
      </c>
      <c r="D2592" s="7" t="s">
        <v>55</v>
      </c>
      <c r="E2592" s="9">
        <v>433</v>
      </c>
      <c r="F2592" s="9">
        <v>187</v>
      </c>
      <c r="G2592" s="9">
        <f t="shared" si="81"/>
        <v>80971</v>
      </c>
      <c r="H2592" s="9">
        <v>0</v>
      </c>
      <c r="I2592" s="9">
        <v>0</v>
      </c>
      <c r="J2592" s="34">
        <v>0</v>
      </c>
      <c r="K2592" s="34">
        <v>0</v>
      </c>
      <c r="L2592" s="9">
        <v>0</v>
      </c>
    </row>
    <row r="2593" spans="1:12" x14ac:dyDescent="0.3">
      <c r="A2593" s="3" t="s">
        <v>129</v>
      </c>
      <c r="B2593" s="3">
        <f t="shared" si="80"/>
        <v>45600</v>
      </c>
      <c r="C2593" s="7" t="s">
        <v>74</v>
      </c>
      <c r="D2593" s="7" t="s">
        <v>56</v>
      </c>
      <c r="E2593" s="9">
        <v>322</v>
      </c>
      <c r="F2593" s="9">
        <v>208</v>
      </c>
      <c r="G2593" s="9">
        <f t="shared" si="81"/>
        <v>66976</v>
      </c>
      <c r="H2593" s="9">
        <v>0</v>
      </c>
      <c r="I2593" s="9">
        <v>0</v>
      </c>
      <c r="J2593" s="34">
        <v>0</v>
      </c>
      <c r="K2593" s="34">
        <v>0</v>
      </c>
      <c r="L2593" s="9">
        <v>0</v>
      </c>
    </row>
    <row r="2594" spans="1:12" x14ac:dyDescent="0.3">
      <c r="A2594" s="3" t="s">
        <v>129</v>
      </c>
      <c r="B2594" s="3">
        <f t="shared" si="80"/>
        <v>45600</v>
      </c>
      <c r="C2594" s="7" t="s">
        <v>74</v>
      </c>
      <c r="D2594" s="7" t="s">
        <v>57</v>
      </c>
      <c r="E2594" s="9">
        <v>353</v>
      </c>
      <c r="F2594" s="9">
        <v>180</v>
      </c>
      <c r="G2594" s="9">
        <f t="shared" si="81"/>
        <v>63540</v>
      </c>
      <c r="H2594" s="9">
        <v>0</v>
      </c>
      <c r="I2594" s="9">
        <v>0</v>
      </c>
      <c r="J2594" s="34">
        <v>0</v>
      </c>
      <c r="K2594" s="34">
        <v>0</v>
      </c>
      <c r="L2594" s="9">
        <v>0</v>
      </c>
    </row>
    <row r="2595" spans="1:12" x14ac:dyDescent="0.3">
      <c r="A2595" s="3" t="s">
        <v>129</v>
      </c>
      <c r="B2595" s="3">
        <f t="shared" si="80"/>
        <v>45600</v>
      </c>
      <c r="C2595" s="7" t="s">
        <v>74</v>
      </c>
      <c r="D2595" s="7" t="s">
        <v>58</v>
      </c>
      <c r="E2595" s="9">
        <v>52</v>
      </c>
      <c r="F2595" s="9">
        <v>5255</v>
      </c>
      <c r="G2595" s="9">
        <f t="shared" si="81"/>
        <v>273260</v>
      </c>
      <c r="H2595" s="9">
        <v>0</v>
      </c>
      <c r="I2595" s="9">
        <v>0</v>
      </c>
      <c r="J2595" s="34">
        <v>0</v>
      </c>
      <c r="K2595" s="34">
        <v>0</v>
      </c>
      <c r="L2595" s="9">
        <v>0</v>
      </c>
    </row>
    <row r="2596" spans="1:12" x14ac:dyDescent="0.3">
      <c r="A2596" s="3" t="s">
        <v>129</v>
      </c>
      <c r="B2596" s="3">
        <f t="shared" si="80"/>
        <v>45600</v>
      </c>
      <c r="C2596" s="7" t="s">
        <v>74</v>
      </c>
      <c r="D2596" s="7" t="s">
        <v>59</v>
      </c>
      <c r="E2596" s="9">
        <v>50</v>
      </c>
      <c r="F2596" s="9">
        <v>5145</v>
      </c>
      <c r="G2596" s="9">
        <f t="shared" si="81"/>
        <v>257250</v>
      </c>
      <c r="H2596" s="9">
        <v>0</v>
      </c>
      <c r="I2596" s="9">
        <v>0</v>
      </c>
      <c r="J2596" s="34">
        <v>0</v>
      </c>
      <c r="K2596" s="34">
        <v>0</v>
      </c>
      <c r="L2596" s="9">
        <v>0</v>
      </c>
    </row>
    <row r="2597" spans="1:12" x14ac:dyDescent="0.3">
      <c r="A2597" s="3" t="s">
        <v>129</v>
      </c>
      <c r="B2597" s="3">
        <f t="shared" si="80"/>
        <v>45600</v>
      </c>
      <c r="C2597" s="7" t="s">
        <v>74</v>
      </c>
      <c r="D2597" s="7" t="s">
        <v>60</v>
      </c>
      <c r="E2597" s="9">
        <v>56</v>
      </c>
      <c r="F2597" s="9">
        <v>4971</v>
      </c>
      <c r="G2597" s="9">
        <f t="shared" si="81"/>
        <v>278376</v>
      </c>
      <c r="H2597" s="9">
        <v>0</v>
      </c>
      <c r="I2597" s="9">
        <v>0</v>
      </c>
      <c r="J2597" s="34">
        <v>0</v>
      </c>
      <c r="K2597" s="34">
        <v>0</v>
      </c>
      <c r="L2597" s="9">
        <v>0</v>
      </c>
    </row>
    <row r="2598" spans="1:12" x14ac:dyDescent="0.3">
      <c r="A2598" s="3" t="s">
        <v>129</v>
      </c>
      <c r="B2598" s="3">
        <f t="shared" si="80"/>
        <v>45600</v>
      </c>
      <c r="C2598" s="7" t="s">
        <v>74</v>
      </c>
      <c r="D2598" s="7" t="s">
        <v>61</v>
      </c>
      <c r="E2598" s="9">
        <v>58</v>
      </c>
      <c r="F2598" s="9">
        <v>1221</v>
      </c>
      <c r="G2598" s="9">
        <f t="shared" si="81"/>
        <v>70818</v>
      </c>
      <c r="H2598" s="9">
        <v>0</v>
      </c>
      <c r="I2598" s="9">
        <v>0</v>
      </c>
      <c r="J2598" s="34">
        <v>0</v>
      </c>
      <c r="K2598" s="34">
        <v>0</v>
      </c>
      <c r="L2598" s="9">
        <v>0</v>
      </c>
    </row>
    <row r="2599" spans="1:12" x14ac:dyDescent="0.3">
      <c r="A2599" s="3" t="s">
        <v>129</v>
      </c>
      <c r="B2599" s="3">
        <f t="shared" si="80"/>
        <v>45600</v>
      </c>
      <c r="C2599" s="7" t="s">
        <v>76</v>
      </c>
      <c r="D2599" s="7" t="s">
        <v>46</v>
      </c>
      <c r="E2599" s="9">
        <v>142</v>
      </c>
      <c r="F2599" s="9">
        <v>312</v>
      </c>
      <c r="G2599" s="9">
        <f t="shared" si="81"/>
        <v>44304</v>
      </c>
      <c r="H2599" s="9">
        <v>1</v>
      </c>
      <c r="I2599" s="9">
        <v>0</v>
      </c>
      <c r="J2599" s="34">
        <v>0.17</v>
      </c>
      <c r="K2599" s="34">
        <v>0.02</v>
      </c>
      <c r="L2599" s="9">
        <v>0</v>
      </c>
    </row>
    <row r="2600" spans="1:12" x14ac:dyDescent="0.3">
      <c r="A2600" s="3" t="s">
        <v>129</v>
      </c>
      <c r="B2600" s="3">
        <f t="shared" si="80"/>
        <v>45600</v>
      </c>
      <c r="C2600" s="7" t="s">
        <v>76</v>
      </c>
      <c r="D2600" s="7" t="s">
        <v>49</v>
      </c>
      <c r="E2600" s="9">
        <v>121</v>
      </c>
      <c r="F2600" s="9">
        <v>325</v>
      </c>
      <c r="G2600" s="9">
        <f t="shared" si="81"/>
        <v>39325</v>
      </c>
      <c r="H2600" s="9">
        <v>0</v>
      </c>
      <c r="I2600" s="9">
        <v>0</v>
      </c>
      <c r="J2600" s="34">
        <v>0</v>
      </c>
      <c r="K2600" s="34">
        <v>0</v>
      </c>
      <c r="L2600" s="9">
        <v>0</v>
      </c>
    </row>
    <row r="2601" spans="1:12" x14ac:dyDescent="0.3">
      <c r="A2601" s="3" t="s">
        <v>129</v>
      </c>
      <c r="B2601" s="3">
        <f t="shared" si="80"/>
        <v>45600</v>
      </c>
      <c r="C2601" s="7" t="s">
        <v>76</v>
      </c>
      <c r="D2601" s="7" t="s">
        <v>50</v>
      </c>
      <c r="E2601" s="9">
        <v>119</v>
      </c>
      <c r="F2601" s="9">
        <v>335</v>
      </c>
      <c r="G2601" s="9">
        <f t="shared" si="81"/>
        <v>39865</v>
      </c>
      <c r="H2601" s="9">
        <v>1</v>
      </c>
      <c r="I2601" s="9">
        <v>0</v>
      </c>
      <c r="J2601" s="34">
        <v>0.12</v>
      </c>
      <c r="K2601" s="34">
        <v>0.02</v>
      </c>
      <c r="L2601" s="9">
        <v>0</v>
      </c>
    </row>
    <row r="2602" spans="1:12" x14ac:dyDescent="0.3">
      <c r="A2602" s="3" t="s">
        <v>129</v>
      </c>
      <c r="B2602" s="3">
        <f t="shared" si="80"/>
        <v>45600</v>
      </c>
      <c r="C2602" s="7" t="s">
        <v>76</v>
      </c>
      <c r="D2602" s="7" t="s">
        <v>51</v>
      </c>
      <c r="E2602" s="9">
        <v>107</v>
      </c>
      <c r="F2602" s="9">
        <v>374</v>
      </c>
      <c r="G2602" s="9">
        <f t="shared" si="81"/>
        <v>40018</v>
      </c>
      <c r="H2602" s="9">
        <v>0</v>
      </c>
      <c r="I2602" s="9">
        <v>0</v>
      </c>
      <c r="J2602" s="34">
        <v>0</v>
      </c>
      <c r="K2602" s="34">
        <v>0</v>
      </c>
      <c r="L2602" s="9">
        <v>0</v>
      </c>
    </row>
    <row r="2603" spans="1:12" x14ac:dyDescent="0.3">
      <c r="A2603" s="3" t="s">
        <v>129</v>
      </c>
      <c r="B2603" s="3">
        <f t="shared" si="80"/>
        <v>45600</v>
      </c>
      <c r="C2603" s="7" t="s">
        <v>76</v>
      </c>
      <c r="D2603" s="7" t="s">
        <v>52</v>
      </c>
      <c r="E2603" s="9">
        <v>117</v>
      </c>
      <c r="F2603" s="9">
        <v>272</v>
      </c>
      <c r="G2603" s="9">
        <f t="shared" si="81"/>
        <v>31824</v>
      </c>
      <c r="H2603" s="9">
        <v>1</v>
      </c>
      <c r="I2603" s="9">
        <v>0</v>
      </c>
      <c r="J2603" s="34">
        <v>0.1</v>
      </c>
      <c r="K2603" s="34">
        <v>0.02</v>
      </c>
      <c r="L2603" s="9">
        <v>0</v>
      </c>
    </row>
    <row r="2604" spans="1:12" x14ac:dyDescent="0.3">
      <c r="A2604" s="3" t="s">
        <v>129</v>
      </c>
      <c r="B2604" s="3">
        <f t="shared" si="80"/>
        <v>45600</v>
      </c>
      <c r="C2604" s="7" t="s">
        <v>76</v>
      </c>
      <c r="D2604" s="7" t="s">
        <v>54</v>
      </c>
      <c r="E2604" s="9">
        <v>198</v>
      </c>
      <c r="F2604" s="9">
        <v>175</v>
      </c>
      <c r="G2604" s="9">
        <f t="shared" si="81"/>
        <v>34650</v>
      </c>
      <c r="H2604" s="9">
        <v>0</v>
      </c>
      <c r="I2604" s="9">
        <v>0</v>
      </c>
      <c r="J2604" s="34">
        <v>0</v>
      </c>
      <c r="K2604" s="34">
        <v>0</v>
      </c>
      <c r="L2604" s="9">
        <v>0</v>
      </c>
    </row>
    <row r="2605" spans="1:12" x14ac:dyDescent="0.3">
      <c r="A2605" s="3" t="s">
        <v>129</v>
      </c>
      <c r="B2605" s="3">
        <f t="shared" si="80"/>
        <v>45600</v>
      </c>
      <c r="C2605" s="7" t="s">
        <v>76</v>
      </c>
      <c r="D2605" s="7" t="s">
        <v>55</v>
      </c>
      <c r="E2605" s="9">
        <v>200</v>
      </c>
      <c r="F2605" s="9">
        <v>194</v>
      </c>
      <c r="G2605" s="9">
        <f t="shared" si="81"/>
        <v>38800</v>
      </c>
      <c r="H2605" s="9">
        <v>0</v>
      </c>
      <c r="I2605" s="9">
        <v>0</v>
      </c>
      <c r="J2605" s="34">
        <v>0</v>
      </c>
      <c r="K2605" s="34">
        <v>0</v>
      </c>
      <c r="L2605" s="9">
        <v>0</v>
      </c>
    </row>
    <row r="2606" spans="1:12" x14ac:dyDescent="0.3">
      <c r="A2606" s="3" t="s">
        <v>129</v>
      </c>
      <c r="B2606" s="3">
        <f t="shared" si="80"/>
        <v>45600</v>
      </c>
      <c r="C2606" s="7" t="s">
        <v>76</v>
      </c>
      <c r="D2606" s="7" t="s">
        <v>56</v>
      </c>
      <c r="E2606" s="9">
        <v>176</v>
      </c>
      <c r="F2606" s="9">
        <v>214</v>
      </c>
      <c r="G2606" s="9">
        <f t="shared" si="81"/>
        <v>37664</v>
      </c>
      <c r="H2606" s="9">
        <v>0</v>
      </c>
      <c r="I2606" s="9">
        <v>0</v>
      </c>
      <c r="J2606" s="34">
        <v>0</v>
      </c>
      <c r="K2606" s="34">
        <v>0</v>
      </c>
      <c r="L2606" s="9">
        <v>0</v>
      </c>
    </row>
    <row r="2607" spans="1:12" x14ac:dyDescent="0.3">
      <c r="A2607" s="3" t="s">
        <v>129</v>
      </c>
      <c r="B2607" s="3">
        <f t="shared" si="80"/>
        <v>45600</v>
      </c>
      <c r="C2607" s="7" t="s">
        <v>76</v>
      </c>
      <c r="D2607" s="7" t="s">
        <v>57</v>
      </c>
      <c r="E2607" s="9">
        <v>183</v>
      </c>
      <c r="F2607" s="9">
        <v>185</v>
      </c>
      <c r="G2607" s="9">
        <f t="shared" si="81"/>
        <v>33855</v>
      </c>
      <c r="H2607" s="9">
        <v>0</v>
      </c>
      <c r="I2607" s="9">
        <v>0</v>
      </c>
      <c r="J2607" s="34">
        <v>0</v>
      </c>
      <c r="K2607" s="34">
        <v>0</v>
      </c>
      <c r="L2607" s="9">
        <v>0</v>
      </c>
    </row>
    <row r="2608" spans="1:12" x14ac:dyDescent="0.3">
      <c r="A2608" s="3" t="s">
        <v>129</v>
      </c>
      <c r="B2608" s="3">
        <f t="shared" si="80"/>
        <v>45600</v>
      </c>
      <c r="C2608" s="7" t="s">
        <v>76</v>
      </c>
      <c r="D2608" s="7" t="s">
        <v>58</v>
      </c>
      <c r="E2608" s="9">
        <v>50</v>
      </c>
      <c r="F2608" s="9">
        <v>5494</v>
      </c>
      <c r="G2608" s="9">
        <f t="shared" si="81"/>
        <v>274700</v>
      </c>
      <c r="H2608" s="9">
        <v>0</v>
      </c>
      <c r="I2608" s="9">
        <v>0</v>
      </c>
      <c r="J2608" s="34">
        <v>0</v>
      </c>
      <c r="K2608" s="34">
        <v>0</v>
      </c>
      <c r="L2608" s="9">
        <v>0</v>
      </c>
    </row>
    <row r="2609" spans="1:12" x14ac:dyDescent="0.3">
      <c r="A2609" s="3" t="s">
        <v>129</v>
      </c>
      <c r="B2609" s="3">
        <f t="shared" si="80"/>
        <v>45600</v>
      </c>
      <c r="C2609" s="7" t="s">
        <v>76</v>
      </c>
      <c r="D2609" s="7" t="s">
        <v>59</v>
      </c>
      <c r="E2609" s="9">
        <v>60</v>
      </c>
      <c r="F2609" s="9">
        <v>5344</v>
      </c>
      <c r="G2609" s="9">
        <f t="shared" si="81"/>
        <v>320640</v>
      </c>
      <c r="H2609" s="9">
        <v>0</v>
      </c>
      <c r="I2609" s="9">
        <v>0</v>
      </c>
      <c r="J2609" s="34">
        <v>0</v>
      </c>
      <c r="K2609" s="34">
        <v>0</v>
      </c>
      <c r="L2609" s="9">
        <v>0</v>
      </c>
    </row>
    <row r="2610" spans="1:12" x14ac:dyDescent="0.3">
      <c r="A2610" s="3" t="s">
        <v>129</v>
      </c>
      <c r="B2610" s="3">
        <f t="shared" si="80"/>
        <v>45600</v>
      </c>
      <c r="C2610" s="7" t="s">
        <v>76</v>
      </c>
      <c r="D2610" s="7" t="s">
        <v>60</v>
      </c>
      <c r="E2610" s="9">
        <v>67</v>
      </c>
      <c r="F2610" s="9">
        <v>5167</v>
      </c>
      <c r="G2610" s="9">
        <f t="shared" si="81"/>
        <v>346189</v>
      </c>
      <c r="H2610" s="9">
        <v>0</v>
      </c>
      <c r="I2610" s="9">
        <v>0</v>
      </c>
      <c r="J2610" s="34">
        <v>0</v>
      </c>
      <c r="K2610" s="34">
        <v>0</v>
      </c>
      <c r="L2610" s="9">
        <v>1</v>
      </c>
    </row>
    <row r="2611" spans="1:12" x14ac:dyDescent="0.3">
      <c r="A2611" s="3" t="s">
        <v>129</v>
      </c>
      <c r="B2611" s="3">
        <f t="shared" si="80"/>
        <v>45600</v>
      </c>
      <c r="C2611" s="7" t="s">
        <v>76</v>
      </c>
      <c r="D2611" s="7" t="s">
        <v>61</v>
      </c>
      <c r="E2611" s="9">
        <v>65</v>
      </c>
      <c r="F2611" s="9">
        <v>1273</v>
      </c>
      <c r="G2611" s="9">
        <f t="shared" si="81"/>
        <v>82745</v>
      </c>
      <c r="H2611" s="9">
        <v>1</v>
      </c>
      <c r="I2611" s="9">
        <v>0</v>
      </c>
      <c r="J2611" s="34">
        <v>0.09</v>
      </c>
      <c r="K2611" s="34">
        <v>0.01</v>
      </c>
      <c r="L2611" s="9">
        <v>0</v>
      </c>
    </row>
    <row r="2612" spans="1:12" x14ac:dyDescent="0.3">
      <c r="A2612" s="3" t="s">
        <v>130</v>
      </c>
      <c r="B2612" s="3">
        <f t="shared" si="80"/>
        <v>45607</v>
      </c>
      <c r="C2612" s="7" t="s">
        <v>62</v>
      </c>
      <c r="D2612" s="7" t="s">
        <v>46</v>
      </c>
      <c r="E2612" s="9">
        <v>312</v>
      </c>
      <c r="F2612" s="9">
        <v>300</v>
      </c>
      <c r="G2612" s="9">
        <f t="shared" si="81"/>
        <v>93600</v>
      </c>
      <c r="H2612" s="9">
        <v>1</v>
      </c>
      <c r="I2612" s="9">
        <v>0</v>
      </c>
      <c r="J2612" s="34">
        <v>0.18</v>
      </c>
      <c r="K2612" s="34">
        <v>0.02</v>
      </c>
      <c r="L2612" s="9">
        <v>0</v>
      </c>
    </row>
    <row r="2613" spans="1:12" x14ac:dyDescent="0.3">
      <c r="A2613" s="3" t="s">
        <v>130</v>
      </c>
      <c r="B2613" s="3">
        <f t="shared" si="80"/>
        <v>45607</v>
      </c>
      <c r="C2613" s="7" t="s">
        <v>62</v>
      </c>
      <c r="D2613" s="7" t="s">
        <v>49</v>
      </c>
      <c r="E2613" s="9">
        <v>262</v>
      </c>
      <c r="F2613" s="9">
        <v>310</v>
      </c>
      <c r="G2613" s="9">
        <f t="shared" si="81"/>
        <v>81220</v>
      </c>
      <c r="H2613" s="9">
        <v>0</v>
      </c>
      <c r="I2613" s="9">
        <v>0</v>
      </c>
      <c r="J2613" s="34">
        <v>0</v>
      </c>
      <c r="K2613" s="34">
        <v>0</v>
      </c>
      <c r="L2613" s="9">
        <v>0</v>
      </c>
    </row>
    <row r="2614" spans="1:12" x14ac:dyDescent="0.3">
      <c r="A2614" s="3" t="s">
        <v>130</v>
      </c>
      <c r="B2614" s="3">
        <f t="shared" si="80"/>
        <v>45607</v>
      </c>
      <c r="C2614" s="7" t="s">
        <v>62</v>
      </c>
      <c r="D2614" s="7" t="s">
        <v>50</v>
      </c>
      <c r="E2614" s="9">
        <v>280</v>
      </c>
      <c r="F2614" s="9">
        <v>319</v>
      </c>
      <c r="G2614" s="9">
        <f t="shared" si="81"/>
        <v>89320</v>
      </c>
      <c r="H2614" s="9">
        <v>1</v>
      </c>
      <c r="I2614" s="9">
        <v>0</v>
      </c>
      <c r="J2614" s="34">
        <v>0.12</v>
      </c>
      <c r="K2614" s="34">
        <v>0.02</v>
      </c>
      <c r="L2614" s="9">
        <v>0</v>
      </c>
    </row>
    <row r="2615" spans="1:12" x14ac:dyDescent="0.3">
      <c r="A2615" s="3" t="s">
        <v>130</v>
      </c>
      <c r="B2615" s="3">
        <f t="shared" si="80"/>
        <v>45607</v>
      </c>
      <c r="C2615" s="7" t="s">
        <v>62</v>
      </c>
      <c r="D2615" s="7" t="s">
        <v>51</v>
      </c>
      <c r="E2615" s="9">
        <v>311</v>
      </c>
      <c r="F2615" s="9">
        <v>354</v>
      </c>
      <c r="G2615" s="9">
        <f t="shared" si="81"/>
        <v>110094</v>
      </c>
      <c r="H2615" s="9">
        <v>1</v>
      </c>
      <c r="I2615" s="9">
        <v>0</v>
      </c>
      <c r="J2615" s="34">
        <v>0.22</v>
      </c>
      <c r="K2615" s="34">
        <v>0.02</v>
      </c>
      <c r="L2615" s="9">
        <v>0</v>
      </c>
    </row>
    <row r="2616" spans="1:12" x14ac:dyDescent="0.3">
      <c r="A2616" s="3" t="s">
        <v>130</v>
      </c>
      <c r="B2616" s="3">
        <f t="shared" si="80"/>
        <v>45607</v>
      </c>
      <c r="C2616" s="7" t="s">
        <v>62</v>
      </c>
      <c r="D2616" s="7" t="s">
        <v>52</v>
      </c>
      <c r="E2616" s="9">
        <v>252</v>
      </c>
      <c r="F2616" s="9">
        <v>263</v>
      </c>
      <c r="G2616" s="9">
        <f t="shared" si="81"/>
        <v>66276</v>
      </c>
      <c r="H2616" s="9">
        <v>0</v>
      </c>
      <c r="I2616" s="9">
        <v>0</v>
      </c>
      <c r="J2616" s="34">
        <v>0</v>
      </c>
      <c r="K2616" s="34">
        <v>0</v>
      </c>
      <c r="L2616" s="9">
        <v>0</v>
      </c>
    </row>
    <row r="2617" spans="1:12" x14ac:dyDescent="0.3">
      <c r="A2617" s="3" t="s">
        <v>130</v>
      </c>
      <c r="B2617" s="3">
        <f t="shared" si="80"/>
        <v>45607</v>
      </c>
      <c r="C2617" s="7" t="s">
        <v>62</v>
      </c>
      <c r="D2617" s="7" t="s">
        <v>54</v>
      </c>
      <c r="E2617" s="9">
        <v>376</v>
      </c>
      <c r="F2617" s="9">
        <v>168</v>
      </c>
      <c r="G2617" s="9">
        <f t="shared" si="81"/>
        <v>63168</v>
      </c>
      <c r="H2617" s="9">
        <v>0</v>
      </c>
      <c r="I2617" s="9">
        <v>0</v>
      </c>
      <c r="J2617" s="34">
        <v>0</v>
      </c>
      <c r="K2617" s="34">
        <v>0</v>
      </c>
      <c r="L2617" s="9">
        <v>0</v>
      </c>
    </row>
    <row r="2618" spans="1:12" x14ac:dyDescent="0.3">
      <c r="A2618" s="3" t="s">
        <v>130</v>
      </c>
      <c r="B2618" s="3">
        <f t="shared" si="80"/>
        <v>45607</v>
      </c>
      <c r="C2618" s="7" t="s">
        <v>62</v>
      </c>
      <c r="D2618" s="7" t="s">
        <v>55</v>
      </c>
      <c r="E2618" s="9">
        <v>365</v>
      </c>
      <c r="F2618" s="9">
        <v>186</v>
      </c>
      <c r="G2618" s="9">
        <f t="shared" si="81"/>
        <v>67890</v>
      </c>
      <c r="H2618" s="9">
        <v>0</v>
      </c>
      <c r="I2618" s="9">
        <v>0</v>
      </c>
      <c r="J2618" s="34">
        <v>0</v>
      </c>
      <c r="K2618" s="34">
        <v>0</v>
      </c>
      <c r="L2618" s="9">
        <v>0</v>
      </c>
    </row>
    <row r="2619" spans="1:12" x14ac:dyDescent="0.3">
      <c r="A2619" s="3" t="s">
        <v>130</v>
      </c>
      <c r="B2619" s="3">
        <f t="shared" si="80"/>
        <v>45607</v>
      </c>
      <c r="C2619" s="7" t="s">
        <v>62</v>
      </c>
      <c r="D2619" s="7" t="s">
        <v>56</v>
      </c>
      <c r="E2619" s="9">
        <v>385</v>
      </c>
      <c r="F2619" s="9">
        <v>204</v>
      </c>
      <c r="G2619" s="9">
        <f t="shared" si="81"/>
        <v>78540</v>
      </c>
      <c r="H2619" s="9">
        <v>0</v>
      </c>
      <c r="I2619" s="9">
        <v>0</v>
      </c>
      <c r="J2619" s="34">
        <v>0</v>
      </c>
      <c r="K2619" s="34">
        <v>0</v>
      </c>
      <c r="L2619" s="9">
        <v>0</v>
      </c>
    </row>
    <row r="2620" spans="1:12" x14ac:dyDescent="0.3">
      <c r="A2620" s="3" t="s">
        <v>130</v>
      </c>
      <c r="B2620" s="3">
        <f t="shared" si="80"/>
        <v>45607</v>
      </c>
      <c r="C2620" s="7" t="s">
        <v>62</v>
      </c>
      <c r="D2620" s="7" t="s">
        <v>57</v>
      </c>
      <c r="E2620" s="9">
        <v>451</v>
      </c>
      <c r="F2620" s="9">
        <v>176</v>
      </c>
      <c r="G2620" s="9">
        <f t="shared" si="81"/>
        <v>79376</v>
      </c>
      <c r="H2620" s="9">
        <v>0</v>
      </c>
      <c r="I2620" s="9">
        <v>0</v>
      </c>
      <c r="J2620" s="34">
        <v>0</v>
      </c>
      <c r="K2620" s="34">
        <v>0</v>
      </c>
      <c r="L2620" s="9">
        <v>0</v>
      </c>
    </row>
    <row r="2621" spans="1:12" x14ac:dyDescent="0.3">
      <c r="A2621" s="3" t="s">
        <v>130</v>
      </c>
      <c r="B2621" s="3">
        <f t="shared" si="80"/>
        <v>45607</v>
      </c>
      <c r="C2621" s="7" t="s">
        <v>62</v>
      </c>
      <c r="D2621" s="7" t="s">
        <v>58</v>
      </c>
      <c r="E2621" s="9">
        <v>53</v>
      </c>
      <c r="F2621" s="9">
        <v>5287</v>
      </c>
      <c r="G2621" s="9">
        <f t="shared" si="81"/>
        <v>280211</v>
      </c>
      <c r="H2621" s="9">
        <v>0</v>
      </c>
      <c r="I2621" s="9">
        <v>0</v>
      </c>
      <c r="J2621" s="34">
        <v>0</v>
      </c>
      <c r="K2621" s="34">
        <v>0</v>
      </c>
      <c r="L2621" s="9">
        <v>0</v>
      </c>
    </row>
    <row r="2622" spans="1:12" x14ac:dyDescent="0.3">
      <c r="A2622" s="3" t="s">
        <v>130</v>
      </c>
      <c r="B2622" s="3">
        <f t="shared" si="80"/>
        <v>45607</v>
      </c>
      <c r="C2622" s="7" t="s">
        <v>62</v>
      </c>
      <c r="D2622" s="7" t="s">
        <v>59</v>
      </c>
      <c r="E2622" s="9">
        <v>53</v>
      </c>
      <c r="F2622" s="9">
        <v>5128</v>
      </c>
      <c r="G2622" s="9">
        <f t="shared" si="81"/>
        <v>271784</v>
      </c>
      <c r="H2622" s="9">
        <v>0</v>
      </c>
      <c r="I2622" s="9">
        <v>0</v>
      </c>
      <c r="J2622" s="34">
        <v>0</v>
      </c>
      <c r="K2622" s="34">
        <v>0</v>
      </c>
      <c r="L2622" s="9">
        <v>0</v>
      </c>
    </row>
    <row r="2623" spans="1:12" x14ac:dyDescent="0.3">
      <c r="A2623" s="3" t="s">
        <v>130</v>
      </c>
      <c r="B2623" s="3">
        <f t="shared" si="80"/>
        <v>45607</v>
      </c>
      <c r="C2623" s="7" t="s">
        <v>62</v>
      </c>
      <c r="D2623" s="7" t="s">
        <v>60</v>
      </c>
      <c r="E2623" s="9">
        <v>47</v>
      </c>
      <c r="F2623" s="9">
        <v>4956</v>
      </c>
      <c r="G2623" s="9">
        <f t="shared" si="81"/>
        <v>232932</v>
      </c>
      <c r="H2623" s="9">
        <v>0</v>
      </c>
      <c r="I2623" s="9">
        <v>0</v>
      </c>
      <c r="J2623" s="34">
        <v>0</v>
      </c>
      <c r="K2623" s="34">
        <v>0</v>
      </c>
      <c r="L2623" s="9">
        <v>0</v>
      </c>
    </row>
    <row r="2624" spans="1:12" x14ac:dyDescent="0.3">
      <c r="A2624" s="3" t="s">
        <v>130</v>
      </c>
      <c r="B2624" s="3">
        <f t="shared" si="80"/>
        <v>45607</v>
      </c>
      <c r="C2624" s="7" t="s">
        <v>62</v>
      </c>
      <c r="D2624" s="7" t="s">
        <v>61</v>
      </c>
      <c r="E2624" s="9">
        <v>57</v>
      </c>
      <c r="F2624" s="9">
        <v>1220</v>
      </c>
      <c r="G2624" s="9">
        <f t="shared" si="81"/>
        <v>69540</v>
      </c>
      <c r="H2624" s="9">
        <v>0</v>
      </c>
      <c r="I2624" s="9">
        <v>0</v>
      </c>
      <c r="J2624" s="34">
        <v>0</v>
      </c>
      <c r="K2624" s="34">
        <v>0</v>
      </c>
      <c r="L2624" s="9">
        <v>0</v>
      </c>
    </row>
    <row r="2625" spans="1:12" x14ac:dyDescent="0.3">
      <c r="A2625" s="3" t="s">
        <v>130</v>
      </c>
      <c r="B2625" s="3">
        <f t="shared" si="80"/>
        <v>45607</v>
      </c>
      <c r="C2625" s="7" t="s">
        <v>66</v>
      </c>
      <c r="D2625" s="7" t="s">
        <v>46</v>
      </c>
      <c r="E2625" s="9">
        <v>185</v>
      </c>
      <c r="F2625" s="9">
        <v>305</v>
      </c>
      <c r="G2625" s="9">
        <f t="shared" si="81"/>
        <v>56425</v>
      </c>
      <c r="H2625" s="9">
        <v>0</v>
      </c>
      <c r="I2625" s="9">
        <v>0</v>
      </c>
      <c r="J2625" s="34">
        <v>0</v>
      </c>
      <c r="K2625" s="34">
        <v>0</v>
      </c>
      <c r="L2625" s="9">
        <v>0</v>
      </c>
    </row>
    <row r="2626" spans="1:12" x14ac:dyDescent="0.3">
      <c r="A2626" s="3" t="s">
        <v>130</v>
      </c>
      <c r="B2626" s="3">
        <f t="shared" ref="B2626:B2689" si="82">DATE(LEFT(A2626,4),1,1)
 + MOD(1 - WEEKDAY(DATE(LEFT(A2626,4),1,1),2),7)
 + 7*(VALUE(RIGHT(A2626,2)) - 1)</f>
        <v>45607</v>
      </c>
      <c r="C2626" s="7" t="s">
        <v>66</v>
      </c>
      <c r="D2626" s="7" t="s">
        <v>49</v>
      </c>
      <c r="E2626" s="9">
        <v>198</v>
      </c>
      <c r="F2626" s="9">
        <v>317</v>
      </c>
      <c r="G2626" s="9">
        <f t="shared" ref="G2626:G2689" si="83">E2626*F2626</f>
        <v>62766</v>
      </c>
      <c r="H2626" s="9">
        <v>1</v>
      </c>
      <c r="I2626" s="9">
        <v>0</v>
      </c>
      <c r="J2626" s="34">
        <v>0.23</v>
      </c>
      <c r="K2626" s="34">
        <v>0.01</v>
      </c>
      <c r="L2626" s="9">
        <v>0</v>
      </c>
    </row>
    <row r="2627" spans="1:12" x14ac:dyDescent="0.3">
      <c r="A2627" s="3" t="s">
        <v>130</v>
      </c>
      <c r="B2627" s="3">
        <f t="shared" si="82"/>
        <v>45607</v>
      </c>
      <c r="C2627" s="7" t="s">
        <v>66</v>
      </c>
      <c r="D2627" s="7" t="s">
        <v>50</v>
      </c>
      <c r="E2627" s="9">
        <v>246</v>
      </c>
      <c r="F2627" s="9">
        <v>324</v>
      </c>
      <c r="G2627" s="9">
        <f t="shared" si="83"/>
        <v>79704</v>
      </c>
      <c r="H2627" s="9">
        <v>1</v>
      </c>
      <c r="I2627" s="9">
        <v>1</v>
      </c>
      <c r="J2627" s="34">
        <v>0.23</v>
      </c>
      <c r="K2627" s="34">
        <v>0.01</v>
      </c>
      <c r="L2627" s="9">
        <v>0</v>
      </c>
    </row>
    <row r="2628" spans="1:12" x14ac:dyDescent="0.3">
      <c r="A2628" s="3" t="s">
        <v>130</v>
      </c>
      <c r="B2628" s="3">
        <f t="shared" si="82"/>
        <v>45607</v>
      </c>
      <c r="C2628" s="7" t="s">
        <v>66</v>
      </c>
      <c r="D2628" s="7" t="s">
        <v>51</v>
      </c>
      <c r="E2628" s="9">
        <v>173</v>
      </c>
      <c r="F2628" s="9">
        <v>362</v>
      </c>
      <c r="G2628" s="9">
        <f t="shared" si="83"/>
        <v>62626</v>
      </c>
      <c r="H2628" s="9">
        <v>0</v>
      </c>
      <c r="I2628" s="9">
        <v>0</v>
      </c>
      <c r="J2628" s="34">
        <v>0</v>
      </c>
      <c r="K2628" s="34">
        <v>0</v>
      </c>
      <c r="L2628" s="9">
        <v>0</v>
      </c>
    </row>
    <row r="2629" spans="1:12" x14ac:dyDescent="0.3">
      <c r="A2629" s="3" t="s">
        <v>130</v>
      </c>
      <c r="B2629" s="3">
        <f t="shared" si="82"/>
        <v>45607</v>
      </c>
      <c r="C2629" s="7" t="s">
        <v>66</v>
      </c>
      <c r="D2629" s="7" t="s">
        <v>52</v>
      </c>
      <c r="E2629" s="9">
        <v>199</v>
      </c>
      <c r="F2629" s="9">
        <v>269</v>
      </c>
      <c r="G2629" s="9">
        <f t="shared" si="83"/>
        <v>53531</v>
      </c>
      <c r="H2629" s="9">
        <v>0</v>
      </c>
      <c r="I2629" s="9">
        <v>0</v>
      </c>
      <c r="J2629" s="34">
        <v>0</v>
      </c>
      <c r="K2629" s="34">
        <v>0</v>
      </c>
      <c r="L2629" s="9">
        <v>0</v>
      </c>
    </row>
    <row r="2630" spans="1:12" x14ac:dyDescent="0.3">
      <c r="A2630" s="3" t="s">
        <v>130</v>
      </c>
      <c r="B2630" s="3">
        <f t="shared" si="82"/>
        <v>45607</v>
      </c>
      <c r="C2630" s="7" t="s">
        <v>66</v>
      </c>
      <c r="D2630" s="7" t="s">
        <v>54</v>
      </c>
      <c r="E2630" s="9">
        <v>237</v>
      </c>
      <c r="F2630" s="9">
        <v>171</v>
      </c>
      <c r="G2630" s="9">
        <f t="shared" si="83"/>
        <v>40527</v>
      </c>
      <c r="H2630" s="9">
        <v>0</v>
      </c>
      <c r="I2630" s="9">
        <v>0</v>
      </c>
      <c r="J2630" s="34">
        <v>0</v>
      </c>
      <c r="K2630" s="34">
        <v>0</v>
      </c>
      <c r="L2630" s="9">
        <v>0</v>
      </c>
    </row>
    <row r="2631" spans="1:12" x14ac:dyDescent="0.3">
      <c r="A2631" s="3" t="s">
        <v>130</v>
      </c>
      <c r="B2631" s="3">
        <f t="shared" si="82"/>
        <v>45607</v>
      </c>
      <c r="C2631" s="7" t="s">
        <v>66</v>
      </c>
      <c r="D2631" s="7" t="s">
        <v>55</v>
      </c>
      <c r="E2631" s="9">
        <v>252</v>
      </c>
      <c r="F2631" s="9">
        <v>191</v>
      </c>
      <c r="G2631" s="9">
        <f t="shared" si="83"/>
        <v>48132</v>
      </c>
      <c r="H2631" s="9">
        <v>0</v>
      </c>
      <c r="I2631" s="9">
        <v>0</v>
      </c>
      <c r="J2631" s="34">
        <v>0</v>
      </c>
      <c r="K2631" s="34">
        <v>0</v>
      </c>
      <c r="L2631" s="9">
        <v>0</v>
      </c>
    </row>
    <row r="2632" spans="1:12" x14ac:dyDescent="0.3">
      <c r="A2632" s="3" t="s">
        <v>130</v>
      </c>
      <c r="B2632" s="3">
        <f t="shared" si="82"/>
        <v>45607</v>
      </c>
      <c r="C2632" s="7" t="s">
        <v>66</v>
      </c>
      <c r="D2632" s="7" t="s">
        <v>56</v>
      </c>
      <c r="E2632" s="9">
        <v>244</v>
      </c>
      <c r="F2632" s="9">
        <v>212</v>
      </c>
      <c r="G2632" s="9">
        <f t="shared" si="83"/>
        <v>51728</v>
      </c>
      <c r="H2632" s="9">
        <v>0</v>
      </c>
      <c r="I2632" s="9">
        <v>0</v>
      </c>
      <c r="J2632" s="34">
        <v>0</v>
      </c>
      <c r="K2632" s="34">
        <v>0</v>
      </c>
      <c r="L2632" s="9">
        <v>0</v>
      </c>
    </row>
    <row r="2633" spans="1:12" x14ac:dyDescent="0.3">
      <c r="A2633" s="3" t="s">
        <v>130</v>
      </c>
      <c r="B2633" s="3">
        <f t="shared" si="82"/>
        <v>45607</v>
      </c>
      <c r="C2633" s="7" t="s">
        <v>66</v>
      </c>
      <c r="D2633" s="7" t="s">
        <v>57</v>
      </c>
      <c r="E2633" s="9">
        <v>263</v>
      </c>
      <c r="F2633" s="9">
        <v>182</v>
      </c>
      <c r="G2633" s="9">
        <f t="shared" si="83"/>
        <v>47866</v>
      </c>
      <c r="H2633" s="9">
        <v>0</v>
      </c>
      <c r="I2633" s="9">
        <v>0</v>
      </c>
      <c r="J2633" s="34">
        <v>0</v>
      </c>
      <c r="K2633" s="34">
        <v>0</v>
      </c>
      <c r="L2633" s="9">
        <v>0</v>
      </c>
    </row>
    <row r="2634" spans="1:12" x14ac:dyDescent="0.3">
      <c r="A2634" s="3" t="s">
        <v>130</v>
      </c>
      <c r="B2634" s="3">
        <f t="shared" si="82"/>
        <v>45607</v>
      </c>
      <c r="C2634" s="7" t="s">
        <v>66</v>
      </c>
      <c r="D2634" s="7" t="s">
        <v>58</v>
      </c>
      <c r="E2634" s="9">
        <v>46</v>
      </c>
      <c r="F2634" s="9">
        <v>5408</v>
      </c>
      <c r="G2634" s="9">
        <f t="shared" si="83"/>
        <v>248768</v>
      </c>
      <c r="H2634" s="9">
        <v>0</v>
      </c>
      <c r="I2634" s="9">
        <v>0</v>
      </c>
      <c r="J2634" s="34">
        <v>0</v>
      </c>
      <c r="K2634" s="34">
        <v>0</v>
      </c>
      <c r="L2634" s="9">
        <v>0</v>
      </c>
    </row>
    <row r="2635" spans="1:12" x14ac:dyDescent="0.3">
      <c r="A2635" s="3" t="s">
        <v>130</v>
      </c>
      <c r="B2635" s="3">
        <f t="shared" si="82"/>
        <v>45607</v>
      </c>
      <c r="C2635" s="7" t="s">
        <v>66</v>
      </c>
      <c r="D2635" s="7" t="s">
        <v>59</v>
      </c>
      <c r="E2635" s="9">
        <v>44</v>
      </c>
      <c r="F2635" s="9">
        <v>5204</v>
      </c>
      <c r="G2635" s="9">
        <f t="shared" si="83"/>
        <v>228976</v>
      </c>
      <c r="H2635" s="9">
        <v>0</v>
      </c>
      <c r="I2635" s="9">
        <v>0</v>
      </c>
      <c r="J2635" s="34">
        <v>0</v>
      </c>
      <c r="K2635" s="34">
        <v>0</v>
      </c>
      <c r="L2635" s="9">
        <v>0</v>
      </c>
    </row>
    <row r="2636" spans="1:12" x14ac:dyDescent="0.3">
      <c r="A2636" s="3" t="s">
        <v>130</v>
      </c>
      <c r="B2636" s="3">
        <f t="shared" si="82"/>
        <v>45607</v>
      </c>
      <c r="C2636" s="7" t="s">
        <v>66</v>
      </c>
      <c r="D2636" s="7" t="s">
        <v>60</v>
      </c>
      <c r="E2636" s="9">
        <v>50</v>
      </c>
      <c r="F2636" s="9">
        <v>5087</v>
      </c>
      <c r="G2636" s="9">
        <f t="shared" si="83"/>
        <v>254350</v>
      </c>
      <c r="H2636" s="9">
        <v>0</v>
      </c>
      <c r="I2636" s="9">
        <v>0</v>
      </c>
      <c r="J2636" s="34">
        <v>0</v>
      </c>
      <c r="K2636" s="34">
        <v>0</v>
      </c>
      <c r="L2636" s="9">
        <v>0</v>
      </c>
    </row>
    <row r="2637" spans="1:12" x14ac:dyDescent="0.3">
      <c r="A2637" s="3" t="s">
        <v>130</v>
      </c>
      <c r="B2637" s="3">
        <f t="shared" si="82"/>
        <v>45607</v>
      </c>
      <c r="C2637" s="7" t="s">
        <v>70</v>
      </c>
      <c r="D2637" s="7" t="s">
        <v>46</v>
      </c>
      <c r="E2637" s="9">
        <v>84</v>
      </c>
      <c r="F2637" s="9">
        <v>315</v>
      </c>
      <c r="G2637" s="9">
        <f t="shared" si="83"/>
        <v>26460</v>
      </c>
      <c r="H2637" s="9">
        <v>0</v>
      </c>
      <c r="I2637" s="9">
        <v>0</v>
      </c>
      <c r="J2637" s="34">
        <v>0</v>
      </c>
      <c r="K2637" s="34">
        <v>0</v>
      </c>
      <c r="L2637" s="9">
        <v>0</v>
      </c>
    </row>
    <row r="2638" spans="1:12" x14ac:dyDescent="0.3">
      <c r="A2638" s="3" t="s">
        <v>130</v>
      </c>
      <c r="B2638" s="3">
        <f t="shared" si="82"/>
        <v>45607</v>
      </c>
      <c r="C2638" s="7" t="s">
        <v>70</v>
      </c>
      <c r="D2638" s="7" t="s">
        <v>49</v>
      </c>
      <c r="E2638" s="9">
        <v>94</v>
      </c>
      <c r="F2638" s="9">
        <v>324</v>
      </c>
      <c r="G2638" s="9">
        <f t="shared" si="83"/>
        <v>30456</v>
      </c>
      <c r="H2638" s="9">
        <v>0</v>
      </c>
      <c r="I2638" s="9">
        <v>0</v>
      </c>
      <c r="J2638" s="34">
        <v>0</v>
      </c>
      <c r="K2638" s="34">
        <v>0</v>
      </c>
      <c r="L2638" s="9">
        <v>0</v>
      </c>
    </row>
    <row r="2639" spans="1:12" x14ac:dyDescent="0.3">
      <c r="A2639" s="3" t="s">
        <v>130</v>
      </c>
      <c r="B2639" s="3">
        <f t="shared" si="82"/>
        <v>45607</v>
      </c>
      <c r="C2639" s="7" t="s">
        <v>70</v>
      </c>
      <c r="D2639" s="7" t="s">
        <v>50</v>
      </c>
      <c r="E2639" s="9">
        <v>81</v>
      </c>
      <c r="F2639" s="9">
        <v>334</v>
      </c>
      <c r="G2639" s="9">
        <f t="shared" si="83"/>
        <v>27054</v>
      </c>
      <c r="H2639" s="9">
        <v>0</v>
      </c>
      <c r="I2639" s="9">
        <v>0</v>
      </c>
      <c r="J2639" s="34">
        <v>0</v>
      </c>
      <c r="K2639" s="34">
        <v>0</v>
      </c>
      <c r="L2639" s="9">
        <v>0</v>
      </c>
    </row>
    <row r="2640" spans="1:12" x14ac:dyDescent="0.3">
      <c r="A2640" s="3" t="s">
        <v>130</v>
      </c>
      <c r="B2640" s="3">
        <f t="shared" si="82"/>
        <v>45607</v>
      </c>
      <c r="C2640" s="7" t="s">
        <v>70</v>
      </c>
      <c r="D2640" s="7" t="s">
        <v>52</v>
      </c>
      <c r="E2640" s="9">
        <v>103</v>
      </c>
      <c r="F2640" s="9">
        <v>274</v>
      </c>
      <c r="G2640" s="9">
        <f t="shared" si="83"/>
        <v>28222</v>
      </c>
      <c r="H2640" s="9">
        <v>1</v>
      </c>
      <c r="I2640" s="9">
        <v>0</v>
      </c>
      <c r="J2640" s="34">
        <v>0.2</v>
      </c>
      <c r="K2640" s="34">
        <v>0.01</v>
      </c>
      <c r="L2640" s="9">
        <v>0</v>
      </c>
    </row>
    <row r="2641" spans="1:12" x14ac:dyDescent="0.3">
      <c r="A2641" s="3" t="s">
        <v>130</v>
      </c>
      <c r="B2641" s="3">
        <f t="shared" si="82"/>
        <v>45607</v>
      </c>
      <c r="C2641" s="7" t="s">
        <v>70</v>
      </c>
      <c r="D2641" s="7" t="s">
        <v>55</v>
      </c>
      <c r="E2641" s="9">
        <v>129</v>
      </c>
      <c r="F2641" s="9">
        <v>195</v>
      </c>
      <c r="G2641" s="9">
        <f t="shared" si="83"/>
        <v>25155</v>
      </c>
      <c r="H2641" s="9">
        <v>0</v>
      </c>
      <c r="I2641" s="9">
        <v>0</v>
      </c>
      <c r="J2641" s="34">
        <v>0</v>
      </c>
      <c r="K2641" s="34">
        <v>0</v>
      </c>
      <c r="L2641" s="9">
        <v>0</v>
      </c>
    </row>
    <row r="2642" spans="1:12" x14ac:dyDescent="0.3">
      <c r="A2642" s="3" t="s">
        <v>130</v>
      </c>
      <c r="B2642" s="3">
        <f t="shared" si="82"/>
        <v>45607</v>
      </c>
      <c r="C2642" s="7" t="s">
        <v>70</v>
      </c>
      <c r="D2642" s="7" t="s">
        <v>56</v>
      </c>
      <c r="E2642" s="9">
        <v>108</v>
      </c>
      <c r="F2642" s="9">
        <v>216</v>
      </c>
      <c r="G2642" s="9">
        <f t="shared" si="83"/>
        <v>23328</v>
      </c>
      <c r="H2642" s="9">
        <v>0</v>
      </c>
      <c r="I2642" s="9">
        <v>0</v>
      </c>
      <c r="J2642" s="34">
        <v>0</v>
      </c>
      <c r="K2642" s="34">
        <v>0</v>
      </c>
      <c r="L2642" s="9">
        <v>0</v>
      </c>
    </row>
    <row r="2643" spans="1:12" x14ac:dyDescent="0.3">
      <c r="A2643" s="3" t="s">
        <v>130</v>
      </c>
      <c r="B2643" s="3">
        <f t="shared" si="82"/>
        <v>45607</v>
      </c>
      <c r="C2643" s="7" t="s">
        <v>70</v>
      </c>
      <c r="D2643" s="7" t="s">
        <v>57</v>
      </c>
      <c r="E2643" s="9">
        <v>128</v>
      </c>
      <c r="F2643" s="9">
        <v>187</v>
      </c>
      <c r="G2643" s="9">
        <f t="shared" si="83"/>
        <v>23936</v>
      </c>
      <c r="H2643" s="9">
        <v>0</v>
      </c>
      <c r="I2643" s="9">
        <v>0</v>
      </c>
      <c r="J2643" s="34">
        <v>0</v>
      </c>
      <c r="K2643" s="34">
        <v>0</v>
      </c>
      <c r="L2643" s="9">
        <v>0</v>
      </c>
    </row>
    <row r="2644" spans="1:12" x14ac:dyDescent="0.3">
      <c r="A2644" s="3" t="s">
        <v>130</v>
      </c>
      <c r="B2644" s="3">
        <f t="shared" si="82"/>
        <v>45607</v>
      </c>
      <c r="C2644" s="7" t="s">
        <v>74</v>
      </c>
      <c r="D2644" s="7" t="s">
        <v>46</v>
      </c>
      <c r="E2644" s="9">
        <v>282</v>
      </c>
      <c r="F2644" s="9">
        <v>303</v>
      </c>
      <c r="G2644" s="9">
        <f t="shared" si="83"/>
        <v>85446</v>
      </c>
      <c r="H2644" s="9">
        <v>0</v>
      </c>
      <c r="I2644" s="9">
        <v>0</v>
      </c>
      <c r="J2644" s="34">
        <v>0</v>
      </c>
      <c r="K2644" s="34">
        <v>0</v>
      </c>
      <c r="L2644" s="9">
        <v>0</v>
      </c>
    </row>
    <row r="2645" spans="1:12" x14ac:dyDescent="0.3">
      <c r="A2645" s="3" t="s">
        <v>130</v>
      </c>
      <c r="B2645" s="3">
        <f t="shared" si="82"/>
        <v>45607</v>
      </c>
      <c r="C2645" s="7" t="s">
        <v>74</v>
      </c>
      <c r="D2645" s="7" t="s">
        <v>49</v>
      </c>
      <c r="E2645" s="9">
        <v>223</v>
      </c>
      <c r="F2645" s="9">
        <v>309</v>
      </c>
      <c r="G2645" s="9">
        <f t="shared" si="83"/>
        <v>68907</v>
      </c>
      <c r="H2645" s="9">
        <v>0</v>
      </c>
      <c r="I2645" s="9">
        <v>0</v>
      </c>
      <c r="J2645" s="34">
        <v>0</v>
      </c>
      <c r="K2645" s="34">
        <v>0</v>
      </c>
      <c r="L2645" s="9">
        <v>0</v>
      </c>
    </row>
    <row r="2646" spans="1:12" x14ac:dyDescent="0.3">
      <c r="A2646" s="3" t="s">
        <v>130</v>
      </c>
      <c r="B2646" s="3">
        <f t="shared" si="82"/>
        <v>45607</v>
      </c>
      <c r="C2646" s="7" t="s">
        <v>74</v>
      </c>
      <c r="D2646" s="7" t="s">
        <v>50</v>
      </c>
      <c r="E2646" s="9">
        <v>261</v>
      </c>
      <c r="F2646" s="9">
        <v>319</v>
      </c>
      <c r="G2646" s="9">
        <f t="shared" si="83"/>
        <v>83259</v>
      </c>
      <c r="H2646" s="9">
        <v>0</v>
      </c>
      <c r="I2646" s="9">
        <v>0</v>
      </c>
      <c r="J2646" s="34">
        <v>0</v>
      </c>
      <c r="K2646" s="34">
        <v>0</v>
      </c>
      <c r="L2646" s="9">
        <v>0</v>
      </c>
    </row>
    <row r="2647" spans="1:12" x14ac:dyDescent="0.3">
      <c r="A2647" s="3" t="s">
        <v>130</v>
      </c>
      <c r="B2647" s="3">
        <f t="shared" si="82"/>
        <v>45607</v>
      </c>
      <c r="C2647" s="7" t="s">
        <v>74</v>
      </c>
      <c r="D2647" s="7" t="s">
        <v>51</v>
      </c>
      <c r="E2647" s="9">
        <v>273</v>
      </c>
      <c r="F2647" s="9">
        <v>354</v>
      </c>
      <c r="G2647" s="9">
        <f t="shared" si="83"/>
        <v>96642</v>
      </c>
      <c r="H2647" s="9">
        <v>1</v>
      </c>
      <c r="I2647" s="9">
        <v>0</v>
      </c>
      <c r="J2647" s="34">
        <v>0.22</v>
      </c>
      <c r="K2647" s="34">
        <v>0.02</v>
      </c>
      <c r="L2647" s="9">
        <v>0</v>
      </c>
    </row>
    <row r="2648" spans="1:12" x14ac:dyDescent="0.3">
      <c r="A2648" s="3" t="s">
        <v>130</v>
      </c>
      <c r="B2648" s="3">
        <f t="shared" si="82"/>
        <v>45607</v>
      </c>
      <c r="C2648" s="7" t="s">
        <v>74</v>
      </c>
      <c r="D2648" s="7" t="s">
        <v>52</v>
      </c>
      <c r="E2648" s="9">
        <v>271</v>
      </c>
      <c r="F2648" s="9">
        <v>262</v>
      </c>
      <c r="G2648" s="9">
        <f t="shared" si="83"/>
        <v>71002</v>
      </c>
      <c r="H2648" s="9">
        <v>0</v>
      </c>
      <c r="I2648" s="9">
        <v>0</v>
      </c>
      <c r="J2648" s="34">
        <v>0</v>
      </c>
      <c r="K2648" s="34">
        <v>0</v>
      </c>
      <c r="L2648" s="9">
        <v>0</v>
      </c>
    </row>
    <row r="2649" spans="1:12" x14ac:dyDescent="0.3">
      <c r="A2649" s="3" t="s">
        <v>130</v>
      </c>
      <c r="B2649" s="3">
        <f t="shared" si="82"/>
        <v>45607</v>
      </c>
      <c r="C2649" s="7" t="s">
        <v>74</v>
      </c>
      <c r="D2649" s="7" t="s">
        <v>54</v>
      </c>
      <c r="E2649" s="9">
        <v>509</v>
      </c>
      <c r="F2649" s="9">
        <v>170</v>
      </c>
      <c r="G2649" s="9">
        <f t="shared" si="83"/>
        <v>86530</v>
      </c>
      <c r="H2649" s="9">
        <v>1</v>
      </c>
      <c r="I2649" s="9">
        <v>1</v>
      </c>
      <c r="J2649" s="34">
        <v>0.22</v>
      </c>
      <c r="K2649" s="34">
        <v>0.03</v>
      </c>
      <c r="L2649" s="9">
        <v>0</v>
      </c>
    </row>
    <row r="2650" spans="1:12" x14ac:dyDescent="0.3">
      <c r="A2650" s="3" t="s">
        <v>130</v>
      </c>
      <c r="B2650" s="3">
        <f t="shared" si="82"/>
        <v>45607</v>
      </c>
      <c r="C2650" s="7" t="s">
        <v>74</v>
      </c>
      <c r="D2650" s="7" t="s">
        <v>55</v>
      </c>
      <c r="E2650" s="9">
        <v>363</v>
      </c>
      <c r="F2650" s="9">
        <v>187</v>
      </c>
      <c r="G2650" s="9">
        <f t="shared" si="83"/>
        <v>67881</v>
      </c>
      <c r="H2650" s="9">
        <v>0</v>
      </c>
      <c r="I2650" s="9">
        <v>0</v>
      </c>
      <c r="J2650" s="34">
        <v>0</v>
      </c>
      <c r="K2650" s="34">
        <v>0</v>
      </c>
      <c r="L2650" s="9">
        <v>0</v>
      </c>
    </row>
    <row r="2651" spans="1:12" x14ac:dyDescent="0.3">
      <c r="A2651" s="3" t="s">
        <v>130</v>
      </c>
      <c r="B2651" s="3">
        <f t="shared" si="82"/>
        <v>45607</v>
      </c>
      <c r="C2651" s="7" t="s">
        <v>74</v>
      </c>
      <c r="D2651" s="7" t="s">
        <v>56</v>
      </c>
      <c r="E2651" s="9">
        <v>349</v>
      </c>
      <c r="F2651" s="9">
        <v>206</v>
      </c>
      <c r="G2651" s="9">
        <f t="shared" si="83"/>
        <v>71894</v>
      </c>
      <c r="H2651" s="9">
        <v>0</v>
      </c>
      <c r="I2651" s="9">
        <v>0</v>
      </c>
      <c r="J2651" s="34">
        <v>0</v>
      </c>
      <c r="K2651" s="34">
        <v>0</v>
      </c>
      <c r="L2651" s="9">
        <v>0</v>
      </c>
    </row>
    <row r="2652" spans="1:12" x14ac:dyDescent="0.3">
      <c r="A2652" s="3" t="s">
        <v>130</v>
      </c>
      <c r="B2652" s="3">
        <f t="shared" si="82"/>
        <v>45607</v>
      </c>
      <c r="C2652" s="7" t="s">
        <v>74</v>
      </c>
      <c r="D2652" s="7" t="s">
        <v>57</v>
      </c>
      <c r="E2652" s="9">
        <v>492</v>
      </c>
      <c r="F2652" s="9">
        <v>177</v>
      </c>
      <c r="G2652" s="9">
        <f t="shared" si="83"/>
        <v>87084</v>
      </c>
      <c r="H2652" s="9">
        <v>1</v>
      </c>
      <c r="I2652" s="9">
        <v>0</v>
      </c>
      <c r="J2652" s="34">
        <v>0.28999999999999998</v>
      </c>
      <c r="K2652" s="34">
        <v>0.03</v>
      </c>
      <c r="L2652" s="9">
        <v>0</v>
      </c>
    </row>
    <row r="2653" spans="1:12" x14ac:dyDescent="0.3">
      <c r="A2653" s="3" t="s">
        <v>130</v>
      </c>
      <c r="B2653" s="3">
        <f t="shared" si="82"/>
        <v>45607</v>
      </c>
      <c r="C2653" s="7" t="s">
        <v>74</v>
      </c>
      <c r="D2653" s="7" t="s">
        <v>58</v>
      </c>
      <c r="E2653" s="9">
        <v>57</v>
      </c>
      <c r="F2653" s="9">
        <v>5251</v>
      </c>
      <c r="G2653" s="9">
        <f t="shared" si="83"/>
        <v>299307</v>
      </c>
      <c r="H2653" s="9">
        <v>0</v>
      </c>
      <c r="I2653" s="9">
        <v>0</v>
      </c>
      <c r="J2653" s="34">
        <v>0</v>
      </c>
      <c r="K2653" s="34">
        <v>0</v>
      </c>
      <c r="L2653" s="9">
        <v>0</v>
      </c>
    </row>
    <row r="2654" spans="1:12" x14ac:dyDescent="0.3">
      <c r="A2654" s="3" t="s">
        <v>130</v>
      </c>
      <c r="B2654" s="3">
        <f t="shared" si="82"/>
        <v>45607</v>
      </c>
      <c r="C2654" s="7" t="s">
        <v>74</v>
      </c>
      <c r="D2654" s="7" t="s">
        <v>59</v>
      </c>
      <c r="E2654" s="9">
        <v>52</v>
      </c>
      <c r="F2654" s="9">
        <v>5151</v>
      </c>
      <c r="G2654" s="9">
        <f t="shared" si="83"/>
        <v>267852</v>
      </c>
      <c r="H2654" s="9">
        <v>0</v>
      </c>
      <c r="I2654" s="9">
        <v>0</v>
      </c>
      <c r="J2654" s="34">
        <v>0</v>
      </c>
      <c r="K2654" s="34">
        <v>0</v>
      </c>
      <c r="L2654" s="9">
        <v>0</v>
      </c>
    </row>
    <row r="2655" spans="1:12" x14ac:dyDescent="0.3">
      <c r="A2655" s="3" t="s">
        <v>130</v>
      </c>
      <c r="B2655" s="3">
        <f t="shared" si="82"/>
        <v>45607</v>
      </c>
      <c r="C2655" s="7" t="s">
        <v>74</v>
      </c>
      <c r="D2655" s="7" t="s">
        <v>60</v>
      </c>
      <c r="E2655" s="9">
        <v>55</v>
      </c>
      <c r="F2655" s="9">
        <v>5015</v>
      </c>
      <c r="G2655" s="9">
        <f t="shared" si="83"/>
        <v>275825</v>
      </c>
      <c r="H2655" s="9">
        <v>0</v>
      </c>
      <c r="I2655" s="9">
        <v>0</v>
      </c>
      <c r="J2655" s="34">
        <v>0</v>
      </c>
      <c r="K2655" s="34">
        <v>0</v>
      </c>
      <c r="L2655" s="9">
        <v>0</v>
      </c>
    </row>
    <row r="2656" spans="1:12" x14ac:dyDescent="0.3">
      <c r="A2656" s="3" t="s">
        <v>130</v>
      </c>
      <c r="B2656" s="3">
        <f t="shared" si="82"/>
        <v>45607</v>
      </c>
      <c r="C2656" s="7" t="s">
        <v>74</v>
      </c>
      <c r="D2656" s="7" t="s">
        <v>61</v>
      </c>
      <c r="E2656" s="9">
        <v>51</v>
      </c>
      <c r="F2656" s="9">
        <v>1230</v>
      </c>
      <c r="G2656" s="9">
        <f t="shared" si="83"/>
        <v>62730</v>
      </c>
      <c r="H2656" s="9">
        <v>1</v>
      </c>
      <c r="I2656" s="9">
        <v>0</v>
      </c>
      <c r="J2656" s="34">
        <v>0.05</v>
      </c>
      <c r="K2656" s="34">
        <v>0.01</v>
      </c>
      <c r="L2656" s="9">
        <v>1</v>
      </c>
    </row>
    <row r="2657" spans="1:12" x14ac:dyDescent="0.3">
      <c r="A2657" s="3" t="s">
        <v>130</v>
      </c>
      <c r="B2657" s="3">
        <f t="shared" si="82"/>
        <v>45607</v>
      </c>
      <c r="C2657" s="7" t="s">
        <v>76</v>
      </c>
      <c r="D2657" s="7" t="s">
        <v>46</v>
      </c>
      <c r="E2657" s="9">
        <v>111</v>
      </c>
      <c r="F2657" s="9">
        <v>315</v>
      </c>
      <c r="G2657" s="9">
        <f t="shared" si="83"/>
        <v>34965</v>
      </c>
      <c r="H2657" s="9">
        <v>0</v>
      </c>
      <c r="I2657" s="9">
        <v>0</v>
      </c>
      <c r="J2657" s="34">
        <v>0</v>
      </c>
      <c r="K2657" s="34">
        <v>0</v>
      </c>
      <c r="L2657" s="9">
        <v>0</v>
      </c>
    </row>
    <row r="2658" spans="1:12" x14ac:dyDescent="0.3">
      <c r="A2658" s="3" t="s">
        <v>130</v>
      </c>
      <c r="B2658" s="3">
        <f t="shared" si="82"/>
        <v>45607</v>
      </c>
      <c r="C2658" s="7" t="s">
        <v>76</v>
      </c>
      <c r="D2658" s="7" t="s">
        <v>49</v>
      </c>
      <c r="E2658" s="9">
        <v>127</v>
      </c>
      <c r="F2658" s="9">
        <v>322</v>
      </c>
      <c r="G2658" s="9">
        <f t="shared" si="83"/>
        <v>40894</v>
      </c>
      <c r="H2658" s="9">
        <v>1</v>
      </c>
      <c r="I2658" s="9">
        <v>1</v>
      </c>
      <c r="J2658" s="34">
        <v>0.12</v>
      </c>
      <c r="K2658" s="34">
        <v>0.02</v>
      </c>
      <c r="L2658" s="9">
        <v>0</v>
      </c>
    </row>
    <row r="2659" spans="1:12" x14ac:dyDescent="0.3">
      <c r="A2659" s="3" t="s">
        <v>130</v>
      </c>
      <c r="B2659" s="3">
        <f t="shared" si="82"/>
        <v>45607</v>
      </c>
      <c r="C2659" s="7" t="s">
        <v>76</v>
      </c>
      <c r="D2659" s="7" t="s">
        <v>50</v>
      </c>
      <c r="E2659" s="9">
        <v>106</v>
      </c>
      <c r="F2659" s="9">
        <v>332</v>
      </c>
      <c r="G2659" s="9">
        <f t="shared" si="83"/>
        <v>35192</v>
      </c>
      <c r="H2659" s="9">
        <v>0</v>
      </c>
      <c r="I2659" s="9">
        <v>0</v>
      </c>
      <c r="J2659" s="34">
        <v>0</v>
      </c>
      <c r="K2659" s="34">
        <v>0</v>
      </c>
      <c r="L2659" s="9">
        <v>0</v>
      </c>
    </row>
    <row r="2660" spans="1:12" x14ac:dyDescent="0.3">
      <c r="A2660" s="3" t="s">
        <v>130</v>
      </c>
      <c r="B2660" s="3">
        <f t="shared" si="82"/>
        <v>45607</v>
      </c>
      <c r="C2660" s="7" t="s">
        <v>76</v>
      </c>
      <c r="D2660" s="7" t="s">
        <v>51</v>
      </c>
      <c r="E2660" s="9">
        <v>115</v>
      </c>
      <c r="F2660" s="9">
        <v>375</v>
      </c>
      <c r="G2660" s="9">
        <f t="shared" si="83"/>
        <v>43125</v>
      </c>
      <c r="H2660" s="9">
        <v>0</v>
      </c>
      <c r="I2660" s="9">
        <v>0</v>
      </c>
      <c r="J2660" s="34">
        <v>0</v>
      </c>
      <c r="K2660" s="34">
        <v>0</v>
      </c>
      <c r="L2660" s="9">
        <v>0</v>
      </c>
    </row>
    <row r="2661" spans="1:12" x14ac:dyDescent="0.3">
      <c r="A2661" s="3" t="s">
        <v>130</v>
      </c>
      <c r="B2661" s="3">
        <f t="shared" si="82"/>
        <v>45607</v>
      </c>
      <c r="C2661" s="7" t="s">
        <v>76</v>
      </c>
      <c r="D2661" s="7" t="s">
        <v>52</v>
      </c>
      <c r="E2661" s="9">
        <v>128</v>
      </c>
      <c r="F2661" s="9">
        <v>272</v>
      </c>
      <c r="G2661" s="9">
        <f t="shared" si="83"/>
        <v>34816</v>
      </c>
      <c r="H2661" s="9">
        <v>0</v>
      </c>
      <c r="I2661" s="9">
        <v>0</v>
      </c>
      <c r="J2661" s="34">
        <v>0</v>
      </c>
      <c r="K2661" s="34">
        <v>0</v>
      </c>
      <c r="L2661" s="9">
        <v>0</v>
      </c>
    </row>
    <row r="2662" spans="1:12" x14ac:dyDescent="0.3">
      <c r="A2662" s="3" t="s">
        <v>130</v>
      </c>
      <c r="B2662" s="3">
        <f t="shared" si="82"/>
        <v>45607</v>
      </c>
      <c r="C2662" s="7" t="s">
        <v>76</v>
      </c>
      <c r="D2662" s="7" t="s">
        <v>54</v>
      </c>
      <c r="E2662" s="9">
        <v>162</v>
      </c>
      <c r="F2662" s="9">
        <v>175</v>
      </c>
      <c r="G2662" s="9">
        <f t="shared" si="83"/>
        <v>28350</v>
      </c>
      <c r="H2662" s="9">
        <v>0</v>
      </c>
      <c r="I2662" s="9">
        <v>0</v>
      </c>
      <c r="J2662" s="34">
        <v>0</v>
      </c>
      <c r="K2662" s="34">
        <v>0</v>
      </c>
      <c r="L2662" s="9">
        <v>0</v>
      </c>
    </row>
    <row r="2663" spans="1:12" x14ac:dyDescent="0.3">
      <c r="A2663" s="3" t="s">
        <v>130</v>
      </c>
      <c r="B2663" s="3">
        <f t="shared" si="82"/>
        <v>45607</v>
      </c>
      <c r="C2663" s="7" t="s">
        <v>76</v>
      </c>
      <c r="D2663" s="7" t="s">
        <v>55</v>
      </c>
      <c r="E2663" s="9">
        <v>157</v>
      </c>
      <c r="F2663" s="9">
        <v>194</v>
      </c>
      <c r="G2663" s="9">
        <f t="shared" si="83"/>
        <v>30458</v>
      </c>
      <c r="H2663" s="9">
        <v>0</v>
      </c>
      <c r="I2663" s="9">
        <v>0</v>
      </c>
      <c r="J2663" s="34">
        <v>0</v>
      </c>
      <c r="K2663" s="34">
        <v>0</v>
      </c>
      <c r="L2663" s="9">
        <v>0</v>
      </c>
    </row>
    <row r="2664" spans="1:12" x14ac:dyDescent="0.3">
      <c r="A2664" s="3" t="s">
        <v>130</v>
      </c>
      <c r="B2664" s="3">
        <f t="shared" si="82"/>
        <v>45607</v>
      </c>
      <c r="C2664" s="7" t="s">
        <v>76</v>
      </c>
      <c r="D2664" s="7" t="s">
        <v>56</v>
      </c>
      <c r="E2664" s="9">
        <v>168</v>
      </c>
      <c r="F2664" s="9">
        <v>214</v>
      </c>
      <c r="G2664" s="9">
        <f t="shared" si="83"/>
        <v>35952</v>
      </c>
      <c r="H2664" s="9">
        <v>0</v>
      </c>
      <c r="I2664" s="9">
        <v>0</v>
      </c>
      <c r="J2664" s="34">
        <v>0</v>
      </c>
      <c r="K2664" s="34">
        <v>0</v>
      </c>
      <c r="L2664" s="9">
        <v>0</v>
      </c>
    </row>
    <row r="2665" spans="1:12" x14ac:dyDescent="0.3">
      <c r="A2665" s="3" t="s">
        <v>130</v>
      </c>
      <c r="B2665" s="3">
        <f t="shared" si="82"/>
        <v>45607</v>
      </c>
      <c r="C2665" s="7" t="s">
        <v>76</v>
      </c>
      <c r="D2665" s="7" t="s">
        <v>57</v>
      </c>
      <c r="E2665" s="9">
        <v>182</v>
      </c>
      <c r="F2665" s="9">
        <v>185</v>
      </c>
      <c r="G2665" s="9">
        <f t="shared" si="83"/>
        <v>33670</v>
      </c>
      <c r="H2665" s="9">
        <v>0</v>
      </c>
      <c r="I2665" s="9">
        <v>0</v>
      </c>
      <c r="J2665" s="34">
        <v>0</v>
      </c>
      <c r="K2665" s="34">
        <v>0</v>
      </c>
      <c r="L2665" s="9">
        <v>0</v>
      </c>
    </row>
    <row r="2666" spans="1:12" x14ac:dyDescent="0.3">
      <c r="A2666" s="3" t="s">
        <v>130</v>
      </c>
      <c r="B2666" s="3">
        <f t="shared" si="82"/>
        <v>45607</v>
      </c>
      <c r="C2666" s="7" t="s">
        <v>76</v>
      </c>
      <c r="D2666" s="7" t="s">
        <v>58</v>
      </c>
      <c r="E2666" s="9">
        <v>60</v>
      </c>
      <c r="F2666" s="9">
        <v>5482</v>
      </c>
      <c r="G2666" s="9">
        <f t="shared" si="83"/>
        <v>328920</v>
      </c>
      <c r="H2666" s="9">
        <v>0</v>
      </c>
      <c r="I2666" s="9">
        <v>0</v>
      </c>
      <c r="J2666" s="34">
        <v>0</v>
      </c>
      <c r="K2666" s="34">
        <v>0</v>
      </c>
      <c r="L2666" s="9">
        <v>0</v>
      </c>
    </row>
    <row r="2667" spans="1:12" x14ac:dyDescent="0.3">
      <c r="A2667" s="3" t="s">
        <v>130</v>
      </c>
      <c r="B2667" s="3">
        <f t="shared" si="82"/>
        <v>45607</v>
      </c>
      <c r="C2667" s="7" t="s">
        <v>76</v>
      </c>
      <c r="D2667" s="7" t="s">
        <v>59</v>
      </c>
      <c r="E2667" s="9">
        <v>62</v>
      </c>
      <c r="F2667" s="9">
        <v>5348</v>
      </c>
      <c r="G2667" s="9">
        <f t="shared" si="83"/>
        <v>331576</v>
      </c>
      <c r="H2667" s="9">
        <v>0</v>
      </c>
      <c r="I2667" s="9">
        <v>0</v>
      </c>
      <c r="J2667" s="34">
        <v>0</v>
      </c>
      <c r="K2667" s="34">
        <v>0</v>
      </c>
      <c r="L2667" s="9">
        <v>0</v>
      </c>
    </row>
    <row r="2668" spans="1:12" x14ac:dyDescent="0.3">
      <c r="A2668" s="3" t="s">
        <v>130</v>
      </c>
      <c r="B2668" s="3">
        <f t="shared" si="82"/>
        <v>45607</v>
      </c>
      <c r="C2668" s="7" t="s">
        <v>76</v>
      </c>
      <c r="D2668" s="7" t="s">
        <v>60</v>
      </c>
      <c r="E2668" s="9">
        <v>58</v>
      </c>
      <c r="F2668" s="9">
        <v>5189</v>
      </c>
      <c r="G2668" s="9">
        <f t="shared" si="83"/>
        <v>300962</v>
      </c>
      <c r="H2668" s="9">
        <v>0</v>
      </c>
      <c r="I2668" s="9">
        <v>0</v>
      </c>
      <c r="J2668" s="34">
        <v>0</v>
      </c>
      <c r="K2668" s="34">
        <v>0</v>
      </c>
      <c r="L2668" s="9">
        <v>0</v>
      </c>
    </row>
    <row r="2669" spans="1:12" x14ac:dyDescent="0.3">
      <c r="A2669" s="3" t="s">
        <v>130</v>
      </c>
      <c r="B2669" s="3">
        <f t="shared" si="82"/>
        <v>45607</v>
      </c>
      <c r="C2669" s="7" t="s">
        <v>76</v>
      </c>
      <c r="D2669" s="7" t="s">
        <v>61</v>
      </c>
      <c r="E2669" s="9">
        <v>52</v>
      </c>
      <c r="F2669" s="9">
        <v>1282</v>
      </c>
      <c r="G2669" s="9">
        <f t="shared" si="83"/>
        <v>66664</v>
      </c>
      <c r="H2669" s="9">
        <v>0</v>
      </c>
      <c r="I2669" s="9">
        <v>0</v>
      </c>
      <c r="J2669" s="34">
        <v>0</v>
      </c>
      <c r="K2669" s="34">
        <v>0</v>
      </c>
      <c r="L2669" s="9">
        <v>1</v>
      </c>
    </row>
    <row r="2670" spans="1:12" x14ac:dyDescent="0.3">
      <c r="A2670" s="3" t="s">
        <v>133</v>
      </c>
      <c r="B2670" s="3">
        <f t="shared" si="82"/>
        <v>45614</v>
      </c>
      <c r="C2670" s="7" t="s">
        <v>62</v>
      </c>
      <c r="D2670" s="7" t="s">
        <v>46</v>
      </c>
      <c r="E2670" s="9">
        <v>288</v>
      </c>
      <c r="F2670" s="9">
        <v>298</v>
      </c>
      <c r="G2670" s="9">
        <f t="shared" si="83"/>
        <v>85824</v>
      </c>
      <c r="H2670" s="9">
        <v>0</v>
      </c>
      <c r="I2670" s="9">
        <v>0</v>
      </c>
      <c r="J2670" s="34">
        <v>0</v>
      </c>
      <c r="K2670" s="34">
        <v>0</v>
      </c>
      <c r="L2670" s="9">
        <v>0</v>
      </c>
    </row>
    <row r="2671" spans="1:12" x14ac:dyDescent="0.3">
      <c r="A2671" s="3" t="s">
        <v>133</v>
      </c>
      <c r="B2671" s="3">
        <f t="shared" si="82"/>
        <v>45614</v>
      </c>
      <c r="C2671" s="7" t="s">
        <v>62</v>
      </c>
      <c r="D2671" s="7" t="s">
        <v>49</v>
      </c>
      <c r="E2671" s="9">
        <v>325</v>
      </c>
      <c r="F2671" s="9">
        <v>308</v>
      </c>
      <c r="G2671" s="9">
        <f t="shared" si="83"/>
        <v>100100</v>
      </c>
      <c r="H2671" s="9">
        <v>1</v>
      </c>
      <c r="I2671" s="9">
        <v>0</v>
      </c>
      <c r="J2671" s="34">
        <v>0.23</v>
      </c>
      <c r="K2671" s="34">
        <v>0.02</v>
      </c>
      <c r="L2671" s="9">
        <v>0</v>
      </c>
    </row>
    <row r="2672" spans="1:12" x14ac:dyDescent="0.3">
      <c r="A2672" s="3" t="s">
        <v>133</v>
      </c>
      <c r="B2672" s="3">
        <f t="shared" si="82"/>
        <v>45614</v>
      </c>
      <c r="C2672" s="7" t="s">
        <v>62</v>
      </c>
      <c r="D2672" s="7" t="s">
        <v>50</v>
      </c>
      <c r="E2672" s="9">
        <v>308</v>
      </c>
      <c r="F2672" s="9">
        <v>318</v>
      </c>
      <c r="G2672" s="9">
        <f t="shared" si="83"/>
        <v>97944</v>
      </c>
      <c r="H2672" s="9">
        <v>1</v>
      </c>
      <c r="I2672" s="9">
        <v>1</v>
      </c>
      <c r="J2672" s="34">
        <v>0.19</v>
      </c>
      <c r="K2672" s="34">
        <v>0.02</v>
      </c>
      <c r="L2672" s="9">
        <v>0</v>
      </c>
    </row>
    <row r="2673" spans="1:12" x14ac:dyDescent="0.3">
      <c r="A2673" s="3" t="s">
        <v>133</v>
      </c>
      <c r="B2673" s="3">
        <f t="shared" si="82"/>
        <v>45614</v>
      </c>
      <c r="C2673" s="7" t="s">
        <v>62</v>
      </c>
      <c r="D2673" s="7" t="s">
        <v>51</v>
      </c>
      <c r="E2673" s="9">
        <v>274</v>
      </c>
      <c r="F2673" s="9">
        <v>352</v>
      </c>
      <c r="G2673" s="9">
        <f t="shared" si="83"/>
        <v>96448</v>
      </c>
      <c r="H2673" s="9">
        <v>0</v>
      </c>
      <c r="I2673" s="9">
        <v>0</v>
      </c>
      <c r="J2673" s="34">
        <v>0</v>
      </c>
      <c r="K2673" s="34">
        <v>0</v>
      </c>
      <c r="L2673" s="9">
        <v>0</v>
      </c>
    </row>
    <row r="2674" spans="1:12" x14ac:dyDescent="0.3">
      <c r="A2674" s="3" t="s">
        <v>133</v>
      </c>
      <c r="B2674" s="3">
        <f t="shared" si="82"/>
        <v>45614</v>
      </c>
      <c r="C2674" s="7" t="s">
        <v>62</v>
      </c>
      <c r="D2674" s="7" t="s">
        <v>52</v>
      </c>
      <c r="E2674" s="9">
        <v>291</v>
      </c>
      <c r="F2674" s="9">
        <v>260</v>
      </c>
      <c r="G2674" s="9">
        <f t="shared" si="83"/>
        <v>75660</v>
      </c>
      <c r="H2674" s="9">
        <v>1</v>
      </c>
      <c r="I2674" s="9">
        <v>1</v>
      </c>
      <c r="J2674" s="34">
        <v>0.15</v>
      </c>
      <c r="K2674" s="34">
        <v>0.02</v>
      </c>
      <c r="L2674" s="9">
        <v>0</v>
      </c>
    </row>
    <row r="2675" spans="1:12" x14ac:dyDescent="0.3">
      <c r="A2675" s="3" t="s">
        <v>133</v>
      </c>
      <c r="B2675" s="3">
        <f t="shared" si="82"/>
        <v>45614</v>
      </c>
      <c r="C2675" s="7" t="s">
        <v>62</v>
      </c>
      <c r="D2675" s="7" t="s">
        <v>54</v>
      </c>
      <c r="E2675" s="9">
        <v>382</v>
      </c>
      <c r="F2675" s="9">
        <v>168</v>
      </c>
      <c r="G2675" s="9">
        <f t="shared" si="83"/>
        <v>64176</v>
      </c>
      <c r="H2675" s="9">
        <v>0</v>
      </c>
      <c r="I2675" s="9">
        <v>0</v>
      </c>
      <c r="J2675" s="34">
        <v>0</v>
      </c>
      <c r="K2675" s="34">
        <v>0</v>
      </c>
      <c r="L2675" s="9">
        <v>0</v>
      </c>
    </row>
    <row r="2676" spans="1:12" x14ac:dyDescent="0.3">
      <c r="A2676" s="3" t="s">
        <v>133</v>
      </c>
      <c r="B2676" s="3">
        <f t="shared" si="82"/>
        <v>45614</v>
      </c>
      <c r="C2676" s="7" t="s">
        <v>62</v>
      </c>
      <c r="D2676" s="7" t="s">
        <v>55</v>
      </c>
      <c r="E2676" s="9">
        <v>335</v>
      </c>
      <c r="F2676" s="9">
        <v>187</v>
      </c>
      <c r="G2676" s="9">
        <f t="shared" si="83"/>
        <v>62645</v>
      </c>
      <c r="H2676" s="9">
        <v>0</v>
      </c>
      <c r="I2676" s="9">
        <v>0</v>
      </c>
      <c r="J2676" s="34">
        <v>0</v>
      </c>
      <c r="K2676" s="34">
        <v>0</v>
      </c>
      <c r="L2676" s="9">
        <v>0</v>
      </c>
    </row>
    <row r="2677" spans="1:12" x14ac:dyDescent="0.3">
      <c r="A2677" s="3" t="s">
        <v>133</v>
      </c>
      <c r="B2677" s="3">
        <f t="shared" si="82"/>
        <v>45614</v>
      </c>
      <c r="C2677" s="7" t="s">
        <v>62</v>
      </c>
      <c r="D2677" s="7" t="s">
        <v>56</v>
      </c>
      <c r="E2677" s="9">
        <v>418</v>
      </c>
      <c r="F2677" s="9">
        <v>205</v>
      </c>
      <c r="G2677" s="9">
        <f t="shared" si="83"/>
        <v>85690</v>
      </c>
      <c r="H2677" s="9">
        <v>0</v>
      </c>
      <c r="I2677" s="9">
        <v>0</v>
      </c>
      <c r="J2677" s="34">
        <v>0</v>
      </c>
      <c r="K2677" s="34">
        <v>0</v>
      </c>
      <c r="L2677" s="9">
        <v>0</v>
      </c>
    </row>
    <row r="2678" spans="1:12" x14ac:dyDescent="0.3">
      <c r="A2678" s="3" t="s">
        <v>133</v>
      </c>
      <c r="B2678" s="3">
        <f t="shared" si="82"/>
        <v>45614</v>
      </c>
      <c r="C2678" s="7" t="s">
        <v>62</v>
      </c>
      <c r="D2678" s="7" t="s">
        <v>57</v>
      </c>
      <c r="E2678" s="9">
        <v>324</v>
      </c>
      <c r="F2678" s="9">
        <v>178</v>
      </c>
      <c r="G2678" s="9">
        <f t="shared" si="83"/>
        <v>57672</v>
      </c>
      <c r="H2678" s="9">
        <v>0</v>
      </c>
      <c r="I2678" s="9">
        <v>0</v>
      </c>
      <c r="J2678" s="34">
        <v>0</v>
      </c>
      <c r="K2678" s="34">
        <v>0</v>
      </c>
      <c r="L2678" s="9">
        <v>0</v>
      </c>
    </row>
    <row r="2679" spans="1:12" x14ac:dyDescent="0.3">
      <c r="A2679" s="3" t="s">
        <v>133</v>
      </c>
      <c r="B2679" s="3">
        <f t="shared" si="82"/>
        <v>45614</v>
      </c>
      <c r="C2679" s="7" t="s">
        <v>62</v>
      </c>
      <c r="D2679" s="7" t="s">
        <v>58</v>
      </c>
      <c r="E2679" s="9">
        <v>51</v>
      </c>
      <c r="F2679" s="9">
        <v>5214</v>
      </c>
      <c r="G2679" s="9">
        <f t="shared" si="83"/>
        <v>265914</v>
      </c>
      <c r="H2679" s="9">
        <v>0</v>
      </c>
      <c r="I2679" s="9">
        <v>0</v>
      </c>
      <c r="J2679" s="34">
        <v>0</v>
      </c>
      <c r="K2679" s="34">
        <v>0</v>
      </c>
      <c r="L2679" s="9">
        <v>0</v>
      </c>
    </row>
    <row r="2680" spans="1:12" x14ac:dyDescent="0.3">
      <c r="A2680" s="3" t="s">
        <v>133</v>
      </c>
      <c r="B2680" s="3">
        <f t="shared" si="82"/>
        <v>45614</v>
      </c>
      <c r="C2680" s="7" t="s">
        <v>62</v>
      </c>
      <c r="D2680" s="7" t="s">
        <v>59</v>
      </c>
      <c r="E2680" s="9">
        <v>61</v>
      </c>
      <c r="F2680" s="9">
        <v>5108</v>
      </c>
      <c r="G2680" s="9">
        <f t="shared" si="83"/>
        <v>311588</v>
      </c>
      <c r="H2680" s="9">
        <v>0</v>
      </c>
      <c r="I2680" s="9">
        <v>0</v>
      </c>
      <c r="J2680" s="34">
        <v>0</v>
      </c>
      <c r="K2680" s="34">
        <v>0</v>
      </c>
      <c r="L2680" s="9">
        <v>0</v>
      </c>
    </row>
    <row r="2681" spans="1:12" x14ac:dyDescent="0.3">
      <c r="A2681" s="3" t="s">
        <v>133</v>
      </c>
      <c r="B2681" s="3">
        <f t="shared" si="82"/>
        <v>45614</v>
      </c>
      <c r="C2681" s="7" t="s">
        <v>62</v>
      </c>
      <c r="D2681" s="7" t="s">
        <v>60</v>
      </c>
      <c r="E2681" s="9">
        <v>65</v>
      </c>
      <c r="F2681" s="9">
        <v>4947</v>
      </c>
      <c r="G2681" s="9">
        <f t="shared" si="83"/>
        <v>321555</v>
      </c>
      <c r="H2681" s="9">
        <v>1</v>
      </c>
      <c r="I2681" s="9">
        <v>0</v>
      </c>
      <c r="J2681" s="34">
        <v>0.08</v>
      </c>
      <c r="K2681" s="34">
        <v>0.01</v>
      </c>
      <c r="L2681" s="9">
        <v>0</v>
      </c>
    </row>
    <row r="2682" spans="1:12" x14ac:dyDescent="0.3">
      <c r="A2682" s="3" t="s">
        <v>133</v>
      </c>
      <c r="B2682" s="3">
        <f t="shared" si="82"/>
        <v>45614</v>
      </c>
      <c r="C2682" s="7" t="s">
        <v>62</v>
      </c>
      <c r="D2682" s="7" t="s">
        <v>61</v>
      </c>
      <c r="E2682" s="9">
        <v>55</v>
      </c>
      <c r="F2682" s="9">
        <v>1220</v>
      </c>
      <c r="G2682" s="9">
        <f t="shared" si="83"/>
        <v>67100</v>
      </c>
      <c r="H2682" s="9">
        <v>0</v>
      </c>
      <c r="I2682" s="9">
        <v>0</v>
      </c>
      <c r="J2682" s="34">
        <v>0</v>
      </c>
      <c r="K2682" s="34">
        <v>0</v>
      </c>
      <c r="L2682" s="9">
        <v>0</v>
      </c>
    </row>
    <row r="2683" spans="1:12" x14ac:dyDescent="0.3">
      <c r="A2683" s="3" t="s">
        <v>133</v>
      </c>
      <c r="B2683" s="3">
        <f t="shared" si="82"/>
        <v>45614</v>
      </c>
      <c r="C2683" s="7" t="s">
        <v>66</v>
      </c>
      <c r="D2683" s="7" t="s">
        <v>46</v>
      </c>
      <c r="E2683" s="9">
        <v>192</v>
      </c>
      <c r="F2683" s="9">
        <v>309</v>
      </c>
      <c r="G2683" s="9">
        <f t="shared" si="83"/>
        <v>59328</v>
      </c>
      <c r="H2683" s="9">
        <v>1</v>
      </c>
      <c r="I2683" s="9">
        <v>0</v>
      </c>
      <c r="J2683" s="34">
        <v>0.23</v>
      </c>
      <c r="K2683" s="34">
        <v>0.01</v>
      </c>
      <c r="L2683" s="9">
        <v>0</v>
      </c>
    </row>
    <row r="2684" spans="1:12" x14ac:dyDescent="0.3">
      <c r="A2684" s="3" t="s">
        <v>133</v>
      </c>
      <c r="B2684" s="3">
        <f t="shared" si="82"/>
        <v>45614</v>
      </c>
      <c r="C2684" s="7" t="s">
        <v>66</v>
      </c>
      <c r="D2684" s="7" t="s">
        <v>49</v>
      </c>
      <c r="E2684" s="9">
        <v>159</v>
      </c>
      <c r="F2684" s="9">
        <v>314</v>
      </c>
      <c r="G2684" s="9">
        <f t="shared" si="83"/>
        <v>49926</v>
      </c>
      <c r="H2684" s="9">
        <v>0</v>
      </c>
      <c r="I2684" s="9">
        <v>0</v>
      </c>
      <c r="J2684" s="34">
        <v>0</v>
      </c>
      <c r="K2684" s="34">
        <v>0</v>
      </c>
      <c r="L2684" s="9">
        <v>0</v>
      </c>
    </row>
    <row r="2685" spans="1:12" x14ac:dyDescent="0.3">
      <c r="A2685" s="3" t="s">
        <v>133</v>
      </c>
      <c r="B2685" s="3">
        <f t="shared" si="82"/>
        <v>45614</v>
      </c>
      <c r="C2685" s="7" t="s">
        <v>66</v>
      </c>
      <c r="D2685" s="7" t="s">
        <v>50</v>
      </c>
      <c r="E2685" s="9">
        <v>167</v>
      </c>
      <c r="F2685" s="9">
        <v>328</v>
      </c>
      <c r="G2685" s="9">
        <f t="shared" si="83"/>
        <v>54776</v>
      </c>
      <c r="H2685" s="9">
        <v>0</v>
      </c>
      <c r="I2685" s="9">
        <v>0</v>
      </c>
      <c r="J2685" s="34">
        <v>0</v>
      </c>
      <c r="K2685" s="34">
        <v>0</v>
      </c>
      <c r="L2685" s="9">
        <v>0</v>
      </c>
    </row>
    <row r="2686" spans="1:12" x14ac:dyDescent="0.3">
      <c r="A2686" s="3" t="s">
        <v>133</v>
      </c>
      <c r="B2686" s="3">
        <f t="shared" si="82"/>
        <v>45614</v>
      </c>
      <c r="C2686" s="7" t="s">
        <v>66</v>
      </c>
      <c r="D2686" s="7" t="s">
        <v>51</v>
      </c>
      <c r="E2686" s="9">
        <v>166</v>
      </c>
      <c r="F2686" s="9">
        <v>362</v>
      </c>
      <c r="G2686" s="9">
        <f t="shared" si="83"/>
        <v>60092</v>
      </c>
      <c r="H2686" s="9">
        <v>0</v>
      </c>
      <c r="I2686" s="9">
        <v>0</v>
      </c>
      <c r="J2686" s="34">
        <v>0</v>
      </c>
      <c r="K2686" s="34">
        <v>0</v>
      </c>
      <c r="L2686" s="9">
        <v>0</v>
      </c>
    </row>
    <row r="2687" spans="1:12" x14ac:dyDescent="0.3">
      <c r="A2687" s="3" t="s">
        <v>133</v>
      </c>
      <c r="B2687" s="3">
        <f t="shared" si="82"/>
        <v>45614</v>
      </c>
      <c r="C2687" s="7" t="s">
        <v>66</v>
      </c>
      <c r="D2687" s="7" t="s">
        <v>52</v>
      </c>
      <c r="E2687" s="9">
        <v>194</v>
      </c>
      <c r="F2687" s="9">
        <v>268</v>
      </c>
      <c r="G2687" s="9">
        <f t="shared" si="83"/>
        <v>51992</v>
      </c>
      <c r="H2687" s="9">
        <v>0</v>
      </c>
      <c r="I2687" s="9">
        <v>0</v>
      </c>
      <c r="J2687" s="34">
        <v>0</v>
      </c>
      <c r="K2687" s="34">
        <v>0</v>
      </c>
      <c r="L2687" s="9">
        <v>0</v>
      </c>
    </row>
    <row r="2688" spans="1:12" x14ac:dyDescent="0.3">
      <c r="A2688" s="3" t="s">
        <v>133</v>
      </c>
      <c r="B2688" s="3">
        <f t="shared" si="82"/>
        <v>45614</v>
      </c>
      <c r="C2688" s="7" t="s">
        <v>66</v>
      </c>
      <c r="D2688" s="7" t="s">
        <v>54</v>
      </c>
      <c r="E2688" s="9">
        <v>278</v>
      </c>
      <c r="F2688" s="9">
        <v>171</v>
      </c>
      <c r="G2688" s="9">
        <f t="shared" si="83"/>
        <v>47538</v>
      </c>
      <c r="H2688" s="9">
        <v>0</v>
      </c>
      <c r="I2688" s="9">
        <v>0</v>
      </c>
      <c r="J2688" s="34">
        <v>0</v>
      </c>
      <c r="K2688" s="34">
        <v>0</v>
      </c>
      <c r="L2688" s="9">
        <v>0</v>
      </c>
    </row>
    <row r="2689" spans="1:12" x14ac:dyDescent="0.3">
      <c r="A2689" s="3" t="s">
        <v>133</v>
      </c>
      <c r="B2689" s="3">
        <f t="shared" si="82"/>
        <v>45614</v>
      </c>
      <c r="C2689" s="7" t="s">
        <v>66</v>
      </c>
      <c r="D2689" s="7" t="s">
        <v>55</v>
      </c>
      <c r="E2689" s="9">
        <v>324</v>
      </c>
      <c r="F2689" s="9">
        <v>191</v>
      </c>
      <c r="G2689" s="9">
        <f t="shared" si="83"/>
        <v>61884</v>
      </c>
      <c r="H2689" s="9">
        <v>1</v>
      </c>
      <c r="I2689" s="9">
        <v>0</v>
      </c>
      <c r="J2689" s="34">
        <v>0.3</v>
      </c>
      <c r="K2689" s="34">
        <v>0.02</v>
      </c>
      <c r="L2689" s="9">
        <v>0</v>
      </c>
    </row>
    <row r="2690" spans="1:12" x14ac:dyDescent="0.3">
      <c r="A2690" s="3" t="s">
        <v>133</v>
      </c>
      <c r="B2690" s="3">
        <f t="shared" ref="B2690:B2753" si="84">DATE(LEFT(A2690,4),1,1)
 + MOD(1 - WEEKDAY(DATE(LEFT(A2690,4),1,1),2),7)
 + 7*(VALUE(RIGHT(A2690,2)) - 1)</f>
        <v>45614</v>
      </c>
      <c r="C2690" s="7" t="s">
        <v>66</v>
      </c>
      <c r="D2690" s="7" t="s">
        <v>56</v>
      </c>
      <c r="E2690" s="9">
        <v>243</v>
      </c>
      <c r="F2690" s="9">
        <v>209</v>
      </c>
      <c r="G2690" s="9">
        <f t="shared" ref="G2690:G2753" si="85">E2690*F2690</f>
        <v>50787</v>
      </c>
      <c r="H2690" s="9">
        <v>0</v>
      </c>
      <c r="I2690" s="9">
        <v>0</v>
      </c>
      <c r="J2690" s="34">
        <v>0</v>
      </c>
      <c r="K2690" s="34">
        <v>0</v>
      </c>
      <c r="L2690" s="9">
        <v>2</v>
      </c>
    </row>
    <row r="2691" spans="1:12" x14ac:dyDescent="0.3">
      <c r="A2691" s="3" t="s">
        <v>133</v>
      </c>
      <c r="B2691" s="3">
        <f t="shared" si="84"/>
        <v>45614</v>
      </c>
      <c r="C2691" s="7" t="s">
        <v>66</v>
      </c>
      <c r="D2691" s="7" t="s">
        <v>57</v>
      </c>
      <c r="E2691" s="9">
        <v>293</v>
      </c>
      <c r="F2691" s="9">
        <v>183</v>
      </c>
      <c r="G2691" s="9">
        <f t="shared" si="85"/>
        <v>53619</v>
      </c>
      <c r="H2691" s="9">
        <v>0</v>
      </c>
      <c r="I2691" s="9">
        <v>0</v>
      </c>
      <c r="J2691" s="34">
        <v>0</v>
      </c>
      <c r="K2691" s="34">
        <v>0</v>
      </c>
      <c r="L2691" s="9">
        <v>0</v>
      </c>
    </row>
    <row r="2692" spans="1:12" x14ac:dyDescent="0.3">
      <c r="A2692" s="3" t="s">
        <v>133</v>
      </c>
      <c r="B2692" s="3">
        <f t="shared" si="84"/>
        <v>45614</v>
      </c>
      <c r="C2692" s="7" t="s">
        <v>66</v>
      </c>
      <c r="D2692" s="7" t="s">
        <v>58</v>
      </c>
      <c r="E2692" s="9">
        <v>43</v>
      </c>
      <c r="F2692" s="9">
        <v>5431</v>
      </c>
      <c r="G2692" s="9">
        <f t="shared" si="85"/>
        <v>233533</v>
      </c>
      <c r="H2692" s="9">
        <v>0</v>
      </c>
      <c r="I2692" s="9">
        <v>0</v>
      </c>
      <c r="J2692" s="34">
        <v>0</v>
      </c>
      <c r="K2692" s="34">
        <v>0</v>
      </c>
      <c r="L2692" s="9">
        <v>0</v>
      </c>
    </row>
    <row r="2693" spans="1:12" x14ac:dyDescent="0.3">
      <c r="A2693" s="3" t="s">
        <v>133</v>
      </c>
      <c r="B2693" s="3">
        <f t="shared" si="84"/>
        <v>45614</v>
      </c>
      <c r="C2693" s="7" t="s">
        <v>66</v>
      </c>
      <c r="D2693" s="7" t="s">
        <v>59</v>
      </c>
      <c r="E2693" s="9">
        <v>45</v>
      </c>
      <c r="F2693" s="9">
        <v>5218</v>
      </c>
      <c r="G2693" s="9">
        <f t="shared" si="85"/>
        <v>234810</v>
      </c>
      <c r="H2693" s="9">
        <v>0</v>
      </c>
      <c r="I2693" s="9">
        <v>0</v>
      </c>
      <c r="J2693" s="34">
        <v>0</v>
      </c>
      <c r="K2693" s="34">
        <v>0</v>
      </c>
      <c r="L2693" s="9">
        <v>0</v>
      </c>
    </row>
    <row r="2694" spans="1:12" x14ac:dyDescent="0.3">
      <c r="A2694" s="3" t="s">
        <v>133</v>
      </c>
      <c r="B2694" s="3">
        <f t="shared" si="84"/>
        <v>45614</v>
      </c>
      <c r="C2694" s="7" t="s">
        <v>66</v>
      </c>
      <c r="D2694" s="7" t="s">
        <v>60</v>
      </c>
      <c r="E2694" s="9">
        <v>46</v>
      </c>
      <c r="F2694" s="9">
        <v>5080</v>
      </c>
      <c r="G2694" s="9">
        <f t="shared" si="85"/>
        <v>233680</v>
      </c>
      <c r="H2694" s="9">
        <v>0</v>
      </c>
      <c r="I2694" s="9">
        <v>0</v>
      </c>
      <c r="J2694" s="34">
        <v>0</v>
      </c>
      <c r="K2694" s="34">
        <v>0</v>
      </c>
      <c r="L2694" s="9">
        <v>0</v>
      </c>
    </row>
    <row r="2695" spans="1:12" x14ac:dyDescent="0.3">
      <c r="A2695" s="3" t="s">
        <v>133</v>
      </c>
      <c r="B2695" s="3">
        <f t="shared" si="84"/>
        <v>45614</v>
      </c>
      <c r="C2695" s="7" t="s">
        <v>70</v>
      </c>
      <c r="D2695" s="7" t="s">
        <v>46</v>
      </c>
      <c r="E2695" s="9">
        <v>78</v>
      </c>
      <c r="F2695" s="9">
        <v>313</v>
      </c>
      <c r="G2695" s="9">
        <f t="shared" si="85"/>
        <v>24414</v>
      </c>
      <c r="H2695" s="9">
        <v>0</v>
      </c>
      <c r="I2695" s="9">
        <v>0</v>
      </c>
      <c r="J2695" s="34">
        <v>0</v>
      </c>
      <c r="K2695" s="34">
        <v>0</v>
      </c>
      <c r="L2695" s="9">
        <v>0</v>
      </c>
    </row>
    <row r="2696" spans="1:12" x14ac:dyDescent="0.3">
      <c r="A2696" s="3" t="s">
        <v>133</v>
      </c>
      <c r="B2696" s="3">
        <f t="shared" si="84"/>
        <v>45614</v>
      </c>
      <c r="C2696" s="7" t="s">
        <v>70</v>
      </c>
      <c r="D2696" s="7" t="s">
        <v>49</v>
      </c>
      <c r="E2696" s="9">
        <v>73</v>
      </c>
      <c r="F2696" s="9">
        <v>322</v>
      </c>
      <c r="G2696" s="9">
        <f t="shared" si="85"/>
        <v>23506</v>
      </c>
      <c r="H2696" s="9">
        <v>0</v>
      </c>
      <c r="I2696" s="9">
        <v>0</v>
      </c>
      <c r="J2696" s="34">
        <v>0</v>
      </c>
      <c r="K2696" s="34">
        <v>0</v>
      </c>
      <c r="L2696" s="9">
        <v>0</v>
      </c>
    </row>
    <row r="2697" spans="1:12" x14ac:dyDescent="0.3">
      <c r="A2697" s="3" t="s">
        <v>133</v>
      </c>
      <c r="B2697" s="3">
        <f t="shared" si="84"/>
        <v>45614</v>
      </c>
      <c r="C2697" s="7" t="s">
        <v>70</v>
      </c>
      <c r="D2697" s="7" t="s">
        <v>50</v>
      </c>
      <c r="E2697" s="9">
        <v>84</v>
      </c>
      <c r="F2697" s="9">
        <v>336</v>
      </c>
      <c r="G2697" s="9">
        <f t="shared" si="85"/>
        <v>28224</v>
      </c>
      <c r="H2697" s="9">
        <v>0</v>
      </c>
      <c r="I2697" s="9">
        <v>0</v>
      </c>
      <c r="J2697" s="34">
        <v>0</v>
      </c>
      <c r="K2697" s="34">
        <v>0</v>
      </c>
      <c r="L2697" s="9">
        <v>0</v>
      </c>
    </row>
    <row r="2698" spans="1:12" x14ac:dyDescent="0.3">
      <c r="A2698" s="3" t="s">
        <v>133</v>
      </c>
      <c r="B2698" s="3">
        <f t="shared" si="84"/>
        <v>45614</v>
      </c>
      <c r="C2698" s="7" t="s">
        <v>70</v>
      </c>
      <c r="D2698" s="7" t="s">
        <v>52</v>
      </c>
      <c r="E2698" s="9">
        <v>87</v>
      </c>
      <c r="F2698" s="9">
        <v>276</v>
      </c>
      <c r="G2698" s="9">
        <f t="shared" si="85"/>
        <v>24012</v>
      </c>
      <c r="H2698" s="9">
        <v>0</v>
      </c>
      <c r="I2698" s="9">
        <v>0</v>
      </c>
      <c r="J2698" s="34">
        <v>0</v>
      </c>
      <c r="K2698" s="34">
        <v>0</v>
      </c>
      <c r="L2698" s="9">
        <v>0</v>
      </c>
    </row>
    <row r="2699" spans="1:12" x14ac:dyDescent="0.3">
      <c r="A2699" s="3" t="s">
        <v>133</v>
      </c>
      <c r="B2699" s="3">
        <f t="shared" si="84"/>
        <v>45614</v>
      </c>
      <c r="C2699" s="7" t="s">
        <v>70</v>
      </c>
      <c r="D2699" s="7" t="s">
        <v>55</v>
      </c>
      <c r="E2699" s="9">
        <v>118</v>
      </c>
      <c r="F2699" s="9">
        <v>194</v>
      </c>
      <c r="G2699" s="9">
        <f t="shared" si="85"/>
        <v>22892</v>
      </c>
      <c r="H2699" s="9">
        <v>0</v>
      </c>
      <c r="I2699" s="9">
        <v>0</v>
      </c>
      <c r="J2699" s="34">
        <v>0</v>
      </c>
      <c r="K2699" s="34">
        <v>0</v>
      </c>
      <c r="L2699" s="9">
        <v>1</v>
      </c>
    </row>
    <row r="2700" spans="1:12" x14ac:dyDescent="0.3">
      <c r="A2700" s="3" t="s">
        <v>133</v>
      </c>
      <c r="B2700" s="3">
        <f t="shared" si="84"/>
        <v>45614</v>
      </c>
      <c r="C2700" s="7" t="s">
        <v>70</v>
      </c>
      <c r="D2700" s="7" t="s">
        <v>56</v>
      </c>
      <c r="E2700" s="9">
        <v>125</v>
      </c>
      <c r="F2700" s="9">
        <v>218</v>
      </c>
      <c r="G2700" s="9">
        <f t="shared" si="85"/>
        <v>27250</v>
      </c>
      <c r="H2700" s="9">
        <v>0</v>
      </c>
      <c r="I2700" s="9">
        <v>0</v>
      </c>
      <c r="J2700" s="34">
        <v>0</v>
      </c>
      <c r="K2700" s="34">
        <v>0</v>
      </c>
      <c r="L2700" s="9">
        <v>0</v>
      </c>
    </row>
    <row r="2701" spans="1:12" x14ac:dyDescent="0.3">
      <c r="A2701" s="3" t="s">
        <v>133</v>
      </c>
      <c r="B2701" s="3">
        <f t="shared" si="84"/>
        <v>45614</v>
      </c>
      <c r="C2701" s="7" t="s">
        <v>70</v>
      </c>
      <c r="D2701" s="7" t="s">
        <v>57</v>
      </c>
      <c r="E2701" s="9">
        <v>105</v>
      </c>
      <c r="F2701" s="9">
        <v>186</v>
      </c>
      <c r="G2701" s="9">
        <f t="shared" si="85"/>
        <v>19530</v>
      </c>
      <c r="H2701" s="9">
        <v>0</v>
      </c>
      <c r="I2701" s="9">
        <v>0</v>
      </c>
      <c r="J2701" s="34">
        <v>0</v>
      </c>
      <c r="K2701" s="34">
        <v>0</v>
      </c>
      <c r="L2701" s="9">
        <v>0</v>
      </c>
    </row>
    <row r="2702" spans="1:12" x14ac:dyDescent="0.3">
      <c r="A2702" s="3" t="s">
        <v>133</v>
      </c>
      <c r="B2702" s="3">
        <f t="shared" si="84"/>
        <v>45614</v>
      </c>
      <c r="C2702" s="7" t="s">
        <v>74</v>
      </c>
      <c r="D2702" s="7" t="s">
        <v>46</v>
      </c>
      <c r="E2702" s="9">
        <v>298</v>
      </c>
      <c r="F2702" s="9">
        <v>302</v>
      </c>
      <c r="G2702" s="9">
        <f t="shared" si="85"/>
        <v>89996</v>
      </c>
      <c r="H2702" s="9">
        <v>0</v>
      </c>
      <c r="I2702" s="9">
        <v>0</v>
      </c>
      <c r="J2702" s="34">
        <v>0</v>
      </c>
      <c r="K2702" s="34">
        <v>0</v>
      </c>
      <c r="L2702" s="9">
        <v>0</v>
      </c>
    </row>
    <row r="2703" spans="1:12" x14ac:dyDescent="0.3">
      <c r="A2703" s="3" t="s">
        <v>133</v>
      </c>
      <c r="B2703" s="3">
        <f t="shared" si="84"/>
        <v>45614</v>
      </c>
      <c r="C2703" s="7" t="s">
        <v>74</v>
      </c>
      <c r="D2703" s="7" t="s">
        <v>49</v>
      </c>
      <c r="E2703" s="9">
        <v>279</v>
      </c>
      <c r="F2703" s="9">
        <v>311</v>
      </c>
      <c r="G2703" s="9">
        <f t="shared" si="85"/>
        <v>86769</v>
      </c>
      <c r="H2703" s="9">
        <v>0</v>
      </c>
      <c r="I2703" s="9">
        <v>0</v>
      </c>
      <c r="J2703" s="34">
        <v>0</v>
      </c>
      <c r="K2703" s="34">
        <v>0</v>
      </c>
      <c r="L2703" s="9">
        <v>0</v>
      </c>
    </row>
    <row r="2704" spans="1:12" x14ac:dyDescent="0.3">
      <c r="A2704" s="3" t="s">
        <v>133</v>
      </c>
      <c r="B2704" s="3">
        <f t="shared" si="84"/>
        <v>45614</v>
      </c>
      <c r="C2704" s="7" t="s">
        <v>74</v>
      </c>
      <c r="D2704" s="7" t="s">
        <v>50</v>
      </c>
      <c r="E2704" s="9">
        <v>244</v>
      </c>
      <c r="F2704" s="9">
        <v>322</v>
      </c>
      <c r="G2704" s="9">
        <f t="shared" si="85"/>
        <v>78568</v>
      </c>
      <c r="H2704" s="9">
        <v>0</v>
      </c>
      <c r="I2704" s="9">
        <v>0</v>
      </c>
      <c r="J2704" s="34">
        <v>0</v>
      </c>
      <c r="K2704" s="34">
        <v>0</v>
      </c>
      <c r="L2704" s="9">
        <v>0</v>
      </c>
    </row>
    <row r="2705" spans="1:12" x14ac:dyDescent="0.3">
      <c r="A2705" s="3" t="s">
        <v>133</v>
      </c>
      <c r="B2705" s="3">
        <f t="shared" si="84"/>
        <v>45614</v>
      </c>
      <c r="C2705" s="7" t="s">
        <v>74</v>
      </c>
      <c r="D2705" s="7" t="s">
        <v>51</v>
      </c>
      <c r="E2705" s="9">
        <v>295</v>
      </c>
      <c r="F2705" s="9">
        <v>357</v>
      </c>
      <c r="G2705" s="9">
        <f t="shared" si="85"/>
        <v>105315</v>
      </c>
      <c r="H2705" s="9">
        <v>1</v>
      </c>
      <c r="I2705" s="9">
        <v>0</v>
      </c>
      <c r="J2705" s="34">
        <v>0.1</v>
      </c>
      <c r="K2705" s="34">
        <v>0.02</v>
      </c>
      <c r="L2705" s="9">
        <v>0</v>
      </c>
    </row>
    <row r="2706" spans="1:12" x14ac:dyDescent="0.3">
      <c r="A2706" s="3" t="s">
        <v>133</v>
      </c>
      <c r="B2706" s="3">
        <f t="shared" si="84"/>
        <v>45614</v>
      </c>
      <c r="C2706" s="7" t="s">
        <v>74</v>
      </c>
      <c r="D2706" s="7" t="s">
        <v>52</v>
      </c>
      <c r="E2706" s="9">
        <v>289</v>
      </c>
      <c r="F2706" s="9">
        <v>262</v>
      </c>
      <c r="G2706" s="9">
        <f t="shared" si="85"/>
        <v>75718</v>
      </c>
      <c r="H2706" s="9">
        <v>0</v>
      </c>
      <c r="I2706" s="9">
        <v>0</v>
      </c>
      <c r="J2706" s="34">
        <v>0</v>
      </c>
      <c r="K2706" s="34">
        <v>0</v>
      </c>
      <c r="L2706" s="9">
        <v>0</v>
      </c>
    </row>
    <row r="2707" spans="1:12" x14ac:dyDescent="0.3">
      <c r="A2707" s="3" t="s">
        <v>133</v>
      </c>
      <c r="B2707" s="3">
        <f t="shared" si="84"/>
        <v>45614</v>
      </c>
      <c r="C2707" s="7" t="s">
        <v>74</v>
      </c>
      <c r="D2707" s="7" t="s">
        <v>54</v>
      </c>
      <c r="E2707" s="9">
        <v>383</v>
      </c>
      <c r="F2707" s="9">
        <v>168</v>
      </c>
      <c r="G2707" s="9">
        <f t="shared" si="85"/>
        <v>64344</v>
      </c>
      <c r="H2707" s="9">
        <v>0</v>
      </c>
      <c r="I2707" s="9">
        <v>0</v>
      </c>
      <c r="J2707" s="34">
        <v>0</v>
      </c>
      <c r="K2707" s="34">
        <v>0</v>
      </c>
      <c r="L2707" s="9">
        <v>0</v>
      </c>
    </row>
    <row r="2708" spans="1:12" x14ac:dyDescent="0.3">
      <c r="A2708" s="3" t="s">
        <v>133</v>
      </c>
      <c r="B2708" s="3">
        <f t="shared" si="84"/>
        <v>45614</v>
      </c>
      <c r="C2708" s="7" t="s">
        <v>74</v>
      </c>
      <c r="D2708" s="7" t="s">
        <v>55</v>
      </c>
      <c r="E2708" s="9">
        <v>423</v>
      </c>
      <c r="F2708" s="9">
        <v>186</v>
      </c>
      <c r="G2708" s="9">
        <f t="shared" si="85"/>
        <v>78678</v>
      </c>
      <c r="H2708" s="9">
        <v>0</v>
      </c>
      <c r="I2708" s="9">
        <v>0</v>
      </c>
      <c r="J2708" s="34">
        <v>0</v>
      </c>
      <c r="K2708" s="34">
        <v>0</v>
      </c>
      <c r="L2708" s="9">
        <v>0</v>
      </c>
    </row>
    <row r="2709" spans="1:12" x14ac:dyDescent="0.3">
      <c r="A2709" s="3" t="s">
        <v>133</v>
      </c>
      <c r="B2709" s="3">
        <f t="shared" si="84"/>
        <v>45614</v>
      </c>
      <c r="C2709" s="7" t="s">
        <v>74</v>
      </c>
      <c r="D2709" s="7" t="s">
        <v>56</v>
      </c>
      <c r="E2709" s="9">
        <v>345</v>
      </c>
      <c r="F2709" s="9">
        <v>207</v>
      </c>
      <c r="G2709" s="9">
        <f t="shared" si="85"/>
        <v>71415</v>
      </c>
      <c r="H2709" s="9">
        <v>0</v>
      </c>
      <c r="I2709" s="9">
        <v>0</v>
      </c>
      <c r="J2709" s="34">
        <v>0</v>
      </c>
      <c r="K2709" s="34">
        <v>0</v>
      </c>
      <c r="L2709" s="9">
        <v>0</v>
      </c>
    </row>
    <row r="2710" spans="1:12" x14ac:dyDescent="0.3">
      <c r="A2710" s="3" t="s">
        <v>133</v>
      </c>
      <c r="B2710" s="3">
        <f t="shared" si="84"/>
        <v>45614</v>
      </c>
      <c r="C2710" s="7" t="s">
        <v>74</v>
      </c>
      <c r="D2710" s="7" t="s">
        <v>57</v>
      </c>
      <c r="E2710" s="9">
        <v>404</v>
      </c>
      <c r="F2710" s="9">
        <v>178</v>
      </c>
      <c r="G2710" s="9">
        <f t="shared" si="85"/>
        <v>71912</v>
      </c>
      <c r="H2710" s="9">
        <v>0</v>
      </c>
      <c r="I2710" s="9">
        <v>0</v>
      </c>
      <c r="J2710" s="34">
        <v>0</v>
      </c>
      <c r="K2710" s="34">
        <v>0</v>
      </c>
      <c r="L2710" s="9">
        <v>0</v>
      </c>
    </row>
    <row r="2711" spans="1:12" x14ac:dyDescent="0.3">
      <c r="A2711" s="3" t="s">
        <v>133</v>
      </c>
      <c r="B2711" s="3">
        <f t="shared" si="84"/>
        <v>45614</v>
      </c>
      <c r="C2711" s="7" t="s">
        <v>74</v>
      </c>
      <c r="D2711" s="7" t="s">
        <v>58</v>
      </c>
      <c r="E2711" s="9">
        <v>52</v>
      </c>
      <c r="F2711" s="9">
        <v>5270</v>
      </c>
      <c r="G2711" s="9">
        <f t="shared" si="85"/>
        <v>274040</v>
      </c>
      <c r="H2711" s="9">
        <v>0</v>
      </c>
      <c r="I2711" s="9">
        <v>0</v>
      </c>
      <c r="J2711" s="34">
        <v>0</v>
      </c>
      <c r="K2711" s="34">
        <v>0</v>
      </c>
      <c r="L2711" s="9">
        <v>1</v>
      </c>
    </row>
    <row r="2712" spans="1:12" x14ac:dyDescent="0.3">
      <c r="A2712" s="3" t="s">
        <v>133</v>
      </c>
      <c r="B2712" s="3">
        <f t="shared" si="84"/>
        <v>45614</v>
      </c>
      <c r="C2712" s="7" t="s">
        <v>74</v>
      </c>
      <c r="D2712" s="7" t="s">
        <v>59</v>
      </c>
      <c r="E2712" s="9">
        <v>61</v>
      </c>
      <c r="F2712" s="9">
        <v>5132</v>
      </c>
      <c r="G2712" s="9">
        <f t="shared" si="85"/>
        <v>313052</v>
      </c>
      <c r="H2712" s="9">
        <v>0</v>
      </c>
      <c r="I2712" s="9">
        <v>0</v>
      </c>
      <c r="J2712" s="34">
        <v>0</v>
      </c>
      <c r="K2712" s="34">
        <v>0</v>
      </c>
      <c r="L2712" s="9">
        <v>0</v>
      </c>
    </row>
    <row r="2713" spans="1:12" x14ac:dyDescent="0.3">
      <c r="A2713" s="3" t="s">
        <v>133</v>
      </c>
      <c r="B2713" s="3">
        <f t="shared" si="84"/>
        <v>45614</v>
      </c>
      <c r="C2713" s="7" t="s">
        <v>74</v>
      </c>
      <c r="D2713" s="7" t="s">
        <v>60</v>
      </c>
      <c r="E2713" s="9">
        <v>62</v>
      </c>
      <c r="F2713" s="9">
        <v>5020</v>
      </c>
      <c r="G2713" s="9">
        <f t="shared" si="85"/>
        <v>311240</v>
      </c>
      <c r="H2713" s="9">
        <v>0</v>
      </c>
      <c r="I2713" s="9">
        <v>0</v>
      </c>
      <c r="J2713" s="34">
        <v>0</v>
      </c>
      <c r="K2713" s="34">
        <v>0</v>
      </c>
      <c r="L2713" s="9">
        <v>0</v>
      </c>
    </row>
    <row r="2714" spans="1:12" x14ac:dyDescent="0.3">
      <c r="A2714" s="3" t="s">
        <v>133</v>
      </c>
      <c r="B2714" s="3">
        <f t="shared" si="84"/>
        <v>45614</v>
      </c>
      <c r="C2714" s="7" t="s">
        <v>74</v>
      </c>
      <c r="D2714" s="7" t="s">
        <v>61</v>
      </c>
      <c r="E2714" s="9">
        <v>52</v>
      </c>
      <c r="F2714" s="9">
        <v>1223</v>
      </c>
      <c r="G2714" s="9">
        <f t="shared" si="85"/>
        <v>63596</v>
      </c>
      <c r="H2714" s="9">
        <v>0</v>
      </c>
      <c r="I2714" s="9">
        <v>0</v>
      </c>
      <c r="J2714" s="34">
        <v>0</v>
      </c>
      <c r="K2714" s="34">
        <v>0</v>
      </c>
      <c r="L2714" s="9">
        <v>1</v>
      </c>
    </row>
    <row r="2715" spans="1:12" x14ac:dyDescent="0.3">
      <c r="A2715" s="3" t="s">
        <v>133</v>
      </c>
      <c r="B2715" s="3">
        <f t="shared" si="84"/>
        <v>45614</v>
      </c>
      <c r="C2715" s="7" t="s">
        <v>76</v>
      </c>
      <c r="D2715" s="7" t="s">
        <v>46</v>
      </c>
      <c r="E2715" s="9">
        <v>163</v>
      </c>
      <c r="F2715" s="9">
        <v>312</v>
      </c>
      <c r="G2715" s="9">
        <f t="shared" si="85"/>
        <v>50856</v>
      </c>
      <c r="H2715" s="9">
        <v>1</v>
      </c>
      <c r="I2715" s="9">
        <v>1</v>
      </c>
      <c r="J2715" s="34">
        <v>0.19</v>
      </c>
      <c r="K2715" s="34">
        <v>0.02</v>
      </c>
      <c r="L2715" s="9">
        <v>0</v>
      </c>
    </row>
    <row r="2716" spans="1:12" x14ac:dyDescent="0.3">
      <c r="A2716" s="3" t="s">
        <v>133</v>
      </c>
      <c r="B2716" s="3">
        <f t="shared" si="84"/>
        <v>45614</v>
      </c>
      <c r="C2716" s="7" t="s">
        <v>76</v>
      </c>
      <c r="D2716" s="7" t="s">
        <v>49</v>
      </c>
      <c r="E2716" s="9">
        <v>129</v>
      </c>
      <c r="F2716" s="9">
        <v>322</v>
      </c>
      <c r="G2716" s="9">
        <f t="shared" si="85"/>
        <v>41538</v>
      </c>
      <c r="H2716" s="9">
        <v>1</v>
      </c>
      <c r="I2716" s="9">
        <v>0</v>
      </c>
      <c r="J2716" s="34">
        <v>0.13</v>
      </c>
      <c r="K2716" s="34">
        <v>0.02</v>
      </c>
      <c r="L2716" s="9">
        <v>0</v>
      </c>
    </row>
    <row r="2717" spans="1:12" x14ac:dyDescent="0.3">
      <c r="A2717" s="3" t="s">
        <v>133</v>
      </c>
      <c r="B2717" s="3">
        <f t="shared" si="84"/>
        <v>45614</v>
      </c>
      <c r="C2717" s="7" t="s">
        <v>76</v>
      </c>
      <c r="D2717" s="7" t="s">
        <v>50</v>
      </c>
      <c r="E2717" s="9">
        <v>119</v>
      </c>
      <c r="F2717" s="9">
        <v>336</v>
      </c>
      <c r="G2717" s="9">
        <f t="shared" si="85"/>
        <v>39984</v>
      </c>
      <c r="H2717" s="9">
        <v>1</v>
      </c>
      <c r="I2717" s="9">
        <v>0</v>
      </c>
      <c r="J2717" s="34">
        <v>0.16</v>
      </c>
      <c r="K2717" s="34">
        <v>0.02</v>
      </c>
      <c r="L2717" s="9">
        <v>0</v>
      </c>
    </row>
    <row r="2718" spans="1:12" x14ac:dyDescent="0.3">
      <c r="A2718" s="3" t="s">
        <v>133</v>
      </c>
      <c r="B2718" s="3">
        <f t="shared" si="84"/>
        <v>45614</v>
      </c>
      <c r="C2718" s="7" t="s">
        <v>76</v>
      </c>
      <c r="D2718" s="7" t="s">
        <v>51</v>
      </c>
      <c r="E2718" s="9">
        <v>113</v>
      </c>
      <c r="F2718" s="9">
        <v>372</v>
      </c>
      <c r="G2718" s="9">
        <f t="shared" si="85"/>
        <v>42036</v>
      </c>
      <c r="H2718" s="9">
        <v>0</v>
      </c>
      <c r="I2718" s="9">
        <v>0</v>
      </c>
      <c r="J2718" s="34">
        <v>0</v>
      </c>
      <c r="K2718" s="34">
        <v>0</v>
      </c>
      <c r="L2718" s="9">
        <v>0</v>
      </c>
    </row>
    <row r="2719" spans="1:12" x14ac:dyDescent="0.3">
      <c r="A2719" s="3" t="s">
        <v>133</v>
      </c>
      <c r="B2719" s="3">
        <f t="shared" si="84"/>
        <v>45614</v>
      </c>
      <c r="C2719" s="7" t="s">
        <v>76</v>
      </c>
      <c r="D2719" s="7" t="s">
        <v>52</v>
      </c>
      <c r="E2719" s="9">
        <v>105</v>
      </c>
      <c r="F2719" s="9">
        <v>274</v>
      </c>
      <c r="G2719" s="9">
        <f t="shared" si="85"/>
        <v>28770</v>
      </c>
      <c r="H2719" s="9">
        <v>0</v>
      </c>
      <c r="I2719" s="9">
        <v>0</v>
      </c>
      <c r="J2719" s="34">
        <v>0</v>
      </c>
      <c r="K2719" s="34">
        <v>0</v>
      </c>
      <c r="L2719" s="9">
        <v>0</v>
      </c>
    </row>
    <row r="2720" spans="1:12" x14ac:dyDescent="0.3">
      <c r="A2720" s="3" t="s">
        <v>133</v>
      </c>
      <c r="B2720" s="3">
        <f t="shared" si="84"/>
        <v>45614</v>
      </c>
      <c r="C2720" s="7" t="s">
        <v>76</v>
      </c>
      <c r="D2720" s="7" t="s">
        <v>54</v>
      </c>
      <c r="E2720" s="9">
        <v>200</v>
      </c>
      <c r="F2720" s="9">
        <v>175</v>
      </c>
      <c r="G2720" s="9">
        <f t="shared" si="85"/>
        <v>35000</v>
      </c>
      <c r="H2720" s="9">
        <v>0</v>
      </c>
      <c r="I2720" s="9">
        <v>0</v>
      </c>
      <c r="J2720" s="34">
        <v>0</v>
      </c>
      <c r="K2720" s="34">
        <v>0</v>
      </c>
      <c r="L2720" s="9">
        <v>0</v>
      </c>
    </row>
    <row r="2721" spans="1:12" x14ac:dyDescent="0.3">
      <c r="A2721" s="3" t="s">
        <v>133</v>
      </c>
      <c r="B2721" s="3">
        <f t="shared" si="84"/>
        <v>45614</v>
      </c>
      <c r="C2721" s="7" t="s">
        <v>76</v>
      </c>
      <c r="D2721" s="7" t="s">
        <v>55</v>
      </c>
      <c r="E2721" s="9">
        <v>165</v>
      </c>
      <c r="F2721" s="9">
        <v>194</v>
      </c>
      <c r="G2721" s="9">
        <f t="shared" si="85"/>
        <v>32010</v>
      </c>
      <c r="H2721" s="9">
        <v>0</v>
      </c>
      <c r="I2721" s="9">
        <v>0</v>
      </c>
      <c r="J2721" s="34">
        <v>0</v>
      </c>
      <c r="K2721" s="34">
        <v>0</v>
      </c>
      <c r="L2721" s="9">
        <v>0</v>
      </c>
    </row>
    <row r="2722" spans="1:12" x14ac:dyDescent="0.3">
      <c r="A2722" s="3" t="s">
        <v>133</v>
      </c>
      <c r="B2722" s="3">
        <f t="shared" si="84"/>
        <v>45614</v>
      </c>
      <c r="C2722" s="7" t="s">
        <v>76</v>
      </c>
      <c r="D2722" s="7" t="s">
        <v>56</v>
      </c>
      <c r="E2722" s="9">
        <v>174</v>
      </c>
      <c r="F2722" s="9">
        <v>213</v>
      </c>
      <c r="G2722" s="9">
        <f t="shared" si="85"/>
        <v>37062</v>
      </c>
      <c r="H2722" s="9">
        <v>0</v>
      </c>
      <c r="I2722" s="9">
        <v>0</v>
      </c>
      <c r="J2722" s="34">
        <v>0</v>
      </c>
      <c r="K2722" s="34">
        <v>0</v>
      </c>
      <c r="L2722" s="9">
        <v>0</v>
      </c>
    </row>
    <row r="2723" spans="1:12" x14ac:dyDescent="0.3">
      <c r="A2723" s="3" t="s">
        <v>133</v>
      </c>
      <c r="B2723" s="3">
        <f t="shared" si="84"/>
        <v>45614</v>
      </c>
      <c r="C2723" s="7" t="s">
        <v>76</v>
      </c>
      <c r="D2723" s="7" t="s">
        <v>57</v>
      </c>
      <c r="E2723" s="9">
        <v>190</v>
      </c>
      <c r="F2723" s="9">
        <v>185</v>
      </c>
      <c r="G2723" s="9">
        <f t="shared" si="85"/>
        <v>35150</v>
      </c>
      <c r="H2723" s="9">
        <v>0</v>
      </c>
      <c r="I2723" s="9">
        <v>0</v>
      </c>
      <c r="J2723" s="34">
        <v>0</v>
      </c>
      <c r="K2723" s="34">
        <v>0</v>
      </c>
      <c r="L2723" s="9">
        <v>2</v>
      </c>
    </row>
    <row r="2724" spans="1:12" x14ac:dyDescent="0.3">
      <c r="A2724" s="3" t="s">
        <v>133</v>
      </c>
      <c r="B2724" s="3">
        <f t="shared" si="84"/>
        <v>45614</v>
      </c>
      <c r="C2724" s="7" t="s">
        <v>76</v>
      </c>
      <c r="D2724" s="7" t="s">
        <v>58</v>
      </c>
      <c r="E2724" s="9">
        <v>51</v>
      </c>
      <c r="F2724" s="9">
        <v>5492</v>
      </c>
      <c r="G2724" s="9">
        <f t="shared" si="85"/>
        <v>280092</v>
      </c>
      <c r="H2724" s="9">
        <v>0</v>
      </c>
      <c r="I2724" s="9">
        <v>0</v>
      </c>
      <c r="J2724" s="34">
        <v>0</v>
      </c>
      <c r="K2724" s="34">
        <v>0</v>
      </c>
      <c r="L2724" s="9">
        <v>0</v>
      </c>
    </row>
    <row r="2725" spans="1:12" x14ac:dyDescent="0.3">
      <c r="A2725" s="3" t="s">
        <v>133</v>
      </c>
      <c r="B2725" s="3">
        <f t="shared" si="84"/>
        <v>45614</v>
      </c>
      <c r="C2725" s="7" t="s">
        <v>76</v>
      </c>
      <c r="D2725" s="7" t="s">
        <v>59</v>
      </c>
      <c r="E2725" s="9">
        <v>59</v>
      </c>
      <c r="F2725" s="9">
        <v>5307</v>
      </c>
      <c r="G2725" s="9">
        <f t="shared" si="85"/>
        <v>313113</v>
      </c>
      <c r="H2725" s="9">
        <v>0</v>
      </c>
      <c r="I2725" s="9">
        <v>0</v>
      </c>
      <c r="J2725" s="34">
        <v>0</v>
      </c>
      <c r="K2725" s="34">
        <v>0</v>
      </c>
      <c r="L2725" s="9">
        <v>0</v>
      </c>
    </row>
    <row r="2726" spans="1:12" x14ac:dyDescent="0.3">
      <c r="A2726" s="3" t="s">
        <v>133</v>
      </c>
      <c r="B2726" s="3">
        <f t="shared" si="84"/>
        <v>45614</v>
      </c>
      <c r="C2726" s="7" t="s">
        <v>76</v>
      </c>
      <c r="D2726" s="7" t="s">
        <v>60</v>
      </c>
      <c r="E2726" s="9">
        <v>60</v>
      </c>
      <c r="F2726" s="9">
        <v>5189</v>
      </c>
      <c r="G2726" s="9">
        <f t="shared" si="85"/>
        <v>311340</v>
      </c>
      <c r="H2726" s="9">
        <v>0</v>
      </c>
      <c r="I2726" s="9">
        <v>0</v>
      </c>
      <c r="J2726" s="34">
        <v>0</v>
      </c>
      <c r="K2726" s="34">
        <v>0</v>
      </c>
      <c r="L2726" s="9">
        <v>0</v>
      </c>
    </row>
    <row r="2727" spans="1:12" x14ac:dyDescent="0.3">
      <c r="A2727" s="3" t="s">
        <v>133</v>
      </c>
      <c r="B2727" s="3">
        <f t="shared" si="84"/>
        <v>45614</v>
      </c>
      <c r="C2727" s="7" t="s">
        <v>76</v>
      </c>
      <c r="D2727" s="7" t="s">
        <v>61</v>
      </c>
      <c r="E2727" s="9">
        <v>66</v>
      </c>
      <c r="F2727" s="9">
        <v>1267</v>
      </c>
      <c r="G2727" s="9">
        <f t="shared" si="85"/>
        <v>83622</v>
      </c>
      <c r="H2727" s="9">
        <v>0</v>
      </c>
      <c r="I2727" s="9">
        <v>0</v>
      </c>
      <c r="J2727" s="34">
        <v>0</v>
      </c>
      <c r="K2727" s="34">
        <v>0</v>
      </c>
      <c r="L2727" s="9">
        <v>0</v>
      </c>
    </row>
    <row r="2728" spans="1:12" x14ac:dyDescent="0.3">
      <c r="A2728" s="3" t="s">
        <v>134</v>
      </c>
      <c r="B2728" s="3">
        <f t="shared" si="84"/>
        <v>45621</v>
      </c>
      <c r="C2728" s="7" t="s">
        <v>62</v>
      </c>
      <c r="D2728" s="7" t="s">
        <v>46</v>
      </c>
      <c r="E2728" s="9">
        <v>262</v>
      </c>
      <c r="F2728" s="9">
        <v>298</v>
      </c>
      <c r="G2728" s="9">
        <f t="shared" si="85"/>
        <v>78076</v>
      </c>
      <c r="H2728" s="9">
        <v>0</v>
      </c>
      <c r="I2728" s="9">
        <v>0</v>
      </c>
      <c r="J2728" s="34">
        <v>0</v>
      </c>
      <c r="K2728" s="34">
        <v>0</v>
      </c>
      <c r="L2728" s="9">
        <v>0</v>
      </c>
    </row>
    <row r="2729" spans="1:12" x14ac:dyDescent="0.3">
      <c r="A2729" s="3" t="s">
        <v>134</v>
      </c>
      <c r="B2729" s="3">
        <f t="shared" si="84"/>
        <v>45621</v>
      </c>
      <c r="C2729" s="7" t="s">
        <v>62</v>
      </c>
      <c r="D2729" s="7" t="s">
        <v>49</v>
      </c>
      <c r="E2729" s="9">
        <v>278</v>
      </c>
      <c r="F2729" s="9">
        <v>307</v>
      </c>
      <c r="G2729" s="9">
        <f t="shared" si="85"/>
        <v>85346</v>
      </c>
      <c r="H2729" s="9">
        <v>0</v>
      </c>
      <c r="I2729" s="9">
        <v>0</v>
      </c>
      <c r="J2729" s="34">
        <v>0</v>
      </c>
      <c r="K2729" s="34">
        <v>0</v>
      </c>
      <c r="L2729" s="9">
        <v>0</v>
      </c>
    </row>
    <row r="2730" spans="1:12" x14ac:dyDescent="0.3">
      <c r="A2730" s="3" t="s">
        <v>134</v>
      </c>
      <c r="B2730" s="3">
        <f t="shared" si="84"/>
        <v>45621</v>
      </c>
      <c r="C2730" s="7" t="s">
        <v>62</v>
      </c>
      <c r="D2730" s="7" t="s">
        <v>50</v>
      </c>
      <c r="E2730" s="9">
        <v>261</v>
      </c>
      <c r="F2730" s="9">
        <v>318</v>
      </c>
      <c r="G2730" s="9">
        <f t="shared" si="85"/>
        <v>82998</v>
      </c>
      <c r="H2730" s="9">
        <v>0</v>
      </c>
      <c r="I2730" s="9">
        <v>0</v>
      </c>
      <c r="J2730" s="34">
        <v>0</v>
      </c>
      <c r="K2730" s="34">
        <v>0</v>
      </c>
      <c r="L2730" s="9">
        <v>0</v>
      </c>
    </row>
    <row r="2731" spans="1:12" x14ac:dyDescent="0.3">
      <c r="A2731" s="3" t="s">
        <v>134</v>
      </c>
      <c r="B2731" s="3">
        <f t="shared" si="84"/>
        <v>45621</v>
      </c>
      <c r="C2731" s="7" t="s">
        <v>62</v>
      </c>
      <c r="D2731" s="7" t="s">
        <v>51</v>
      </c>
      <c r="E2731" s="9">
        <v>272</v>
      </c>
      <c r="F2731" s="9">
        <v>354</v>
      </c>
      <c r="G2731" s="9">
        <f t="shared" si="85"/>
        <v>96288</v>
      </c>
      <c r="H2731" s="9">
        <v>0</v>
      </c>
      <c r="I2731" s="9">
        <v>0</v>
      </c>
      <c r="J2731" s="34">
        <v>0</v>
      </c>
      <c r="K2731" s="34">
        <v>0</v>
      </c>
      <c r="L2731" s="9">
        <v>0</v>
      </c>
    </row>
    <row r="2732" spans="1:12" x14ac:dyDescent="0.3">
      <c r="A2732" s="3" t="s">
        <v>134</v>
      </c>
      <c r="B2732" s="3">
        <f t="shared" si="84"/>
        <v>45621</v>
      </c>
      <c r="C2732" s="7" t="s">
        <v>62</v>
      </c>
      <c r="D2732" s="7" t="s">
        <v>52</v>
      </c>
      <c r="E2732" s="9">
        <v>281</v>
      </c>
      <c r="F2732" s="9">
        <v>263</v>
      </c>
      <c r="G2732" s="9">
        <f t="shared" si="85"/>
        <v>73903</v>
      </c>
      <c r="H2732" s="9">
        <v>0</v>
      </c>
      <c r="I2732" s="9">
        <v>0</v>
      </c>
      <c r="J2732" s="34">
        <v>0</v>
      </c>
      <c r="K2732" s="34">
        <v>0</v>
      </c>
      <c r="L2732" s="9">
        <v>0</v>
      </c>
    </row>
    <row r="2733" spans="1:12" x14ac:dyDescent="0.3">
      <c r="A2733" s="3" t="s">
        <v>134</v>
      </c>
      <c r="B2733" s="3">
        <f t="shared" si="84"/>
        <v>45621</v>
      </c>
      <c r="C2733" s="7" t="s">
        <v>62</v>
      </c>
      <c r="D2733" s="7" t="s">
        <v>54</v>
      </c>
      <c r="E2733" s="9">
        <v>374</v>
      </c>
      <c r="F2733" s="9">
        <v>168</v>
      </c>
      <c r="G2733" s="9">
        <f t="shared" si="85"/>
        <v>62832</v>
      </c>
      <c r="H2733" s="9">
        <v>0</v>
      </c>
      <c r="I2733" s="9">
        <v>0</v>
      </c>
      <c r="J2733" s="34">
        <v>0</v>
      </c>
      <c r="K2733" s="34">
        <v>0</v>
      </c>
      <c r="L2733" s="9">
        <v>0</v>
      </c>
    </row>
    <row r="2734" spans="1:12" x14ac:dyDescent="0.3">
      <c r="A2734" s="3" t="s">
        <v>134</v>
      </c>
      <c r="B2734" s="3">
        <f t="shared" si="84"/>
        <v>45621</v>
      </c>
      <c r="C2734" s="7" t="s">
        <v>62</v>
      </c>
      <c r="D2734" s="7" t="s">
        <v>55</v>
      </c>
      <c r="E2734" s="9">
        <v>376</v>
      </c>
      <c r="F2734" s="9">
        <v>186</v>
      </c>
      <c r="G2734" s="9">
        <f t="shared" si="85"/>
        <v>69936</v>
      </c>
      <c r="H2734" s="9">
        <v>0</v>
      </c>
      <c r="I2734" s="9">
        <v>0</v>
      </c>
      <c r="J2734" s="34">
        <v>0</v>
      </c>
      <c r="K2734" s="34">
        <v>0</v>
      </c>
      <c r="L2734" s="9">
        <v>0</v>
      </c>
    </row>
    <row r="2735" spans="1:12" x14ac:dyDescent="0.3">
      <c r="A2735" s="3" t="s">
        <v>134</v>
      </c>
      <c r="B2735" s="3">
        <f t="shared" si="84"/>
        <v>45621</v>
      </c>
      <c r="C2735" s="7" t="s">
        <v>62</v>
      </c>
      <c r="D2735" s="7" t="s">
        <v>56</v>
      </c>
      <c r="E2735" s="9">
        <v>435</v>
      </c>
      <c r="F2735" s="9">
        <v>205</v>
      </c>
      <c r="G2735" s="9">
        <f t="shared" si="85"/>
        <v>89175</v>
      </c>
      <c r="H2735" s="9">
        <v>0</v>
      </c>
      <c r="I2735" s="9">
        <v>0</v>
      </c>
      <c r="J2735" s="34">
        <v>0</v>
      </c>
      <c r="K2735" s="34">
        <v>0</v>
      </c>
      <c r="L2735" s="9">
        <v>0</v>
      </c>
    </row>
    <row r="2736" spans="1:12" x14ac:dyDescent="0.3">
      <c r="A2736" s="3" t="s">
        <v>134</v>
      </c>
      <c r="B2736" s="3">
        <f t="shared" si="84"/>
        <v>45621</v>
      </c>
      <c r="C2736" s="7" t="s">
        <v>62</v>
      </c>
      <c r="D2736" s="7" t="s">
        <v>57</v>
      </c>
      <c r="E2736" s="9">
        <v>378</v>
      </c>
      <c r="F2736" s="9">
        <v>177</v>
      </c>
      <c r="G2736" s="9">
        <f t="shared" si="85"/>
        <v>66906</v>
      </c>
      <c r="H2736" s="9">
        <v>0</v>
      </c>
      <c r="I2736" s="9">
        <v>0</v>
      </c>
      <c r="J2736" s="34">
        <v>0</v>
      </c>
      <c r="K2736" s="34">
        <v>0</v>
      </c>
      <c r="L2736" s="9">
        <v>0</v>
      </c>
    </row>
    <row r="2737" spans="1:12" x14ac:dyDescent="0.3">
      <c r="A2737" s="3" t="s">
        <v>134</v>
      </c>
      <c r="B2737" s="3">
        <f t="shared" si="84"/>
        <v>45621</v>
      </c>
      <c r="C2737" s="7" t="s">
        <v>62</v>
      </c>
      <c r="D2737" s="7" t="s">
        <v>58</v>
      </c>
      <c r="E2737" s="9">
        <v>51</v>
      </c>
      <c r="F2737" s="9">
        <v>5286</v>
      </c>
      <c r="G2737" s="9">
        <f t="shared" si="85"/>
        <v>269586</v>
      </c>
      <c r="H2737" s="9">
        <v>0</v>
      </c>
      <c r="I2737" s="9">
        <v>0</v>
      </c>
      <c r="J2737" s="34">
        <v>0</v>
      </c>
      <c r="K2737" s="34">
        <v>0</v>
      </c>
      <c r="L2737" s="9">
        <v>0</v>
      </c>
    </row>
    <row r="2738" spans="1:12" x14ac:dyDescent="0.3">
      <c r="A2738" s="3" t="s">
        <v>134</v>
      </c>
      <c r="B2738" s="3">
        <f t="shared" si="84"/>
        <v>45621</v>
      </c>
      <c r="C2738" s="7" t="s">
        <v>62</v>
      </c>
      <c r="D2738" s="7" t="s">
        <v>59</v>
      </c>
      <c r="E2738" s="9">
        <v>56</v>
      </c>
      <c r="F2738" s="9">
        <v>5133</v>
      </c>
      <c r="G2738" s="9">
        <f t="shared" si="85"/>
        <v>287448</v>
      </c>
      <c r="H2738" s="9">
        <v>1</v>
      </c>
      <c r="I2738" s="9">
        <v>0</v>
      </c>
      <c r="J2738" s="34">
        <v>0.1</v>
      </c>
      <c r="K2738" s="34">
        <v>0.01</v>
      </c>
      <c r="L2738" s="9">
        <v>0</v>
      </c>
    </row>
    <row r="2739" spans="1:12" x14ac:dyDescent="0.3">
      <c r="A2739" s="3" t="s">
        <v>134</v>
      </c>
      <c r="B2739" s="3">
        <f t="shared" si="84"/>
        <v>45621</v>
      </c>
      <c r="C2739" s="7" t="s">
        <v>62</v>
      </c>
      <c r="D2739" s="7" t="s">
        <v>60</v>
      </c>
      <c r="E2739" s="9">
        <v>49</v>
      </c>
      <c r="F2739" s="9">
        <v>4938</v>
      </c>
      <c r="G2739" s="9">
        <f t="shared" si="85"/>
        <v>241962</v>
      </c>
      <c r="H2739" s="9">
        <v>0</v>
      </c>
      <c r="I2739" s="9">
        <v>0</v>
      </c>
      <c r="J2739" s="34">
        <v>0</v>
      </c>
      <c r="K2739" s="34">
        <v>0</v>
      </c>
      <c r="L2739" s="9">
        <v>0</v>
      </c>
    </row>
    <row r="2740" spans="1:12" x14ac:dyDescent="0.3">
      <c r="A2740" s="3" t="s">
        <v>134</v>
      </c>
      <c r="B2740" s="3">
        <f t="shared" si="84"/>
        <v>45621</v>
      </c>
      <c r="C2740" s="7" t="s">
        <v>62</v>
      </c>
      <c r="D2740" s="7" t="s">
        <v>61</v>
      </c>
      <c r="E2740" s="9">
        <v>59</v>
      </c>
      <c r="F2740" s="9">
        <v>1217</v>
      </c>
      <c r="G2740" s="9">
        <f t="shared" si="85"/>
        <v>71803</v>
      </c>
      <c r="H2740" s="9">
        <v>0</v>
      </c>
      <c r="I2740" s="9">
        <v>0</v>
      </c>
      <c r="J2740" s="34">
        <v>0</v>
      </c>
      <c r="K2740" s="34">
        <v>0</v>
      </c>
      <c r="L2740" s="9">
        <v>0</v>
      </c>
    </row>
    <row r="2741" spans="1:12" x14ac:dyDescent="0.3">
      <c r="A2741" s="3" t="s">
        <v>134</v>
      </c>
      <c r="B2741" s="3">
        <f t="shared" si="84"/>
        <v>45621</v>
      </c>
      <c r="C2741" s="7" t="s">
        <v>66</v>
      </c>
      <c r="D2741" s="7" t="s">
        <v>46</v>
      </c>
      <c r="E2741" s="9">
        <v>161</v>
      </c>
      <c r="F2741" s="9">
        <v>308</v>
      </c>
      <c r="G2741" s="9">
        <f t="shared" si="85"/>
        <v>49588</v>
      </c>
      <c r="H2741" s="9">
        <v>0</v>
      </c>
      <c r="I2741" s="9">
        <v>0</v>
      </c>
      <c r="J2741" s="34">
        <v>0</v>
      </c>
      <c r="K2741" s="34">
        <v>0</v>
      </c>
      <c r="L2741" s="9">
        <v>0</v>
      </c>
    </row>
    <row r="2742" spans="1:12" x14ac:dyDescent="0.3">
      <c r="A2742" s="3" t="s">
        <v>134</v>
      </c>
      <c r="B2742" s="3">
        <f t="shared" si="84"/>
        <v>45621</v>
      </c>
      <c r="C2742" s="7" t="s">
        <v>66</v>
      </c>
      <c r="D2742" s="7" t="s">
        <v>49</v>
      </c>
      <c r="E2742" s="9">
        <v>155</v>
      </c>
      <c r="F2742" s="9">
        <v>315</v>
      </c>
      <c r="G2742" s="9">
        <f t="shared" si="85"/>
        <v>48825</v>
      </c>
      <c r="H2742" s="9">
        <v>0</v>
      </c>
      <c r="I2742" s="9">
        <v>0</v>
      </c>
      <c r="J2742" s="34">
        <v>0</v>
      </c>
      <c r="K2742" s="34">
        <v>0</v>
      </c>
      <c r="L2742" s="9">
        <v>0</v>
      </c>
    </row>
    <row r="2743" spans="1:12" x14ac:dyDescent="0.3">
      <c r="A2743" s="3" t="s">
        <v>134</v>
      </c>
      <c r="B2743" s="3">
        <f t="shared" si="84"/>
        <v>45621</v>
      </c>
      <c r="C2743" s="7" t="s">
        <v>66</v>
      </c>
      <c r="D2743" s="7" t="s">
        <v>50</v>
      </c>
      <c r="E2743" s="9">
        <v>156</v>
      </c>
      <c r="F2743" s="9">
        <v>325</v>
      </c>
      <c r="G2743" s="9">
        <f t="shared" si="85"/>
        <v>50700</v>
      </c>
      <c r="H2743" s="9">
        <v>0</v>
      </c>
      <c r="I2743" s="9">
        <v>0</v>
      </c>
      <c r="J2743" s="34">
        <v>0</v>
      </c>
      <c r="K2743" s="34">
        <v>0</v>
      </c>
      <c r="L2743" s="9">
        <v>0</v>
      </c>
    </row>
    <row r="2744" spans="1:12" x14ac:dyDescent="0.3">
      <c r="A2744" s="3" t="s">
        <v>134</v>
      </c>
      <c r="B2744" s="3">
        <f t="shared" si="84"/>
        <v>45621</v>
      </c>
      <c r="C2744" s="7" t="s">
        <v>66</v>
      </c>
      <c r="D2744" s="7" t="s">
        <v>51</v>
      </c>
      <c r="E2744" s="9">
        <v>193</v>
      </c>
      <c r="F2744" s="9">
        <v>365</v>
      </c>
      <c r="G2744" s="9">
        <f t="shared" si="85"/>
        <v>70445</v>
      </c>
      <c r="H2744" s="9">
        <v>1</v>
      </c>
      <c r="I2744" s="9">
        <v>0</v>
      </c>
      <c r="J2744" s="34">
        <v>0.12</v>
      </c>
      <c r="K2744" s="34">
        <v>0.01</v>
      </c>
      <c r="L2744" s="9">
        <v>0</v>
      </c>
    </row>
    <row r="2745" spans="1:12" x14ac:dyDescent="0.3">
      <c r="A2745" s="3" t="s">
        <v>134</v>
      </c>
      <c r="B2745" s="3">
        <f t="shared" si="84"/>
        <v>45621</v>
      </c>
      <c r="C2745" s="7" t="s">
        <v>66</v>
      </c>
      <c r="D2745" s="7" t="s">
        <v>52</v>
      </c>
      <c r="E2745" s="9">
        <v>182</v>
      </c>
      <c r="F2745" s="9">
        <v>267</v>
      </c>
      <c r="G2745" s="9">
        <f t="shared" si="85"/>
        <v>48594</v>
      </c>
      <c r="H2745" s="9">
        <v>0</v>
      </c>
      <c r="I2745" s="9">
        <v>0</v>
      </c>
      <c r="J2745" s="34">
        <v>0</v>
      </c>
      <c r="K2745" s="34">
        <v>0</v>
      </c>
      <c r="L2745" s="9">
        <v>0</v>
      </c>
    </row>
    <row r="2746" spans="1:12" x14ac:dyDescent="0.3">
      <c r="A2746" s="3" t="s">
        <v>134</v>
      </c>
      <c r="B2746" s="3">
        <f t="shared" si="84"/>
        <v>45621</v>
      </c>
      <c r="C2746" s="7" t="s">
        <v>66</v>
      </c>
      <c r="D2746" s="7" t="s">
        <v>54</v>
      </c>
      <c r="E2746" s="9">
        <v>329</v>
      </c>
      <c r="F2746" s="9">
        <v>174</v>
      </c>
      <c r="G2746" s="9">
        <f t="shared" si="85"/>
        <v>57246</v>
      </c>
      <c r="H2746" s="9">
        <v>1</v>
      </c>
      <c r="I2746" s="9">
        <v>0</v>
      </c>
      <c r="J2746" s="34">
        <v>0.21</v>
      </c>
      <c r="K2746" s="34">
        <v>0.02</v>
      </c>
      <c r="L2746" s="9">
        <v>0</v>
      </c>
    </row>
    <row r="2747" spans="1:12" x14ac:dyDescent="0.3">
      <c r="A2747" s="3" t="s">
        <v>134</v>
      </c>
      <c r="B2747" s="3">
        <f t="shared" si="84"/>
        <v>45621</v>
      </c>
      <c r="C2747" s="7" t="s">
        <v>66</v>
      </c>
      <c r="D2747" s="7" t="s">
        <v>55</v>
      </c>
      <c r="E2747" s="9">
        <v>250</v>
      </c>
      <c r="F2747" s="9">
        <v>192</v>
      </c>
      <c r="G2747" s="9">
        <f t="shared" si="85"/>
        <v>48000</v>
      </c>
      <c r="H2747" s="9">
        <v>0</v>
      </c>
      <c r="I2747" s="9">
        <v>0</v>
      </c>
      <c r="J2747" s="34">
        <v>0</v>
      </c>
      <c r="K2747" s="34">
        <v>0</v>
      </c>
      <c r="L2747" s="9">
        <v>0</v>
      </c>
    </row>
    <row r="2748" spans="1:12" x14ac:dyDescent="0.3">
      <c r="A2748" s="3" t="s">
        <v>134</v>
      </c>
      <c r="B2748" s="3">
        <f t="shared" si="84"/>
        <v>45621</v>
      </c>
      <c r="C2748" s="7" t="s">
        <v>66</v>
      </c>
      <c r="D2748" s="7" t="s">
        <v>56</v>
      </c>
      <c r="E2748" s="9">
        <v>271</v>
      </c>
      <c r="F2748" s="9">
        <v>210</v>
      </c>
      <c r="G2748" s="9">
        <f t="shared" si="85"/>
        <v>56910</v>
      </c>
      <c r="H2748" s="9">
        <v>0</v>
      </c>
      <c r="I2748" s="9">
        <v>0</v>
      </c>
      <c r="J2748" s="34">
        <v>0</v>
      </c>
      <c r="K2748" s="34">
        <v>0</v>
      </c>
      <c r="L2748" s="9">
        <v>3</v>
      </c>
    </row>
    <row r="2749" spans="1:12" x14ac:dyDescent="0.3">
      <c r="A2749" s="3" t="s">
        <v>134</v>
      </c>
      <c r="B2749" s="3">
        <f t="shared" si="84"/>
        <v>45621</v>
      </c>
      <c r="C2749" s="7" t="s">
        <v>66</v>
      </c>
      <c r="D2749" s="7" t="s">
        <v>57</v>
      </c>
      <c r="E2749" s="9">
        <v>272</v>
      </c>
      <c r="F2749" s="9">
        <v>180</v>
      </c>
      <c r="G2749" s="9">
        <f t="shared" si="85"/>
        <v>48960</v>
      </c>
      <c r="H2749" s="9">
        <v>0</v>
      </c>
      <c r="I2749" s="9">
        <v>0</v>
      </c>
      <c r="J2749" s="34">
        <v>0</v>
      </c>
      <c r="K2749" s="34">
        <v>0</v>
      </c>
      <c r="L2749" s="9">
        <v>0</v>
      </c>
    </row>
    <row r="2750" spans="1:12" x14ac:dyDescent="0.3">
      <c r="A2750" s="3" t="s">
        <v>134</v>
      </c>
      <c r="B2750" s="3">
        <f t="shared" si="84"/>
        <v>45621</v>
      </c>
      <c r="C2750" s="7" t="s">
        <v>66</v>
      </c>
      <c r="D2750" s="7" t="s">
        <v>58</v>
      </c>
      <c r="E2750" s="9">
        <v>50</v>
      </c>
      <c r="F2750" s="9">
        <v>5398</v>
      </c>
      <c r="G2750" s="9">
        <f t="shared" si="85"/>
        <v>269900</v>
      </c>
      <c r="H2750" s="9">
        <v>0</v>
      </c>
      <c r="I2750" s="9">
        <v>0</v>
      </c>
      <c r="J2750" s="34">
        <v>0</v>
      </c>
      <c r="K2750" s="34">
        <v>0</v>
      </c>
      <c r="L2750" s="9">
        <v>0</v>
      </c>
    </row>
    <row r="2751" spans="1:12" x14ac:dyDescent="0.3">
      <c r="A2751" s="3" t="s">
        <v>134</v>
      </c>
      <c r="B2751" s="3">
        <f t="shared" si="84"/>
        <v>45621</v>
      </c>
      <c r="C2751" s="7" t="s">
        <v>66</v>
      </c>
      <c r="D2751" s="7" t="s">
        <v>59</v>
      </c>
      <c r="E2751" s="9">
        <v>51</v>
      </c>
      <c r="F2751" s="9">
        <v>5197</v>
      </c>
      <c r="G2751" s="9">
        <f t="shared" si="85"/>
        <v>265047</v>
      </c>
      <c r="H2751" s="9">
        <v>0</v>
      </c>
      <c r="I2751" s="9">
        <v>0</v>
      </c>
      <c r="J2751" s="34">
        <v>0</v>
      </c>
      <c r="K2751" s="34">
        <v>0</v>
      </c>
      <c r="L2751" s="9">
        <v>0</v>
      </c>
    </row>
    <row r="2752" spans="1:12" x14ac:dyDescent="0.3">
      <c r="A2752" s="3" t="s">
        <v>134</v>
      </c>
      <c r="B2752" s="3">
        <f t="shared" si="84"/>
        <v>45621</v>
      </c>
      <c r="C2752" s="7" t="s">
        <v>66</v>
      </c>
      <c r="D2752" s="7" t="s">
        <v>60</v>
      </c>
      <c r="E2752" s="9">
        <v>42</v>
      </c>
      <c r="F2752" s="9">
        <v>5098</v>
      </c>
      <c r="G2752" s="9">
        <f t="shared" si="85"/>
        <v>214116</v>
      </c>
      <c r="H2752" s="9">
        <v>0</v>
      </c>
      <c r="I2752" s="9">
        <v>0</v>
      </c>
      <c r="J2752" s="34">
        <v>0</v>
      </c>
      <c r="K2752" s="34">
        <v>0</v>
      </c>
      <c r="L2752" s="9">
        <v>0</v>
      </c>
    </row>
    <row r="2753" spans="1:12" x14ac:dyDescent="0.3">
      <c r="A2753" s="3" t="s">
        <v>134</v>
      </c>
      <c r="B2753" s="3">
        <f t="shared" si="84"/>
        <v>45621</v>
      </c>
      <c r="C2753" s="7" t="s">
        <v>70</v>
      </c>
      <c r="D2753" s="7" t="s">
        <v>46</v>
      </c>
      <c r="E2753" s="9">
        <v>85</v>
      </c>
      <c r="F2753" s="9">
        <v>315</v>
      </c>
      <c r="G2753" s="9">
        <f t="shared" si="85"/>
        <v>26775</v>
      </c>
      <c r="H2753" s="9">
        <v>0</v>
      </c>
      <c r="I2753" s="9">
        <v>0</v>
      </c>
      <c r="J2753" s="34">
        <v>0</v>
      </c>
      <c r="K2753" s="34">
        <v>0</v>
      </c>
      <c r="L2753" s="9">
        <v>0</v>
      </c>
    </row>
    <row r="2754" spans="1:12" x14ac:dyDescent="0.3">
      <c r="A2754" s="3" t="s">
        <v>134</v>
      </c>
      <c r="B2754" s="3">
        <f t="shared" ref="B2754:B2817" si="86">DATE(LEFT(A2754,4),1,1)
 + MOD(1 - WEEKDAY(DATE(LEFT(A2754,4),1,1),2),7)
 + 7*(VALUE(RIGHT(A2754,2)) - 1)</f>
        <v>45621</v>
      </c>
      <c r="C2754" s="7" t="s">
        <v>70</v>
      </c>
      <c r="D2754" s="7" t="s">
        <v>49</v>
      </c>
      <c r="E2754" s="9">
        <v>79</v>
      </c>
      <c r="F2754" s="9">
        <v>321</v>
      </c>
      <c r="G2754" s="9">
        <f t="shared" ref="G2754:G2817" si="87">E2754*F2754</f>
        <v>25359</v>
      </c>
      <c r="H2754" s="9">
        <v>0</v>
      </c>
      <c r="I2754" s="9">
        <v>0</v>
      </c>
      <c r="J2754" s="34">
        <v>0</v>
      </c>
      <c r="K2754" s="34">
        <v>0</v>
      </c>
      <c r="L2754" s="9">
        <v>0</v>
      </c>
    </row>
    <row r="2755" spans="1:12" x14ac:dyDescent="0.3">
      <c r="A2755" s="3" t="s">
        <v>134</v>
      </c>
      <c r="B2755" s="3">
        <f t="shared" si="86"/>
        <v>45621</v>
      </c>
      <c r="C2755" s="7" t="s">
        <v>70</v>
      </c>
      <c r="D2755" s="7" t="s">
        <v>50</v>
      </c>
      <c r="E2755" s="9">
        <v>103</v>
      </c>
      <c r="F2755" s="9">
        <v>333</v>
      </c>
      <c r="G2755" s="9">
        <f t="shared" si="87"/>
        <v>34299</v>
      </c>
      <c r="H2755" s="9">
        <v>1</v>
      </c>
      <c r="I2755" s="9">
        <v>0</v>
      </c>
      <c r="J2755" s="34">
        <v>0.1</v>
      </c>
      <c r="K2755" s="34">
        <v>0.01</v>
      </c>
      <c r="L2755" s="9">
        <v>0</v>
      </c>
    </row>
    <row r="2756" spans="1:12" x14ac:dyDescent="0.3">
      <c r="A2756" s="3" t="s">
        <v>134</v>
      </c>
      <c r="B2756" s="3">
        <f t="shared" si="86"/>
        <v>45621</v>
      </c>
      <c r="C2756" s="7" t="s">
        <v>70</v>
      </c>
      <c r="D2756" s="7" t="s">
        <v>52</v>
      </c>
      <c r="E2756" s="9">
        <v>80</v>
      </c>
      <c r="F2756" s="9">
        <v>275</v>
      </c>
      <c r="G2756" s="9">
        <f t="shared" si="87"/>
        <v>22000</v>
      </c>
      <c r="H2756" s="9">
        <v>0</v>
      </c>
      <c r="I2756" s="9">
        <v>0</v>
      </c>
      <c r="J2756" s="34">
        <v>0</v>
      </c>
      <c r="K2756" s="34">
        <v>0</v>
      </c>
      <c r="L2756" s="9">
        <v>0</v>
      </c>
    </row>
    <row r="2757" spans="1:12" x14ac:dyDescent="0.3">
      <c r="A2757" s="3" t="s">
        <v>134</v>
      </c>
      <c r="B2757" s="3">
        <f t="shared" si="86"/>
        <v>45621</v>
      </c>
      <c r="C2757" s="7" t="s">
        <v>70</v>
      </c>
      <c r="D2757" s="7" t="s">
        <v>55</v>
      </c>
      <c r="E2757" s="9">
        <v>133</v>
      </c>
      <c r="F2757" s="9">
        <v>195</v>
      </c>
      <c r="G2757" s="9">
        <f t="shared" si="87"/>
        <v>25935</v>
      </c>
      <c r="H2757" s="9">
        <v>0</v>
      </c>
      <c r="I2757" s="9">
        <v>0</v>
      </c>
      <c r="J2757" s="34">
        <v>0</v>
      </c>
      <c r="K2757" s="34">
        <v>0</v>
      </c>
      <c r="L2757" s="9">
        <v>0</v>
      </c>
    </row>
    <row r="2758" spans="1:12" x14ac:dyDescent="0.3">
      <c r="A2758" s="3" t="s">
        <v>134</v>
      </c>
      <c r="B2758" s="3">
        <f t="shared" si="86"/>
        <v>45621</v>
      </c>
      <c r="C2758" s="7" t="s">
        <v>70</v>
      </c>
      <c r="D2758" s="7" t="s">
        <v>56</v>
      </c>
      <c r="E2758" s="9">
        <v>115</v>
      </c>
      <c r="F2758" s="9">
        <v>214</v>
      </c>
      <c r="G2758" s="9">
        <f t="shared" si="87"/>
        <v>24610</v>
      </c>
      <c r="H2758" s="9">
        <v>0</v>
      </c>
      <c r="I2758" s="9">
        <v>0</v>
      </c>
      <c r="J2758" s="34">
        <v>0</v>
      </c>
      <c r="K2758" s="34">
        <v>0</v>
      </c>
      <c r="L2758" s="9">
        <v>0</v>
      </c>
    </row>
    <row r="2759" spans="1:12" x14ac:dyDescent="0.3">
      <c r="A2759" s="3" t="s">
        <v>134</v>
      </c>
      <c r="B2759" s="3">
        <f t="shared" si="86"/>
        <v>45621</v>
      </c>
      <c r="C2759" s="7" t="s">
        <v>70</v>
      </c>
      <c r="D2759" s="7" t="s">
        <v>57</v>
      </c>
      <c r="E2759" s="9">
        <v>119</v>
      </c>
      <c r="F2759" s="9">
        <v>185</v>
      </c>
      <c r="G2759" s="9">
        <f t="shared" si="87"/>
        <v>22015</v>
      </c>
      <c r="H2759" s="9">
        <v>0</v>
      </c>
      <c r="I2759" s="9">
        <v>0</v>
      </c>
      <c r="J2759" s="34">
        <v>0</v>
      </c>
      <c r="K2759" s="34">
        <v>0</v>
      </c>
      <c r="L2759" s="9">
        <v>0</v>
      </c>
    </row>
    <row r="2760" spans="1:12" x14ac:dyDescent="0.3">
      <c r="A2760" s="3" t="s">
        <v>134</v>
      </c>
      <c r="B2760" s="3">
        <f t="shared" si="86"/>
        <v>45621</v>
      </c>
      <c r="C2760" s="7" t="s">
        <v>74</v>
      </c>
      <c r="D2760" s="7" t="s">
        <v>46</v>
      </c>
      <c r="E2760" s="9">
        <v>272</v>
      </c>
      <c r="F2760" s="9">
        <v>302</v>
      </c>
      <c r="G2760" s="9">
        <f t="shared" si="87"/>
        <v>82144</v>
      </c>
      <c r="H2760" s="9">
        <v>0</v>
      </c>
      <c r="I2760" s="9">
        <v>0</v>
      </c>
      <c r="J2760" s="34">
        <v>0</v>
      </c>
      <c r="K2760" s="34">
        <v>0</v>
      </c>
      <c r="L2760" s="9">
        <v>0</v>
      </c>
    </row>
    <row r="2761" spans="1:12" x14ac:dyDescent="0.3">
      <c r="A2761" s="3" t="s">
        <v>134</v>
      </c>
      <c r="B2761" s="3">
        <f t="shared" si="86"/>
        <v>45621</v>
      </c>
      <c r="C2761" s="7" t="s">
        <v>74</v>
      </c>
      <c r="D2761" s="7" t="s">
        <v>49</v>
      </c>
      <c r="E2761" s="9">
        <v>269</v>
      </c>
      <c r="F2761" s="9">
        <v>310</v>
      </c>
      <c r="G2761" s="9">
        <f t="shared" si="87"/>
        <v>83390</v>
      </c>
      <c r="H2761" s="9">
        <v>0</v>
      </c>
      <c r="I2761" s="9">
        <v>0</v>
      </c>
      <c r="J2761" s="34">
        <v>0</v>
      </c>
      <c r="K2761" s="34">
        <v>0</v>
      </c>
      <c r="L2761" s="9">
        <v>0</v>
      </c>
    </row>
    <row r="2762" spans="1:12" x14ac:dyDescent="0.3">
      <c r="A2762" s="3" t="s">
        <v>134</v>
      </c>
      <c r="B2762" s="3">
        <f t="shared" si="86"/>
        <v>45621</v>
      </c>
      <c r="C2762" s="7" t="s">
        <v>74</v>
      </c>
      <c r="D2762" s="7" t="s">
        <v>50</v>
      </c>
      <c r="E2762" s="9">
        <v>271</v>
      </c>
      <c r="F2762" s="9">
        <v>319</v>
      </c>
      <c r="G2762" s="9">
        <f t="shared" si="87"/>
        <v>86449</v>
      </c>
      <c r="H2762" s="9">
        <v>0</v>
      </c>
      <c r="I2762" s="9">
        <v>0</v>
      </c>
      <c r="J2762" s="34">
        <v>0</v>
      </c>
      <c r="K2762" s="34">
        <v>0</v>
      </c>
      <c r="L2762" s="9">
        <v>0</v>
      </c>
    </row>
    <row r="2763" spans="1:12" x14ac:dyDescent="0.3">
      <c r="A2763" s="3" t="s">
        <v>134</v>
      </c>
      <c r="B2763" s="3">
        <f t="shared" si="86"/>
        <v>45621</v>
      </c>
      <c r="C2763" s="7" t="s">
        <v>74</v>
      </c>
      <c r="D2763" s="7" t="s">
        <v>51</v>
      </c>
      <c r="E2763" s="9">
        <v>278</v>
      </c>
      <c r="F2763" s="9">
        <v>356</v>
      </c>
      <c r="G2763" s="9">
        <f t="shared" si="87"/>
        <v>98968</v>
      </c>
      <c r="H2763" s="9">
        <v>0</v>
      </c>
      <c r="I2763" s="9">
        <v>0</v>
      </c>
      <c r="J2763" s="34">
        <v>0</v>
      </c>
      <c r="K2763" s="34">
        <v>0</v>
      </c>
      <c r="L2763" s="9">
        <v>0</v>
      </c>
    </row>
    <row r="2764" spans="1:12" x14ac:dyDescent="0.3">
      <c r="A2764" s="3" t="s">
        <v>134</v>
      </c>
      <c r="B2764" s="3">
        <f t="shared" si="86"/>
        <v>45621</v>
      </c>
      <c r="C2764" s="7" t="s">
        <v>74</v>
      </c>
      <c r="D2764" s="7" t="s">
        <v>52</v>
      </c>
      <c r="E2764" s="9">
        <v>339</v>
      </c>
      <c r="F2764" s="9">
        <v>262</v>
      </c>
      <c r="G2764" s="9">
        <f t="shared" si="87"/>
        <v>88818</v>
      </c>
      <c r="H2764" s="9">
        <v>1</v>
      </c>
      <c r="I2764" s="9">
        <v>0</v>
      </c>
      <c r="J2764" s="34">
        <v>0.25</v>
      </c>
      <c r="K2764" s="34">
        <v>0.02</v>
      </c>
      <c r="L2764" s="9">
        <v>0</v>
      </c>
    </row>
    <row r="2765" spans="1:12" x14ac:dyDescent="0.3">
      <c r="A2765" s="3" t="s">
        <v>134</v>
      </c>
      <c r="B2765" s="3">
        <f t="shared" si="86"/>
        <v>45621</v>
      </c>
      <c r="C2765" s="7" t="s">
        <v>74</v>
      </c>
      <c r="D2765" s="7" t="s">
        <v>54</v>
      </c>
      <c r="E2765" s="9">
        <v>362</v>
      </c>
      <c r="F2765" s="9">
        <v>168</v>
      </c>
      <c r="G2765" s="9">
        <f t="shared" si="87"/>
        <v>60816</v>
      </c>
      <c r="H2765" s="9">
        <v>0</v>
      </c>
      <c r="I2765" s="9">
        <v>0</v>
      </c>
      <c r="J2765" s="34">
        <v>0</v>
      </c>
      <c r="K2765" s="34">
        <v>0</v>
      </c>
      <c r="L2765" s="9">
        <v>0</v>
      </c>
    </row>
    <row r="2766" spans="1:12" x14ac:dyDescent="0.3">
      <c r="A2766" s="3" t="s">
        <v>134</v>
      </c>
      <c r="B2766" s="3">
        <f t="shared" si="86"/>
        <v>45621</v>
      </c>
      <c r="C2766" s="7" t="s">
        <v>74</v>
      </c>
      <c r="D2766" s="7" t="s">
        <v>55</v>
      </c>
      <c r="E2766" s="9">
        <v>377</v>
      </c>
      <c r="F2766" s="9">
        <v>188</v>
      </c>
      <c r="G2766" s="9">
        <f t="shared" si="87"/>
        <v>70876</v>
      </c>
      <c r="H2766" s="9">
        <v>0</v>
      </c>
      <c r="I2766" s="9">
        <v>0</v>
      </c>
      <c r="J2766" s="34">
        <v>0</v>
      </c>
      <c r="K2766" s="34">
        <v>0</v>
      </c>
      <c r="L2766" s="9">
        <v>0</v>
      </c>
    </row>
    <row r="2767" spans="1:12" x14ac:dyDescent="0.3">
      <c r="A2767" s="3" t="s">
        <v>134</v>
      </c>
      <c r="B2767" s="3">
        <f t="shared" si="86"/>
        <v>45621</v>
      </c>
      <c r="C2767" s="7" t="s">
        <v>74</v>
      </c>
      <c r="D2767" s="7" t="s">
        <v>56</v>
      </c>
      <c r="E2767" s="9">
        <v>396</v>
      </c>
      <c r="F2767" s="9">
        <v>205</v>
      </c>
      <c r="G2767" s="9">
        <f t="shared" si="87"/>
        <v>81180</v>
      </c>
      <c r="H2767" s="9">
        <v>0</v>
      </c>
      <c r="I2767" s="9">
        <v>0</v>
      </c>
      <c r="J2767" s="34">
        <v>0</v>
      </c>
      <c r="K2767" s="34">
        <v>0</v>
      </c>
      <c r="L2767" s="9">
        <v>0</v>
      </c>
    </row>
    <row r="2768" spans="1:12" x14ac:dyDescent="0.3">
      <c r="A2768" s="3" t="s">
        <v>134</v>
      </c>
      <c r="B2768" s="3">
        <f t="shared" si="86"/>
        <v>45621</v>
      </c>
      <c r="C2768" s="7" t="s">
        <v>74</v>
      </c>
      <c r="D2768" s="7" t="s">
        <v>57</v>
      </c>
      <c r="E2768" s="9">
        <v>482</v>
      </c>
      <c r="F2768" s="9">
        <v>178</v>
      </c>
      <c r="G2768" s="9">
        <f t="shared" si="87"/>
        <v>85796</v>
      </c>
      <c r="H2768" s="9">
        <v>1</v>
      </c>
      <c r="I2768" s="9">
        <v>0</v>
      </c>
      <c r="J2768" s="34">
        <v>0.19</v>
      </c>
      <c r="K2768" s="34">
        <v>0.03</v>
      </c>
      <c r="L2768" s="9">
        <v>0</v>
      </c>
    </row>
    <row r="2769" spans="1:12" x14ac:dyDescent="0.3">
      <c r="A2769" s="3" t="s">
        <v>134</v>
      </c>
      <c r="B2769" s="3">
        <f t="shared" si="86"/>
        <v>45621</v>
      </c>
      <c r="C2769" s="7" t="s">
        <v>74</v>
      </c>
      <c r="D2769" s="7" t="s">
        <v>58</v>
      </c>
      <c r="E2769" s="9">
        <v>51</v>
      </c>
      <c r="F2769" s="9">
        <v>5249</v>
      </c>
      <c r="G2769" s="9">
        <f t="shared" si="87"/>
        <v>267699</v>
      </c>
      <c r="H2769" s="9">
        <v>0</v>
      </c>
      <c r="I2769" s="9">
        <v>0</v>
      </c>
      <c r="J2769" s="34">
        <v>0</v>
      </c>
      <c r="K2769" s="34">
        <v>0</v>
      </c>
      <c r="L2769" s="9">
        <v>0</v>
      </c>
    </row>
    <row r="2770" spans="1:12" x14ac:dyDescent="0.3">
      <c r="A2770" s="3" t="s">
        <v>134</v>
      </c>
      <c r="B2770" s="3">
        <f t="shared" si="86"/>
        <v>45621</v>
      </c>
      <c r="C2770" s="7" t="s">
        <v>74</v>
      </c>
      <c r="D2770" s="7" t="s">
        <v>59</v>
      </c>
      <c r="E2770" s="9">
        <v>47</v>
      </c>
      <c r="F2770" s="9">
        <v>5096</v>
      </c>
      <c r="G2770" s="9">
        <f t="shared" si="87"/>
        <v>239512</v>
      </c>
      <c r="H2770" s="9">
        <v>0</v>
      </c>
      <c r="I2770" s="9">
        <v>0</v>
      </c>
      <c r="J2770" s="34">
        <v>0</v>
      </c>
      <c r="K2770" s="34">
        <v>0</v>
      </c>
      <c r="L2770" s="9">
        <v>0</v>
      </c>
    </row>
    <row r="2771" spans="1:12" x14ac:dyDescent="0.3">
      <c r="A2771" s="3" t="s">
        <v>134</v>
      </c>
      <c r="B2771" s="3">
        <f t="shared" si="86"/>
        <v>45621</v>
      </c>
      <c r="C2771" s="7" t="s">
        <v>74</v>
      </c>
      <c r="D2771" s="7" t="s">
        <v>60</v>
      </c>
      <c r="E2771" s="9">
        <v>59</v>
      </c>
      <c r="F2771" s="9">
        <v>5007</v>
      </c>
      <c r="G2771" s="9">
        <f t="shared" si="87"/>
        <v>295413</v>
      </c>
      <c r="H2771" s="9">
        <v>0</v>
      </c>
      <c r="I2771" s="9">
        <v>0</v>
      </c>
      <c r="J2771" s="34">
        <v>0</v>
      </c>
      <c r="K2771" s="34">
        <v>0</v>
      </c>
      <c r="L2771" s="9">
        <v>0</v>
      </c>
    </row>
    <row r="2772" spans="1:12" x14ac:dyDescent="0.3">
      <c r="A2772" s="3" t="s">
        <v>134</v>
      </c>
      <c r="B2772" s="3">
        <f t="shared" si="86"/>
        <v>45621</v>
      </c>
      <c r="C2772" s="7" t="s">
        <v>74</v>
      </c>
      <c r="D2772" s="7" t="s">
        <v>61</v>
      </c>
      <c r="E2772" s="9">
        <v>50</v>
      </c>
      <c r="F2772" s="9">
        <v>1223</v>
      </c>
      <c r="G2772" s="9">
        <f t="shared" si="87"/>
        <v>61150</v>
      </c>
      <c r="H2772" s="9">
        <v>0</v>
      </c>
      <c r="I2772" s="9">
        <v>0</v>
      </c>
      <c r="J2772" s="34">
        <v>0</v>
      </c>
      <c r="K2772" s="34">
        <v>0</v>
      </c>
      <c r="L2772" s="9">
        <v>0</v>
      </c>
    </row>
    <row r="2773" spans="1:12" x14ac:dyDescent="0.3">
      <c r="A2773" s="3" t="s">
        <v>134</v>
      </c>
      <c r="B2773" s="3">
        <f t="shared" si="86"/>
        <v>45621</v>
      </c>
      <c r="C2773" s="7" t="s">
        <v>76</v>
      </c>
      <c r="D2773" s="7" t="s">
        <v>46</v>
      </c>
      <c r="E2773" s="9">
        <v>122</v>
      </c>
      <c r="F2773" s="9">
        <v>312</v>
      </c>
      <c r="G2773" s="9">
        <f t="shared" si="87"/>
        <v>38064</v>
      </c>
      <c r="H2773" s="9">
        <v>1</v>
      </c>
      <c r="I2773" s="9">
        <v>0</v>
      </c>
      <c r="J2773" s="34">
        <v>0.18</v>
      </c>
      <c r="K2773" s="34">
        <v>0.02</v>
      </c>
      <c r="L2773" s="9">
        <v>0</v>
      </c>
    </row>
    <row r="2774" spans="1:12" x14ac:dyDescent="0.3">
      <c r="A2774" s="3" t="s">
        <v>134</v>
      </c>
      <c r="B2774" s="3">
        <f t="shared" si="86"/>
        <v>45621</v>
      </c>
      <c r="C2774" s="7" t="s">
        <v>76</v>
      </c>
      <c r="D2774" s="7" t="s">
        <v>49</v>
      </c>
      <c r="E2774" s="9">
        <v>119</v>
      </c>
      <c r="F2774" s="9">
        <v>321</v>
      </c>
      <c r="G2774" s="9">
        <f t="shared" si="87"/>
        <v>38199</v>
      </c>
      <c r="H2774" s="9">
        <v>0</v>
      </c>
      <c r="I2774" s="9">
        <v>0</v>
      </c>
      <c r="J2774" s="34">
        <v>0</v>
      </c>
      <c r="K2774" s="34">
        <v>0</v>
      </c>
      <c r="L2774" s="9">
        <v>0</v>
      </c>
    </row>
    <row r="2775" spans="1:12" x14ac:dyDescent="0.3">
      <c r="A2775" s="3" t="s">
        <v>134</v>
      </c>
      <c r="B2775" s="3">
        <f t="shared" si="86"/>
        <v>45621</v>
      </c>
      <c r="C2775" s="7" t="s">
        <v>76</v>
      </c>
      <c r="D2775" s="7" t="s">
        <v>50</v>
      </c>
      <c r="E2775" s="9">
        <v>97</v>
      </c>
      <c r="F2775" s="9">
        <v>332</v>
      </c>
      <c r="G2775" s="9">
        <f t="shared" si="87"/>
        <v>32204</v>
      </c>
      <c r="H2775" s="9">
        <v>0</v>
      </c>
      <c r="I2775" s="9">
        <v>0</v>
      </c>
      <c r="J2775" s="34">
        <v>0</v>
      </c>
      <c r="K2775" s="34">
        <v>0</v>
      </c>
      <c r="L2775" s="9">
        <v>0</v>
      </c>
    </row>
    <row r="2776" spans="1:12" x14ac:dyDescent="0.3">
      <c r="A2776" s="3" t="s">
        <v>134</v>
      </c>
      <c r="B2776" s="3">
        <f t="shared" si="86"/>
        <v>45621</v>
      </c>
      <c r="C2776" s="7" t="s">
        <v>76</v>
      </c>
      <c r="D2776" s="7" t="s">
        <v>51</v>
      </c>
      <c r="E2776" s="9">
        <v>121</v>
      </c>
      <c r="F2776" s="9">
        <v>374</v>
      </c>
      <c r="G2776" s="9">
        <f t="shared" si="87"/>
        <v>45254</v>
      </c>
      <c r="H2776" s="9">
        <v>0</v>
      </c>
      <c r="I2776" s="9">
        <v>0</v>
      </c>
      <c r="J2776" s="34">
        <v>0</v>
      </c>
      <c r="K2776" s="34">
        <v>0</v>
      </c>
      <c r="L2776" s="9">
        <v>0</v>
      </c>
    </row>
    <row r="2777" spans="1:12" x14ac:dyDescent="0.3">
      <c r="A2777" s="3" t="s">
        <v>134</v>
      </c>
      <c r="B2777" s="3">
        <f t="shared" si="86"/>
        <v>45621</v>
      </c>
      <c r="C2777" s="7" t="s">
        <v>76</v>
      </c>
      <c r="D2777" s="7" t="s">
        <v>52</v>
      </c>
      <c r="E2777" s="9">
        <v>115</v>
      </c>
      <c r="F2777" s="9">
        <v>274</v>
      </c>
      <c r="G2777" s="9">
        <f t="shared" si="87"/>
        <v>31510</v>
      </c>
      <c r="H2777" s="9">
        <v>0</v>
      </c>
      <c r="I2777" s="9">
        <v>0</v>
      </c>
      <c r="J2777" s="34">
        <v>0</v>
      </c>
      <c r="K2777" s="34">
        <v>0</v>
      </c>
      <c r="L2777" s="9">
        <v>0</v>
      </c>
    </row>
    <row r="2778" spans="1:12" x14ac:dyDescent="0.3">
      <c r="A2778" s="3" t="s">
        <v>134</v>
      </c>
      <c r="B2778" s="3">
        <f t="shared" si="86"/>
        <v>45621</v>
      </c>
      <c r="C2778" s="7" t="s">
        <v>76</v>
      </c>
      <c r="D2778" s="7" t="s">
        <v>54</v>
      </c>
      <c r="E2778" s="9">
        <v>168</v>
      </c>
      <c r="F2778" s="9">
        <v>176</v>
      </c>
      <c r="G2778" s="9">
        <f t="shared" si="87"/>
        <v>29568</v>
      </c>
      <c r="H2778" s="9">
        <v>0</v>
      </c>
      <c r="I2778" s="9">
        <v>0</v>
      </c>
      <c r="J2778" s="34">
        <v>0</v>
      </c>
      <c r="K2778" s="34">
        <v>0</v>
      </c>
      <c r="L2778" s="9">
        <v>0</v>
      </c>
    </row>
    <row r="2779" spans="1:12" x14ac:dyDescent="0.3">
      <c r="A2779" s="3" t="s">
        <v>134</v>
      </c>
      <c r="B2779" s="3">
        <f t="shared" si="86"/>
        <v>45621</v>
      </c>
      <c r="C2779" s="7" t="s">
        <v>76</v>
      </c>
      <c r="D2779" s="7" t="s">
        <v>55</v>
      </c>
      <c r="E2779" s="9">
        <v>178</v>
      </c>
      <c r="F2779" s="9">
        <v>195</v>
      </c>
      <c r="G2779" s="9">
        <f t="shared" si="87"/>
        <v>34710</v>
      </c>
      <c r="H2779" s="9">
        <v>0</v>
      </c>
      <c r="I2779" s="9">
        <v>0</v>
      </c>
      <c r="J2779" s="34">
        <v>0</v>
      </c>
      <c r="K2779" s="34">
        <v>0</v>
      </c>
      <c r="L2779" s="9">
        <v>0</v>
      </c>
    </row>
    <row r="2780" spans="1:12" x14ac:dyDescent="0.3">
      <c r="A2780" s="3" t="s">
        <v>134</v>
      </c>
      <c r="B2780" s="3">
        <f t="shared" si="86"/>
        <v>45621</v>
      </c>
      <c r="C2780" s="7" t="s">
        <v>76</v>
      </c>
      <c r="D2780" s="7" t="s">
        <v>56</v>
      </c>
      <c r="E2780" s="9">
        <v>166</v>
      </c>
      <c r="F2780" s="9">
        <v>216</v>
      </c>
      <c r="G2780" s="9">
        <f t="shared" si="87"/>
        <v>35856</v>
      </c>
      <c r="H2780" s="9">
        <v>0</v>
      </c>
      <c r="I2780" s="9">
        <v>0</v>
      </c>
      <c r="J2780" s="34">
        <v>0</v>
      </c>
      <c r="K2780" s="34">
        <v>0</v>
      </c>
      <c r="L2780" s="9">
        <v>0</v>
      </c>
    </row>
    <row r="2781" spans="1:12" x14ac:dyDescent="0.3">
      <c r="A2781" s="3" t="s">
        <v>134</v>
      </c>
      <c r="B2781" s="3">
        <f t="shared" si="86"/>
        <v>45621</v>
      </c>
      <c r="C2781" s="7" t="s">
        <v>76</v>
      </c>
      <c r="D2781" s="7" t="s">
        <v>57</v>
      </c>
      <c r="E2781" s="9">
        <v>194</v>
      </c>
      <c r="F2781" s="9">
        <v>185</v>
      </c>
      <c r="G2781" s="9">
        <f t="shared" si="87"/>
        <v>35890</v>
      </c>
      <c r="H2781" s="9">
        <v>0</v>
      </c>
      <c r="I2781" s="9">
        <v>0</v>
      </c>
      <c r="J2781" s="34">
        <v>0</v>
      </c>
      <c r="K2781" s="34">
        <v>0</v>
      </c>
      <c r="L2781" s="9">
        <v>0</v>
      </c>
    </row>
    <row r="2782" spans="1:12" x14ac:dyDescent="0.3">
      <c r="A2782" s="3" t="s">
        <v>134</v>
      </c>
      <c r="B2782" s="3">
        <f t="shared" si="86"/>
        <v>45621</v>
      </c>
      <c r="C2782" s="7" t="s">
        <v>76</v>
      </c>
      <c r="D2782" s="7" t="s">
        <v>58</v>
      </c>
      <c r="E2782" s="9">
        <v>51</v>
      </c>
      <c r="F2782" s="9">
        <v>5510</v>
      </c>
      <c r="G2782" s="9">
        <f t="shared" si="87"/>
        <v>281010</v>
      </c>
      <c r="H2782" s="9">
        <v>0</v>
      </c>
      <c r="I2782" s="9">
        <v>0</v>
      </c>
      <c r="J2782" s="34">
        <v>0</v>
      </c>
      <c r="K2782" s="34">
        <v>0</v>
      </c>
      <c r="L2782" s="9">
        <v>0</v>
      </c>
    </row>
    <row r="2783" spans="1:12" x14ac:dyDescent="0.3">
      <c r="A2783" s="3" t="s">
        <v>134</v>
      </c>
      <c r="B2783" s="3">
        <f t="shared" si="86"/>
        <v>45621</v>
      </c>
      <c r="C2783" s="7" t="s">
        <v>76</v>
      </c>
      <c r="D2783" s="7" t="s">
        <v>59</v>
      </c>
      <c r="E2783" s="9">
        <v>59</v>
      </c>
      <c r="F2783" s="9">
        <v>5295</v>
      </c>
      <c r="G2783" s="9">
        <f t="shared" si="87"/>
        <v>312405</v>
      </c>
      <c r="H2783" s="9">
        <v>0</v>
      </c>
      <c r="I2783" s="9">
        <v>0</v>
      </c>
      <c r="J2783" s="34">
        <v>0</v>
      </c>
      <c r="K2783" s="34">
        <v>0</v>
      </c>
      <c r="L2783" s="9">
        <v>0</v>
      </c>
    </row>
    <row r="2784" spans="1:12" x14ac:dyDescent="0.3">
      <c r="A2784" s="3" t="s">
        <v>134</v>
      </c>
      <c r="B2784" s="3">
        <f t="shared" si="86"/>
        <v>45621</v>
      </c>
      <c r="C2784" s="7" t="s">
        <v>76</v>
      </c>
      <c r="D2784" s="7" t="s">
        <v>60</v>
      </c>
      <c r="E2784" s="9">
        <v>56</v>
      </c>
      <c r="F2784" s="9">
        <v>5202</v>
      </c>
      <c r="G2784" s="9">
        <f t="shared" si="87"/>
        <v>291312</v>
      </c>
      <c r="H2784" s="9">
        <v>0</v>
      </c>
      <c r="I2784" s="9">
        <v>0</v>
      </c>
      <c r="J2784" s="34">
        <v>0</v>
      </c>
      <c r="K2784" s="34">
        <v>0</v>
      </c>
      <c r="L2784" s="9">
        <v>1</v>
      </c>
    </row>
    <row r="2785" spans="1:12" x14ac:dyDescent="0.3">
      <c r="A2785" s="3" t="s">
        <v>134</v>
      </c>
      <c r="B2785" s="3">
        <f t="shared" si="86"/>
        <v>45621</v>
      </c>
      <c r="C2785" s="7" t="s">
        <v>76</v>
      </c>
      <c r="D2785" s="7" t="s">
        <v>61</v>
      </c>
      <c r="E2785" s="9">
        <v>55</v>
      </c>
      <c r="F2785" s="9">
        <v>1262</v>
      </c>
      <c r="G2785" s="9">
        <f t="shared" si="87"/>
        <v>69410</v>
      </c>
      <c r="H2785" s="9">
        <v>0</v>
      </c>
      <c r="I2785" s="9">
        <v>0</v>
      </c>
      <c r="J2785" s="34">
        <v>0</v>
      </c>
      <c r="K2785" s="34">
        <v>0</v>
      </c>
      <c r="L2785" s="9">
        <v>0</v>
      </c>
    </row>
    <row r="2786" spans="1:12" x14ac:dyDescent="0.3">
      <c r="A2786" s="3" t="s">
        <v>137</v>
      </c>
      <c r="B2786" s="3">
        <f t="shared" si="86"/>
        <v>45628</v>
      </c>
      <c r="C2786" s="7" t="s">
        <v>62</v>
      </c>
      <c r="D2786" s="7" t="s">
        <v>46</v>
      </c>
      <c r="E2786" s="9">
        <v>269</v>
      </c>
      <c r="F2786" s="9">
        <v>300</v>
      </c>
      <c r="G2786" s="9">
        <f t="shared" si="87"/>
        <v>80700</v>
      </c>
      <c r="H2786" s="9">
        <v>0</v>
      </c>
      <c r="I2786" s="9">
        <v>0</v>
      </c>
      <c r="J2786" s="34">
        <v>0</v>
      </c>
      <c r="K2786" s="34">
        <v>0</v>
      </c>
      <c r="L2786" s="9">
        <v>3</v>
      </c>
    </row>
    <row r="2787" spans="1:12" x14ac:dyDescent="0.3">
      <c r="A2787" s="3" t="s">
        <v>137</v>
      </c>
      <c r="B2787" s="3">
        <f t="shared" si="86"/>
        <v>45628</v>
      </c>
      <c r="C2787" s="7" t="s">
        <v>62</v>
      </c>
      <c r="D2787" s="7" t="s">
        <v>49</v>
      </c>
      <c r="E2787" s="9">
        <v>246</v>
      </c>
      <c r="F2787" s="9">
        <v>312</v>
      </c>
      <c r="G2787" s="9">
        <f t="shared" si="87"/>
        <v>76752</v>
      </c>
      <c r="H2787" s="9">
        <v>1</v>
      </c>
      <c r="I2787" s="9">
        <v>0</v>
      </c>
      <c r="J2787" s="34">
        <v>0.11</v>
      </c>
      <c r="K2787" s="34">
        <v>0.02</v>
      </c>
      <c r="L2787" s="9">
        <v>0</v>
      </c>
    </row>
    <row r="2788" spans="1:12" x14ac:dyDescent="0.3">
      <c r="A2788" s="3" t="s">
        <v>137</v>
      </c>
      <c r="B2788" s="3">
        <f t="shared" si="86"/>
        <v>45628</v>
      </c>
      <c r="C2788" s="7" t="s">
        <v>62</v>
      </c>
      <c r="D2788" s="7" t="s">
        <v>50</v>
      </c>
      <c r="E2788" s="9">
        <v>276</v>
      </c>
      <c r="F2788" s="9">
        <v>317</v>
      </c>
      <c r="G2788" s="9">
        <f t="shared" si="87"/>
        <v>87492</v>
      </c>
      <c r="H2788" s="9">
        <v>0</v>
      </c>
      <c r="I2788" s="9">
        <v>0</v>
      </c>
      <c r="J2788" s="34">
        <v>0</v>
      </c>
      <c r="K2788" s="34">
        <v>0</v>
      </c>
      <c r="L2788" s="9">
        <v>0</v>
      </c>
    </row>
    <row r="2789" spans="1:12" x14ac:dyDescent="0.3">
      <c r="A2789" s="3" t="s">
        <v>137</v>
      </c>
      <c r="B2789" s="3">
        <f t="shared" si="86"/>
        <v>45628</v>
      </c>
      <c r="C2789" s="7" t="s">
        <v>62</v>
      </c>
      <c r="D2789" s="7" t="s">
        <v>51</v>
      </c>
      <c r="E2789" s="9">
        <v>251</v>
      </c>
      <c r="F2789" s="9">
        <v>357</v>
      </c>
      <c r="G2789" s="9">
        <f t="shared" si="87"/>
        <v>89607</v>
      </c>
      <c r="H2789" s="9">
        <v>0</v>
      </c>
      <c r="I2789" s="9">
        <v>0</v>
      </c>
      <c r="J2789" s="34">
        <v>0</v>
      </c>
      <c r="K2789" s="34">
        <v>0</v>
      </c>
      <c r="L2789" s="9">
        <v>0</v>
      </c>
    </row>
    <row r="2790" spans="1:12" x14ac:dyDescent="0.3">
      <c r="A2790" s="3" t="s">
        <v>137</v>
      </c>
      <c r="B2790" s="3">
        <f t="shared" si="86"/>
        <v>45628</v>
      </c>
      <c r="C2790" s="7" t="s">
        <v>62</v>
      </c>
      <c r="D2790" s="7" t="s">
        <v>52</v>
      </c>
      <c r="E2790" s="9">
        <v>355</v>
      </c>
      <c r="F2790" s="9">
        <v>262</v>
      </c>
      <c r="G2790" s="9">
        <f t="shared" si="87"/>
        <v>93010</v>
      </c>
      <c r="H2790" s="9">
        <v>1</v>
      </c>
      <c r="I2790" s="9">
        <v>0</v>
      </c>
      <c r="J2790" s="34">
        <v>0.22</v>
      </c>
      <c r="K2790" s="34">
        <v>0.02</v>
      </c>
      <c r="L2790" s="9">
        <v>0</v>
      </c>
    </row>
    <row r="2791" spans="1:12" x14ac:dyDescent="0.3">
      <c r="A2791" s="3" t="s">
        <v>137</v>
      </c>
      <c r="B2791" s="3">
        <f t="shared" si="86"/>
        <v>45628</v>
      </c>
      <c r="C2791" s="7" t="s">
        <v>62</v>
      </c>
      <c r="D2791" s="7" t="s">
        <v>54</v>
      </c>
      <c r="E2791" s="9">
        <v>442</v>
      </c>
      <c r="F2791" s="9">
        <v>167</v>
      </c>
      <c r="G2791" s="9">
        <f t="shared" si="87"/>
        <v>73814</v>
      </c>
      <c r="H2791" s="9">
        <v>0</v>
      </c>
      <c r="I2791" s="9">
        <v>0</v>
      </c>
      <c r="J2791" s="34">
        <v>0</v>
      </c>
      <c r="K2791" s="34">
        <v>0</v>
      </c>
      <c r="L2791" s="9">
        <v>4</v>
      </c>
    </row>
    <row r="2792" spans="1:12" x14ac:dyDescent="0.3">
      <c r="A2792" s="3" t="s">
        <v>137</v>
      </c>
      <c r="B2792" s="3">
        <f t="shared" si="86"/>
        <v>45628</v>
      </c>
      <c r="C2792" s="7" t="s">
        <v>62</v>
      </c>
      <c r="D2792" s="7" t="s">
        <v>55</v>
      </c>
      <c r="E2792" s="9">
        <v>393</v>
      </c>
      <c r="F2792" s="9">
        <v>186</v>
      </c>
      <c r="G2792" s="9">
        <f t="shared" si="87"/>
        <v>73098</v>
      </c>
      <c r="H2792" s="9">
        <v>0</v>
      </c>
      <c r="I2792" s="9">
        <v>0</v>
      </c>
      <c r="J2792" s="34">
        <v>0</v>
      </c>
      <c r="K2792" s="34">
        <v>0</v>
      </c>
      <c r="L2792" s="9">
        <v>0</v>
      </c>
    </row>
    <row r="2793" spans="1:12" x14ac:dyDescent="0.3">
      <c r="A2793" s="3" t="s">
        <v>137</v>
      </c>
      <c r="B2793" s="3">
        <f t="shared" si="86"/>
        <v>45628</v>
      </c>
      <c r="C2793" s="7" t="s">
        <v>62</v>
      </c>
      <c r="D2793" s="7" t="s">
        <v>56</v>
      </c>
      <c r="E2793" s="9">
        <v>340</v>
      </c>
      <c r="F2793" s="9">
        <v>206</v>
      </c>
      <c r="G2793" s="9">
        <f t="shared" si="87"/>
        <v>70040</v>
      </c>
      <c r="H2793" s="9">
        <v>0</v>
      </c>
      <c r="I2793" s="9">
        <v>0</v>
      </c>
      <c r="J2793" s="34">
        <v>0</v>
      </c>
      <c r="K2793" s="34">
        <v>0</v>
      </c>
      <c r="L2793" s="9">
        <v>0</v>
      </c>
    </row>
    <row r="2794" spans="1:12" x14ac:dyDescent="0.3">
      <c r="A2794" s="3" t="s">
        <v>137</v>
      </c>
      <c r="B2794" s="3">
        <f t="shared" si="86"/>
        <v>45628</v>
      </c>
      <c r="C2794" s="7" t="s">
        <v>62</v>
      </c>
      <c r="D2794" s="7" t="s">
        <v>57</v>
      </c>
      <c r="E2794" s="9">
        <v>427</v>
      </c>
      <c r="F2794" s="9">
        <v>177</v>
      </c>
      <c r="G2794" s="9">
        <f t="shared" si="87"/>
        <v>75579</v>
      </c>
      <c r="H2794" s="9">
        <v>0</v>
      </c>
      <c r="I2794" s="9">
        <v>0</v>
      </c>
      <c r="J2794" s="34">
        <v>0</v>
      </c>
      <c r="K2794" s="34">
        <v>0</v>
      </c>
      <c r="L2794" s="9">
        <v>0</v>
      </c>
    </row>
    <row r="2795" spans="1:12" x14ac:dyDescent="0.3">
      <c r="A2795" s="3" t="s">
        <v>137</v>
      </c>
      <c r="B2795" s="3">
        <f t="shared" si="86"/>
        <v>45628</v>
      </c>
      <c r="C2795" s="7" t="s">
        <v>62</v>
      </c>
      <c r="D2795" s="7" t="s">
        <v>58</v>
      </c>
      <c r="E2795" s="9">
        <v>57</v>
      </c>
      <c r="F2795" s="9">
        <v>5248</v>
      </c>
      <c r="G2795" s="9">
        <f t="shared" si="87"/>
        <v>299136</v>
      </c>
      <c r="H2795" s="9">
        <v>0</v>
      </c>
      <c r="I2795" s="9">
        <v>0</v>
      </c>
      <c r="J2795" s="34">
        <v>0</v>
      </c>
      <c r="K2795" s="34">
        <v>0</v>
      </c>
      <c r="L2795" s="9">
        <v>0</v>
      </c>
    </row>
    <row r="2796" spans="1:12" x14ac:dyDescent="0.3">
      <c r="A2796" s="3" t="s">
        <v>137</v>
      </c>
      <c r="B2796" s="3">
        <f t="shared" si="86"/>
        <v>45628</v>
      </c>
      <c r="C2796" s="7" t="s">
        <v>62</v>
      </c>
      <c r="D2796" s="7" t="s">
        <v>59</v>
      </c>
      <c r="E2796" s="9">
        <v>54</v>
      </c>
      <c r="F2796" s="9">
        <v>5100</v>
      </c>
      <c r="G2796" s="9">
        <f t="shared" si="87"/>
        <v>275400</v>
      </c>
      <c r="H2796" s="9">
        <v>0</v>
      </c>
      <c r="I2796" s="9">
        <v>0</v>
      </c>
      <c r="J2796" s="34">
        <v>0</v>
      </c>
      <c r="K2796" s="34">
        <v>0</v>
      </c>
      <c r="L2796" s="9">
        <v>0</v>
      </c>
    </row>
    <row r="2797" spans="1:12" x14ac:dyDescent="0.3">
      <c r="A2797" s="3" t="s">
        <v>137</v>
      </c>
      <c r="B2797" s="3">
        <f t="shared" si="86"/>
        <v>45628</v>
      </c>
      <c r="C2797" s="7" t="s">
        <v>62</v>
      </c>
      <c r="D2797" s="7" t="s">
        <v>60</v>
      </c>
      <c r="E2797" s="9">
        <v>51</v>
      </c>
      <c r="F2797" s="9">
        <v>4954</v>
      </c>
      <c r="G2797" s="9">
        <f t="shared" si="87"/>
        <v>252654</v>
      </c>
      <c r="H2797" s="9">
        <v>0</v>
      </c>
      <c r="I2797" s="9">
        <v>0</v>
      </c>
      <c r="J2797" s="34">
        <v>0</v>
      </c>
      <c r="K2797" s="34">
        <v>0</v>
      </c>
      <c r="L2797" s="9">
        <v>0</v>
      </c>
    </row>
    <row r="2798" spans="1:12" x14ac:dyDescent="0.3">
      <c r="A2798" s="3" t="s">
        <v>137</v>
      </c>
      <c r="B2798" s="3">
        <f t="shared" si="86"/>
        <v>45628</v>
      </c>
      <c r="C2798" s="7" t="s">
        <v>62</v>
      </c>
      <c r="D2798" s="7" t="s">
        <v>61</v>
      </c>
      <c r="E2798" s="9">
        <v>51</v>
      </c>
      <c r="F2798" s="9">
        <v>1212</v>
      </c>
      <c r="G2798" s="9">
        <f t="shared" si="87"/>
        <v>61812</v>
      </c>
      <c r="H2798" s="9">
        <v>0</v>
      </c>
      <c r="I2798" s="9">
        <v>0</v>
      </c>
      <c r="J2798" s="34">
        <v>0</v>
      </c>
      <c r="K2798" s="34">
        <v>0</v>
      </c>
      <c r="L2798" s="9">
        <v>0</v>
      </c>
    </row>
    <row r="2799" spans="1:12" x14ac:dyDescent="0.3">
      <c r="A2799" s="3" t="s">
        <v>137</v>
      </c>
      <c r="B2799" s="3">
        <f t="shared" si="86"/>
        <v>45628</v>
      </c>
      <c r="C2799" s="7" t="s">
        <v>66</v>
      </c>
      <c r="D2799" s="7" t="s">
        <v>46</v>
      </c>
      <c r="E2799" s="9">
        <v>167</v>
      </c>
      <c r="F2799" s="9">
        <v>304</v>
      </c>
      <c r="G2799" s="9">
        <f t="shared" si="87"/>
        <v>50768</v>
      </c>
      <c r="H2799" s="9">
        <v>0</v>
      </c>
      <c r="I2799" s="9">
        <v>0</v>
      </c>
      <c r="J2799" s="34">
        <v>0</v>
      </c>
      <c r="K2799" s="34">
        <v>0</v>
      </c>
      <c r="L2799" s="9">
        <v>0</v>
      </c>
    </row>
    <row r="2800" spans="1:12" x14ac:dyDescent="0.3">
      <c r="A2800" s="3" t="s">
        <v>137</v>
      </c>
      <c r="B2800" s="3">
        <f t="shared" si="86"/>
        <v>45628</v>
      </c>
      <c r="C2800" s="7" t="s">
        <v>66</v>
      </c>
      <c r="D2800" s="7" t="s">
        <v>49</v>
      </c>
      <c r="E2800" s="9">
        <v>150</v>
      </c>
      <c r="F2800" s="9">
        <v>315</v>
      </c>
      <c r="G2800" s="9">
        <f t="shared" si="87"/>
        <v>47250</v>
      </c>
      <c r="H2800" s="9">
        <v>0</v>
      </c>
      <c r="I2800" s="9">
        <v>0</v>
      </c>
      <c r="J2800" s="34">
        <v>0</v>
      </c>
      <c r="K2800" s="34">
        <v>0</v>
      </c>
      <c r="L2800" s="9">
        <v>0</v>
      </c>
    </row>
    <row r="2801" spans="1:12" x14ac:dyDescent="0.3">
      <c r="A2801" s="3" t="s">
        <v>137</v>
      </c>
      <c r="B2801" s="3">
        <f t="shared" si="86"/>
        <v>45628</v>
      </c>
      <c r="C2801" s="7" t="s">
        <v>66</v>
      </c>
      <c r="D2801" s="7" t="s">
        <v>50</v>
      </c>
      <c r="E2801" s="9">
        <v>168</v>
      </c>
      <c r="F2801" s="9">
        <v>326</v>
      </c>
      <c r="G2801" s="9">
        <f t="shared" si="87"/>
        <v>54768</v>
      </c>
      <c r="H2801" s="9">
        <v>0</v>
      </c>
      <c r="I2801" s="9">
        <v>0</v>
      </c>
      <c r="J2801" s="34">
        <v>0</v>
      </c>
      <c r="K2801" s="34">
        <v>0</v>
      </c>
      <c r="L2801" s="9">
        <v>0</v>
      </c>
    </row>
    <row r="2802" spans="1:12" x14ac:dyDescent="0.3">
      <c r="A2802" s="3" t="s">
        <v>137</v>
      </c>
      <c r="B2802" s="3">
        <f t="shared" si="86"/>
        <v>45628</v>
      </c>
      <c r="C2802" s="7" t="s">
        <v>66</v>
      </c>
      <c r="D2802" s="7" t="s">
        <v>51</v>
      </c>
      <c r="E2802" s="9">
        <v>194</v>
      </c>
      <c r="F2802" s="9">
        <v>361</v>
      </c>
      <c r="G2802" s="9">
        <f t="shared" si="87"/>
        <v>70034</v>
      </c>
      <c r="H2802" s="9">
        <v>0</v>
      </c>
      <c r="I2802" s="9">
        <v>0</v>
      </c>
      <c r="J2802" s="34">
        <v>0</v>
      </c>
      <c r="K2802" s="34">
        <v>0</v>
      </c>
      <c r="L2802" s="9">
        <v>0</v>
      </c>
    </row>
    <row r="2803" spans="1:12" x14ac:dyDescent="0.3">
      <c r="A2803" s="3" t="s">
        <v>137</v>
      </c>
      <c r="B2803" s="3">
        <f t="shared" si="86"/>
        <v>45628</v>
      </c>
      <c r="C2803" s="7" t="s">
        <v>66</v>
      </c>
      <c r="D2803" s="7" t="s">
        <v>52</v>
      </c>
      <c r="E2803" s="9">
        <v>184</v>
      </c>
      <c r="F2803" s="9">
        <v>267</v>
      </c>
      <c r="G2803" s="9">
        <f t="shared" si="87"/>
        <v>49128</v>
      </c>
      <c r="H2803" s="9">
        <v>0</v>
      </c>
      <c r="I2803" s="9">
        <v>0</v>
      </c>
      <c r="J2803" s="34">
        <v>0</v>
      </c>
      <c r="K2803" s="34">
        <v>0</v>
      </c>
      <c r="L2803" s="9">
        <v>0</v>
      </c>
    </row>
    <row r="2804" spans="1:12" x14ac:dyDescent="0.3">
      <c r="A2804" s="3" t="s">
        <v>137</v>
      </c>
      <c r="B2804" s="3">
        <f t="shared" si="86"/>
        <v>45628</v>
      </c>
      <c r="C2804" s="7" t="s">
        <v>66</v>
      </c>
      <c r="D2804" s="7" t="s">
        <v>54</v>
      </c>
      <c r="E2804" s="9">
        <v>220</v>
      </c>
      <c r="F2804" s="9">
        <v>171</v>
      </c>
      <c r="G2804" s="9">
        <f t="shared" si="87"/>
        <v>37620</v>
      </c>
      <c r="H2804" s="9">
        <v>0</v>
      </c>
      <c r="I2804" s="9">
        <v>0</v>
      </c>
      <c r="J2804" s="34">
        <v>0</v>
      </c>
      <c r="K2804" s="34">
        <v>0</v>
      </c>
      <c r="L2804" s="9">
        <v>0</v>
      </c>
    </row>
    <row r="2805" spans="1:12" x14ac:dyDescent="0.3">
      <c r="A2805" s="3" t="s">
        <v>137</v>
      </c>
      <c r="B2805" s="3">
        <f t="shared" si="86"/>
        <v>45628</v>
      </c>
      <c r="C2805" s="7" t="s">
        <v>66</v>
      </c>
      <c r="D2805" s="7" t="s">
        <v>55</v>
      </c>
      <c r="E2805" s="9">
        <v>376</v>
      </c>
      <c r="F2805" s="9">
        <v>192</v>
      </c>
      <c r="G2805" s="9">
        <f t="shared" si="87"/>
        <v>72192</v>
      </c>
      <c r="H2805" s="9">
        <v>1</v>
      </c>
      <c r="I2805" s="9">
        <v>0</v>
      </c>
      <c r="J2805" s="34">
        <v>0.28999999999999998</v>
      </c>
      <c r="K2805" s="34">
        <v>0.02</v>
      </c>
      <c r="L2805" s="9">
        <v>0</v>
      </c>
    </row>
    <row r="2806" spans="1:12" x14ac:dyDescent="0.3">
      <c r="A2806" s="3" t="s">
        <v>137</v>
      </c>
      <c r="B2806" s="3">
        <f t="shared" si="86"/>
        <v>45628</v>
      </c>
      <c r="C2806" s="7" t="s">
        <v>66</v>
      </c>
      <c r="D2806" s="7" t="s">
        <v>56</v>
      </c>
      <c r="E2806" s="9">
        <v>238</v>
      </c>
      <c r="F2806" s="9">
        <v>212</v>
      </c>
      <c r="G2806" s="9">
        <f t="shared" si="87"/>
        <v>50456</v>
      </c>
      <c r="H2806" s="9">
        <v>0</v>
      </c>
      <c r="I2806" s="9">
        <v>0</v>
      </c>
      <c r="J2806" s="34">
        <v>0</v>
      </c>
      <c r="K2806" s="34">
        <v>0</v>
      </c>
      <c r="L2806" s="9">
        <v>0</v>
      </c>
    </row>
    <row r="2807" spans="1:12" x14ac:dyDescent="0.3">
      <c r="A2807" s="3" t="s">
        <v>137</v>
      </c>
      <c r="B2807" s="3">
        <f t="shared" si="86"/>
        <v>45628</v>
      </c>
      <c r="C2807" s="7" t="s">
        <v>66</v>
      </c>
      <c r="D2807" s="7" t="s">
        <v>57</v>
      </c>
      <c r="E2807" s="9">
        <v>293</v>
      </c>
      <c r="F2807" s="9">
        <v>182</v>
      </c>
      <c r="G2807" s="9">
        <f t="shared" si="87"/>
        <v>53326</v>
      </c>
      <c r="H2807" s="9">
        <v>0</v>
      </c>
      <c r="I2807" s="9">
        <v>0</v>
      </c>
      <c r="J2807" s="34">
        <v>0</v>
      </c>
      <c r="K2807" s="34">
        <v>0</v>
      </c>
      <c r="L2807" s="9">
        <v>0</v>
      </c>
    </row>
    <row r="2808" spans="1:12" x14ac:dyDescent="0.3">
      <c r="A2808" s="3" t="s">
        <v>137</v>
      </c>
      <c r="B2808" s="3">
        <f t="shared" si="86"/>
        <v>45628</v>
      </c>
      <c r="C2808" s="7" t="s">
        <v>66</v>
      </c>
      <c r="D2808" s="7" t="s">
        <v>58</v>
      </c>
      <c r="E2808" s="9">
        <v>43</v>
      </c>
      <c r="F2808" s="9">
        <v>5373</v>
      </c>
      <c r="G2808" s="9">
        <f t="shared" si="87"/>
        <v>231039</v>
      </c>
      <c r="H2808" s="9">
        <v>0</v>
      </c>
      <c r="I2808" s="9">
        <v>0</v>
      </c>
      <c r="J2808" s="34">
        <v>0</v>
      </c>
      <c r="K2808" s="34">
        <v>0</v>
      </c>
      <c r="L2808" s="9">
        <v>0</v>
      </c>
    </row>
    <row r="2809" spans="1:12" x14ac:dyDescent="0.3">
      <c r="A2809" s="3" t="s">
        <v>137</v>
      </c>
      <c r="B2809" s="3">
        <f t="shared" si="86"/>
        <v>45628</v>
      </c>
      <c r="C2809" s="7" t="s">
        <v>66</v>
      </c>
      <c r="D2809" s="7" t="s">
        <v>59</v>
      </c>
      <c r="E2809" s="9">
        <v>49</v>
      </c>
      <c r="F2809" s="9">
        <v>5240</v>
      </c>
      <c r="G2809" s="9">
        <f t="shared" si="87"/>
        <v>256760</v>
      </c>
      <c r="H2809" s="9">
        <v>0</v>
      </c>
      <c r="I2809" s="9">
        <v>0</v>
      </c>
      <c r="J2809" s="34">
        <v>0</v>
      </c>
      <c r="K2809" s="34">
        <v>0</v>
      </c>
      <c r="L2809" s="9">
        <v>0</v>
      </c>
    </row>
    <row r="2810" spans="1:12" x14ac:dyDescent="0.3">
      <c r="A2810" s="3" t="s">
        <v>137</v>
      </c>
      <c r="B2810" s="3">
        <f t="shared" si="86"/>
        <v>45628</v>
      </c>
      <c r="C2810" s="7" t="s">
        <v>66</v>
      </c>
      <c r="D2810" s="7" t="s">
        <v>60</v>
      </c>
      <c r="E2810" s="9">
        <v>49</v>
      </c>
      <c r="F2810" s="9">
        <v>5082</v>
      </c>
      <c r="G2810" s="9">
        <f t="shared" si="87"/>
        <v>249018</v>
      </c>
      <c r="H2810" s="9">
        <v>1</v>
      </c>
      <c r="I2810" s="9">
        <v>0</v>
      </c>
      <c r="J2810" s="34">
        <v>0.05</v>
      </c>
      <c r="K2810" s="34">
        <v>0</v>
      </c>
      <c r="L2810" s="9">
        <v>0</v>
      </c>
    </row>
    <row r="2811" spans="1:12" x14ac:dyDescent="0.3">
      <c r="A2811" s="3" t="s">
        <v>137</v>
      </c>
      <c r="B2811" s="3">
        <f t="shared" si="86"/>
        <v>45628</v>
      </c>
      <c r="C2811" s="7" t="s">
        <v>70</v>
      </c>
      <c r="D2811" s="7" t="s">
        <v>46</v>
      </c>
      <c r="E2811" s="9">
        <v>85</v>
      </c>
      <c r="F2811" s="9">
        <v>317</v>
      </c>
      <c r="G2811" s="9">
        <f t="shared" si="87"/>
        <v>26945</v>
      </c>
      <c r="H2811" s="9">
        <v>0</v>
      </c>
      <c r="I2811" s="9">
        <v>0</v>
      </c>
      <c r="J2811" s="34">
        <v>0</v>
      </c>
      <c r="K2811" s="34">
        <v>0</v>
      </c>
      <c r="L2811" s="9">
        <v>0</v>
      </c>
    </row>
    <row r="2812" spans="1:12" x14ac:dyDescent="0.3">
      <c r="A2812" s="3" t="s">
        <v>137</v>
      </c>
      <c r="B2812" s="3">
        <f t="shared" si="86"/>
        <v>45628</v>
      </c>
      <c r="C2812" s="7" t="s">
        <v>70</v>
      </c>
      <c r="D2812" s="7" t="s">
        <v>49</v>
      </c>
      <c r="E2812" s="9">
        <v>88</v>
      </c>
      <c r="F2812" s="9">
        <v>326</v>
      </c>
      <c r="G2812" s="9">
        <f t="shared" si="87"/>
        <v>28688</v>
      </c>
      <c r="H2812" s="9">
        <v>0</v>
      </c>
      <c r="I2812" s="9">
        <v>0</v>
      </c>
      <c r="J2812" s="34">
        <v>0</v>
      </c>
      <c r="K2812" s="34">
        <v>0</v>
      </c>
      <c r="L2812" s="9">
        <v>0</v>
      </c>
    </row>
    <row r="2813" spans="1:12" x14ac:dyDescent="0.3">
      <c r="A2813" s="3" t="s">
        <v>137</v>
      </c>
      <c r="B2813" s="3">
        <f t="shared" si="86"/>
        <v>45628</v>
      </c>
      <c r="C2813" s="7" t="s">
        <v>70</v>
      </c>
      <c r="D2813" s="7" t="s">
        <v>50</v>
      </c>
      <c r="E2813" s="9">
        <v>74</v>
      </c>
      <c r="F2813" s="9">
        <v>336</v>
      </c>
      <c r="G2813" s="9">
        <f t="shared" si="87"/>
        <v>24864</v>
      </c>
      <c r="H2813" s="9">
        <v>0</v>
      </c>
      <c r="I2813" s="9">
        <v>0</v>
      </c>
      <c r="J2813" s="34">
        <v>0</v>
      </c>
      <c r="K2813" s="34">
        <v>0</v>
      </c>
      <c r="L2813" s="9">
        <v>0</v>
      </c>
    </row>
    <row r="2814" spans="1:12" x14ac:dyDescent="0.3">
      <c r="A2814" s="3" t="s">
        <v>137</v>
      </c>
      <c r="B2814" s="3">
        <f t="shared" si="86"/>
        <v>45628</v>
      </c>
      <c r="C2814" s="7" t="s">
        <v>70</v>
      </c>
      <c r="D2814" s="7" t="s">
        <v>52</v>
      </c>
      <c r="E2814" s="9">
        <v>94</v>
      </c>
      <c r="F2814" s="9">
        <v>273</v>
      </c>
      <c r="G2814" s="9">
        <f t="shared" si="87"/>
        <v>25662</v>
      </c>
      <c r="H2814" s="9">
        <v>0</v>
      </c>
      <c r="I2814" s="9">
        <v>0</v>
      </c>
      <c r="J2814" s="34">
        <v>0</v>
      </c>
      <c r="K2814" s="34">
        <v>0</v>
      </c>
      <c r="L2814" s="9">
        <v>0</v>
      </c>
    </row>
    <row r="2815" spans="1:12" x14ac:dyDescent="0.3">
      <c r="A2815" s="3" t="s">
        <v>137</v>
      </c>
      <c r="B2815" s="3">
        <f t="shared" si="86"/>
        <v>45628</v>
      </c>
      <c r="C2815" s="7" t="s">
        <v>70</v>
      </c>
      <c r="D2815" s="7" t="s">
        <v>55</v>
      </c>
      <c r="E2815" s="9">
        <v>118</v>
      </c>
      <c r="F2815" s="9">
        <v>194</v>
      </c>
      <c r="G2815" s="9">
        <f t="shared" si="87"/>
        <v>22892</v>
      </c>
      <c r="H2815" s="9">
        <v>0</v>
      </c>
      <c r="I2815" s="9">
        <v>0</v>
      </c>
      <c r="J2815" s="34">
        <v>0</v>
      </c>
      <c r="K2815" s="34">
        <v>0</v>
      </c>
      <c r="L2815" s="9">
        <v>0</v>
      </c>
    </row>
    <row r="2816" spans="1:12" x14ac:dyDescent="0.3">
      <c r="A2816" s="3" t="s">
        <v>137</v>
      </c>
      <c r="B2816" s="3">
        <f t="shared" si="86"/>
        <v>45628</v>
      </c>
      <c r="C2816" s="7" t="s">
        <v>70</v>
      </c>
      <c r="D2816" s="7" t="s">
        <v>56</v>
      </c>
      <c r="E2816" s="9">
        <v>109</v>
      </c>
      <c r="F2816" s="9">
        <v>218</v>
      </c>
      <c r="G2816" s="9">
        <f t="shared" si="87"/>
        <v>23762</v>
      </c>
      <c r="H2816" s="9">
        <v>0</v>
      </c>
      <c r="I2816" s="9">
        <v>0</v>
      </c>
      <c r="J2816" s="34">
        <v>0</v>
      </c>
      <c r="K2816" s="34">
        <v>0</v>
      </c>
      <c r="L2816" s="9">
        <v>0</v>
      </c>
    </row>
    <row r="2817" spans="1:12" x14ac:dyDescent="0.3">
      <c r="A2817" s="3" t="s">
        <v>137</v>
      </c>
      <c r="B2817" s="3">
        <f t="shared" si="86"/>
        <v>45628</v>
      </c>
      <c r="C2817" s="7" t="s">
        <v>70</v>
      </c>
      <c r="D2817" s="7" t="s">
        <v>57</v>
      </c>
      <c r="E2817" s="9">
        <v>118</v>
      </c>
      <c r="F2817" s="9">
        <v>187</v>
      </c>
      <c r="G2817" s="9">
        <f t="shared" si="87"/>
        <v>22066</v>
      </c>
      <c r="H2817" s="9">
        <v>0</v>
      </c>
      <c r="I2817" s="9">
        <v>0</v>
      </c>
      <c r="J2817" s="34">
        <v>0</v>
      </c>
      <c r="K2817" s="34">
        <v>0</v>
      </c>
      <c r="L2817" s="9">
        <v>0</v>
      </c>
    </row>
    <row r="2818" spans="1:12" x14ac:dyDescent="0.3">
      <c r="A2818" s="3" t="s">
        <v>137</v>
      </c>
      <c r="B2818" s="3">
        <f t="shared" ref="B2818:B2881" si="88">DATE(LEFT(A2818,4),1,1)
 + MOD(1 - WEEKDAY(DATE(LEFT(A2818,4),1,1),2),7)
 + 7*(VALUE(RIGHT(A2818,2)) - 1)</f>
        <v>45628</v>
      </c>
      <c r="C2818" s="7" t="s">
        <v>74</v>
      </c>
      <c r="D2818" s="7" t="s">
        <v>46</v>
      </c>
      <c r="E2818" s="9">
        <v>258</v>
      </c>
      <c r="F2818" s="9">
        <v>298</v>
      </c>
      <c r="G2818" s="9">
        <f t="shared" ref="G2818:G2881" si="89">E2818*F2818</f>
        <v>76884</v>
      </c>
      <c r="H2818" s="9">
        <v>0</v>
      </c>
      <c r="I2818" s="9">
        <v>0</v>
      </c>
      <c r="J2818" s="34">
        <v>0</v>
      </c>
      <c r="K2818" s="34">
        <v>0</v>
      </c>
      <c r="L2818" s="9">
        <v>0</v>
      </c>
    </row>
    <row r="2819" spans="1:12" x14ac:dyDescent="0.3">
      <c r="A2819" s="3" t="s">
        <v>137</v>
      </c>
      <c r="B2819" s="3">
        <f t="shared" si="88"/>
        <v>45628</v>
      </c>
      <c r="C2819" s="7" t="s">
        <v>74</v>
      </c>
      <c r="D2819" s="7" t="s">
        <v>49</v>
      </c>
      <c r="E2819" s="9">
        <v>291</v>
      </c>
      <c r="F2819" s="9">
        <v>309</v>
      </c>
      <c r="G2819" s="9">
        <f t="shared" si="89"/>
        <v>89919</v>
      </c>
      <c r="H2819" s="9">
        <v>0</v>
      </c>
      <c r="I2819" s="9">
        <v>0</v>
      </c>
      <c r="J2819" s="34">
        <v>0</v>
      </c>
      <c r="K2819" s="34">
        <v>0</v>
      </c>
      <c r="L2819" s="9">
        <v>0</v>
      </c>
    </row>
    <row r="2820" spans="1:12" x14ac:dyDescent="0.3">
      <c r="A2820" s="3" t="s">
        <v>137</v>
      </c>
      <c r="B2820" s="3">
        <f t="shared" si="88"/>
        <v>45628</v>
      </c>
      <c r="C2820" s="7" t="s">
        <v>74</v>
      </c>
      <c r="D2820" s="7" t="s">
        <v>50</v>
      </c>
      <c r="E2820" s="9">
        <v>279</v>
      </c>
      <c r="F2820" s="9">
        <v>319</v>
      </c>
      <c r="G2820" s="9">
        <f t="shared" si="89"/>
        <v>89001</v>
      </c>
      <c r="H2820" s="9">
        <v>0</v>
      </c>
      <c r="I2820" s="9">
        <v>0</v>
      </c>
      <c r="J2820" s="34">
        <v>0</v>
      </c>
      <c r="K2820" s="34">
        <v>0</v>
      </c>
      <c r="L2820" s="9">
        <v>0</v>
      </c>
    </row>
    <row r="2821" spans="1:12" x14ac:dyDescent="0.3">
      <c r="A2821" s="3" t="s">
        <v>137</v>
      </c>
      <c r="B2821" s="3">
        <f t="shared" si="88"/>
        <v>45628</v>
      </c>
      <c r="C2821" s="7" t="s">
        <v>74</v>
      </c>
      <c r="D2821" s="7" t="s">
        <v>51</v>
      </c>
      <c r="E2821" s="9">
        <v>298</v>
      </c>
      <c r="F2821" s="9">
        <v>355</v>
      </c>
      <c r="G2821" s="9">
        <f t="shared" si="89"/>
        <v>105790</v>
      </c>
      <c r="H2821" s="9">
        <v>1</v>
      </c>
      <c r="I2821" s="9">
        <v>0</v>
      </c>
      <c r="J2821" s="34">
        <v>0.11</v>
      </c>
      <c r="K2821" s="34">
        <v>0.02</v>
      </c>
      <c r="L2821" s="9">
        <v>0</v>
      </c>
    </row>
    <row r="2822" spans="1:12" x14ac:dyDescent="0.3">
      <c r="A2822" s="3" t="s">
        <v>137</v>
      </c>
      <c r="B2822" s="3">
        <f t="shared" si="88"/>
        <v>45628</v>
      </c>
      <c r="C2822" s="7" t="s">
        <v>74</v>
      </c>
      <c r="D2822" s="7" t="s">
        <v>52</v>
      </c>
      <c r="E2822" s="9">
        <v>266</v>
      </c>
      <c r="F2822" s="9">
        <v>261</v>
      </c>
      <c r="G2822" s="9">
        <f t="shared" si="89"/>
        <v>69426</v>
      </c>
      <c r="H2822" s="9">
        <v>0</v>
      </c>
      <c r="I2822" s="9">
        <v>0</v>
      </c>
      <c r="J2822" s="34">
        <v>0</v>
      </c>
      <c r="K2822" s="34">
        <v>0</v>
      </c>
      <c r="L2822" s="9">
        <v>0</v>
      </c>
    </row>
    <row r="2823" spans="1:12" x14ac:dyDescent="0.3">
      <c r="A2823" s="3" t="s">
        <v>137</v>
      </c>
      <c r="B2823" s="3">
        <f t="shared" si="88"/>
        <v>45628</v>
      </c>
      <c r="C2823" s="7" t="s">
        <v>74</v>
      </c>
      <c r="D2823" s="7" t="s">
        <v>54</v>
      </c>
      <c r="E2823" s="9">
        <v>384</v>
      </c>
      <c r="F2823" s="9">
        <v>168</v>
      </c>
      <c r="G2823" s="9">
        <f t="shared" si="89"/>
        <v>64512</v>
      </c>
      <c r="H2823" s="9">
        <v>0</v>
      </c>
      <c r="I2823" s="9">
        <v>0</v>
      </c>
      <c r="J2823" s="34">
        <v>0</v>
      </c>
      <c r="K2823" s="34">
        <v>0</v>
      </c>
      <c r="L2823" s="9">
        <v>0</v>
      </c>
    </row>
    <row r="2824" spans="1:12" x14ac:dyDescent="0.3">
      <c r="A2824" s="3" t="s">
        <v>137</v>
      </c>
      <c r="B2824" s="3">
        <f t="shared" si="88"/>
        <v>45628</v>
      </c>
      <c r="C2824" s="7" t="s">
        <v>74</v>
      </c>
      <c r="D2824" s="7" t="s">
        <v>55</v>
      </c>
      <c r="E2824" s="9">
        <v>539</v>
      </c>
      <c r="F2824" s="9">
        <v>187</v>
      </c>
      <c r="G2824" s="9">
        <f t="shared" si="89"/>
        <v>100793</v>
      </c>
      <c r="H2824" s="9">
        <v>1</v>
      </c>
      <c r="I2824" s="9">
        <v>0</v>
      </c>
      <c r="J2824" s="34">
        <v>0.24</v>
      </c>
      <c r="K2824" s="34">
        <v>0.03</v>
      </c>
      <c r="L2824" s="9">
        <v>0</v>
      </c>
    </row>
    <row r="2825" spans="1:12" x14ac:dyDescent="0.3">
      <c r="A2825" s="3" t="s">
        <v>137</v>
      </c>
      <c r="B2825" s="3">
        <f t="shared" si="88"/>
        <v>45628</v>
      </c>
      <c r="C2825" s="7" t="s">
        <v>74</v>
      </c>
      <c r="D2825" s="7" t="s">
        <v>56</v>
      </c>
      <c r="E2825" s="9">
        <v>363</v>
      </c>
      <c r="F2825" s="9">
        <v>207</v>
      </c>
      <c r="G2825" s="9">
        <f t="shared" si="89"/>
        <v>75141</v>
      </c>
      <c r="H2825" s="9">
        <v>0</v>
      </c>
      <c r="I2825" s="9">
        <v>0</v>
      </c>
      <c r="J2825" s="34">
        <v>0</v>
      </c>
      <c r="K2825" s="34">
        <v>0</v>
      </c>
      <c r="L2825" s="9">
        <v>0</v>
      </c>
    </row>
    <row r="2826" spans="1:12" x14ac:dyDescent="0.3">
      <c r="A2826" s="3" t="s">
        <v>137</v>
      </c>
      <c r="B2826" s="3">
        <f t="shared" si="88"/>
        <v>45628</v>
      </c>
      <c r="C2826" s="7" t="s">
        <v>74</v>
      </c>
      <c r="D2826" s="7" t="s">
        <v>57</v>
      </c>
      <c r="E2826" s="9">
        <v>400</v>
      </c>
      <c r="F2826" s="9">
        <v>178</v>
      </c>
      <c r="G2826" s="9">
        <f t="shared" si="89"/>
        <v>71200</v>
      </c>
      <c r="H2826" s="9">
        <v>0</v>
      </c>
      <c r="I2826" s="9">
        <v>0</v>
      </c>
      <c r="J2826" s="34">
        <v>0</v>
      </c>
      <c r="K2826" s="34">
        <v>0</v>
      </c>
      <c r="L2826" s="9">
        <v>0</v>
      </c>
    </row>
    <row r="2827" spans="1:12" x14ac:dyDescent="0.3">
      <c r="A2827" s="3" t="s">
        <v>137</v>
      </c>
      <c r="B2827" s="3">
        <f t="shared" si="88"/>
        <v>45628</v>
      </c>
      <c r="C2827" s="7" t="s">
        <v>74</v>
      </c>
      <c r="D2827" s="7" t="s">
        <v>58</v>
      </c>
      <c r="E2827" s="9">
        <v>61</v>
      </c>
      <c r="F2827" s="9">
        <v>5217</v>
      </c>
      <c r="G2827" s="9">
        <f t="shared" si="89"/>
        <v>318237</v>
      </c>
      <c r="H2827" s="9">
        <v>0</v>
      </c>
      <c r="I2827" s="9">
        <v>0</v>
      </c>
      <c r="J2827" s="34">
        <v>0</v>
      </c>
      <c r="K2827" s="34">
        <v>0</v>
      </c>
      <c r="L2827" s="9">
        <v>0</v>
      </c>
    </row>
    <row r="2828" spans="1:12" x14ac:dyDescent="0.3">
      <c r="A2828" s="3" t="s">
        <v>137</v>
      </c>
      <c r="B2828" s="3">
        <f t="shared" si="88"/>
        <v>45628</v>
      </c>
      <c r="C2828" s="7" t="s">
        <v>74</v>
      </c>
      <c r="D2828" s="7" t="s">
        <v>59</v>
      </c>
      <c r="E2828" s="9">
        <v>54</v>
      </c>
      <c r="F2828" s="9">
        <v>5123</v>
      </c>
      <c r="G2828" s="9">
        <f t="shared" si="89"/>
        <v>276642</v>
      </c>
      <c r="H2828" s="9">
        <v>0</v>
      </c>
      <c r="I2828" s="9">
        <v>0</v>
      </c>
      <c r="J2828" s="34">
        <v>0</v>
      </c>
      <c r="K2828" s="34">
        <v>0</v>
      </c>
      <c r="L2828" s="9">
        <v>0</v>
      </c>
    </row>
    <row r="2829" spans="1:12" x14ac:dyDescent="0.3">
      <c r="A2829" s="3" t="s">
        <v>137</v>
      </c>
      <c r="B2829" s="3">
        <f t="shared" si="88"/>
        <v>45628</v>
      </c>
      <c r="C2829" s="7" t="s">
        <v>74</v>
      </c>
      <c r="D2829" s="7" t="s">
        <v>60</v>
      </c>
      <c r="E2829" s="9">
        <v>50</v>
      </c>
      <c r="F2829" s="9">
        <v>4968</v>
      </c>
      <c r="G2829" s="9">
        <f t="shared" si="89"/>
        <v>248400</v>
      </c>
      <c r="H2829" s="9">
        <v>0</v>
      </c>
      <c r="I2829" s="9">
        <v>0</v>
      </c>
      <c r="J2829" s="34">
        <v>0</v>
      </c>
      <c r="K2829" s="34">
        <v>0</v>
      </c>
      <c r="L2829" s="9">
        <v>0</v>
      </c>
    </row>
    <row r="2830" spans="1:12" x14ac:dyDescent="0.3">
      <c r="A2830" s="3" t="s">
        <v>137</v>
      </c>
      <c r="B2830" s="3">
        <f t="shared" si="88"/>
        <v>45628</v>
      </c>
      <c r="C2830" s="7" t="s">
        <v>74</v>
      </c>
      <c r="D2830" s="7" t="s">
        <v>61</v>
      </c>
      <c r="E2830" s="9">
        <v>63</v>
      </c>
      <c r="F2830" s="9">
        <v>1224</v>
      </c>
      <c r="G2830" s="9">
        <f t="shared" si="89"/>
        <v>77112</v>
      </c>
      <c r="H2830" s="9">
        <v>0</v>
      </c>
      <c r="I2830" s="9">
        <v>0</v>
      </c>
      <c r="J2830" s="34">
        <v>0</v>
      </c>
      <c r="K2830" s="34">
        <v>0</v>
      </c>
      <c r="L2830" s="9">
        <v>0</v>
      </c>
    </row>
    <row r="2831" spans="1:12" x14ac:dyDescent="0.3">
      <c r="A2831" s="3" t="s">
        <v>137</v>
      </c>
      <c r="B2831" s="3">
        <f t="shared" si="88"/>
        <v>45628</v>
      </c>
      <c r="C2831" s="7" t="s">
        <v>76</v>
      </c>
      <c r="D2831" s="7" t="s">
        <v>46</v>
      </c>
      <c r="E2831" s="9">
        <v>150</v>
      </c>
      <c r="F2831" s="9">
        <v>311</v>
      </c>
      <c r="G2831" s="9">
        <f t="shared" si="89"/>
        <v>46650</v>
      </c>
      <c r="H2831" s="9">
        <v>1</v>
      </c>
      <c r="I2831" s="9">
        <v>1</v>
      </c>
      <c r="J2831" s="34">
        <v>0.24</v>
      </c>
      <c r="K2831" s="34">
        <v>0.02</v>
      </c>
      <c r="L2831" s="9">
        <v>0</v>
      </c>
    </row>
    <row r="2832" spans="1:12" x14ac:dyDescent="0.3">
      <c r="A2832" s="3" t="s">
        <v>137</v>
      </c>
      <c r="B2832" s="3">
        <f t="shared" si="88"/>
        <v>45628</v>
      </c>
      <c r="C2832" s="7" t="s">
        <v>76</v>
      </c>
      <c r="D2832" s="7" t="s">
        <v>49</v>
      </c>
      <c r="E2832" s="9">
        <v>142</v>
      </c>
      <c r="F2832" s="9">
        <v>321</v>
      </c>
      <c r="G2832" s="9">
        <f t="shared" si="89"/>
        <v>45582</v>
      </c>
      <c r="H2832" s="9">
        <v>1</v>
      </c>
      <c r="I2832" s="9">
        <v>0</v>
      </c>
      <c r="J2832" s="34">
        <v>0.18</v>
      </c>
      <c r="K2832" s="34">
        <v>0.02</v>
      </c>
      <c r="L2832" s="9">
        <v>0</v>
      </c>
    </row>
    <row r="2833" spans="1:12" x14ac:dyDescent="0.3">
      <c r="A2833" s="3" t="s">
        <v>137</v>
      </c>
      <c r="B2833" s="3">
        <f t="shared" si="88"/>
        <v>45628</v>
      </c>
      <c r="C2833" s="7" t="s">
        <v>76</v>
      </c>
      <c r="D2833" s="7" t="s">
        <v>50</v>
      </c>
      <c r="E2833" s="9">
        <v>117</v>
      </c>
      <c r="F2833" s="9">
        <v>331</v>
      </c>
      <c r="G2833" s="9">
        <f t="shared" si="89"/>
        <v>38727</v>
      </c>
      <c r="H2833" s="9">
        <v>0</v>
      </c>
      <c r="I2833" s="9">
        <v>0</v>
      </c>
      <c r="J2833" s="34">
        <v>0</v>
      </c>
      <c r="K2833" s="34">
        <v>0</v>
      </c>
      <c r="L2833" s="9">
        <v>0</v>
      </c>
    </row>
    <row r="2834" spans="1:12" x14ac:dyDescent="0.3">
      <c r="A2834" s="3" t="s">
        <v>137</v>
      </c>
      <c r="B2834" s="3">
        <f t="shared" si="88"/>
        <v>45628</v>
      </c>
      <c r="C2834" s="7" t="s">
        <v>76</v>
      </c>
      <c r="D2834" s="7" t="s">
        <v>51</v>
      </c>
      <c r="E2834" s="9">
        <v>146</v>
      </c>
      <c r="F2834" s="9">
        <v>372</v>
      </c>
      <c r="G2834" s="9">
        <f t="shared" si="89"/>
        <v>54312</v>
      </c>
      <c r="H2834" s="9">
        <v>1</v>
      </c>
      <c r="I2834" s="9">
        <v>1</v>
      </c>
      <c r="J2834" s="34">
        <v>0.23</v>
      </c>
      <c r="K2834" s="34">
        <v>0.02</v>
      </c>
      <c r="L2834" s="9">
        <v>0</v>
      </c>
    </row>
    <row r="2835" spans="1:12" x14ac:dyDescent="0.3">
      <c r="A2835" s="3" t="s">
        <v>137</v>
      </c>
      <c r="B2835" s="3">
        <f t="shared" si="88"/>
        <v>45628</v>
      </c>
      <c r="C2835" s="7" t="s">
        <v>76</v>
      </c>
      <c r="D2835" s="7" t="s">
        <v>52</v>
      </c>
      <c r="E2835" s="9">
        <v>119</v>
      </c>
      <c r="F2835" s="9">
        <v>272</v>
      </c>
      <c r="G2835" s="9">
        <f t="shared" si="89"/>
        <v>32368</v>
      </c>
      <c r="H2835" s="9">
        <v>0</v>
      </c>
      <c r="I2835" s="9">
        <v>0</v>
      </c>
      <c r="J2835" s="34">
        <v>0</v>
      </c>
      <c r="K2835" s="34">
        <v>0</v>
      </c>
      <c r="L2835" s="9">
        <v>0</v>
      </c>
    </row>
    <row r="2836" spans="1:12" x14ac:dyDescent="0.3">
      <c r="A2836" s="3" t="s">
        <v>137</v>
      </c>
      <c r="B2836" s="3">
        <f t="shared" si="88"/>
        <v>45628</v>
      </c>
      <c r="C2836" s="7" t="s">
        <v>76</v>
      </c>
      <c r="D2836" s="7" t="s">
        <v>54</v>
      </c>
      <c r="E2836" s="9">
        <v>185</v>
      </c>
      <c r="F2836" s="9">
        <v>174</v>
      </c>
      <c r="G2836" s="9">
        <f t="shared" si="89"/>
        <v>32190</v>
      </c>
      <c r="H2836" s="9">
        <v>0</v>
      </c>
      <c r="I2836" s="9">
        <v>0</v>
      </c>
      <c r="J2836" s="34">
        <v>0</v>
      </c>
      <c r="K2836" s="34">
        <v>0</v>
      </c>
      <c r="L2836" s="9">
        <v>0</v>
      </c>
    </row>
    <row r="2837" spans="1:12" x14ac:dyDescent="0.3">
      <c r="A2837" s="3" t="s">
        <v>137</v>
      </c>
      <c r="B2837" s="3">
        <f t="shared" si="88"/>
        <v>45628</v>
      </c>
      <c r="C2837" s="7" t="s">
        <v>76</v>
      </c>
      <c r="D2837" s="7" t="s">
        <v>55</v>
      </c>
      <c r="E2837" s="9">
        <v>169</v>
      </c>
      <c r="F2837" s="9">
        <v>194</v>
      </c>
      <c r="G2837" s="9">
        <f t="shared" si="89"/>
        <v>32786</v>
      </c>
      <c r="H2837" s="9">
        <v>0</v>
      </c>
      <c r="I2837" s="9">
        <v>0</v>
      </c>
      <c r="J2837" s="34">
        <v>0</v>
      </c>
      <c r="K2837" s="34">
        <v>0</v>
      </c>
      <c r="L2837" s="9">
        <v>0</v>
      </c>
    </row>
    <row r="2838" spans="1:12" x14ac:dyDescent="0.3">
      <c r="A2838" s="3" t="s">
        <v>137</v>
      </c>
      <c r="B2838" s="3">
        <f t="shared" si="88"/>
        <v>45628</v>
      </c>
      <c r="C2838" s="7" t="s">
        <v>76</v>
      </c>
      <c r="D2838" s="7" t="s">
        <v>56</v>
      </c>
      <c r="E2838" s="9">
        <v>229</v>
      </c>
      <c r="F2838" s="9">
        <v>215</v>
      </c>
      <c r="G2838" s="9">
        <f t="shared" si="89"/>
        <v>49235</v>
      </c>
      <c r="H2838" s="9">
        <v>1</v>
      </c>
      <c r="I2838" s="9">
        <v>0</v>
      </c>
      <c r="J2838" s="34">
        <v>0.19</v>
      </c>
      <c r="K2838" s="34">
        <v>0.03</v>
      </c>
      <c r="L2838" s="9">
        <v>0</v>
      </c>
    </row>
    <row r="2839" spans="1:12" x14ac:dyDescent="0.3">
      <c r="A2839" s="3" t="s">
        <v>137</v>
      </c>
      <c r="B2839" s="3">
        <f t="shared" si="88"/>
        <v>45628</v>
      </c>
      <c r="C2839" s="7" t="s">
        <v>76</v>
      </c>
      <c r="D2839" s="7" t="s">
        <v>57</v>
      </c>
      <c r="E2839" s="9">
        <v>160</v>
      </c>
      <c r="F2839" s="9">
        <v>184</v>
      </c>
      <c r="G2839" s="9">
        <f t="shared" si="89"/>
        <v>29440</v>
      </c>
      <c r="H2839" s="9">
        <v>0</v>
      </c>
      <c r="I2839" s="9">
        <v>0</v>
      </c>
      <c r="J2839" s="34">
        <v>0</v>
      </c>
      <c r="K2839" s="34">
        <v>0</v>
      </c>
      <c r="L2839" s="9">
        <v>0</v>
      </c>
    </row>
    <row r="2840" spans="1:12" x14ac:dyDescent="0.3">
      <c r="A2840" s="3" t="s">
        <v>137</v>
      </c>
      <c r="B2840" s="3">
        <f t="shared" si="88"/>
        <v>45628</v>
      </c>
      <c r="C2840" s="7" t="s">
        <v>76</v>
      </c>
      <c r="D2840" s="7" t="s">
        <v>58</v>
      </c>
      <c r="E2840" s="9">
        <v>60</v>
      </c>
      <c r="F2840" s="9">
        <v>5445</v>
      </c>
      <c r="G2840" s="9">
        <f t="shared" si="89"/>
        <v>326700</v>
      </c>
      <c r="H2840" s="9">
        <v>0</v>
      </c>
      <c r="I2840" s="9">
        <v>0</v>
      </c>
      <c r="J2840" s="34">
        <v>0</v>
      </c>
      <c r="K2840" s="34">
        <v>0</v>
      </c>
      <c r="L2840" s="9">
        <v>0</v>
      </c>
    </row>
    <row r="2841" spans="1:12" x14ac:dyDescent="0.3">
      <c r="A2841" s="3" t="s">
        <v>137</v>
      </c>
      <c r="B2841" s="3">
        <f t="shared" si="88"/>
        <v>45628</v>
      </c>
      <c r="C2841" s="7" t="s">
        <v>76</v>
      </c>
      <c r="D2841" s="7" t="s">
        <v>59</v>
      </c>
      <c r="E2841" s="9">
        <v>62</v>
      </c>
      <c r="F2841" s="9">
        <v>5313</v>
      </c>
      <c r="G2841" s="9">
        <f t="shared" si="89"/>
        <v>329406</v>
      </c>
      <c r="H2841" s="9">
        <v>0</v>
      </c>
      <c r="I2841" s="9">
        <v>0</v>
      </c>
      <c r="J2841" s="34">
        <v>0</v>
      </c>
      <c r="K2841" s="34">
        <v>0</v>
      </c>
      <c r="L2841" s="9">
        <v>0</v>
      </c>
    </row>
    <row r="2842" spans="1:12" x14ac:dyDescent="0.3">
      <c r="A2842" s="3" t="s">
        <v>137</v>
      </c>
      <c r="B2842" s="3">
        <f t="shared" si="88"/>
        <v>45628</v>
      </c>
      <c r="C2842" s="7" t="s">
        <v>76</v>
      </c>
      <c r="D2842" s="7" t="s">
        <v>60</v>
      </c>
      <c r="E2842" s="9">
        <v>54</v>
      </c>
      <c r="F2842" s="9">
        <v>5191</v>
      </c>
      <c r="G2842" s="9">
        <f t="shared" si="89"/>
        <v>280314</v>
      </c>
      <c r="H2842" s="9">
        <v>0</v>
      </c>
      <c r="I2842" s="9">
        <v>0</v>
      </c>
      <c r="J2842" s="34">
        <v>0</v>
      </c>
      <c r="K2842" s="34">
        <v>0</v>
      </c>
      <c r="L2842" s="9">
        <v>0</v>
      </c>
    </row>
    <row r="2843" spans="1:12" x14ac:dyDescent="0.3">
      <c r="A2843" s="3" t="s">
        <v>137</v>
      </c>
      <c r="B2843" s="3">
        <f t="shared" si="88"/>
        <v>45628</v>
      </c>
      <c r="C2843" s="7" t="s">
        <v>76</v>
      </c>
      <c r="D2843" s="7" t="s">
        <v>61</v>
      </c>
      <c r="E2843" s="9">
        <v>49</v>
      </c>
      <c r="F2843" s="9">
        <v>1276</v>
      </c>
      <c r="G2843" s="9">
        <f t="shared" si="89"/>
        <v>62524</v>
      </c>
      <c r="H2843" s="9">
        <v>0</v>
      </c>
      <c r="I2843" s="9">
        <v>0</v>
      </c>
      <c r="J2843" s="34">
        <v>0</v>
      </c>
      <c r="K2843" s="34">
        <v>0</v>
      </c>
      <c r="L2843" s="9">
        <v>0</v>
      </c>
    </row>
    <row r="2844" spans="1:12" x14ac:dyDescent="0.3">
      <c r="A2844" s="3" t="s">
        <v>138</v>
      </c>
      <c r="B2844" s="3">
        <f t="shared" si="88"/>
        <v>45635</v>
      </c>
      <c r="C2844" s="7" t="s">
        <v>62</v>
      </c>
      <c r="D2844" s="7" t="s">
        <v>46</v>
      </c>
      <c r="E2844" s="9">
        <v>279</v>
      </c>
      <c r="F2844" s="9">
        <v>301</v>
      </c>
      <c r="G2844" s="9">
        <f t="shared" si="89"/>
        <v>83979</v>
      </c>
      <c r="H2844" s="9">
        <v>1</v>
      </c>
      <c r="I2844" s="9">
        <v>0</v>
      </c>
      <c r="J2844" s="34">
        <v>0.17</v>
      </c>
      <c r="K2844" s="34">
        <v>0.02</v>
      </c>
      <c r="L2844" s="9">
        <v>0</v>
      </c>
    </row>
    <row r="2845" spans="1:12" x14ac:dyDescent="0.3">
      <c r="A2845" s="3" t="s">
        <v>138</v>
      </c>
      <c r="B2845" s="3">
        <f t="shared" si="88"/>
        <v>45635</v>
      </c>
      <c r="C2845" s="7" t="s">
        <v>62</v>
      </c>
      <c r="D2845" s="7" t="s">
        <v>49</v>
      </c>
      <c r="E2845" s="9">
        <v>357</v>
      </c>
      <c r="F2845" s="9">
        <v>306</v>
      </c>
      <c r="G2845" s="9">
        <f t="shared" si="89"/>
        <v>109242</v>
      </c>
      <c r="H2845" s="9">
        <v>1</v>
      </c>
      <c r="I2845" s="9">
        <v>0</v>
      </c>
      <c r="J2845" s="34">
        <v>0.25</v>
      </c>
      <c r="K2845" s="34">
        <v>0.02</v>
      </c>
      <c r="L2845" s="9">
        <v>0</v>
      </c>
    </row>
    <row r="2846" spans="1:12" x14ac:dyDescent="0.3">
      <c r="A2846" s="3" t="s">
        <v>138</v>
      </c>
      <c r="B2846" s="3">
        <f t="shared" si="88"/>
        <v>45635</v>
      </c>
      <c r="C2846" s="7" t="s">
        <v>62</v>
      </c>
      <c r="D2846" s="7" t="s">
        <v>50</v>
      </c>
      <c r="E2846" s="9">
        <v>302</v>
      </c>
      <c r="F2846" s="9">
        <v>316</v>
      </c>
      <c r="G2846" s="9">
        <f t="shared" si="89"/>
        <v>95432</v>
      </c>
      <c r="H2846" s="9">
        <v>1</v>
      </c>
      <c r="I2846" s="9">
        <v>0</v>
      </c>
      <c r="J2846" s="34">
        <v>0.22</v>
      </c>
      <c r="K2846" s="34">
        <v>0.02</v>
      </c>
      <c r="L2846" s="9">
        <v>0</v>
      </c>
    </row>
    <row r="2847" spans="1:12" x14ac:dyDescent="0.3">
      <c r="A2847" s="3" t="s">
        <v>138</v>
      </c>
      <c r="B2847" s="3">
        <f t="shared" si="88"/>
        <v>45635</v>
      </c>
      <c r="C2847" s="7" t="s">
        <v>62</v>
      </c>
      <c r="D2847" s="7" t="s">
        <v>51</v>
      </c>
      <c r="E2847" s="9">
        <v>257</v>
      </c>
      <c r="F2847" s="9">
        <v>356</v>
      </c>
      <c r="G2847" s="9">
        <f t="shared" si="89"/>
        <v>91492</v>
      </c>
      <c r="H2847" s="9">
        <v>0</v>
      </c>
      <c r="I2847" s="9">
        <v>0</v>
      </c>
      <c r="J2847" s="34">
        <v>0</v>
      </c>
      <c r="K2847" s="34">
        <v>0</v>
      </c>
      <c r="L2847" s="9">
        <v>0</v>
      </c>
    </row>
    <row r="2848" spans="1:12" x14ac:dyDescent="0.3">
      <c r="A2848" s="3" t="s">
        <v>138</v>
      </c>
      <c r="B2848" s="3">
        <f t="shared" si="88"/>
        <v>45635</v>
      </c>
      <c r="C2848" s="7" t="s">
        <v>62</v>
      </c>
      <c r="D2848" s="7" t="s">
        <v>52</v>
      </c>
      <c r="E2848" s="9">
        <v>299</v>
      </c>
      <c r="F2848" s="9">
        <v>260</v>
      </c>
      <c r="G2848" s="9">
        <f t="shared" si="89"/>
        <v>77740</v>
      </c>
      <c r="H2848" s="9">
        <v>1</v>
      </c>
      <c r="I2848" s="9">
        <v>0</v>
      </c>
      <c r="J2848" s="34">
        <v>0.24</v>
      </c>
      <c r="K2848" s="34">
        <v>0.02</v>
      </c>
      <c r="L2848" s="9">
        <v>0</v>
      </c>
    </row>
    <row r="2849" spans="1:12" x14ac:dyDescent="0.3">
      <c r="A2849" s="3" t="s">
        <v>138</v>
      </c>
      <c r="B2849" s="3">
        <f t="shared" si="88"/>
        <v>45635</v>
      </c>
      <c r="C2849" s="7" t="s">
        <v>62</v>
      </c>
      <c r="D2849" s="7" t="s">
        <v>54</v>
      </c>
      <c r="E2849" s="9">
        <v>322</v>
      </c>
      <c r="F2849" s="9">
        <v>168</v>
      </c>
      <c r="G2849" s="9">
        <f t="shared" si="89"/>
        <v>54096</v>
      </c>
      <c r="H2849" s="9">
        <v>0</v>
      </c>
      <c r="I2849" s="9">
        <v>0</v>
      </c>
      <c r="J2849" s="34">
        <v>0</v>
      </c>
      <c r="K2849" s="34">
        <v>0</v>
      </c>
      <c r="L2849" s="9">
        <v>0</v>
      </c>
    </row>
    <row r="2850" spans="1:12" x14ac:dyDescent="0.3">
      <c r="A2850" s="3" t="s">
        <v>138</v>
      </c>
      <c r="B2850" s="3">
        <f t="shared" si="88"/>
        <v>45635</v>
      </c>
      <c r="C2850" s="7" t="s">
        <v>62</v>
      </c>
      <c r="D2850" s="7" t="s">
        <v>55</v>
      </c>
      <c r="E2850" s="9">
        <v>416</v>
      </c>
      <c r="F2850" s="9">
        <v>187</v>
      </c>
      <c r="G2850" s="9">
        <f t="shared" si="89"/>
        <v>77792</v>
      </c>
      <c r="H2850" s="9">
        <v>0</v>
      </c>
      <c r="I2850" s="9">
        <v>0</v>
      </c>
      <c r="J2850" s="34">
        <v>0</v>
      </c>
      <c r="K2850" s="34">
        <v>0</v>
      </c>
      <c r="L2850" s="9">
        <v>0</v>
      </c>
    </row>
    <row r="2851" spans="1:12" x14ac:dyDescent="0.3">
      <c r="A2851" s="3" t="s">
        <v>138</v>
      </c>
      <c r="B2851" s="3">
        <f t="shared" si="88"/>
        <v>45635</v>
      </c>
      <c r="C2851" s="7" t="s">
        <v>62</v>
      </c>
      <c r="D2851" s="7" t="s">
        <v>56</v>
      </c>
      <c r="E2851" s="9">
        <v>390</v>
      </c>
      <c r="F2851" s="9">
        <v>205</v>
      </c>
      <c r="G2851" s="9">
        <f t="shared" si="89"/>
        <v>79950</v>
      </c>
      <c r="H2851" s="9">
        <v>0</v>
      </c>
      <c r="I2851" s="9">
        <v>0</v>
      </c>
      <c r="J2851" s="34">
        <v>0</v>
      </c>
      <c r="K2851" s="34">
        <v>0</v>
      </c>
      <c r="L2851" s="9">
        <v>0</v>
      </c>
    </row>
    <row r="2852" spans="1:12" x14ac:dyDescent="0.3">
      <c r="A2852" s="3" t="s">
        <v>138</v>
      </c>
      <c r="B2852" s="3">
        <f t="shared" si="88"/>
        <v>45635</v>
      </c>
      <c r="C2852" s="7" t="s">
        <v>62</v>
      </c>
      <c r="D2852" s="7" t="s">
        <v>57</v>
      </c>
      <c r="E2852" s="9">
        <v>340</v>
      </c>
      <c r="F2852" s="9">
        <v>178</v>
      </c>
      <c r="G2852" s="9">
        <f t="shared" si="89"/>
        <v>60520</v>
      </c>
      <c r="H2852" s="9">
        <v>0</v>
      </c>
      <c r="I2852" s="9">
        <v>0</v>
      </c>
      <c r="J2852" s="34">
        <v>0</v>
      </c>
      <c r="K2852" s="34">
        <v>0</v>
      </c>
      <c r="L2852" s="9">
        <v>0</v>
      </c>
    </row>
    <row r="2853" spans="1:12" x14ac:dyDescent="0.3">
      <c r="A2853" s="3" t="s">
        <v>138</v>
      </c>
      <c r="B2853" s="3">
        <f t="shared" si="88"/>
        <v>45635</v>
      </c>
      <c r="C2853" s="7" t="s">
        <v>62</v>
      </c>
      <c r="D2853" s="7" t="s">
        <v>58</v>
      </c>
      <c r="E2853" s="9">
        <v>62</v>
      </c>
      <c r="F2853" s="9">
        <v>5286</v>
      </c>
      <c r="G2853" s="9">
        <f t="shared" si="89"/>
        <v>327732</v>
      </c>
      <c r="H2853" s="9">
        <v>0</v>
      </c>
      <c r="I2853" s="9">
        <v>0</v>
      </c>
      <c r="J2853" s="34">
        <v>0</v>
      </c>
      <c r="K2853" s="34">
        <v>0</v>
      </c>
      <c r="L2853" s="9">
        <v>0</v>
      </c>
    </row>
    <row r="2854" spans="1:12" x14ac:dyDescent="0.3">
      <c r="A2854" s="3" t="s">
        <v>138</v>
      </c>
      <c r="B2854" s="3">
        <f t="shared" si="88"/>
        <v>45635</v>
      </c>
      <c r="C2854" s="7" t="s">
        <v>62</v>
      </c>
      <c r="D2854" s="7" t="s">
        <v>59</v>
      </c>
      <c r="E2854" s="9">
        <v>55</v>
      </c>
      <c r="F2854" s="9">
        <v>5120</v>
      </c>
      <c r="G2854" s="9">
        <f t="shared" si="89"/>
        <v>281600</v>
      </c>
      <c r="H2854" s="9">
        <v>0</v>
      </c>
      <c r="I2854" s="9">
        <v>0</v>
      </c>
      <c r="J2854" s="34">
        <v>0</v>
      </c>
      <c r="K2854" s="34">
        <v>0</v>
      </c>
      <c r="L2854" s="9">
        <v>0</v>
      </c>
    </row>
    <row r="2855" spans="1:12" x14ac:dyDescent="0.3">
      <c r="A2855" s="3" t="s">
        <v>138</v>
      </c>
      <c r="B2855" s="3">
        <f t="shared" si="88"/>
        <v>45635</v>
      </c>
      <c r="C2855" s="7" t="s">
        <v>62</v>
      </c>
      <c r="D2855" s="7" t="s">
        <v>60</v>
      </c>
      <c r="E2855" s="9">
        <v>50</v>
      </c>
      <c r="F2855" s="9">
        <v>4978</v>
      </c>
      <c r="G2855" s="9">
        <f t="shared" si="89"/>
        <v>248900</v>
      </c>
      <c r="H2855" s="9">
        <v>0</v>
      </c>
      <c r="I2855" s="9">
        <v>0</v>
      </c>
      <c r="J2855" s="34">
        <v>0</v>
      </c>
      <c r="K2855" s="34">
        <v>0</v>
      </c>
      <c r="L2855" s="9">
        <v>0</v>
      </c>
    </row>
    <row r="2856" spans="1:12" x14ac:dyDescent="0.3">
      <c r="A2856" s="3" t="s">
        <v>138</v>
      </c>
      <c r="B2856" s="3">
        <f t="shared" si="88"/>
        <v>45635</v>
      </c>
      <c r="C2856" s="7" t="s">
        <v>62</v>
      </c>
      <c r="D2856" s="7" t="s">
        <v>61</v>
      </c>
      <c r="E2856" s="9">
        <v>48</v>
      </c>
      <c r="F2856" s="9">
        <v>1226</v>
      </c>
      <c r="G2856" s="9">
        <f t="shared" si="89"/>
        <v>58848</v>
      </c>
      <c r="H2856" s="9">
        <v>0</v>
      </c>
      <c r="I2856" s="9">
        <v>0</v>
      </c>
      <c r="J2856" s="34">
        <v>0</v>
      </c>
      <c r="K2856" s="34">
        <v>0</v>
      </c>
      <c r="L2856" s="9">
        <v>0</v>
      </c>
    </row>
    <row r="2857" spans="1:12" x14ac:dyDescent="0.3">
      <c r="A2857" s="3" t="s">
        <v>138</v>
      </c>
      <c r="B2857" s="3">
        <f t="shared" si="88"/>
        <v>45635</v>
      </c>
      <c r="C2857" s="7" t="s">
        <v>66</v>
      </c>
      <c r="D2857" s="7" t="s">
        <v>46</v>
      </c>
      <c r="E2857" s="9">
        <v>186</v>
      </c>
      <c r="F2857" s="9">
        <v>308</v>
      </c>
      <c r="G2857" s="9">
        <f t="shared" si="89"/>
        <v>57288</v>
      </c>
      <c r="H2857" s="9">
        <v>1</v>
      </c>
      <c r="I2857" s="9">
        <v>0</v>
      </c>
      <c r="J2857" s="34">
        <v>0.15</v>
      </c>
      <c r="K2857" s="34">
        <v>0.01</v>
      </c>
      <c r="L2857" s="9">
        <v>0</v>
      </c>
    </row>
    <row r="2858" spans="1:12" x14ac:dyDescent="0.3">
      <c r="A2858" s="3" t="s">
        <v>138</v>
      </c>
      <c r="B2858" s="3">
        <f t="shared" si="88"/>
        <v>45635</v>
      </c>
      <c r="C2858" s="7" t="s">
        <v>66</v>
      </c>
      <c r="D2858" s="7" t="s">
        <v>49</v>
      </c>
      <c r="E2858" s="9">
        <v>209</v>
      </c>
      <c r="F2858" s="9">
        <v>318</v>
      </c>
      <c r="G2858" s="9">
        <f t="shared" si="89"/>
        <v>66462</v>
      </c>
      <c r="H2858" s="9">
        <v>1</v>
      </c>
      <c r="I2858" s="9">
        <v>0</v>
      </c>
      <c r="J2858" s="34">
        <v>0.12</v>
      </c>
      <c r="K2858" s="34">
        <v>0.01</v>
      </c>
      <c r="L2858" s="9">
        <v>0</v>
      </c>
    </row>
    <row r="2859" spans="1:12" x14ac:dyDescent="0.3">
      <c r="A2859" s="3" t="s">
        <v>138</v>
      </c>
      <c r="B2859" s="3">
        <f t="shared" si="88"/>
        <v>45635</v>
      </c>
      <c r="C2859" s="7" t="s">
        <v>66</v>
      </c>
      <c r="D2859" s="7" t="s">
        <v>50</v>
      </c>
      <c r="E2859" s="9">
        <v>199</v>
      </c>
      <c r="F2859" s="9">
        <v>325</v>
      </c>
      <c r="G2859" s="9">
        <f t="shared" si="89"/>
        <v>64675</v>
      </c>
      <c r="H2859" s="9">
        <v>1</v>
      </c>
      <c r="I2859" s="9">
        <v>0</v>
      </c>
      <c r="J2859" s="34">
        <v>0.23</v>
      </c>
      <c r="K2859" s="34">
        <v>0.01</v>
      </c>
      <c r="L2859" s="9">
        <v>0</v>
      </c>
    </row>
    <row r="2860" spans="1:12" x14ac:dyDescent="0.3">
      <c r="A2860" s="3" t="s">
        <v>138</v>
      </c>
      <c r="B2860" s="3">
        <f t="shared" si="88"/>
        <v>45635</v>
      </c>
      <c r="C2860" s="7" t="s">
        <v>66</v>
      </c>
      <c r="D2860" s="7" t="s">
        <v>51</v>
      </c>
      <c r="E2860" s="9">
        <v>164</v>
      </c>
      <c r="F2860" s="9">
        <v>363</v>
      </c>
      <c r="G2860" s="9">
        <f t="shared" si="89"/>
        <v>59532</v>
      </c>
      <c r="H2860" s="9">
        <v>0</v>
      </c>
      <c r="I2860" s="9">
        <v>0</v>
      </c>
      <c r="J2860" s="34">
        <v>0</v>
      </c>
      <c r="K2860" s="34">
        <v>0</v>
      </c>
      <c r="L2860" s="9">
        <v>0</v>
      </c>
    </row>
    <row r="2861" spans="1:12" x14ac:dyDescent="0.3">
      <c r="A2861" s="3" t="s">
        <v>138</v>
      </c>
      <c r="B2861" s="3">
        <f t="shared" si="88"/>
        <v>45635</v>
      </c>
      <c r="C2861" s="7" t="s">
        <v>66</v>
      </c>
      <c r="D2861" s="7" t="s">
        <v>52</v>
      </c>
      <c r="E2861" s="9">
        <v>175</v>
      </c>
      <c r="F2861" s="9">
        <v>267</v>
      </c>
      <c r="G2861" s="9">
        <f t="shared" si="89"/>
        <v>46725</v>
      </c>
      <c r="H2861" s="9">
        <v>0</v>
      </c>
      <c r="I2861" s="9">
        <v>0</v>
      </c>
      <c r="J2861" s="34">
        <v>0</v>
      </c>
      <c r="K2861" s="34">
        <v>0</v>
      </c>
      <c r="L2861" s="9">
        <v>0</v>
      </c>
    </row>
    <row r="2862" spans="1:12" x14ac:dyDescent="0.3">
      <c r="A2862" s="3" t="s">
        <v>138</v>
      </c>
      <c r="B2862" s="3">
        <f t="shared" si="88"/>
        <v>45635</v>
      </c>
      <c r="C2862" s="7" t="s">
        <v>66</v>
      </c>
      <c r="D2862" s="7" t="s">
        <v>54</v>
      </c>
      <c r="E2862" s="9">
        <v>235</v>
      </c>
      <c r="F2862" s="9">
        <v>172</v>
      </c>
      <c r="G2862" s="9">
        <f t="shared" si="89"/>
        <v>40420</v>
      </c>
      <c r="H2862" s="9">
        <v>0</v>
      </c>
      <c r="I2862" s="9">
        <v>0</v>
      </c>
      <c r="J2862" s="34">
        <v>0</v>
      </c>
      <c r="K2862" s="34">
        <v>0</v>
      </c>
      <c r="L2862" s="9">
        <v>0</v>
      </c>
    </row>
    <row r="2863" spans="1:12" x14ac:dyDescent="0.3">
      <c r="A2863" s="3" t="s">
        <v>138</v>
      </c>
      <c r="B2863" s="3">
        <f t="shared" si="88"/>
        <v>45635</v>
      </c>
      <c r="C2863" s="7" t="s">
        <v>66</v>
      </c>
      <c r="D2863" s="7" t="s">
        <v>55</v>
      </c>
      <c r="E2863" s="9">
        <v>248</v>
      </c>
      <c r="F2863" s="9">
        <v>190</v>
      </c>
      <c r="G2863" s="9">
        <f t="shared" si="89"/>
        <v>47120</v>
      </c>
      <c r="H2863" s="9">
        <v>0</v>
      </c>
      <c r="I2863" s="9">
        <v>0</v>
      </c>
      <c r="J2863" s="34">
        <v>0</v>
      </c>
      <c r="K2863" s="34">
        <v>0</v>
      </c>
      <c r="L2863" s="9">
        <v>0</v>
      </c>
    </row>
    <row r="2864" spans="1:12" x14ac:dyDescent="0.3">
      <c r="A2864" s="3" t="s">
        <v>138</v>
      </c>
      <c r="B2864" s="3">
        <f t="shared" si="88"/>
        <v>45635</v>
      </c>
      <c r="C2864" s="7" t="s">
        <v>66</v>
      </c>
      <c r="D2864" s="7" t="s">
        <v>56</v>
      </c>
      <c r="E2864" s="9">
        <v>322</v>
      </c>
      <c r="F2864" s="9">
        <v>210</v>
      </c>
      <c r="G2864" s="9">
        <f t="shared" si="89"/>
        <v>67620</v>
      </c>
      <c r="H2864" s="9">
        <v>1</v>
      </c>
      <c r="I2864" s="9">
        <v>0</v>
      </c>
      <c r="J2864" s="34">
        <v>0.15</v>
      </c>
      <c r="K2864" s="34">
        <v>0.02</v>
      </c>
      <c r="L2864" s="9">
        <v>0</v>
      </c>
    </row>
    <row r="2865" spans="1:12" x14ac:dyDescent="0.3">
      <c r="A2865" s="3" t="s">
        <v>138</v>
      </c>
      <c r="B2865" s="3">
        <f t="shared" si="88"/>
        <v>45635</v>
      </c>
      <c r="C2865" s="7" t="s">
        <v>66</v>
      </c>
      <c r="D2865" s="7" t="s">
        <v>57</v>
      </c>
      <c r="E2865" s="9">
        <v>241</v>
      </c>
      <c r="F2865" s="9">
        <v>182</v>
      </c>
      <c r="G2865" s="9">
        <f t="shared" si="89"/>
        <v>43862</v>
      </c>
      <c r="H2865" s="9">
        <v>0</v>
      </c>
      <c r="I2865" s="9">
        <v>0</v>
      </c>
      <c r="J2865" s="34">
        <v>0</v>
      </c>
      <c r="K2865" s="34">
        <v>0</v>
      </c>
      <c r="L2865" s="9">
        <v>0</v>
      </c>
    </row>
    <row r="2866" spans="1:12" x14ac:dyDescent="0.3">
      <c r="A2866" s="3" t="s">
        <v>138</v>
      </c>
      <c r="B2866" s="3">
        <f t="shared" si="88"/>
        <v>45635</v>
      </c>
      <c r="C2866" s="7" t="s">
        <v>66</v>
      </c>
      <c r="D2866" s="7" t="s">
        <v>58</v>
      </c>
      <c r="E2866" s="9">
        <v>45</v>
      </c>
      <c r="F2866" s="9">
        <v>5331</v>
      </c>
      <c r="G2866" s="9">
        <f t="shared" si="89"/>
        <v>239895</v>
      </c>
      <c r="H2866" s="9">
        <v>0</v>
      </c>
      <c r="I2866" s="9">
        <v>0</v>
      </c>
      <c r="J2866" s="34">
        <v>0</v>
      </c>
      <c r="K2866" s="34">
        <v>0</v>
      </c>
      <c r="L2866" s="9">
        <v>0</v>
      </c>
    </row>
    <row r="2867" spans="1:12" x14ac:dyDescent="0.3">
      <c r="A2867" s="3" t="s">
        <v>138</v>
      </c>
      <c r="B2867" s="3">
        <f t="shared" si="88"/>
        <v>45635</v>
      </c>
      <c r="C2867" s="7" t="s">
        <v>66</v>
      </c>
      <c r="D2867" s="7" t="s">
        <v>59</v>
      </c>
      <c r="E2867" s="9">
        <v>41</v>
      </c>
      <c r="F2867" s="9">
        <v>5214</v>
      </c>
      <c r="G2867" s="9">
        <f t="shared" si="89"/>
        <v>213774</v>
      </c>
      <c r="H2867" s="9">
        <v>0</v>
      </c>
      <c r="I2867" s="9">
        <v>0</v>
      </c>
      <c r="J2867" s="34">
        <v>0</v>
      </c>
      <c r="K2867" s="34">
        <v>0</v>
      </c>
      <c r="L2867" s="9">
        <v>0</v>
      </c>
    </row>
    <row r="2868" spans="1:12" x14ac:dyDescent="0.3">
      <c r="A2868" s="3" t="s">
        <v>138</v>
      </c>
      <c r="B2868" s="3">
        <f t="shared" si="88"/>
        <v>45635</v>
      </c>
      <c r="C2868" s="7" t="s">
        <v>66</v>
      </c>
      <c r="D2868" s="7" t="s">
        <v>60</v>
      </c>
      <c r="E2868" s="9">
        <v>44</v>
      </c>
      <c r="F2868" s="9">
        <v>5058</v>
      </c>
      <c r="G2868" s="9">
        <f t="shared" si="89"/>
        <v>222552</v>
      </c>
      <c r="H2868" s="9">
        <v>0</v>
      </c>
      <c r="I2868" s="9">
        <v>0</v>
      </c>
      <c r="J2868" s="34">
        <v>0</v>
      </c>
      <c r="K2868" s="34">
        <v>0</v>
      </c>
      <c r="L2868" s="9">
        <v>0</v>
      </c>
    </row>
    <row r="2869" spans="1:12" x14ac:dyDescent="0.3">
      <c r="A2869" s="3" t="s">
        <v>138</v>
      </c>
      <c r="B2869" s="3">
        <f t="shared" si="88"/>
        <v>45635</v>
      </c>
      <c r="C2869" s="7" t="s">
        <v>70</v>
      </c>
      <c r="D2869" s="7" t="s">
        <v>46</v>
      </c>
      <c r="E2869" s="9">
        <v>87</v>
      </c>
      <c r="F2869" s="9">
        <v>316</v>
      </c>
      <c r="G2869" s="9">
        <f t="shared" si="89"/>
        <v>27492</v>
      </c>
      <c r="H2869" s="9">
        <v>0</v>
      </c>
      <c r="I2869" s="9">
        <v>0</v>
      </c>
      <c r="J2869" s="34">
        <v>0</v>
      </c>
      <c r="K2869" s="34">
        <v>0</v>
      </c>
      <c r="L2869" s="9">
        <v>0</v>
      </c>
    </row>
    <row r="2870" spans="1:12" x14ac:dyDescent="0.3">
      <c r="A2870" s="3" t="s">
        <v>138</v>
      </c>
      <c r="B2870" s="3">
        <f t="shared" si="88"/>
        <v>45635</v>
      </c>
      <c r="C2870" s="7" t="s">
        <v>70</v>
      </c>
      <c r="D2870" s="7" t="s">
        <v>49</v>
      </c>
      <c r="E2870" s="9">
        <v>84</v>
      </c>
      <c r="F2870" s="9">
        <v>325</v>
      </c>
      <c r="G2870" s="9">
        <f t="shared" si="89"/>
        <v>27300</v>
      </c>
      <c r="H2870" s="9">
        <v>0</v>
      </c>
      <c r="I2870" s="9">
        <v>0</v>
      </c>
      <c r="J2870" s="34">
        <v>0</v>
      </c>
      <c r="K2870" s="34">
        <v>0</v>
      </c>
      <c r="L2870" s="9">
        <v>0</v>
      </c>
    </row>
    <row r="2871" spans="1:12" x14ac:dyDescent="0.3">
      <c r="A2871" s="3" t="s">
        <v>138</v>
      </c>
      <c r="B2871" s="3">
        <f t="shared" si="88"/>
        <v>45635</v>
      </c>
      <c r="C2871" s="7" t="s">
        <v>70</v>
      </c>
      <c r="D2871" s="7" t="s">
        <v>50</v>
      </c>
      <c r="E2871" s="9">
        <v>84</v>
      </c>
      <c r="F2871" s="9">
        <v>336</v>
      </c>
      <c r="G2871" s="9">
        <f t="shared" si="89"/>
        <v>28224</v>
      </c>
      <c r="H2871" s="9">
        <v>0</v>
      </c>
      <c r="I2871" s="9">
        <v>0</v>
      </c>
      <c r="J2871" s="34">
        <v>0</v>
      </c>
      <c r="K2871" s="34">
        <v>0</v>
      </c>
      <c r="L2871" s="9">
        <v>0</v>
      </c>
    </row>
    <row r="2872" spans="1:12" x14ac:dyDescent="0.3">
      <c r="A2872" s="3" t="s">
        <v>138</v>
      </c>
      <c r="B2872" s="3">
        <f t="shared" si="88"/>
        <v>45635</v>
      </c>
      <c r="C2872" s="7" t="s">
        <v>70</v>
      </c>
      <c r="D2872" s="7" t="s">
        <v>52</v>
      </c>
      <c r="E2872" s="9">
        <v>97</v>
      </c>
      <c r="F2872" s="9">
        <v>276</v>
      </c>
      <c r="G2872" s="9">
        <f t="shared" si="89"/>
        <v>26772</v>
      </c>
      <c r="H2872" s="9">
        <v>1</v>
      </c>
      <c r="I2872" s="9">
        <v>0</v>
      </c>
      <c r="J2872" s="34">
        <v>0.11</v>
      </c>
      <c r="K2872" s="34">
        <v>0.01</v>
      </c>
      <c r="L2872" s="9">
        <v>0</v>
      </c>
    </row>
    <row r="2873" spans="1:12" x14ac:dyDescent="0.3">
      <c r="A2873" s="3" t="s">
        <v>138</v>
      </c>
      <c r="B2873" s="3">
        <f t="shared" si="88"/>
        <v>45635</v>
      </c>
      <c r="C2873" s="7" t="s">
        <v>70</v>
      </c>
      <c r="D2873" s="7" t="s">
        <v>55</v>
      </c>
      <c r="E2873" s="9">
        <v>146</v>
      </c>
      <c r="F2873" s="9">
        <v>194</v>
      </c>
      <c r="G2873" s="9">
        <f t="shared" si="89"/>
        <v>28324</v>
      </c>
      <c r="H2873" s="9">
        <v>1</v>
      </c>
      <c r="I2873" s="9">
        <v>0</v>
      </c>
      <c r="J2873" s="34">
        <v>0.22</v>
      </c>
      <c r="K2873" s="34">
        <v>0.02</v>
      </c>
      <c r="L2873" s="9">
        <v>0</v>
      </c>
    </row>
    <row r="2874" spans="1:12" x14ac:dyDescent="0.3">
      <c r="A2874" s="3" t="s">
        <v>138</v>
      </c>
      <c r="B2874" s="3">
        <f t="shared" si="88"/>
        <v>45635</v>
      </c>
      <c r="C2874" s="7" t="s">
        <v>70</v>
      </c>
      <c r="D2874" s="7" t="s">
        <v>56</v>
      </c>
      <c r="E2874" s="9">
        <v>114</v>
      </c>
      <c r="F2874" s="9">
        <v>214</v>
      </c>
      <c r="G2874" s="9">
        <f t="shared" si="89"/>
        <v>24396</v>
      </c>
      <c r="H2874" s="9">
        <v>0</v>
      </c>
      <c r="I2874" s="9">
        <v>0</v>
      </c>
      <c r="J2874" s="34">
        <v>0</v>
      </c>
      <c r="K2874" s="34">
        <v>0</v>
      </c>
      <c r="L2874" s="9">
        <v>0</v>
      </c>
    </row>
    <row r="2875" spans="1:12" x14ac:dyDescent="0.3">
      <c r="A2875" s="3" t="s">
        <v>138</v>
      </c>
      <c r="B2875" s="3">
        <f t="shared" si="88"/>
        <v>45635</v>
      </c>
      <c r="C2875" s="7" t="s">
        <v>70</v>
      </c>
      <c r="D2875" s="7" t="s">
        <v>57</v>
      </c>
      <c r="E2875" s="9">
        <v>107</v>
      </c>
      <c r="F2875" s="9">
        <v>186</v>
      </c>
      <c r="G2875" s="9">
        <f t="shared" si="89"/>
        <v>19902</v>
      </c>
      <c r="H2875" s="9">
        <v>0</v>
      </c>
      <c r="I2875" s="9">
        <v>0</v>
      </c>
      <c r="J2875" s="34">
        <v>0</v>
      </c>
      <c r="K2875" s="34">
        <v>0</v>
      </c>
      <c r="L2875" s="9">
        <v>0</v>
      </c>
    </row>
    <row r="2876" spans="1:12" x14ac:dyDescent="0.3">
      <c r="A2876" s="3" t="s">
        <v>138</v>
      </c>
      <c r="B2876" s="3">
        <f t="shared" si="88"/>
        <v>45635</v>
      </c>
      <c r="C2876" s="7" t="s">
        <v>74</v>
      </c>
      <c r="D2876" s="7" t="s">
        <v>46</v>
      </c>
      <c r="E2876" s="9">
        <v>291</v>
      </c>
      <c r="F2876" s="9">
        <v>300</v>
      </c>
      <c r="G2876" s="9">
        <f t="shared" si="89"/>
        <v>87300</v>
      </c>
      <c r="H2876" s="9">
        <v>1</v>
      </c>
      <c r="I2876" s="9">
        <v>1</v>
      </c>
      <c r="J2876" s="34">
        <v>0.16</v>
      </c>
      <c r="K2876" s="34">
        <v>0.02</v>
      </c>
      <c r="L2876" s="9">
        <v>0</v>
      </c>
    </row>
    <row r="2877" spans="1:12" x14ac:dyDescent="0.3">
      <c r="A2877" s="3" t="s">
        <v>138</v>
      </c>
      <c r="B2877" s="3">
        <f t="shared" si="88"/>
        <v>45635</v>
      </c>
      <c r="C2877" s="7" t="s">
        <v>74</v>
      </c>
      <c r="D2877" s="7" t="s">
        <v>49</v>
      </c>
      <c r="E2877" s="9">
        <v>256</v>
      </c>
      <c r="F2877" s="9">
        <v>312</v>
      </c>
      <c r="G2877" s="9">
        <f t="shared" si="89"/>
        <v>79872</v>
      </c>
      <c r="H2877" s="9">
        <v>0</v>
      </c>
      <c r="I2877" s="9">
        <v>0</v>
      </c>
      <c r="J2877" s="34">
        <v>0</v>
      </c>
      <c r="K2877" s="34">
        <v>0</v>
      </c>
      <c r="L2877" s="9">
        <v>0</v>
      </c>
    </row>
    <row r="2878" spans="1:12" x14ac:dyDescent="0.3">
      <c r="A2878" s="3" t="s">
        <v>138</v>
      </c>
      <c r="B2878" s="3">
        <f t="shared" si="88"/>
        <v>45635</v>
      </c>
      <c r="C2878" s="7" t="s">
        <v>74</v>
      </c>
      <c r="D2878" s="7" t="s">
        <v>50</v>
      </c>
      <c r="E2878" s="9">
        <v>279</v>
      </c>
      <c r="F2878" s="9">
        <v>319</v>
      </c>
      <c r="G2878" s="9">
        <f t="shared" si="89"/>
        <v>89001</v>
      </c>
      <c r="H2878" s="9">
        <v>0</v>
      </c>
      <c r="I2878" s="9">
        <v>0</v>
      </c>
      <c r="J2878" s="34">
        <v>0</v>
      </c>
      <c r="K2878" s="34">
        <v>0</v>
      </c>
      <c r="L2878" s="9">
        <v>3</v>
      </c>
    </row>
    <row r="2879" spans="1:12" x14ac:dyDescent="0.3">
      <c r="A2879" s="3" t="s">
        <v>138</v>
      </c>
      <c r="B2879" s="3">
        <f t="shared" si="88"/>
        <v>45635</v>
      </c>
      <c r="C2879" s="7" t="s">
        <v>74</v>
      </c>
      <c r="D2879" s="7" t="s">
        <v>51</v>
      </c>
      <c r="E2879" s="9">
        <v>259</v>
      </c>
      <c r="F2879" s="9">
        <v>356</v>
      </c>
      <c r="G2879" s="9">
        <f t="shared" si="89"/>
        <v>92204</v>
      </c>
      <c r="H2879" s="9">
        <v>0</v>
      </c>
      <c r="I2879" s="9">
        <v>0</v>
      </c>
      <c r="J2879" s="34">
        <v>0</v>
      </c>
      <c r="K2879" s="34">
        <v>0</v>
      </c>
      <c r="L2879" s="9">
        <v>0</v>
      </c>
    </row>
    <row r="2880" spans="1:12" x14ac:dyDescent="0.3">
      <c r="A2880" s="3" t="s">
        <v>138</v>
      </c>
      <c r="B2880" s="3">
        <f t="shared" si="88"/>
        <v>45635</v>
      </c>
      <c r="C2880" s="7" t="s">
        <v>74</v>
      </c>
      <c r="D2880" s="7" t="s">
        <v>52</v>
      </c>
      <c r="E2880" s="9">
        <v>284</v>
      </c>
      <c r="F2880" s="9">
        <v>261</v>
      </c>
      <c r="G2880" s="9">
        <f t="shared" si="89"/>
        <v>74124</v>
      </c>
      <c r="H2880" s="9">
        <v>0</v>
      </c>
      <c r="I2880" s="9">
        <v>0</v>
      </c>
      <c r="J2880" s="34">
        <v>0</v>
      </c>
      <c r="K2880" s="34">
        <v>0</v>
      </c>
      <c r="L2880" s="9">
        <v>0</v>
      </c>
    </row>
    <row r="2881" spans="1:12" x14ac:dyDescent="0.3">
      <c r="A2881" s="3" t="s">
        <v>138</v>
      </c>
      <c r="B2881" s="3">
        <f t="shared" si="88"/>
        <v>45635</v>
      </c>
      <c r="C2881" s="7" t="s">
        <v>74</v>
      </c>
      <c r="D2881" s="7" t="s">
        <v>54</v>
      </c>
      <c r="E2881" s="9">
        <v>386</v>
      </c>
      <c r="F2881" s="9">
        <v>170</v>
      </c>
      <c r="G2881" s="9">
        <f t="shared" si="89"/>
        <v>65620</v>
      </c>
      <c r="H2881" s="9">
        <v>0</v>
      </c>
      <c r="I2881" s="9">
        <v>0</v>
      </c>
      <c r="J2881" s="34">
        <v>0</v>
      </c>
      <c r="K2881" s="34">
        <v>0</v>
      </c>
      <c r="L2881" s="9">
        <v>0</v>
      </c>
    </row>
    <row r="2882" spans="1:12" x14ac:dyDescent="0.3">
      <c r="A2882" s="3" t="s">
        <v>138</v>
      </c>
      <c r="B2882" s="3">
        <f t="shared" ref="B2882:B2945" si="90">DATE(LEFT(A2882,4),1,1)
 + MOD(1 - WEEKDAY(DATE(LEFT(A2882,4),1,1),2),7)
 + 7*(VALUE(RIGHT(A2882,2)) - 1)</f>
        <v>45635</v>
      </c>
      <c r="C2882" s="7" t="s">
        <v>74</v>
      </c>
      <c r="D2882" s="7" t="s">
        <v>55</v>
      </c>
      <c r="E2882" s="9">
        <v>392</v>
      </c>
      <c r="F2882" s="9">
        <v>186</v>
      </c>
      <c r="G2882" s="9">
        <f t="shared" ref="G2882:G2945" si="91">E2882*F2882</f>
        <v>72912</v>
      </c>
      <c r="H2882" s="9">
        <v>0</v>
      </c>
      <c r="I2882" s="9">
        <v>0</v>
      </c>
      <c r="J2882" s="34">
        <v>0</v>
      </c>
      <c r="K2882" s="34">
        <v>0</v>
      </c>
      <c r="L2882" s="9">
        <v>0</v>
      </c>
    </row>
    <row r="2883" spans="1:12" x14ac:dyDescent="0.3">
      <c r="A2883" s="3" t="s">
        <v>138</v>
      </c>
      <c r="B2883" s="3">
        <f t="shared" si="90"/>
        <v>45635</v>
      </c>
      <c r="C2883" s="7" t="s">
        <v>74</v>
      </c>
      <c r="D2883" s="7" t="s">
        <v>56</v>
      </c>
      <c r="E2883" s="9">
        <v>343</v>
      </c>
      <c r="F2883" s="9">
        <v>207</v>
      </c>
      <c r="G2883" s="9">
        <f t="shared" si="91"/>
        <v>71001</v>
      </c>
      <c r="H2883" s="9">
        <v>0</v>
      </c>
      <c r="I2883" s="9">
        <v>0</v>
      </c>
      <c r="J2883" s="34">
        <v>0</v>
      </c>
      <c r="K2883" s="34">
        <v>0</v>
      </c>
      <c r="L2883" s="9">
        <v>0</v>
      </c>
    </row>
    <row r="2884" spans="1:12" x14ac:dyDescent="0.3">
      <c r="A2884" s="3" t="s">
        <v>138</v>
      </c>
      <c r="B2884" s="3">
        <f t="shared" si="90"/>
        <v>45635</v>
      </c>
      <c r="C2884" s="7" t="s">
        <v>74</v>
      </c>
      <c r="D2884" s="7" t="s">
        <v>57</v>
      </c>
      <c r="E2884" s="9">
        <v>405</v>
      </c>
      <c r="F2884" s="9">
        <v>177</v>
      </c>
      <c r="G2884" s="9">
        <f t="shared" si="91"/>
        <v>71685</v>
      </c>
      <c r="H2884" s="9">
        <v>0</v>
      </c>
      <c r="I2884" s="9">
        <v>0</v>
      </c>
      <c r="J2884" s="34">
        <v>0</v>
      </c>
      <c r="K2884" s="34">
        <v>0</v>
      </c>
      <c r="L2884" s="9">
        <v>0</v>
      </c>
    </row>
    <row r="2885" spans="1:12" x14ac:dyDescent="0.3">
      <c r="A2885" s="3" t="s">
        <v>138</v>
      </c>
      <c r="B2885" s="3">
        <f t="shared" si="90"/>
        <v>45635</v>
      </c>
      <c r="C2885" s="7" t="s">
        <v>74</v>
      </c>
      <c r="D2885" s="7" t="s">
        <v>58</v>
      </c>
      <c r="E2885" s="9">
        <v>54</v>
      </c>
      <c r="F2885" s="9">
        <v>5218</v>
      </c>
      <c r="G2885" s="9">
        <f t="shared" si="91"/>
        <v>281772</v>
      </c>
      <c r="H2885" s="9">
        <v>0</v>
      </c>
      <c r="I2885" s="9">
        <v>0</v>
      </c>
      <c r="J2885" s="34">
        <v>0</v>
      </c>
      <c r="K2885" s="34">
        <v>0</v>
      </c>
      <c r="L2885" s="9">
        <v>0</v>
      </c>
    </row>
    <row r="2886" spans="1:12" x14ac:dyDescent="0.3">
      <c r="A2886" s="3" t="s">
        <v>138</v>
      </c>
      <c r="B2886" s="3">
        <f t="shared" si="90"/>
        <v>45635</v>
      </c>
      <c r="C2886" s="7" t="s">
        <v>74</v>
      </c>
      <c r="D2886" s="7" t="s">
        <v>59</v>
      </c>
      <c r="E2886" s="9">
        <v>52</v>
      </c>
      <c r="F2886" s="9">
        <v>5132</v>
      </c>
      <c r="G2886" s="9">
        <f t="shared" si="91"/>
        <v>266864</v>
      </c>
      <c r="H2886" s="9">
        <v>0</v>
      </c>
      <c r="I2886" s="9">
        <v>0</v>
      </c>
      <c r="J2886" s="34">
        <v>0</v>
      </c>
      <c r="K2886" s="34">
        <v>0</v>
      </c>
      <c r="L2886" s="9">
        <v>0</v>
      </c>
    </row>
    <row r="2887" spans="1:12" x14ac:dyDescent="0.3">
      <c r="A2887" s="3" t="s">
        <v>138</v>
      </c>
      <c r="B2887" s="3">
        <f t="shared" si="90"/>
        <v>45635</v>
      </c>
      <c r="C2887" s="7" t="s">
        <v>74</v>
      </c>
      <c r="D2887" s="7" t="s">
        <v>60</v>
      </c>
      <c r="E2887" s="9">
        <v>62</v>
      </c>
      <c r="F2887" s="9">
        <v>4976</v>
      </c>
      <c r="G2887" s="9">
        <f t="shared" si="91"/>
        <v>308512</v>
      </c>
      <c r="H2887" s="9">
        <v>0</v>
      </c>
      <c r="I2887" s="9">
        <v>0</v>
      </c>
      <c r="J2887" s="34">
        <v>0</v>
      </c>
      <c r="K2887" s="34">
        <v>0</v>
      </c>
      <c r="L2887" s="9">
        <v>1</v>
      </c>
    </row>
    <row r="2888" spans="1:12" x14ac:dyDescent="0.3">
      <c r="A2888" s="3" t="s">
        <v>138</v>
      </c>
      <c r="B2888" s="3">
        <f t="shared" si="90"/>
        <v>45635</v>
      </c>
      <c r="C2888" s="7" t="s">
        <v>74</v>
      </c>
      <c r="D2888" s="7" t="s">
        <v>61</v>
      </c>
      <c r="E2888" s="9">
        <v>59</v>
      </c>
      <c r="F2888" s="9">
        <v>1231</v>
      </c>
      <c r="G2888" s="9">
        <f t="shared" si="91"/>
        <v>72629</v>
      </c>
      <c r="H2888" s="9">
        <v>0</v>
      </c>
      <c r="I2888" s="9">
        <v>0</v>
      </c>
      <c r="J2888" s="34">
        <v>0</v>
      </c>
      <c r="K2888" s="34">
        <v>0</v>
      </c>
      <c r="L2888" s="9">
        <v>0</v>
      </c>
    </row>
    <row r="2889" spans="1:12" x14ac:dyDescent="0.3">
      <c r="A2889" s="3" t="s">
        <v>138</v>
      </c>
      <c r="B2889" s="3">
        <f t="shared" si="90"/>
        <v>45635</v>
      </c>
      <c r="C2889" s="7" t="s">
        <v>76</v>
      </c>
      <c r="D2889" s="7" t="s">
        <v>46</v>
      </c>
      <c r="E2889" s="9">
        <v>115</v>
      </c>
      <c r="F2889" s="9">
        <v>314</v>
      </c>
      <c r="G2889" s="9">
        <f t="shared" si="91"/>
        <v>36110</v>
      </c>
      <c r="H2889" s="9">
        <v>0</v>
      </c>
      <c r="I2889" s="9">
        <v>0</v>
      </c>
      <c r="J2889" s="34">
        <v>0</v>
      </c>
      <c r="K2889" s="34">
        <v>0</v>
      </c>
      <c r="L2889" s="9">
        <v>0</v>
      </c>
    </row>
    <row r="2890" spans="1:12" x14ac:dyDescent="0.3">
      <c r="A2890" s="3" t="s">
        <v>138</v>
      </c>
      <c r="B2890" s="3">
        <f t="shared" si="90"/>
        <v>45635</v>
      </c>
      <c r="C2890" s="7" t="s">
        <v>76</v>
      </c>
      <c r="D2890" s="7" t="s">
        <v>49</v>
      </c>
      <c r="E2890" s="9">
        <v>128</v>
      </c>
      <c r="F2890" s="9">
        <v>324</v>
      </c>
      <c r="G2890" s="9">
        <f t="shared" si="91"/>
        <v>41472</v>
      </c>
      <c r="H2890" s="9">
        <v>0</v>
      </c>
      <c r="I2890" s="9">
        <v>0</v>
      </c>
      <c r="J2890" s="34">
        <v>0</v>
      </c>
      <c r="K2890" s="34">
        <v>0</v>
      </c>
      <c r="L2890" s="9">
        <v>0</v>
      </c>
    </row>
    <row r="2891" spans="1:12" x14ac:dyDescent="0.3">
      <c r="A2891" s="3" t="s">
        <v>138</v>
      </c>
      <c r="B2891" s="3">
        <f t="shared" si="90"/>
        <v>45635</v>
      </c>
      <c r="C2891" s="7" t="s">
        <v>76</v>
      </c>
      <c r="D2891" s="7" t="s">
        <v>50</v>
      </c>
      <c r="E2891" s="9">
        <v>112</v>
      </c>
      <c r="F2891" s="9">
        <v>333</v>
      </c>
      <c r="G2891" s="9">
        <f t="shared" si="91"/>
        <v>37296</v>
      </c>
      <c r="H2891" s="9">
        <v>0</v>
      </c>
      <c r="I2891" s="9">
        <v>0</v>
      </c>
      <c r="J2891" s="34">
        <v>0</v>
      </c>
      <c r="K2891" s="34">
        <v>0</v>
      </c>
      <c r="L2891" s="9">
        <v>0</v>
      </c>
    </row>
    <row r="2892" spans="1:12" x14ac:dyDescent="0.3">
      <c r="A2892" s="3" t="s">
        <v>138</v>
      </c>
      <c r="B2892" s="3">
        <f t="shared" si="90"/>
        <v>45635</v>
      </c>
      <c r="C2892" s="7" t="s">
        <v>76</v>
      </c>
      <c r="D2892" s="7" t="s">
        <v>51</v>
      </c>
      <c r="E2892" s="9">
        <v>121</v>
      </c>
      <c r="F2892" s="9">
        <v>371</v>
      </c>
      <c r="G2892" s="9">
        <f t="shared" si="91"/>
        <v>44891</v>
      </c>
      <c r="H2892" s="9">
        <v>0</v>
      </c>
      <c r="I2892" s="9">
        <v>0</v>
      </c>
      <c r="J2892" s="34">
        <v>0</v>
      </c>
      <c r="K2892" s="34">
        <v>0</v>
      </c>
      <c r="L2892" s="9">
        <v>0</v>
      </c>
    </row>
    <row r="2893" spans="1:12" x14ac:dyDescent="0.3">
      <c r="A2893" s="3" t="s">
        <v>138</v>
      </c>
      <c r="B2893" s="3">
        <f t="shared" si="90"/>
        <v>45635</v>
      </c>
      <c r="C2893" s="7" t="s">
        <v>76</v>
      </c>
      <c r="D2893" s="7" t="s">
        <v>52</v>
      </c>
      <c r="E2893" s="9">
        <v>112</v>
      </c>
      <c r="F2893" s="9">
        <v>273</v>
      </c>
      <c r="G2893" s="9">
        <f t="shared" si="91"/>
        <v>30576</v>
      </c>
      <c r="H2893" s="9">
        <v>0</v>
      </c>
      <c r="I2893" s="9">
        <v>0</v>
      </c>
      <c r="J2893" s="34">
        <v>0</v>
      </c>
      <c r="K2893" s="34">
        <v>0</v>
      </c>
      <c r="L2893" s="9">
        <v>0</v>
      </c>
    </row>
    <row r="2894" spans="1:12" x14ac:dyDescent="0.3">
      <c r="A2894" s="3" t="s">
        <v>138</v>
      </c>
      <c r="B2894" s="3">
        <f t="shared" si="90"/>
        <v>45635</v>
      </c>
      <c r="C2894" s="7" t="s">
        <v>76</v>
      </c>
      <c r="D2894" s="7" t="s">
        <v>54</v>
      </c>
      <c r="E2894" s="9">
        <v>154</v>
      </c>
      <c r="F2894" s="9">
        <v>177</v>
      </c>
      <c r="G2894" s="9">
        <f t="shared" si="91"/>
        <v>27258</v>
      </c>
      <c r="H2894" s="9">
        <v>0</v>
      </c>
      <c r="I2894" s="9">
        <v>0</v>
      </c>
      <c r="J2894" s="34">
        <v>0</v>
      </c>
      <c r="K2894" s="34">
        <v>0</v>
      </c>
      <c r="L2894" s="9">
        <v>0</v>
      </c>
    </row>
    <row r="2895" spans="1:12" x14ac:dyDescent="0.3">
      <c r="A2895" s="3" t="s">
        <v>138</v>
      </c>
      <c r="B2895" s="3">
        <f t="shared" si="90"/>
        <v>45635</v>
      </c>
      <c r="C2895" s="7" t="s">
        <v>76</v>
      </c>
      <c r="D2895" s="7" t="s">
        <v>55</v>
      </c>
      <c r="E2895" s="9">
        <v>201</v>
      </c>
      <c r="F2895" s="9">
        <v>194</v>
      </c>
      <c r="G2895" s="9">
        <f t="shared" si="91"/>
        <v>38994</v>
      </c>
      <c r="H2895" s="9">
        <v>0</v>
      </c>
      <c r="I2895" s="9">
        <v>0</v>
      </c>
      <c r="J2895" s="34">
        <v>0</v>
      </c>
      <c r="K2895" s="34">
        <v>0</v>
      </c>
      <c r="L2895" s="9">
        <v>0</v>
      </c>
    </row>
    <row r="2896" spans="1:12" x14ac:dyDescent="0.3">
      <c r="A2896" s="3" t="s">
        <v>138</v>
      </c>
      <c r="B2896" s="3">
        <f t="shared" si="90"/>
        <v>45635</v>
      </c>
      <c r="C2896" s="7" t="s">
        <v>76</v>
      </c>
      <c r="D2896" s="7" t="s">
        <v>56</v>
      </c>
      <c r="E2896" s="9">
        <v>179</v>
      </c>
      <c r="F2896" s="9">
        <v>216</v>
      </c>
      <c r="G2896" s="9">
        <f t="shared" si="91"/>
        <v>38664</v>
      </c>
      <c r="H2896" s="9">
        <v>0</v>
      </c>
      <c r="I2896" s="9">
        <v>0</v>
      </c>
      <c r="J2896" s="34">
        <v>0</v>
      </c>
      <c r="K2896" s="34">
        <v>0</v>
      </c>
      <c r="L2896" s="9">
        <v>0</v>
      </c>
    </row>
    <row r="2897" spans="1:12" x14ac:dyDescent="0.3">
      <c r="A2897" s="3" t="s">
        <v>138</v>
      </c>
      <c r="B2897" s="3">
        <f t="shared" si="90"/>
        <v>45635</v>
      </c>
      <c r="C2897" s="7" t="s">
        <v>76</v>
      </c>
      <c r="D2897" s="7" t="s">
        <v>57</v>
      </c>
      <c r="E2897" s="9">
        <v>157</v>
      </c>
      <c r="F2897" s="9">
        <v>184</v>
      </c>
      <c r="G2897" s="9">
        <f t="shared" si="91"/>
        <v>28888</v>
      </c>
      <c r="H2897" s="9">
        <v>0</v>
      </c>
      <c r="I2897" s="9">
        <v>0</v>
      </c>
      <c r="J2897" s="34">
        <v>0</v>
      </c>
      <c r="K2897" s="34">
        <v>0</v>
      </c>
      <c r="L2897" s="9">
        <v>0</v>
      </c>
    </row>
    <row r="2898" spans="1:12" x14ac:dyDescent="0.3">
      <c r="A2898" s="3" t="s">
        <v>138</v>
      </c>
      <c r="B2898" s="3">
        <f t="shared" si="90"/>
        <v>45635</v>
      </c>
      <c r="C2898" s="7" t="s">
        <v>76</v>
      </c>
      <c r="D2898" s="7" t="s">
        <v>58</v>
      </c>
      <c r="E2898" s="9">
        <v>59</v>
      </c>
      <c r="F2898" s="9">
        <v>5429</v>
      </c>
      <c r="G2898" s="9">
        <f t="shared" si="91"/>
        <v>320311</v>
      </c>
      <c r="H2898" s="9">
        <v>0</v>
      </c>
      <c r="I2898" s="9">
        <v>0</v>
      </c>
      <c r="J2898" s="34">
        <v>0</v>
      </c>
      <c r="K2898" s="34">
        <v>0</v>
      </c>
      <c r="L2898" s="9">
        <v>0</v>
      </c>
    </row>
    <row r="2899" spans="1:12" x14ac:dyDescent="0.3">
      <c r="A2899" s="3" t="s">
        <v>138</v>
      </c>
      <c r="B2899" s="3">
        <f t="shared" si="90"/>
        <v>45635</v>
      </c>
      <c r="C2899" s="7" t="s">
        <v>76</v>
      </c>
      <c r="D2899" s="7" t="s">
        <v>59</v>
      </c>
      <c r="E2899" s="9">
        <v>49</v>
      </c>
      <c r="F2899" s="9">
        <v>5339</v>
      </c>
      <c r="G2899" s="9">
        <f t="shared" si="91"/>
        <v>261611</v>
      </c>
      <c r="H2899" s="9">
        <v>0</v>
      </c>
      <c r="I2899" s="9">
        <v>0</v>
      </c>
      <c r="J2899" s="34">
        <v>0</v>
      </c>
      <c r="K2899" s="34">
        <v>0</v>
      </c>
      <c r="L2899" s="9">
        <v>0</v>
      </c>
    </row>
    <row r="2900" spans="1:12" x14ac:dyDescent="0.3">
      <c r="A2900" s="3" t="s">
        <v>138</v>
      </c>
      <c r="B2900" s="3">
        <f t="shared" si="90"/>
        <v>45635</v>
      </c>
      <c r="C2900" s="7" t="s">
        <v>76</v>
      </c>
      <c r="D2900" s="7" t="s">
        <v>60</v>
      </c>
      <c r="E2900" s="9">
        <v>62</v>
      </c>
      <c r="F2900" s="9">
        <v>5170</v>
      </c>
      <c r="G2900" s="9">
        <f t="shared" si="91"/>
        <v>320540</v>
      </c>
      <c r="H2900" s="9">
        <v>0</v>
      </c>
      <c r="I2900" s="9">
        <v>0</v>
      </c>
      <c r="J2900" s="34">
        <v>0</v>
      </c>
      <c r="K2900" s="34">
        <v>0</v>
      </c>
      <c r="L2900" s="9">
        <v>0</v>
      </c>
    </row>
    <row r="2901" spans="1:12" x14ac:dyDescent="0.3">
      <c r="A2901" s="3" t="s">
        <v>138</v>
      </c>
      <c r="B2901" s="3">
        <f t="shared" si="90"/>
        <v>45635</v>
      </c>
      <c r="C2901" s="7" t="s">
        <v>76</v>
      </c>
      <c r="D2901" s="7" t="s">
        <v>61</v>
      </c>
      <c r="E2901" s="9">
        <v>60</v>
      </c>
      <c r="F2901" s="9">
        <v>1261</v>
      </c>
      <c r="G2901" s="9">
        <f t="shared" si="91"/>
        <v>75660</v>
      </c>
      <c r="H2901" s="9">
        <v>0</v>
      </c>
      <c r="I2901" s="9">
        <v>0</v>
      </c>
      <c r="J2901" s="34">
        <v>0</v>
      </c>
      <c r="K2901" s="34">
        <v>0</v>
      </c>
      <c r="L2901" s="9">
        <v>0</v>
      </c>
    </row>
    <row r="2902" spans="1:12" x14ac:dyDescent="0.3">
      <c r="A2902" s="3" t="s">
        <v>269</v>
      </c>
      <c r="B2902" s="3">
        <f t="shared" si="90"/>
        <v>45642</v>
      </c>
      <c r="C2902" s="7" t="s">
        <v>62</v>
      </c>
      <c r="D2902" s="7" t="s">
        <v>46</v>
      </c>
      <c r="E2902" s="9">
        <v>278</v>
      </c>
      <c r="F2902" s="9">
        <v>302</v>
      </c>
      <c r="G2902" s="9">
        <f t="shared" si="91"/>
        <v>83956</v>
      </c>
      <c r="H2902" s="9">
        <v>0</v>
      </c>
      <c r="I2902" s="9">
        <v>0</v>
      </c>
      <c r="J2902" s="34">
        <v>0</v>
      </c>
      <c r="K2902" s="34">
        <v>0</v>
      </c>
      <c r="L2902" s="9">
        <v>0</v>
      </c>
    </row>
    <row r="2903" spans="1:12" x14ac:dyDescent="0.3">
      <c r="A2903" s="3" t="s">
        <v>269</v>
      </c>
      <c r="B2903" s="3">
        <f t="shared" si="90"/>
        <v>45642</v>
      </c>
      <c r="C2903" s="7" t="s">
        <v>62</v>
      </c>
      <c r="D2903" s="7" t="s">
        <v>49</v>
      </c>
      <c r="E2903" s="9">
        <v>337</v>
      </c>
      <c r="F2903" s="9">
        <v>310</v>
      </c>
      <c r="G2903" s="9">
        <f t="shared" si="91"/>
        <v>104470</v>
      </c>
      <c r="H2903" s="9">
        <v>1</v>
      </c>
      <c r="I2903" s="9">
        <v>1</v>
      </c>
      <c r="J2903" s="34">
        <v>0.19</v>
      </c>
      <c r="K2903" s="34">
        <v>0.02</v>
      </c>
      <c r="L2903" s="9">
        <v>0</v>
      </c>
    </row>
    <row r="2904" spans="1:12" x14ac:dyDescent="0.3">
      <c r="A2904" s="3" t="s">
        <v>269</v>
      </c>
      <c r="B2904" s="3">
        <f t="shared" si="90"/>
        <v>45642</v>
      </c>
      <c r="C2904" s="7" t="s">
        <v>62</v>
      </c>
      <c r="D2904" s="7" t="s">
        <v>50</v>
      </c>
      <c r="E2904" s="9">
        <v>243</v>
      </c>
      <c r="F2904" s="9">
        <v>319</v>
      </c>
      <c r="G2904" s="9">
        <f t="shared" si="91"/>
        <v>77517</v>
      </c>
      <c r="H2904" s="9">
        <v>0</v>
      </c>
      <c r="I2904" s="9">
        <v>0</v>
      </c>
      <c r="J2904" s="34">
        <v>0</v>
      </c>
      <c r="K2904" s="34">
        <v>0</v>
      </c>
      <c r="L2904" s="9">
        <v>0</v>
      </c>
    </row>
    <row r="2905" spans="1:12" x14ac:dyDescent="0.3">
      <c r="A2905" s="3" t="s">
        <v>269</v>
      </c>
      <c r="B2905" s="3">
        <f t="shared" si="90"/>
        <v>45642</v>
      </c>
      <c r="C2905" s="7" t="s">
        <v>62</v>
      </c>
      <c r="D2905" s="7" t="s">
        <v>51</v>
      </c>
      <c r="E2905" s="9">
        <v>284</v>
      </c>
      <c r="F2905" s="9">
        <v>355</v>
      </c>
      <c r="G2905" s="9">
        <f t="shared" si="91"/>
        <v>100820</v>
      </c>
      <c r="H2905" s="9">
        <v>0</v>
      </c>
      <c r="I2905" s="9">
        <v>0</v>
      </c>
      <c r="J2905" s="34">
        <v>0</v>
      </c>
      <c r="K2905" s="34">
        <v>0</v>
      </c>
      <c r="L2905" s="9">
        <v>0</v>
      </c>
    </row>
    <row r="2906" spans="1:12" x14ac:dyDescent="0.3">
      <c r="A2906" s="3" t="s">
        <v>269</v>
      </c>
      <c r="B2906" s="3">
        <f t="shared" si="90"/>
        <v>45642</v>
      </c>
      <c r="C2906" s="7" t="s">
        <v>62</v>
      </c>
      <c r="D2906" s="7" t="s">
        <v>52</v>
      </c>
      <c r="E2906" s="9">
        <v>285</v>
      </c>
      <c r="F2906" s="9">
        <v>262</v>
      </c>
      <c r="G2906" s="9">
        <f t="shared" si="91"/>
        <v>74670</v>
      </c>
      <c r="H2906" s="9">
        <v>1</v>
      </c>
      <c r="I2906" s="9">
        <v>1</v>
      </c>
      <c r="J2906" s="34">
        <v>0.15</v>
      </c>
      <c r="K2906" s="34">
        <v>0.02</v>
      </c>
      <c r="L2906" s="9">
        <v>0</v>
      </c>
    </row>
    <row r="2907" spans="1:12" x14ac:dyDescent="0.3">
      <c r="A2907" s="3" t="s">
        <v>269</v>
      </c>
      <c r="B2907" s="3">
        <f t="shared" si="90"/>
        <v>45642</v>
      </c>
      <c r="C2907" s="7" t="s">
        <v>62</v>
      </c>
      <c r="D2907" s="7" t="s">
        <v>54</v>
      </c>
      <c r="E2907" s="9">
        <v>427</v>
      </c>
      <c r="F2907" s="9">
        <v>167</v>
      </c>
      <c r="G2907" s="9">
        <f t="shared" si="91"/>
        <v>71309</v>
      </c>
      <c r="H2907" s="9">
        <v>0</v>
      </c>
      <c r="I2907" s="9">
        <v>0</v>
      </c>
      <c r="J2907" s="34">
        <v>0</v>
      </c>
      <c r="K2907" s="34">
        <v>0</v>
      </c>
      <c r="L2907" s="9">
        <v>4</v>
      </c>
    </row>
    <row r="2908" spans="1:12" x14ac:dyDescent="0.3">
      <c r="A2908" s="3" t="s">
        <v>269</v>
      </c>
      <c r="B2908" s="3">
        <f t="shared" si="90"/>
        <v>45642</v>
      </c>
      <c r="C2908" s="7" t="s">
        <v>62</v>
      </c>
      <c r="D2908" s="7" t="s">
        <v>55</v>
      </c>
      <c r="E2908" s="9">
        <v>483</v>
      </c>
      <c r="F2908" s="9">
        <v>187</v>
      </c>
      <c r="G2908" s="9">
        <f t="shared" si="91"/>
        <v>90321</v>
      </c>
      <c r="H2908" s="9">
        <v>1</v>
      </c>
      <c r="I2908" s="9">
        <v>0</v>
      </c>
      <c r="J2908" s="34">
        <v>0.23</v>
      </c>
      <c r="K2908" s="34">
        <v>0.03</v>
      </c>
      <c r="L2908" s="9">
        <v>0</v>
      </c>
    </row>
    <row r="2909" spans="1:12" x14ac:dyDescent="0.3">
      <c r="A2909" s="3" t="s">
        <v>269</v>
      </c>
      <c r="B2909" s="3">
        <f t="shared" si="90"/>
        <v>45642</v>
      </c>
      <c r="C2909" s="7" t="s">
        <v>62</v>
      </c>
      <c r="D2909" s="7" t="s">
        <v>56</v>
      </c>
      <c r="E2909" s="9">
        <v>363</v>
      </c>
      <c r="F2909" s="9">
        <v>206</v>
      </c>
      <c r="G2909" s="9">
        <f t="shared" si="91"/>
        <v>74778</v>
      </c>
      <c r="H2909" s="9">
        <v>0</v>
      </c>
      <c r="I2909" s="9">
        <v>0</v>
      </c>
      <c r="J2909" s="34">
        <v>0</v>
      </c>
      <c r="K2909" s="34">
        <v>0</v>
      </c>
      <c r="L2909" s="9">
        <v>0</v>
      </c>
    </row>
    <row r="2910" spans="1:12" x14ac:dyDescent="0.3">
      <c r="A2910" s="3" t="s">
        <v>269</v>
      </c>
      <c r="B2910" s="3">
        <f t="shared" si="90"/>
        <v>45642</v>
      </c>
      <c r="C2910" s="7" t="s">
        <v>62</v>
      </c>
      <c r="D2910" s="7" t="s">
        <v>57</v>
      </c>
      <c r="E2910" s="9">
        <v>450</v>
      </c>
      <c r="F2910" s="9">
        <v>179</v>
      </c>
      <c r="G2910" s="9">
        <f t="shared" si="91"/>
        <v>80550</v>
      </c>
      <c r="H2910" s="9">
        <v>1</v>
      </c>
      <c r="I2910" s="9">
        <v>0</v>
      </c>
      <c r="J2910" s="34">
        <v>0.13</v>
      </c>
      <c r="K2910" s="34">
        <v>0.03</v>
      </c>
      <c r="L2910" s="9">
        <v>0</v>
      </c>
    </row>
    <row r="2911" spans="1:12" x14ac:dyDescent="0.3">
      <c r="A2911" s="3" t="s">
        <v>269</v>
      </c>
      <c r="B2911" s="3">
        <f t="shared" si="90"/>
        <v>45642</v>
      </c>
      <c r="C2911" s="7" t="s">
        <v>62</v>
      </c>
      <c r="D2911" s="7" t="s">
        <v>58</v>
      </c>
      <c r="E2911" s="9">
        <v>60</v>
      </c>
      <c r="F2911" s="9">
        <v>5262</v>
      </c>
      <c r="G2911" s="9">
        <f t="shared" si="91"/>
        <v>315720</v>
      </c>
      <c r="H2911" s="9">
        <v>0</v>
      </c>
      <c r="I2911" s="9">
        <v>0</v>
      </c>
      <c r="J2911" s="34">
        <v>0</v>
      </c>
      <c r="K2911" s="34">
        <v>0</v>
      </c>
      <c r="L2911" s="9">
        <v>0</v>
      </c>
    </row>
    <row r="2912" spans="1:12" x14ac:dyDescent="0.3">
      <c r="A2912" s="3" t="s">
        <v>269</v>
      </c>
      <c r="B2912" s="3">
        <f t="shared" si="90"/>
        <v>45642</v>
      </c>
      <c r="C2912" s="7" t="s">
        <v>62</v>
      </c>
      <c r="D2912" s="7" t="s">
        <v>59</v>
      </c>
      <c r="E2912" s="9">
        <v>56</v>
      </c>
      <c r="F2912" s="9">
        <v>5084</v>
      </c>
      <c r="G2912" s="9">
        <f t="shared" si="91"/>
        <v>284704</v>
      </c>
      <c r="H2912" s="9">
        <v>0</v>
      </c>
      <c r="I2912" s="9">
        <v>0</v>
      </c>
      <c r="J2912" s="34">
        <v>0</v>
      </c>
      <c r="K2912" s="34">
        <v>0</v>
      </c>
      <c r="L2912" s="9">
        <v>0</v>
      </c>
    </row>
    <row r="2913" spans="1:12" x14ac:dyDescent="0.3">
      <c r="A2913" s="3" t="s">
        <v>269</v>
      </c>
      <c r="B2913" s="3">
        <f t="shared" si="90"/>
        <v>45642</v>
      </c>
      <c r="C2913" s="7" t="s">
        <v>62</v>
      </c>
      <c r="D2913" s="7" t="s">
        <v>60</v>
      </c>
      <c r="E2913" s="9">
        <v>49</v>
      </c>
      <c r="F2913" s="9">
        <v>4943</v>
      </c>
      <c r="G2913" s="9">
        <f t="shared" si="91"/>
        <v>242207</v>
      </c>
      <c r="H2913" s="9">
        <v>0</v>
      </c>
      <c r="I2913" s="9">
        <v>0</v>
      </c>
      <c r="J2913" s="34">
        <v>0</v>
      </c>
      <c r="K2913" s="34">
        <v>0</v>
      </c>
      <c r="L2913" s="9">
        <v>0</v>
      </c>
    </row>
    <row r="2914" spans="1:12" x14ac:dyDescent="0.3">
      <c r="A2914" s="3" t="s">
        <v>269</v>
      </c>
      <c r="B2914" s="3">
        <f t="shared" si="90"/>
        <v>45642</v>
      </c>
      <c r="C2914" s="7" t="s">
        <v>62</v>
      </c>
      <c r="D2914" s="7" t="s">
        <v>61</v>
      </c>
      <c r="E2914" s="9">
        <v>55</v>
      </c>
      <c r="F2914" s="9">
        <v>1228</v>
      </c>
      <c r="G2914" s="9">
        <f t="shared" si="91"/>
        <v>67540</v>
      </c>
      <c r="H2914" s="9">
        <v>0</v>
      </c>
      <c r="I2914" s="9">
        <v>0</v>
      </c>
      <c r="J2914" s="34">
        <v>0</v>
      </c>
      <c r="K2914" s="34">
        <v>0</v>
      </c>
      <c r="L2914" s="9">
        <v>0</v>
      </c>
    </row>
    <row r="2915" spans="1:12" x14ac:dyDescent="0.3">
      <c r="A2915" s="3" t="s">
        <v>269</v>
      </c>
      <c r="B2915" s="3">
        <f t="shared" si="90"/>
        <v>45642</v>
      </c>
      <c r="C2915" s="7" t="s">
        <v>66</v>
      </c>
      <c r="D2915" s="7" t="s">
        <v>46</v>
      </c>
      <c r="E2915" s="9">
        <v>183</v>
      </c>
      <c r="F2915" s="9">
        <v>305</v>
      </c>
      <c r="G2915" s="9">
        <f t="shared" si="91"/>
        <v>55815</v>
      </c>
      <c r="H2915" s="9">
        <v>0</v>
      </c>
      <c r="I2915" s="9">
        <v>0</v>
      </c>
      <c r="J2915" s="34">
        <v>0</v>
      </c>
      <c r="K2915" s="34">
        <v>0</v>
      </c>
      <c r="L2915" s="9">
        <v>0</v>
      </c>
    </row>
    <row r="2916" spans="1:12" x14ac:dyDescent="0.3">
      <c r="A2916" s="3" t="s">
        <v>269</v>
      </c>
      <c r="B2916" s="3">
        <f t="shared" si="90"/>
        <v>45642</v>
      </c>
      <c r="C2916" s="7" t="s">
        <v>66</v>
      </c>
      <c r="D2916" s="7" t="s">
        <v>49</v>
      </c>
      <c r="E2916" s="9">
        <v>186</v>
      </c>
      <c r="F2916" s="9">
        <v>314</v>
      </c>
      <c r="G2916" s="9">
        <f t="shared" si="91"/>
        <v>58404</v>
      </c>
      <c r="H2916" s="9">
        <v>0</v>
      </c>
      <c r="I2916" s="9">
        <v>0</v>
      </c>
      <c r="J2916" s="34">
        <v>0</v>
      </c>
      <c r="K2916" s="34">
        <v>0</v>
      </c>
      <c r="L2916" s="9">
        <v>2</v>
      </c>
    </row>
    <row r="2917" spans="1:12" x14ac:dyDescent="0.3">
      <c r="A2917" s="3" t="s">
        <v>269</v>
      </c>
      <c r="B2917" s="3">
        <f t="shared" si="90"/>
        <v>45642</v>
      </c>
      <c r="C2917" s="7" t="s">
        <v>66</v>
      </c>
      <c r="D2917" s="7" t="s">
        <v>50</v>
      </c>
      <c r="E2917" s="9">
        <v>210</v>
      </c>
      <c r="F2917" s="9">
        <v>326</v>
      </c>
      <c r="G2917" s="9">
        <f t="shared" si="91"/>
        <v>68460</v>
      </c>
      <c r="H2917" s="9">
        <v>1</v>
      </c>
      <c r="I2917" s="9">
        <v>0</v>
      </c>
      <c r="J2917" s="34">
        <v>0.16</v>
      </c>
      <c r="K2917" s="34">
        <v>0.01</v>
      </c>
      <c r="L2917" s="9">
        <v>0</v>
      </c>
    </row>
    <row r="2918" spans="1:12" x14ac:dyDescent="0.3">
      <c r="A2918" s="3" t="s">
        <v>269</v>
      </c>
      <c r="B2918" s="3">
        <f t="shared" si="90"/>
        <v>45642</v>
      </c>
      <c r="C2918" s="7" t="s">
        <v>66</v>
      </c>
      <c r="D2918" s="7" t="s">
        <v>51</v>
      </c>
      <c r="E2918" s="9">
        <v>204</v>
      </c>
      <c r="F2918" s="9">
        <v>360</v>
      </c>
      <c r="G2918" s="9">
        <f t="shared" si="91"/>
        <v>73440</v>
      </c>
      <c r="H2918" s="9">
        <v>1</v>
      </c>
      <c r="I2918" s="9">
        <v>0</v>
      </c>
      <c r="J2918" s="34">
        <v>0.11</v>
      </c>
      <c r="K2918" s="34">
        <v>0.01</v>
      </c>
      <c r="L2918" s="9">
        <v>0</v>
      </c>
    </row>
    <row r="2919" spans="1:12" x14ac:dyDescent="0.3">
      <c r="A2919" s="3" t="s">
        <v>269</v>
      </c>
      <c r="B2919" s="3">
        <f t="shared" si="90"/>
        <v>45642</v>
      </c>
      <c r="C2919" s="7" t="s">
        <v>66</v>
      </c>
      <c r="D2919" s="7" t="s">
        <v>52</v>
      </c>
      <c r="E2919" s="9">
        <v>179</v>
      </c>
      <c r="F2919" s="9">
        <v>266</v>
      </c>
      <c r="G2919" s="9">
        <f t="shared" si="91"/>
        <v>47614</v>
      </c>
      <c r="H2919" s="9">
        <v>0</v>
      </c>
      <c r="I2919" s="9">
        <v>0</v>
      </c>
      <c r="J2919" s="34">
        <v>0</v>
      </c>
      <c r="K2919" s="34">
        <v>0</v>
      </c>
      <c r="L2919" s="9">
        <v>0</v>
      </c>
    </row>
    <row r="2920" spans="1:12" x14ac:dyDescent="0.3">
      <c r="A2920" s="3" t="s">
        <v>269</v>
      </c>
      <c r="B2920" s="3">
        <f t="shared" si="90"/>
        <v>45642</v>
      </c>
      <c r="C2920" s="7" t="s">
        <v>66</v>
      </c>
      <c r="D2920" s="7" t="s">
        <v>54</v>
      </c>
      <c r="E2920" s="9">
        <v>259</v>
      </c>
      <c r="F2920" s="9">
        <v>173</v>
      </c>
      <c r="G2920" s="9">
        <f t="shared" si="91"/>
        <v>44807</v>
      </c>
      <c r="H2920" s="9">
        <v>0</v>
      </c>
      <c r="I2920" s="9">
        <v>0</v>
      </c>
      <c r="J2920" s="34">
        <v>0</v>
      </c>
      <c r="K2920" s="34">
        <v>0</v>
      </c>
      <c r="L2920" s="9">
        <v>0</v>
      </c>
    </row>
    <row r="2921" spans="1:12" x14ac:dyDescent="0.3">
      <c r="A2921" s="3" t="s">
        <v>269</v>
      </c>
      <c r="B2921" s="3">
        <f t="shared" si="90"/>
        <v>45642</v>
      </c>
      <c r="C2921" s="7" t="s">
        <v>66</v>
      </c>
      <c r="D2921" s="7" t="s">
        <v>55</v>
      </c>
      <c r="E2921" s="9">
        <v>268</v>
      </c>
      <c r="F2921" s="9">
        <v>192</v>
      </c>
      <c r="G2921" s="9">
        <f t="shared" si="91"/>
        <v>51456</v>
      </c>
      <c r="H2921" s="9">
        <v>0</v>
      </c>
      <c r="I2921" s="9">
        <v>0</v>
      </c>
      <c r="J2921" s="34">
        <v>0</v>
      </c>
      <c r="K2921" s="34">
        <v>0</v>
      </c>
      <c r="L2921" s="9">
        <v>0</v>
      </c>
    </row>
    <row r="2922" spans="1:12" x14ac:dyDescent="0.3">
      <c r="A2922" s="3" t="s">
        <v>269</v>
      </c>
      <c r="B2922" s="3">
        <f t="shared" si="90"/>
        <v>45642</v>
      </c>
      <c r="C2922" s="7" t="s">
        <v>66</v>
      </c>
      <c r="D2922" s="7" t="s">
        <v>56</v>
      </c>
      <c r="E2922" s="9">
        <v>259</v>
      </c>
      <c r="F2922" s="9">
        <v>211</v>
      </c>
      <c r="G2922" s="9">
        <f t="shared" si="91"/>
        <v>54649</v>
      </c>
      <c r="H2922" s="9">
        <v>0</v>
      </c>
      <c r="I2922" s="9">
        <v>0</v>
      </c>
      <c r="J2922" s="34">
        <v>0</v>
      </c>
      <c r="K2922" s="34">
        <v>0</v>
      </c>
      <c r="L2922" s="9">
        <v>0</v>
      </c>
    </row>
    <row r="2923" spans="1:12" x14ac:dyDescent="0.3">
      <c r="A2923" s="3" t="s">
        <v>269</v>
      </c>
      <c r="B2923" s="3">
        <f t="shared" si="90"/>
        <v>45642</v>
      </c>
      <c r="C2923" s="7" t="s">
        <v>66</v>
      </c>
      <c r="D2923" s="7" t="s">
        <v>57</v>
      </c>
      <c r="E2923" s="9">
        <v>260</v>
      </c>
      <c r="F2923" s="9">
        <v>184</v>
      </c>
      <c r="G2923" s="9">
        <f t="shared" si="91"/>
        <v>47840</v>
      </c>
      <c r="H2923" s="9">
        <v>0</v>
      </c>
      <c r="I2923" s="9">
        <v>0</v>
      </c>
      <c r="J2923" s="34">
        <v>0</v>
      </c>
      <c r="K2923" s="34">
        <v>0</v>
      </c>
      <c r="L2923" s="9">
        <v>0</v>
      </c>
    </row>
    <row r="2924" spans="1:12" x14ac:dyDescent="0.3">
      <c r="A2924" s="3" t="s">
        <v>269</v>
      </c>
      <c r="B2924" s="3">
        <f t="shared" si="90"/>
        <v>45642</v>
      </c>
      <c r="C2924" s="7" t="s">
        <v>66</v>
      </c>
      <c r="D2924" s="7" t="s">
        <v>58</v>
      </c>
      <c r="E2924" s="9">
        <v>44</v>
      </c>
      <c r="F2924" s="9">
        <v>5397</v>
      </c>
      <c r="G2924" s="9">
        <f t="shared" si="91"/>
        <v>237468</v>
      </c>
      <c r="H2924" s="9">
        <v>0</v>
      </c>
      <c r="I2924" s="9">
        <v>0</v>
      </c>
      <c r="J2924" s="34">
        <v>0</v>
      </c>
      <c r="K2924" s="34">
        <v>0</v>
      </c>
      <c r="L2924" s="9">
        <v>0</v>
      </c>
    </row>
    <row r="2925" spans="1:12" x14ac:dyDescent="0.3">
      <c r="A2925" s="3" t="s">
        <v>269</v>
      </c>
      <c r="B2925" s="3">
        <f t="shared" si="90"/>
        <v>45642</v>
      </c>
      <c r="C2925" s="7" t="s">
        <v>66</v>
      </c>
      <c r="D2925" s="7" t="s">
        <v>59</v>
      </c>
      <c r="E2925" s="9">
        <v>49</v>
      </c>
      <c r="F2925" s="9">
        <v>5262</v>
      </c>
      <c r="G2925" s="9">
        <f t="shared" si="91"/>
        <v>257838</v>
      </c>
      <c r="H2925" s="9">
        <v>0</v>
      </c>
      <c r="I2925" s="9">
        <v>0</v>
      </c>
      <c r="J2925" s="34">
        <v>0</v>
      </c>
      <c r="K2925" s="34">
        <v>0</v>
      </c>
      <c r="L2925" s="9">
        <v>0</v>
      </c>
    </row>
    <row r="2926" spans="1:12" x14ac:dyDescent="0.3">
      <c r="A2926" s="3" t="s">
        <v>269</v>
      </c>
      <c r="B2926" s="3">
        <f t="shared" si="90"/>
        <v>45642</v>
      </c>
      <c r="C2926" s="7" t="s">
        <v>66</v>
      </c>
      <c r="D2926" s="7" t="s">
        <v>60</v>
      </c>
      <c r="E2926" s="9">
        <v>44</v>
      </c>
      <c r="F2926" s="9">
        <v>5060</v>
      </c>
      <c r="G2926" s="9">
        <f t="shared" si="91"/>
        <v>222640</v>
      </c>
      <c r="H2926" s="9">
        <v>0</v>
      </c>
      <c r="I2926" s="9">
        <v>0</v>
      </c>
      <c r="J2926" s="34">
        <v>0</v>
      </c>
      <c r="K2926" s="34">
        <v>0</v>
      </c>
      <c r="L2926" s="9">
        <v>0</v>
      </c>
    </row>
    <row r="2927" spans="1:12" x14ac:dyDescent="0.3">
      <c r="A2927" s="3" t="s">
        <v>269</v>
      </c>
      <c r="B2927" s="3">
        <f t="shared" si="90"/>
        <v>45642</v>
      </c>
      <c r="C2927" s="7" t="s">
        <v>70</v>
      </c>
      <c r="D2927" s="7" t="s">
        <v>46</v>
      </c>
      <c r="E2927" s="9">
        <v>98</v>
      </c>
      <c r="F2927" s="9">
        <v>313</v>
      </c>
      <c r="G2927" s="9">
        <f t="shared" si="91"/>
        <v>30674</v>
      </c>
      <c r="H2927" s="9">
        <v>0</v>
      </c>
      <c r="I2927" s="9">
        <v>0</v>
      </c>
      <c r="J2927" s="34">
        <v>0</v>
      </c>
      <c r="K2927" s="34">
        <v>0</v>
      </c>
      <c r="L2927" s="9">
        <v>0</v>
      </c>
    </row>
    <row r="2928" spans="1:12" x14ac:dyDescent="0.3">
      <c r="A2928" s="3" t="s">
        <v>269</v>
      </c>
      <c r="B2928" s="3">
        <f t="shared" si="90"/>
        <v>45642</v>
      </c>
      <c r="C2928" s="7" t="s">
        <v>70</v>
      </c>
      <c r="D2928" s="7" t="s">
        <v>49</v>
      </c>
      <c r="E2928" s="9">
        <v>98</v>
      </c>
      <c r="F2928" s="9">
        <v>324</v>
      </c>
      <c r="G2928" s="9">
        <f t="shared" si="91"/>
        <v>31752</v>
      </c>
      <c r="H2928" s="9">
        <v>0</v>
      </c>
      <c r="I2928" s="9">
        <v>0</v>
      </c>
      <c r="J2928" s="34">
        <v>0</v>
      </c>
      <c r="K2928" s="34">
        <v>0</v>
      </c>
      <c r="L2928" s="9">
        <v>0</v>
      </c>
    </row>
    <row r="2929" spans="1:12" x14ac:dyDescent="0.3">
      <c r="A2929" s="3" t="s">
        <v>269</v>
      </c>
      <c r="B2929" s="3">
        <f t="shared" si="90"/>
        <v>45642</v>
      </c>
      <c r="C2929" s="7" t="s">
        <v>70</v>
      </c>
      <c r="D2929" s="7" t="s">
        <v>50</v>
      </c>
      <c r="E2929" s="9">
        <v>108</v>
      </c>
      <c r="F2929" s="9">
        <v>335</v>
      </c>
      <c r="G2929" s="9">
        <f t="shared" si="91"/>
        <v>36180</v>
      </c>
      <c r="H2929" s="9">
        <v>1</v>
      </c>
      <c r="I2929" s="9">
        <v>0</v>
      </c>
      <c r="J2929" s="34">
        <v>0.18</v>
      </c>
      <c r="K2929" s="34">
        <v>0.01</v>
      </c>
      <c r="L2929" s="9">
        <v>0</v>
      </c>
    </row>
    <row r="2930" spans="1:12" x14ac:dyDescent="0.3">
      <c r="A2930" s="3" t="s">
        <v>269</v>
      </c>
      <c r="B2930" s="3">
        <f t="shared" si="90"/>
        <v>45642</v>
      </c>
      <c r="C2930" s="7" t="s">
        <v>70</v>
      </c>
      <c r="D2930" s="7" t="s">
        <v>52</v>
      </c>
      <c r="E2930" s="9">
        <v>99</v>
      </c>
      <c r="F2930" s="9">
        <v>275</v>
      </c>
      <c r="G2930" s="9">
        <f t="shared" si="91"/>
        <v>27225</v>
      </c>
      <c r="H2930" s="9">
        <v>1</v>
      </c>
      <c r="I2930" s="9">
        <v>1</v>
      </c>
      <c r="J2930" s="34">
        <v>0.13</v>
      </c>
      <c r="K2930" s="34">
        <v>0.01</v>
      </c>
      <c r="L2930" s="9">
        <v>1</v>
      </c>
    </row>
    <row r="2931" spans="1:12" x14ac:dyDescent="0.3">
      <c r="A2931" s="3" t="s">
        <v>269</v>
      </c>
      <c r="B2931" s="3">
        <f t="shared" si="90"/>
        <v>45642</v>
      </c>
      <c r="C2931" s="7" t="s">
        <v>70</v>
      </c>
      <c r="D2931" s="7" t="s">
        <v>55</v>
      </c>
      <c r="E2931" s="9">
        <v>117</v>
      </c>
      <c r="F2931" s="9">
        <v>196</v>
      </c>
      <c r="G2931" s="9">
        <f t="shared" si="91"/>
        <v>22932</v>
      </c>
      <c r="H2931" s="9">
        <v>0</v>
      </c>
      <c r="I2931" s="9">
        <v>0</v>
      </c>
      <c r="J2931" s="34">
        <v>0</v>
      </c>
      <c r="K2931" s="34">
        <v>0</v>
      </c>
      <c r="L2931" s="9">
        <v>0</v>
      </c>
    </row>
    <row r="2932" spans="1:12" x14ac:dyDescent="0.3">
      <c r="A2932" s="3" t="s">
        <v>269</v>
      </c>
      <c r="B2932" s="3">
        <f t="shared" si="90"/>
        <v>45642</v>
      </c>
      <c r="C2932" s="7" t="s">
        <v>70</v>
      </c>
      <c r="D2932" s="7" t="s">
        <v>56</v>
      </c>
      <c r="E2932" s="9">
        <v>111</v>
      </c>
      <c r="F2932" s="9">
        <v>216</v>
      </c>
      <c r="G2932" s="9">
        <f t="shared" si="91"/>
        <v>23976</v>
      </c>
      <c r="H2932" s="9">
        <v>0</v>
      </c>
      <c r="I2932" s="9">
        <v>0</v>
      </c>
      <c r="J2932" s="34">
        <v>0</v>
      </c>
      <c r="K2932" s="34">
        <v>0</v>
      </c>
      <c r="L2932" s="9">
        <v>0</v>
      </c>
    </row>
    <row r="2933" spans="1:12" x14ac:dyDescent="0.3">
      <c r="A2933" s="3" t="s">
        <v>269</v>
      </c>
      <c r="B2933" s="3">
        <f t="shared" si="90"/>
        <v>45642</v>
      </c>
      <c r="C2933" s="7" t="s">
        <v>70</v>
      </c>
      <c r="D2933" s="7" t="s">
        <v>57</v>
      </c>
      <c r="E2933" s="9">
        <v>114</v>
      </c>
      <c r="F2933" s="9">
        <v>186</v>
      </c>
      <c r="G2933" s="9">
        <f t="shared" si="91"/>
        <v>21204</v>
      </c>
      <c r="H2933" s="9">
        <v>0</v>
      </c>
      <c r="I2933" s="9">
        <v>0</v>
      </c>
      <c r="J2933" s="34">
        <v>0</v>
      </c>
      <c r="K2933" s="34">
        <v>0</v>
      </c>
      <c r="L2933" s="9">
        <v>1</v>
      </c>
    </row>
    <row r="2934" spans="1:12" x14ac:dyDescent="0.3">
      <c r="A2934" s="3" t="s">
        <v>269</v>
      </c>
      <c r="B2934" s="3">
        <f t="shared" si="90"/>
        <v>45642</v>
      </c>
      <c r="C2934" s="7" t="s">
        <v>74</v>
      </c>
      <c r="D2934" s="7" t="s">
        <v>46</v>
      </c>
      <c r="E2934" s="9">
        <v>222</v>
      </c>
      <c r="F2934" s="9">
        <v>301</v>
      </c>
      <c r="G2934" s="9">
        <f t="shared" si="91"/>
        <v>66822</v>
      </c>
      <c r="H2934" s="9">
        <v>0</v>
      </c>
      <c r="I2934" s="9">
        <v>0</v>
      </c>
      <c r="J2934" s="34">
        <v>0</v>
      </c>
      <c r="K2934" s="34">
        <v>0</v>
      </c>
      <c r="L2934" s="9">
        <v>0</v>
      </c>
    </row>
    <row r="2935" spans="1:12" x14ac:dyDescent="0.3">
      <c r="A2935" s="3" t="s">
        <v>269</v>
      </c>
      <c r="B2935" s="3">
        <f t="shared" si="90"/>
        <v>45642</v>
      </c>
      <c r="C2935" s="7" t="s">
        <v>74</v>
      </c>
      <c r="D2935" s="7" t="s">
        <v>49</v>
      </c>
      <c r="E2935" s="9">
        <v>248</v>
      </c>
      <c r="F2935" s="9">
        <v>309</v>
      </c>
      <c r="G2935" s="9">
        <f t="shared" si="91"/>
        <v>76632</v>
      </c>
      <c r="H2935" s="9">
        <v>0</v>
      </c>
      <c r="I2935" s="9">
        <v>0</v>
      </c>
      <c r="J2935" s="34">
        <v>0</v>
      </c>
      <c r="K2935" s="34">
        <v>0</v>
      </c>
      <c r="L2935" s="9">
        <v>0</v>
      </c>
    </row>
    <row r="2936" spans="1:12" x14ac:dyDescent="0.3">
      <c r="A2936" s="3" t="s">
        <v>269</v>
      </c>
      <c r="B2936" s="3">
        <f t="shared" si="90"/>
        <v>45642</v>
      </c>
      <c r="C2936" s="7" t="s">
        <v>74</v>
      </c>
      <c r="D2936" s="7" t="s">
        <v>50</v>
      </c>
      <c r="E2936" s="9">
        <v>262</v>
      </c>
      <c r="F2936" s="9">
        <v>320</v>
      </c>
      <c r="G2936" s="9">
        <f t="shared" si="91"/>
        <v>83840</v>
      </c>
      <c r="H2936" s="9">
        <v>0</v>
      </c>
      <c r="I2936" s="9">
        <v>0</v>
      </c>
      <c r="J2936" s="34">
        <v>0</v>
      </c>
      <c r="K2936" s="34">
        <v>0</v>
      </c>
      <c r="L2936" s="9">
        <v>0</v>
      </c>
    </row>
    <row r="2937" spans="1:12" x14ac:dyDescent="0.3">
      <c r="A2937" s="3" t="s">
        <v>269</v>
      </c>
      <c r="B2937" s="3">
        <f t="shared" si="90"/>
        <v>45642</v>
      </c>
      <c r="C2937" s="7" t="s">
        <v>74</v>
      </c>
      <c r="D2937" s="7" t="s">
        <v>51</v>
      </c>
      <c r="E2937" s="9">
        <v>298</v>
      </c>
      <c r="F2937" s="9">
        <v>354</v>
      </c>
      <c r="G2937" s="9">
        <f t="shared" si="91"/>
        <v>105492</v>
      </c>
      <c r="H2937" s="9">
        <v>1</v>
      </c>
      <c r="I2937" s="9">
        <v>0</v>
      </c>
      <c r="J2937" s="34">
        <v>0.2</v>
      </c>
      <c r="K2937" s="34">
        <v>0.02</v>
      </c>
      <c r="L2937" s="9">
        <v>0</v>
      </c>
    </row>
    <row r="2938" spans="1:12" x14ac:dyDescent="0.3">
      <c r="A2938" s="3" t="s">
        <v>269</v>
      </c>
      <c r="B2938" s="3">
        <f t="shared" si="90"/>
        <v>45642</v>
      </c>
      <c r="C2938" s="7" t="s">
        <v>74</v>
      </c>
      <c r="D2938" s="7" t="s">
        <v>52</v>
      </c>
      <c r="E2938" s="9">
        <v>353</v>
      </c>
      <c r="F2938" s="9">
        <v>262</v>
      </c>
      <c r="G2938" s="9">
        <f t="shared" si="91"/>
        <v>92486</v>
      </c>
      <c r="H2938" s="9">
        <v>1</v>
      </c>
      <c r="I2938" s="9">
        <v>1</v>
      </c>
      <c r="J2938" s="34">
        <v>0.16</v>
      </c>
      <c r="K2938" s="34">
        <v>0.02</v>
      </c>
      <c r="L2938" s="9">
        <v>0</v>
      </c>
    </row>
    <row r="2939" spans="1:12" x14ac:dyDescent="0.3">
      <c r="A2939" s="3" t="s">
        <v>269</v>
      </c>
      <c r="B2939" s="3">
        <f t="shared" si="90"/>
        <v>45642</v>
      </c>
      <c r="C2939" s="7" t="s">
        <v>74</v>
      </c>
      <c r="D2939" s="7" t="s">
        <v>54</v>
      </c>
      <c r="E2939" s="9">
        <v>327</v>
      </c>
      <c r="F2939" s="9">
        <v>169</v>
      </c>
      <c r="G2939" s="9">
        <f t="shared" si="91"/>
        <v>55263</v>
      </c>
      <c r="H2939" s="9">
        <v>0</v>
      </c>
      <c r="I2939" s="9">
        <v>0</v>
      </c>
      <c r="J2939" s="34">
        <v>0</v>
      </c>
      <c r="K2939" s="34">
        <v>0</v>
      </c>
      <c r="L2939" s="9">
        <v>0</v>
      </c>
    </row>
    <row r="2940" spans="1:12" x14ac:dyDescent="0.3">
      <c r="A2940" s="3" t="s">
        <v>269</v>
      </c>
      <c r="B2940" s="3">
        <f t="shared" si="90"/>
        <v>45642</v>
      </c>
      <c r="C2940" s="7" t="s">
        <v>74</v>
      </c>
      <c r="D2940" s="7" t="s">
        <v>55</v>
      </c>
      <c r="E2940" s="9">
        <v>539</v>
      </c>
      <c r="F2940" s="9">
        <v>186</v>
      </c>
      <c r="G2940" s="9">
        <f t="shared" si="91"/>
        <v>100254</v>
      </c>
      <c r="H2940" s="9">
        <v>1</v>
      </c>
      <c r="I2940" s="9">
        <v>1</v>
      </c>
      <c r="J2940" s="34">
        <v>0.23</v>
      </c>
      <c r="K2940" s="34">
        <v>0.03</v>
      </c>
      <c r="L2940" s="9">
        <v>0</v>
      </c>
    </row>
    <row r="2941" spans="1:12" x14ac:dyDescent="0.3">
      <c r="A2941" s="3" t="s">
        <v>269</v>
      </c>
      <c r="B2941" s="3">
        <f t="shared" si="90"/>
        <v>45642</v>
      </c>
      <c r="C2941" s="7" t="s">
        <v>74</v>
      </c>
      <c r="D2941" s="7" t="s">
        <v>56</v>
      </c>
      <c r="E2941" s="9">
        <v>337</v>
      </c>
      <c r="F2941" s="9">
        <v>207</v>
      </c>
      <c r="G2941" s="9">
        <f t="shared" si="91"/>
        <v>69759</v>
      </c>
      <c r="H2941" s="9">
        <v>0</v>
      </c>
      <c r="I2941" s="9">
        <v>0</v>
      </c>
      <c r="J2941" s="34">
        <v>0</v>
      </c>
      <c r="K2941" s="34">
        <v>0</v>
      </c>
      <c r="L2941" s="9">
        <v>0</v>
      </c>
    </row>
    <row r="2942" spans="1:12" x14ac:dyDescent="0.3">
      <c r="A2942" s="3" t="s">
        <v>269</v>
      </c>
      <c r="B2942" s="3">
        <f t="shared" si="90"/>
        <v>45642</v>
      </c>
      <c r="C2942" s="7" t="s">
        <v>74</v>
      </c>
      <c r="D2942" s="7" t="s">
        <v>57</v>
      </c>
      <c r="E2942" s="9">
        <v>377</v>
      </c>
      <c r="F2942" s="9">
        <v>177</v>
      </c>
      <c r="G2942" s="9">
        <f t="shared" si="91"/>
        <v>66729</v>
      </c>
      <c r="H2942" s="9">
        <v>0</v>
      </c>
      <c r="I2942" s="9">
        <v>0</v>
      </c>
      <c r="J2942" s="34">
        <v>0</v>
      </c>
      <c r="K2942" s="34">
        <v>0</v>
      </c>
      <c r="L2942" s="9">
        <v>0</v>
      </c>
    </row>
    <row r="2943" spans="1:12" x14ac:dyDescent="0.3">
      <c r="A2943" s="3" t="s">
        <v>269</v>
      </c>
      <c r="B2943" s="3">
        <f t="shared" si="90"/>
        <v>45642</v>
      </c>
      <c r="C2943" s="7" t="s">
        <v>74</v>
      </c>
      <c r="D2943" s="7" t="s">
        <v>58</v>
      </c>
      <c r="E2943" s="9">
        <v>54</v>
      </c>
      <c r="F2943" s="9">
        <v>5285</v>
      </c>
      <c r="G2943" s="9">
        <f t="shared" si="91"/>
        <v>285390</v>
      </c>
      <c r="H2943" s="9">
        <v>0</v>
      </c>
      <c r="I2943" s="9">
        <v>0</v>
      </c>
      <c r="J2943" s="34">
        <v>0</v>
      </c>
      <c r="K2943" s="34">
        <v>0</v>
      </c>
      <c r="L2943" s="9">
        <v>0</v>
      </c>
    </row>
    <row r="2944" spans="1:12" x14ac:dyDescent="0.3">
      <c r="A2944" s="3" t="s">
        <v>269</v>
      </c>
      <c r="B2944" s="3">
        <f t="shared" si="90"/>
        <v>45642</v>
      </c>
      <c r="C2944" s="7" t="s">
        <v>74</v>
      </c>
      <c r="D2944" s="7" t="s">
        <v>59</v>
      </c>
      <c r="E2944" s="9">
        <v>57</v>
      </c>
      <c r="F2944" s="9">
        <v>5130</v>
      </c>
      <c r="G2944" s="9">
        <f t="shared" si="91"/>
        <v>292410</v>
      </c>
      <c r="H2944" s="9">
        <v>0</v>
      </c>
      <c r="I2944" s="9">
        <v>0</v>
      </c>
      <c r="J2944" s="34">
        <v>0</v>
      </c>
      <c r="K2944" s="34">
        <v>0</v>
      </c>
      <c r="L2944" s="9">
        <v>0</v>
      </c>
    </row>
    <row r="2945" spans="1:12" x14ac:dyDescent="0.3">
      <c r="A2945" s="3" t="s">
        <v>269</v>
      </c>
      <c r="B2945" s="3">
        <f t="shared" si="90"/>
        <v>45642</v>
      </c>
      <c r="C2945" s="7" t="s">
        <v>74</v>
      </c>
      <c r="D2945" s="7" t="s">
        <v>60</v>
      </c>
      <c r="E2945" s="9">
        <v>52</v>
      </c>
      <c r="F2945" s="9">
        <v>5010</v>
      </c>
      <c r="G2945" s="9">
        <f t="shared" si="91"/>
        <v>260520</v>
      </c>
      <c r="H2945" s="9">
        <v>0</v>
      </c>
      <c r="I2945" s="9">
        <v>0</v>
      </c>
      <c r="J2945" s="34">
        <v>0</v>
      </c>
      <c r="K2945" s="34">
        <v>0</v>
      </c>
      <c r="L2945" s="9">
        <v>0</v>
      </c>
    </row>
    <row r="2946" spans="1:12" x14ac:dyDescent="0.3">
      <c r="A2946" s="3" t="s">
        <v>269</v>
      </c>
      <c r="B2946" s="3">
        <f t="shared" ref="B2946:B3009" si="92">DATE(LEFT(A2946,4),1,1)
 + MOD(1 - WEEKDAY(DATE(LEFT(A2946,4),1,1),2),7)
 + 7*(VALUE(RIGHT(A2946,2)) - 1)</f>
        <v>45642</v>
      </c>
      <c r="C2946" s="7" t="s">
        <v>74</v>
      </c>
      <c r="D2946" s="7" t="s">
        <v>61</v>
      </c>
      <c r="E2946" s="9">
        <v>53</v>
      </c>
      <c r="F2946" s="9">
        <v>1229</v>
      </c>
      <c r="G2946" s="9">
        <f t="shared" ref="G2946:G3009" si="93">E2946*F2946</f>
        <v>65137</v>
      </c>
      <c r="H2946" s="9">
        <v>0</v>
      </c>
      <c r="I2946" s="9">
        <v>0</v>
      </c>
      <c r="J2946" s="34">
        <v>0</v>
      </c>
      <c r="K2946" s="34">
        <v>0</v>
      </c>
      <c r="L2946" s="9">
        <v>0</v>
      </c>
    </row>
    <row r="2947" spans="1:12" x14ac:dyDescent="0.3">
      <c r="A2947" s="3" t="s">
        <v>269</v>
      </c>
      <c r="B2947" s="3">
        <f t="shared" si="92"/>
        <v>45642</v>
      </c>
      <c r="C2947" s="7" t="s">
        <v>76</v>
      </c>
      <c r="D2947" s="7" t="s">
        <v>46</v>
      </c>
      <c r="E2947" s="9">
        <v>121</v>
      </c>
      <c r="F2947" s="9">
        <v>315</v>
      </c>
      <c r="G2947" s="9">
        <f t="shared" si="93"/>
        <v>38115</v>
      </c>
      <c r="H2947" s="9">
        <v>1</v>
      </c>
      <c r="I2947" s="9">
        <v>1</v>
      </c>
      <c r="J2947" s="34">
        <v>0.2</v>
      </c>
      <c r="K2947" s="34">
        <v>0.02</v>
      </c>
      <c r="L2947" s="9">
        <v>0</v>
      </c>
    </row>
    <row r="2948" spans="1:12" x14ac:dyDescent="0.3">
      <c r="A2948" s="3" t="s">
        <v>269</v>
      </c>
      <c r="B2948" s="3">
        <f t="shared" si="92"/>
        <v>45642</v>
      </c>
      <c r="C2948" s="7" t="s">
        <v>76</v>
      </c>
      <c r="D2948" s="7" t="s">
        <v>49</v>
      </c>
      <c r="E2948" s="9">
        <v>115</v>
      </c>
      <c r="F2948" s="9">
        <v>322</v>
      </c>
      <c r="G2948" s="9">
        <f t="shared" si="93"/>
        <v>37030</v>
      </c>
      <c r="H2948" s="9">
        <v>0</v>
      </c>
      <c r="I2948" s="9">
        <v>0</v>
      </c>
      <c r="J2948" s="34">
        <v>0</v>
      </c>
      <c r="K2948" s="34">
        <v>0</v>
      </c>
      <c r="L2948" s="9">
        <v>0</v>
      </c>
    </row>
    <row r="2949" spans="1:12" x14ac:dyDescent="0.3">
      <c r="A2949" s="3" t="s">
        <v>269</v>
      </c>
      <c r="B2949" s="3">
        <f t="shared" si="92"/>
        <v>45642</v>
      </c>
      <c r="C2949" s="7" t="s">
        <v>76</v>
      </c>
      <c r="D2949" s="7" t="s">
        <v>50</v>
      </c>
      <c r="E2949" s="9">
        <v>121</v>
      </c>
      <c r="F2949" s="9">
        <v>334</v>
      </c>
      <c r="G2949" s="9">
        <f t="shared" si="93"/>
        <v>40414</v>
      </c>
      <c r="H2949" s="9">
        <v>0</v>
      </c>
      <c r="I2949" s="9">
        <v>0</v>
      </c>
      <c r="J2949" s="34">
        <v>0</v>
      </c>
      <c r="K2949" s="34">
        <v>0</v>
      </c>
      <c r="L2949" s="9">
        <v>0</v>
      </c>
    </row>
    <row r="2950" spans="1:12" x14ac:dyDescent="0.3">
      <c r="A2950" s="3" t="s">
        <v>269</v>
      </c>
      <c r="B2950" s="3">
        <f t="shared" si="92"/>
        <v>45642</v>
      </c>
      <c r="C2950" s="7" t="s">
        <v>76</v>
      </c>
      <c r="D2950" s="7" t="s">
        <v>51</v>
      </c>
      <c r="E2950" s="9">
        <v>118</v>
      </c>
      <c r="F2950" s="9">
        <v>371</v>
      </c>
      <c r="G2950" s="9">
        <f t="shared" si="93"/>
        <v>43778</v>
      </c>
      <c r="H2950" s="9">
        <v>0</v>
      </c>
      <c r="I2950" s="9">
        <v>0</v>
      </c>
      <c r="J2950" s="34">
        <v>0</v>
      </c>
      <c r="K2950" s="34">
        <v>0</v>
      </c>
      <c r="L2950" s="9">
        <v>0</v>
      </c>
    </row>
    <row r="2951" spans="1:12" x14ac:dyDescent="0.3">
      <c r="A2951" s="3" t="s">
        <v>269</v>
      </c>
      <c r="B2951" s="3">
        <f t="shared" si="92"/>
        <v>45642</v>
      </c>
      <c r="C2951" s="7" t="s">
        <v>76</v>
      </c>
      <c r="D2951" s="7" t="s">
        <v>52</v>
      </c>
      <c r="E2951" s="9">
        <v>113</v>
      </c>
      <c r="F2951" s="9">
        <v>274</v>
      </c>
      <c r="G2951" s="9">
        <f t="shared" si="93"/>
        <v>30962</v>
      </c>
      <c r="H2951" s="9">
        <v>0</v>
      </c>
      <c r="I2951" s="9">
        <v>0</v>
      </c>
      <c r="J2951" s="34">
        <v>0</v>
      </c>
      <c r="K2951" s="34">
        <v>0</v>
      </c>
      <c r="L2951" s="9">
        <v>0</v>
      </c>
    </row>
    <row r="2952" spans="1:12" x14ac:dyDescent="0.3">
      <c r="A2952" s="3" t="s">
        <v>269</v>
      </c>
      <c r="B2952" s="3">
        <f t="shared" si="92"/>
        <v>45642</v>
      </c>
      <c r="C2952" s="7" t="s">
        <v>76</v>
      </c>
      <c r="D2952" s="7" t="s">
        <v>54</v>
      </c>
      <c r="E2952" s="9">
        <v>165</v>
      </c>
      <c r="F2952" s="9">
        <v>175</v>
      </c>
      <c r="G2952" s="9">
        <f t="shared" si="93"/>
        <v>28875</v>
      </c>
      <c r="H2952" s="9">
        <v>0</v>
      </c>
      <c r="I2952" s="9">
        <v>0</v>
      </c>
      <c r="J2952" s="34">
        <v>0</v>
      </c>
      <c r="K2952" s="34">
        <v>0</v>
      </c>
      <c r="L2952" s="9">
        <v>0</v>
      </c>
    </row>
    <row r="2953" spans="1:12" x14ac:dyDescent="0.3">
      <c r="A2953" s="3" t="s">
        <v>269</v>
      </c>
      <c r="B2953" s="3">
        <f t="shared" si="92"/>
        <v>45642</v>
      </c>
      <c r="C2953" s="7" t="s">
        <v>76</v>
      </c>
      <c r="D2953" s="7" t="s">
        <v>55</v>
      </c>
      <c r="E2953" s="9">
        <v>183</v>
      </c>
      <c r="F2953" s="9">
        <v>194</v>
      </c>
      <c r="G2953" s="9">
        <f t="shared" si="93"/>
        <v>35502</v>
      </c>
      <c r="H2953" s="9">
        <v>0</v>
      </c>
      <c r="I2953" s="9">
        <v>0</v>
      </c>
      <c r="J2953" s="34">
        <v>0</v>
      </c>
      <c r="K2953" s="34">
        <v>0</v>
      </c>
      <c r="L2953" s="9">
        <v>0</v>
      </c>
    </row>
    <row r="2954" spans="1:12" x14ac:dyDescent="0.3">
      <c r="A2954" s="3" t="s">
        <v>269</v>
      </c>
      <c r="B2954" s="3">
        <f t="shared" si="92"/>
        <v>45642</v>
      </c>
      <c r="C2954" s="7" t="s">
        <v>76</v>
      </c>
      <c r="D2954" s="7" t="s">
        <v>56</v>
      </c>
      <c r="E2954" s="9">
        <v>154</v>
      </c>
      <c r="F2954" s="9">
        <v>215</v>
      </c>
      <c r="G2954" s="9">
        <f t="shared" si="93"/>
        <v>33110</v>
      </c>
      <c r="H2954" s="9">
        <v>0</v>
      </c>
      <c r="I2954" s="9">
        <v>0</v>
      </c>
      <c r="J2954" s="34">
        <v>0</v>
      </c>
      <c r="K2954" s="34">
        <v>0</v>
      </c>
      <c r="L2954" s="9">
        <v>0</v>
      </c>
    </row>
    <row r="2955" spans="1:12" x14ac:dyDescent="0.3">
      <c r="A2955" s="3" t="s">
        <v>269</v>
      </c>
      <c r="B2955" s="3">
        <f t="shared" si="92"/>
        <v>45642</v>
      </c>
      <c r="C2955" s="7" t="s">
        <v>76</v>
      </c>
      <c r="D2955" s="7" t="s">
        <v>57</v>
      </c>
      <c r="E2955" s="9">
        <v>200</v>
      </c>
      <c r="F2955" s="9">
        <v>186</v>
      </c>
      <c r="G2955" s="9">
        <f t="shared" si="93"/>
        <v>37200</v>
      </c>
      <c r="H2955" s="9">
        <v>0</v>
      </c>
      <c r="I2955" s="9">
        <v>0</v>
      </c>
      <c r="J2955" s="34">
        <v>0</v>
      </c>
      <c r="K2955" s="34">
        <v>0</v>
      </c>
      <c r="L2955" s="9">
        <v>0</v>
      </c>
    </row>
    <row r="2956" spans="1:12" x14ac:dyDescent="0.3">
      <c r="A2956" s="3" t="s">
        <v>269</v>
      </c>
      <c r="B2956" s="3">
        <f t="shared" si="92"/>
        <v>45642</v>
      </c>
      <c r="C2956" s="7" t="s">
        <v>76</v>
      </c>
      <c r="D2956" s="7" t="s">
        <v>58</v>
      </c>
      <c r="E2956" s="9">
        <v>55</v>
      </c>
      <c r="F2956" s="9">
        <v>5480</v>
      </c>
      <c r="G2956" s="9">
        <f t="shared" si="93"/>
        <v>301400</v>
      </c>
      <c r="H2956" s="9">
        <v>0</v>
      </c>
      <c r="I2956" s="9">
        <v>0</v>
      </c>
      <c r="J2956" s="34">
        <v>0</v>
      </c>
      <c r="K2956" s="34">
        <v>0</v>
      </c>
      <c r="L2956" s="9">
        <v>0</v>
      </c>
    </row>
    <row r="2957" spans="1:12" x14ac:dyDescent="0.3">
      <c r="A2957" s="3" t="s">
        <v>269</v>
      </c>
      <c r="B2957" s="3">
        <f t="shared" si="92"/>
        <v>45642</v>
      </c>
      <c r="C2957" s="7" t="s">
        <v>76</v>
      </c>
      <c r="D2957" s="7" t="s">
        <v>59</v>
      </c>
      <c r="E2957" s="9">
        <v>60</v>
      </c>
      <c r="F2957" s="9">
        <v>5370</v>
      </c>
      <c r="G2957" s="9">
        <f t="shared" si="93"/>
        <v>322200</v>
      </c>
      <c r="H2957" s="9">
        <v>0</v>
      </c>
      <c r="I2957" s="9">
        <v>0</v>
      </c>
      <c r="J2957" s="34">
        <v>0</v>
      </c>
      <c r="K2957" s="34">
        <v>0</v>
      </c>
      <c r="L2957" s="9">
        <v>0</v>
      </c>
    </row>
    <row r="2958" spans="1:12" x14ac:dyDescent="0.3">
      <c r="A2958" s="3" t="s">
        <v>269</v>
      </c>
      <c r="B2958" s="3">
        <f t="shared" si="92"/>
        <v>45642</v>
      </c>
      <c r="C2958" s="7" t="s">
        <v>76</v>
      </c>
      <c r="D2958" s="7" t="s">
        <v>60</v>
      </c>
      <c r="E2958" s="9">
        <v>60</v>
      </c>
      <c r="F2958" s="9">
        <v>5126</v>
      </c>
      <c r="G2958" s="9">
        <f t="shared" si="93"/>
        <v>307560</v>
      </c>
      <c r="H2958" s="9">
        <v>0</v>
      </c>
      <c r="I2958" s="9">
        <v>0</v>
      </c>
      <c r="J2958" s="34">
        <v>0</v>
      </c>
      <c r="K2958" s="34">
        <v>0</v>
      </c>
      <c r="L2958" s="9">
        <v>0</v>
      </c>
    </row>
    <row r="2959" spans="1:12" x14ac:dyDescent="0.3">
      <c r="A2959" s="3" t="s">
        <v>269</v>
      </c>
      <c r="B2959" s="3">
        <f t="shared" si="92"/>
        <v>45642</v>
      </c>
      <c r="C2959" s="7" t="s">
        <v>76</v>
      </c>
      <c r="D2959" s="7" t="s">
        <v>61</v>
      </c>
      <c r="E2959" s="9">
        <v>56</v>
      </c>
      <c r="F2959" s="9">
        <v>1285</v>
      </c>
      <c r="G2959" s="9">
        <f t="shared" si="93"/>
        <v>71960</v>
      </c>
      <c r="H2959" s="9">
        <v>0</v>
      </c>
      <c r="I2959" s="9">
        <v>0</v>
      </c>
      <c r="J2959" s="34">
        <v>0</v>
      </c>
      <c r="K2959" s="34">
        <v>0</v>
      </c>
      <c r="L2959" s="9">
        <v>0</v>
      </c>
    </row>
    <row r="2960" spans="1:12" x14ac:dyDescent="0.3">
      <c r="A2960" s="3" t="s">
        <v>296</v>
      </c>
      <c r="B2960" s="3">
        <f t="shared" si="92"/>
        <v>45649</v>
      </c>
      <c r="C2960" s="7" t="s">
        <v>62</v>
      </c>
      <c r="D2960" s="7" t="s">
        <v>46</v>
      </c>
      <c r="E2960" s="9">
        <v>261</v>
      </c>
      <c r="F2960" s="9">
        <v>297</v>
      </c>
      <c r="G2960" s="9">
        <f t="shared" si="93"/>
        <v>77517</v>
      </c>
      <c r="H2960" s="9">
        <v>0</v>
      </c>
      <c r="I2960" s="9">
        <v>0</v>
      </c>
      <c r="J2960" s="34">
        <v>0</v>
      </c>
      <c r="K2960" s="34">
        <v>0</v>
      </c>
      <c r="L2960" s="9">
        <v>0</v>
      </c>
    </row>
    <row r="2961" spans="1:12" x14ac:dyDescent="0.3">
      <c r="A2961" s="3" t="s">
        <v>296</v>
      </c>
      <c r="B2961" s="3">
        <f t="shared" si="92"/>
        <v>45649</v>
      </c>
      <c r="C2961" s="7" t="s">
        <v>62</v>
      </c>
      <c r="D2961" s="7" t="s">
        <v>49</v>
      </c>
      <c r="E2961" s="9">
        <v>334</v>
      </c>
      <c r="F2961" s="9">
        <v>309</v>
      </c>
      <c r="G2961" s="9">
        <f t="shared" si="93"/>
        <v>103206</v>
      </c>
      <c r="H2961" s="9">
        <v>1</v>
      </c>
      <c r="I2961" s="9">
        <v>1</v>
      </c>
      <c r="J2961" s="34">
        <v>0.21</v>
      </c>
      <c r="K2961" s="34">
        <v>0.02</v>
      </c>
      <c r="L2961" s="9">
        <v>3</v>
      </c>
    </row>
    <row r="2962" spans="1:12" x14ac:dyDescent="0.3">
      <c r="A2962" s="3" t="s">
        <v>296</v>
      </c>
      <c r="B2962" s="3">
        <f t="shared" si="92"/>
        <v>45649</v>
      </c>
      <c r="C2962" s="7" t="s">
        <v>62</v>
      </c>
      <c r="D2962" s="7" t="s">
        <v>50</v>
      </c>
      <c r="E2962" s="9">
        <v>319</v>
      </c>
      <c r="F2962" s="9">
        <v>320</v>
      </c>
      <c r="G2962" s="9">
        <f t="shared" si="93"/>
        <v>102080</v>
      </c>
      <c r="H2962" s="9">
        <v>1</v>
      </c>
      <c r="I2962" s="9">
        <v>0</v>
      </c>
      <c r="J2962" s="34">
        <v>0.22</v>
      </c>
      <c r="K2962" s="34">
        <v>0.02</v>
      </c>
      <c r="L2962" s="9">
        <v>0</v>
      </c>
    </row>
    <row r="2963" spans="1:12" x14ac:dyDescent="0.3">
      <c r="A2963" s="3" t="s">
        <v>296</v>
      </c>
      <c r="B2963" s="3">
        <f t="shared" si="92"/>
        <v>45649</v>
      </c>
      <c r="C2963" s="7" t="s">
        <v>62</v>
      </c>
      <c r="D2963" s="7" t="s">
        <v>51</v>
      </c>
      <c r="E2963" s="9">
        <v>234</v>
      </c>
      <c r="F2963" s="9">
        <v>352</v>
      </c>
      <c r="G2963" s="9">
        <f t="shared" si="93"/>
        <v>82368</v>
      </c>
      <c r="H2963" s="9">
        <v>0</v>
      </c>
      <c r="I2963" s="9">
        <v>0</v>
      </c>
      <c r="J2963" s="34">
        <v>0</v>
      </c>
      <c r="K2963" s="34">
        <v>0</v>
      </c>
      <c r="L2963" s="9">
        <v>0</v>
      </c>
    </row>
    <row r="2964" spans="1:12" x14ac:dyDescent="0.3">
      <c r="A2964" s="3" t="s">
        <v>296</v>
      </c>
      <c r="B2964" s="3">
        <f t="shared" si="92"/>
        <v>45649</v>
      </c>
      <c r="C2964" s="7" t="s">
        <v>62</v>
      </c>
      <c r="D2964" s="7" t="s">
        <v>52</v>
      </c>
      <c r="E2964" s="9">
        <v>253</v>
      </c>
      <c r="F2964" s="9">
        <v>262</v>
      </c>
      <c r="G2964" s="9">
        <f t="shared" si="93"/>
        <v>66286</v>
      </c>
      <c r="H2964" s="9">
        <v>1</v>
      </c>
      <c r="I2964" s="9">
        <v>0</v>
      </c>
      <c r="J2964" s="34">
        <v>0.14000000000000001</v>
      </c>
      <c r="K2964" s="34">
        <v>0.02</v>
      </c>
      <c r="L2964" s="9">
        <v>0</v>
      </c>
    </row>
    <row r="2965" spans="1:12" x14ac:dyDescent="0.3">
      <c r="A2965" s="3" t="s">
        <v>296</v>
      </c>
      <c r="B2965" s="3">
        <f t="shared" si="92"/>
        <v>45649</v>
      </c>
      <c r="C2965" s="7" t="s">
        <v>62</v>
      </c>
      <c r="D2965" s="7" t="s">
        <v>54</v>
      </c>
      <c r="E2965" s="9">
        <v>375</v>
      </c>
      <c r="F2965" s="9">
        <v>169</v>
      </c>
      <c r="G2965" s="9">
        <f t="shared" si="93"/>
        <v>63375</v>
      </c>
      <c r="H2965" s="9">
        <v>0</v>
      </c>
      <c r="I2965" s="9">
        <v>0</v>
      </c>
      <c r="J2965" s="34">
        <v>0</v>
      </c>
      <c r="K2965" s="34">
        <v>0</v>
      </c>
      <c r="L2965" s="9">
        <v>0</v>
      </c>
    </row>
    <row r="2966" spans="1:12" x14ac:dyDescent="0.3">
      <c r="A2966" s="3" t="s">
        <v>296</v>
      </c>
      <c r="B2966" s="3">
        <f t="shared" si="92"/>
        <v>45649</v>
      </c>
      <c r="C2966" s="7" t="s">
        <v>62</v>
      </c>
      <c r="D2966" s="7" t="s">
        <v>55</v>
      </c>
      <c r="E2966" s="9">
        <v>384</v>
      </c>
      <c r="F2966" s="9">
        <v>186</v>
      </c>
      <c r="G2966" s="9">
        <f t="shared" si="93"/>
        <v>71424</v>
      </c>
      <c r="H2966" s="9">
        <v>0</v>
      </c>
      <c r="I2966" s="9">
        <v>0</v>
      </c>
      <c r="J2966" s="34">
        <v>0</v>
      </c>
      <c r="K2966" s="34">
        <v>0</v>
      </c>
      <c r="L2966" s="9">
        <v>0</v>
      </c>
    </row>
    <row r="2967" spans="1:12" x14ac:dyDescent="0.3">
      <c r="A2967" s="3" t="s">
        <v>296</v>
      </c>
      <c r="B2967" s="3">
        <f t="shared" si="92"/>
        <v>45649</v>
      </c>
      <c r="C2967" s="7" t="s">
        <v>62</v>
      </c>
      <c r="D2967" s="7" t="s">
        <v>56</v>
      </c>
      <c r="E2967" s="9">
        <v>486</v>
      </c>
      <c r="F2967" s="9">
        <v>205</v>
      </c>
      <c r="G2967" s="9">
        <f t="shared" si="93"/>
        <v>99630</v>
      </c>
      <c r="H2967" s="9">
        <v>1</v>
      </c>
      <c r="I2967" s="9">
        <v>1</v>
      </c>
      <c r="J2967" s="34">
        <v>0.14000000000000001</v>
      </c>
      <c r="K2967" s="34">
        <v>0.03</v>
      </c>
      <c r="L2967" s="9">
        <v>0</v>
      </c>
    </row>
    <row r="2968" spans="1:12" x14ac:dyDescent="0.3">
      <c r="A2968" s="3" t="s">
        <v>296</v>
      </c>
      <c r="B2968" s="3">
        <f t="shared" si="92"/>
        <v>45649</v>
      </c>
      <c r="C2968" s="7" t="s">
        <v>62</v>
      </c>
      <c r="D2968" s="7" t="s">
        <v>57</v>
      </c>
      <c r="E2968" s="9">
        <v>385</v>
      </c>
      <c r="F2968" s="9">
        <v>177</v>
      </c>
      <c r="G2968" s="9">
        <f t="shared" si="93"/>
        <v>68145</v>
      </c>
      <c r="H2968" s="9">
        <v>0</v>
      </c>
      <c r="I2968" s="9">
        <v>0</v>
      </c>
      <c r="J2968" s="34">
        <v>0</v>
      </c>
      <c r="K2968" s="34">
        <v>0</v>
      </c>
      <c r="L2968" s="9">
        <v>0</v>
      </c>
    </row>
    <row r="2969" spans="1:12" x14ac:dyDescent="0.3">
      <c r="A2969" s="3" t="s">
        <v>296</v>
      </c>
      <c r="B2969" s="3">
        <f t="shared" si="92"/>
        <v>45649</v>
      </c>
      <c r="C2969" s="7" t="s">
        <v>62</v>
      </c>
      <c r="D2969" s="7" t="s">
        <v>58</v>
      </c>
      <c r="E2969" s="9">
        <v>52</v>
      </c>
      <c r="F2969" s="9">
        <v>5250</v>
      </c>
      <c r="G2969" s="9">
        <f t="shared" si="93"/>
        <v>273000</v>
      </c>
      <c r="H2969" s="9">
        <v>1</v>
      </c>
      <c r="I2969" s="9">
        <v>1</v>
      </c>
      <c r="J2969" s="34">
        <v>7.0000000000000007E-2</v>
      </c>
      <c r="K2969" s="34">
        <v>0.01</v>
      </c>
      <c r="L2969" s="9">
        <v>0</v>
      </c>
    </row>
    <row r="2970" spans="1:12" x14ac:dyDescent="0.3">
      <c r="A2970" s="3" t="s">
        <v>296</v>
      </c>
      <c r="B2970" s="3">
        <f t="shared" si="92"/>
        <v>45649</v>
      </c>
      <c r="C2970" s="7" t="s">
        <v>62</v>
      </c>
      <c r="D2970" s="7" t="s">
        <v>59</v>
      </c>
      <c r="E2970" s="9">
        <v>48</v>
      </c>
      <c r="F2970" s="9">
        <v>5118</v>
      </c>
      <c r="G2970" s="9">
        <f t="shared" si="93"/>
        <v>245664</v>
      </c>
      <c r="H2970" s="9">
        <v>0</v>
      </c>
      <c r="I2970" s="9">
        <v>0</v>
      </c>
      <c r="J2970" s="34">
        <v>0</v>
      </c>
      <c r="K2970" s="34">
        <v>0</v>
      </c>
      <c r="L2970" s="9">
        <v>0</v>
      </c>
    </row>
    <row r="2971" spans="1:12" x14ac:dyDescent="0.3">
      <c r="A2971" s="3" t="s">
        <v>296</v>
      </c>
      <c r="B2971" s="3">
        <f t="shared" si="92"/>
        <v>45649</v>
      </c>
      <c r="C2971" s="7" t="s">
        <v>62</v>
      </c>
      <c r="D2971" s="7" t="s">
        <v>60</v>
      </c>
      <c r="E2971" s="9">
        <v>53</v>
      </c>
      <c r="F2971" s="9">
        <v>4977</v>
      </c>
      <c r="G2971" s="9">
        <f t="shared" si="93"/>
        <v>263781</v>
      </c>
      <c r="H2971" s="9">
        <v>0</v>
      </c>
      <c r="I2971" s="9">
        <v>0</v>
      </c>
      <c r="J2971" s="34">
        <v>0</v>
      </c>
      <c r="K2971" s="34">
        <v>0</v>
      </c>
      <c r="L2971" s="9">
        <v>0</v>
      </c>
    </row>
    <row r="2972" spans="1:12" x14ac:dyDescent="0.3">
      <c r="A2972" s="3" t="s">
        <v>296</v>
      </c>
      <c r="B2972" s="3">
        <f t="shared" si="92"/>
        <v>45649</v>
      </c>
      <c r="C2972" s="7" t="s">
        <v>62</v>
      </c>
      <c r="D2972" s="7" t="s">
        <v>61</v>
      </c>
      <c r="E2972" s="9">
        <v>55</v>
      </c>
      <c r="F2972" s="9">
        <v>1214</v>
      </c>
      <c r="G2972" s="9">
        <f t="shared" si="93"/>
        <v>66770</v>
      </c>
      <c r="H2972" s="9">
        <v>0</v>
      </c>
      <c r="I2972" s="9">
        <v>0</v>
      </c>
      <c r="J2972" s="34">
        <v>0</v>
      </c>
      <c r="K2972" s="34">
        <v>0</v>
      </c>
      <c r="L2972" s="9">
        <v>0</v>
      </c>
    </row>
    <row r="2973" spans="1:12" x14ac:dyDescent="0.3">
      <c r="A2973" s="3" t="s">
        <v>296</v>
      </c>
      <c r="B2973" s="3">
        <f t="shared" si="92"/>
        <v>45649</v>
      </c>
      <c r="C2973" s="7" t="s">
        <v>66</v>
      </c>
      <c r="D2973" s="7" t="s">
        <v>46</v>
      </c>
      <c r="E2973" s="9">
        <v>178</v>
      </c>
      <c r="F2973" s="9">
        <v>306</v>
      </c>
      <c r="G2973" s="9">
        <f t="shared" si="93"/>
        <v>54468</v>
      </c>
      <c r="H2973" s="9">
        <v>0</v>
      </c>
      <c r="I2973" s="9">
        <v>0</v>
      </c>
      <c r="J2973" s="34">
        <v>0</v>
      </c>
      <c r="K2973" s="34">
        <v>0</v>
      </c>
      <c r="L2973" s="9">
        <v>0</v>
      </c>
    </row>
    <row r="2974" spans="1:12" x14ac:dyDescent="0.3">
      <c r="A2974" s="3" t="s">
        <v>296</v>
      </c>
      <c r="B2974" s="3">
        <f t="shared" si="92"/>
        <v>45649</v>
      </c>
      <c r="C2974" s="7" t="s">
        <v>66</v>
      </c>
      <c r="D2974" s="7" t="s">
        <v>49</v>
      </c>
      <c r="E2974" s="9">
        <v>181</v>
      </c>
      <c r="F2974" s="9">
        <v>317</v>
      </c>
      <c r="G2974" s="9">
        <f t="shared" si="93"/>
        <v>57377</v>
      </c>
      <c r="H2974" s="9">
        <v>1</v>
      </c>
      <c r="I2974" s="9">
        <v>0</v>
      </c>
      <c r="J2974" s="34">
        <v>0.24</v>
      </c>
      <c r="K2974" s="34">
        <v>0.01</v>
      </c>
      <c r="L2974" s="9">
        <v>0</v>
      </c>
    </row>
    <row r="2975" spans="1:12" x14ac:dyDescent="0.3">
      <c r="A2975" s="3" t="s">
        <v>296</v>
      </c>
      <c r="B2975" s="3">
        <f t="shared" si="92"/>
        <v>45649</v>
      </c>
      <c r="C2975" s="7" t="s">
        <v>66</v>
      </c>
      <c r="D2975" s="7" t="s">
        <v>50</v>
      </c>
      <c r="E2975" s="9">
        <v>173</v>
      </c>
      <c r="F2975" s="9">
        <v>328</v>
      </c>
      <c r="G2975" s="9">
        <f t="shared" si="93"/>
        <v>56744</v>
      </c>
      <c r="H2975" s="9">
        <v>0</v>
      </c>
      <c r="I2975" s="9">
        <v>0</v>
      </c>
      <c r="J2975" s="34">
        <v>0</v>
      </c>
      <c r="K2975" s="34">
        <v>0</v>
      </c>
      <c r="L2975" s="9">
        <v>0</v>
      </c>
    </row>
    <row r="2976" spans="1:12" x14ac:dyDescent="0.3">
      <c r="A2976" s="3" t="s">
        <v>296</v>
      </c>
      <c r="B2976" s="3">
        <f t="shared" si="92"/>
        <v>45649</v>
      </c>
      <c r="C2976" s="7" t="s">
        <v>66</v>
      </c>
      <c r="D2976" s="7" t="s">
        <v>51</v>
      </c>
      <c r="E2976" s="9">
        <v>171</v>
      </c>
      <c r="F2976" s="9">
        <v>363</v>
      </c>
      <c r="G2976" s="9">
        <f t="shared" si="93"/>
        <v>62073</v>
      </c>
      <c r="H2976" s="9">
        <v>0</v>
      </c>
      <c r="I2976" s="9">
        <v>0</v>
      </c>
      <c r="J2976" s="34">
        <v>0</v>
      </c>
      <c r="K2976" s="34">
        <v>0</v>
      </c>
      <c r="L2976" s="9">
        <v>0</v>
      </c>
    </row>
    <row r="2977" spans="1:12" x14ac:dyDescent="0.3">
      <c r="A2977" s="3" t="s">
        <v>296</v>
      </c>
      <c r="B2977" s="3">
        <f t="shared" si="92"/>
        <v>45649</v>
      </c>
      <c r="C2977" s="7" t="s">
        <v>66</v>
      </c>
      <c r="D2977" s="7" t="s">
        <v>52</v>
      </c>
      <c r="E2977" s="9">
        <v>183</v>
      </c>
      <c r="F2977" s="9">
        <v>267</v>
      </c>
      <c r="G2977" s="9">
        <f t="shared" si="93"/>
        <v>48861</v>
      </c>
      <c r="H2977" s="9">
        <v>0</v>
      </c>
      <c r="I2977" s="9">
        <v>0</v>
      </c>
      <c r="J2977" s="34">
        <v>0</v>
      </c>
      <c r="K2977" s="34">
        <v>0</v>
      </c>
      <c r="L2977" s="9">
        <v>0</v>
      </c>
    </row>
    <row r="2978" spans="1:12" x14ac:dyDescent="0.3">
      <c r="A2978" s="3" t="s">
        <v>296</v>
      </c>
      <c r="B2978" s="3">
        <f t="shared" si="92"/>
        <v>45649</v>
      </c>
      <c r="C2978" s="7" t="s">
        <v>66</v>
      </c>
      <c r="D2978" s="7" t="s">
        <v>54</v>
      </c>
      <c r="E2978" s="9">
        <v>256</v>
      </c>
      <c r="F2978" s="9">
        <v>172</v>
      </c>
      <c r="G2978" s="9">
        <f t="shared" si="93"/>
        <v>44032</v>
      </c>
      <c r="H2978" s="9">
        <v>0</v>
      </c>
      <c r="I2978" s="9">
        <v>0</v>
      </c>
      <c r="J2978" s="34">
        <v>0</v>
      </c>
      <c r="K2978" s="34">
        <v>0</v>
      </c>
      <c r="L2978" s="9">
        <v>0</v>
      </c>
    </row>
    <row r="2979" spans="1:12" x14ac:dyDescent="0.3">
      <c r="A2979" s="3" t="s">
        <v>296</v>
      </c>
      <c r="B2979" s="3">
        <f t="shared" si="92"/>
        <v>45649</v>
      </c>
      <c r="C2979" s="7" t="s">
        <v>66</v>
      </c>
      <c r="D2979" s="7" t="s">
        <v>55</v>
      </c>
      <c r="E2979" s="9">
        <v>263</v>
      </c>
      <c r="F2979" s="9">
        <v>192</v>
      </c>
      <c r="G2979" s="9">
        <f t="shared" si="93"/>
        <v>50496</v>
      </c>
      <c r="H2979" s="9">
        <v>0</v>
      </c>
      <c r="I2979" s="9">
        <v>0</v>
      </c>
      <c r="J2979" s="34">
        <v>0</v>
      </c>
      <c r="K2979" s="34">
        <v>0</v>
      </c>
      <c r="L2979" s="9">
        <v>0</v>
      </c>
    </row>
    <row r="2980" spans="1:12" x14ac:dyDescent="0.3">
      <c r="A2980" s="3" t="s">
        <v>296</v>
      </c>
      <c r="B2980" s="3">
        <f t="shared" si="92"/>
        <v>45649</v>
      </c>
      <c r="C2980" s="7" t="s">
        <v>66</v>
      </c>
      <c r="D2980" s="7" t="s">
        <v>56</v>
      </c>
      <c r="E2980" s="9">
        <v>315</v>
      </c>
      <c r="F2980" s="9">
        <v>211</v>
      </c>
      <c r="G2980" s="9">
        <f t="shared" si="93"/>
        <v>66465</v>
      </c>
      <c r="H2980" s="9">
        <v>1</v>
      </c>
      <c r="I2980" s="9">
        <v>0</v>
      </c>
      <c r="J2980" s="34">
        <v>0.19</v>
      </c>
      <c r="K2980" s="34">
        <v>0.02</v>
      </c>
      <c r="L2980" s="9">
        <v>0</v>
      </c>
    </row>
    <row r="2981" spans="1:12" x14ac:dyDescent="0.3">
      <c r="A2981" s="3" t="s">
        <v>296</v>
      </c>
      <c r="B2981" s="3">
        <f t="shared" si="92"/>
        <v>45649</v>
      </c>
      <c r="C2981" s="7" t="s">
        <v>66</v>
      </c>
      <c r="D2981" s="7" t="s">
        <v>57</v>
      </c>
      <c r="E2981" s="9">
        <v>332</v>
      </c>
      <c r="F2981" s="9">
        <v>182</v>
      </c>
      <c r="G2981" s="9">
        <f t="shared" si="93"/>
        <v>60424</v>
      </c>
      <c r="H2981" s="9">
        <v>1</v>
      </c>
      <c r="I2981" s="9">
        <v>1</v>
      </c>
      <c r="J2981" s="34">
        <v>0.16</v>
      </c>
      <c r="K2981" s="34">
        <v>0.02</v>
      </c>
      <c r="L2981" s="9">
        <v>0</v>
      </c>
    </row>
    <row r="2982" spans="1:12" x14ac:dyDescent="0.3">
      <c r="A2982" s="3" t="s">
        <v>296</v>
      </c>
      <c r="B2982" s="3">
        <f t="shared" si="92"/>
        <v>45649</v>
      </c>
      <c r="C2982" s="7" t="s">
        <v>66</v>
      </c>
      <c r="D2982" s="7" t="s">
        <v>58</v>
      </c>
      <c r="E2982" s="9">
        <v>41</v>
      </c>
      <c r="F2982" s="9">
        <v>5401</v>
      </c>
      <c r="G2982" s="9">
        <f t="shared" si="93"/>
        <v>221441</v>
      </c>
      <c r="H2982" s="9">
        <v>0</v>
      </c>
      <c r="I2982" s="9">
        <v>0</v>
      </c>
      <c r="J2982" s="34">
        <v>0</v>
      </c>
      <c r="K2982" s="34">
        <v>0</v>
      </c>
      <c r="L2982" s="9">
        <v>0</v>
      </c>
    </row>
    <row r="2983" spans="1:12" x14ac:dyDescent="0.3">
      <c r="A2983" s="3" t="s">
        <v>296</v>
      </c>
      <c r="B2983" s="3">
        <f t="shared" si="92"/>
        <v>45649</v>
      </c>
      <c r="C2983" s="7" t="s">
        <v>66</v>
      </c>
      <c r="D2983" s="7" t="s">
        <v>59</v>
      </c>
      <c r="E2983" s="9">
        <v>49</v>
      </c>
      <c r="F2983" s="9">
        <v>5246</v>
      </c>
      <c r="G2983" s="9">
        <f t="shared" si="93"/>
        <v>257054</v>
      </c>
      <c r="H2983" s="9">
        <v>0</v>
      </c>
      <c r="I2983" s="9">
        <v>0</v>
      </c>
      <c r="J2983" s="34">
        <v>0</v>
      </c>
      <c r="K2983" s="34">
        <v>0</v>
      </c>
      <c r="L2983" s="9">
        <v>0</v>
      </c>
    </row>
    <row r="2984" spans="1:12" x14ac:dyDescent="0.3">
      <c r="A2984" s="3" t="s">
        <v>296</v>
      </c>
      <c r="B2984" s="3">
        <f t="shared" si="92"/>
        <v>45649</v>
      </c>
      <c r="C2984" s="7" t="s">
        <v>66</v>
      </c>
      <c r="D2984" s="7" t="s">
        <v>60</v>
      </c>
      <c r="E2984" s="9">
        <v>50</v>
      </c>
      <c r="F2984" s="9">
        <v>5117</v>
      </c>
      <c r="G2984" s="9">
        <f t="shared" si="93"/>
        <v>255850</v>
      </c>
      <c r="H2984" s="9">
        <v>0</v>
      </c>
      <c r="I2984" s="9">
        <v>0</v>
      </c>
      <c r="J2984" s="34">
        <v>0</v>
      </c>
      <c r="K2984" s="34">
        <v>0</v>
      </c>
      <c r="L2984" s="9">
        <v>0</v>
      </c>
    </row>
    <row r="2985" spans="1:12" x14ac:dyDescent="0.3">
      <c r="A2985" s="3" t="s">
        <v>296</v>
      </c>
      <c r="B2985" s="3">
        <f t="shared" si="92"/>
        <v>45649</v>
      </c>
      <c r="C2985" s="7" t="s">
        <v>70</v>
      </c>
      <c r="D2985" s="7" t="s">
        <v>46</v>
      </c>
      <c r="E2985" s="9">
        <v>88</v>
      </c>
      <c r="F2985" s="9">
        <v>314</v>
      </c>
      <c r="G2985" s="9">
        <f t="shared" si="93"/>
        <v>27632</v>
      </c>
      <c r="H2985" s="9">
        <v>1</v>
      </c>
      <c r="I2985" s="9">
        <v>0</v>
      </c>
      <c r="J2985" s="34">
        <v>0.18</v>
      </c>
      <c r="K2985" s="34">
        <v>0.01</v>
      </c>
      <c r="L2985" s="9">
        <v>0</v>
      </c>
    </row>
    <row r="2986" spans="1:12" x14ac:dyDescent="0.3">
      <c r="A2986" s="3" t="s">
        <v>296</v>
      </c>
      <c r="B2986" s="3">
        <f t="shared" si="92"/>
        <v>45649</v>
      </c>
      <c r="C2986" s="7" t="s">
        <v>70</v>
      </c>
      <c r="D2986" s="7" t="s">
        <v>49</v>
      </c>
      <c r="E2986" s="9">
        <v>81</v>
      </c>
      <c r="F2986" s="9">
        <v>324</v>
      </c>
      <c r="G2986" s="9">
        <f t="shared" si="93"/>
        <v>26244</v>
      </c>
      <c r="H2986" s="9">
        <v>0</v>
      </c>
      <c r="I2986" s="9">
        <v>0</v>
      </c>
      <c r="J2986" s="34">
        <v>0</v>
      </c>
      <c r="K2986" s="34">
        <v>0</v>
      </c>
      <c r="L2986" s="9">
        <v>0</v>
      </c>
    </row>
    <row r="2987" spans="1:12" x14ac:dyDescent="0.3">
      <c r="A2987" s="3" t="s">
        <v>296</v>
      </c>
      <c r="B2987" s="3">
        <f t="shared" si="92"/>
        <v>45649</v>
      </c>
      <c r="C2987" s="7" t="s">
        <v>70</v>
      </c>
      <c r="D2987" s="7" t="s">
        <v>50</v>
      </c>
      <c r="E2987" s="9">
        <v>102</v>
      </c>
      <c r="F2987" s="9">
        <v>332</v>
      </c>
      <c r="G2987" s="9">
        <f t="shared" si="93"/>
        <v>33864</v>
      </c>
      <c r="H2987" s="9">
        <v>1</v>
      </c>
      <c r="I2987" s="9">
        <v>1</v>
      </c>
      <c r="J2987" s="34">
        <v>0.14000000000000001</v>
      </c>
      <c r="K2987" s="34">
        <v>0.01</v>
      </c>
      <c r="L2987" s="9">
        <v>0</v>
      </c>
    </row>
    <row r="2988" spans="1:12" x14ac:dyDescent="0.3">
      <c r="A2988" s="3" t="s">
        <v>296</v>
      </c>
      <c r="B2988" s="3">
        <f t="shared" si="92"/>
        <v>45649</v>
      </c>
      <c r="C2988" s="7" t="s">
        <v>70</v>
      </c>
      <c r="D2988" s="7" t="s">
        <v>52</v>
      </c>
      <c r="E2988" s="9">
        <v>92</v>
      </c>
      <c r="F2988" s="9">
        <v>274</v>
      </c>
      <c r="G2988" s="9">
        <f t="shared" si="93"/>
        <v>25208</v>
      </c>
      <c r="H2988" s="9">
        <v>0</v>
      </c>
      <c r="I2988" s="9">
        <v>0</v>
      </c>
      <c r="J2988" s="34">
        <v>0</v>
      </c>
      <c r="K2988" s="34">
        <v>0</v>
      </c>
      <c r="L2988" s="9">
        <v>1</v>
      </c>
    </row>
    <row r="2989" spans="1:12" x14ac:dyDescent="0.3">
      <c r="A2989" s="3" t="s">
        <v>296</v>
      </c>
      <c r="B2989" s="3">
        <f t="shared" si="92"/>
        <v>45649</v>
      </c>
      <c r="C2989" s="7" t="s">
        <v>70</v>
      </c>
      <c r="D2989" s="7" t="s">
        <v>55</v>
      </c>
      <c r="E2989" s="9">
        <v>114</v>
      </c>
      <c r="F2989" s="9">
        <v>195</v>
      </c>
      <c r="G2989" s="9">
        <f t="shared" si="93"/>
        <v>22230</v>
      </c>
      <c r="H2989" s="9">
        <v>0</v>
      </c>
      <c r="I2989" s="9">
        <v>0</v>
      </c>
      <c r="J2989" s="34">
        <v>0</v>
      </c>
      <c r="K2989" s="34">
        <v>0</v>
      </c>
      <c r="L2989" s="9">
        <v>0</v>
      </c>
    </row>
    <row r="2990" spans="1:12" x14ac:dyDescent="0.3">
      <c r="A2990" s="3" t="s">
        <v>296</v>
      </c>
      <c r="B2990" s="3">
        <f t="shared" si="92"/>
        <v>45649</v>
      </c>
      <c r="C2990" s="7" t="s">
        <v>70</v>
      </c>
      <c r="D2990" s="7" t="s">
        <v>56</v>
      </c>
      <c r="E2990" s="9">
        <v>112</v>
      </c>
      <c r="F2990" s="9">
        <v>216</v>
      </c>
      <c r="G2990" s="9">
        <f t="shared" si="93"/>
        <v>24192</v>
      </c>
      <c r="H2990" s="9">
        <v>0</v>
      </c>
      <c r="I2990" s="9">
        <v>0</v>
      </c>
      <c r="J2990" s="34">
        <v>0</v>
      </c>
      <c r="K2990" s="34">
        <v>0</v>
      </c>
      <c r="L2990" s="9">
        <v>0</v>
      </c>
    </row>
    <row r="2991" spans="1:12" x14ac:dyDescent="0.3">
      <c r="A2991" s="3" t="s">
        <v>296</v>
      </c>
      <c r="B2991" s="3">
        <f t="shared" si="92"/>
        <v>45649</v>
      </c>
      <c r="C2991" s="7" t="s">
        <v>70</v>
      </c>
      <c r="D2991" s="7" t="s">
        <v>57</v>
      </c>
      <c r="E2991" s="9">
        <v>115</v>
      </c>
      <c r="F2991" s="9">
        <v>185</v>
      </c>
      <c r="G2991" s="9">
        <f t="shared" si="93"/>
        <v>21275</v>
      </c>
      <c r="H2991" s="9">
        <v>0</v>
      </c>
      <c r="I2991" s="9">
        <v>0</v>
      </c>
      <c r="J2991" s="34">
        <v>0</v>
      </c>
      <c r="K2991" s="34">
        <v>0</v>
      </c>
      <c r="L2991" s="9">
        <v>0</v>
      </c>
    </row>
    <row r="2992" spans="1:12" x14ac:dyDescent="0.3">
      <c r="A2992" s="3" t="s">
        <v>296</v>
      </c>
      <c r="B2992" s="3">
        <f t="shared" si="92"/>
        <v>45649</v>
      </c>
      <c r="C2992" s="7" t="s">
        <v>74</v>
      </c>
      <c r="D2992" s="7" t="s">
        <v>46</v>
      </c>
      <c r="E2992" s="9">
        <v>317</v>
      </c>
      <c r="F2992" s="9">
        <v>302</v>
      </c>
      <c r="G2992" s="9">
        <f t="shared" si="93"/>
        <v>95734</v>
      </c>
      <c r="H2992" s="9">
        <v>1</v>
      </c>
      <c r="I2992" s="9">
        <v>0</v>
      </c>
      <c r="J2992" s="34">
        <v>0.2</v>
      </c>
      <c r="K2992" s="34">
        <v>0.02</v>
      </c>
      <c r="L2992" s="9">
        <v>0</v>
      </c>
    </row>
    <row r="2993" spans="1:12" x14ac:dyDescent="0.3">
      <c r="A2993" s="3" t="s">
        <v>296</v>
      </c>
      <c r="B2993" s="3">
        <f t="shared" si="92"/>
        <v>45649</v>
      </c>
      <c r="C2993" s="7" t="s">
        <v>74</v>
      </c>
      <c r="D2993" s="7" t="s">
        <v>49</v>
      </c>
      <c r="E2993" s="9">
        <v>281</v>
      </c>
      <c r="F2993" s="9">
        <v>312</v>
      </c>
      <c r="G2993" s="9">
        <f t="shared" si="93"/>
        <v>87672</v>
      </c>
      <c r="H2993" s="9">
        <v>1</v>
      </c>
      <c r="I2993" s="9">
        <v>1</v>
      </c>
      <c r="J2993" s="34">
        <v>0.11</v>
      </c>
      <c r="K2993" s="34">
        <v>0.02</v>
      </c>
      <c r="L2993" s="9">
        <v>0</v>
      </c>
    </row>
    <row r="2994" spans="1:12" x14ac:dyDescent="0.3">
      <c r="A2994" s="3" t="s">
        <v>296</v>
      </c>
      <c r="B2994" s="3">
        <f t="shared" si="92"/>
        <v>45649</v>
      </c>
      <c r="C2994" s="7" t="s">
        <v>74</v>
      </c>
      <c r="D2994" s="7" t="s">
        <v>50</v>
      </c>
      <c r="E2994" s="9">
        <v>269</v>
      </c>
      <c r="F2994" s="9">
        <v>322</v>
      </c>
      <c r="G2994" s="9">
        <f t="shared" si="93"/>
        <v>86618</v>
      </c>
      <c r="H2994" s="9">
        <v>0</v>
      </c>
      <c r="I2994" s="9">
        <v>0</v>
      </c>
      <c r="J2994" s="34">
        <v>0</v>
      </c>
      <c r="K2994" s="34">
        <v>0</v>
      </c>
      <c r="L2994" s="9">
        <v>0</v>
      </c>
    </row>
    <row r="2995" spans="1:12" x14ac:dyDescent="0.3">
      <c r="A2995" s="3" t="s">
        <v>296</v>
      </c>
      <c r="B2995" s="3">
        <f t="shared" si="92"/>
        <v>45649</v>
      </c>
      <c r="C2995" s="7" t="s">
        <v>74</v>
      </c>
      <c r="D2995" s="7" t="s">
        <v>51</v>
      </c>
      <c r="E2995" s="9">
        <v>223</v>
      </c>
      <c r="F2995" s="9">
        <v>354</v>
      </c>
      <c r="G2995" s="9">
        <f t="shared" si="93"/>
        <v>78942</v>
      </c>
      <c r="H2995" s="9">
        <v>0</v>
      </c>
      <c r="I2995" s="9">
        <v>0</v>
      </c>
      <c r="J2995" s="34">
        <v>0</v>
      </c>
      <c r="K2995" s="34">
        <v>0</v>
      </c>
      <c r="L2995" s="9">
        <v>0</v>
      </c>
    </row>
    <row r="2996" spans="1:12" x14ac:dyDescent="0.3">
      <c r="A2996" s="3" t="s">
        <v>296</v>
      </c>
      <c r="B2996" s="3">
        <f t="shared" si="92"/>
        <v>45649</v>
      </c>
      <c r="C2996" s="7" t="s">
        <v>74</v>
      </c>
      <c r="D2996" s="7" t="s">
        <v>52</v>
      </c>
      <c r="E2996" s="9">
        <v>270</v>
      </c>
      <c r="F2996" s="9">
        <v>261</v>
      </c>
      <c r="G2996" s="9">
        <f t="shared" si="93"/>
        <v>70470</v>
      </c>
      <c r="H2996" s="9">
        <v>0</v>
      </c>
      <c r="I2996" s="9">
        <v>0</v>
      </c>
      <c r="J2996" s="34">
        <v>0</v>
      </c>
      <c r="K2996" s="34">
        <v>0</v>
      </c>
      <c r="L2996" s="9">
        <v>0</v>
      </c>
    </row>
    <row r="2997" spans="1:12" x14ac:dyDescent="0.3">
      <c r="A2997" s="3" t="s">
        <v>296</v>
      </c>
      <c r="B2997" s="3">
        <f t="shared" si="92"/>
        <v>45649</v>
      </c>
      <c r="C2997" s="7" t="s">
        <v>74</v>
      </c>
      <c r="D2997" s="7" t="s">
        <v>54</v>
      </c>
      <c r="E2997" s="9">
        <v>357</v>
      </c>
      <c r="F2997" s="9">
        <v>170</v>
      </c>
      <c r="G2997" s="9">
        <f t="shared" si="93"/>
        <v>60690</v>
      </c>
      <c r="H2997" s="9">
        <v>0</v>
      </c>
      <c r="I2997" s="9">
        <v>0</v>
      </c>
      <c r="J2997" s="34">
        <v>0</v>
      </c>
      <c r="K2997" s="34">
        <v>0</v>
      </c>
      <c r="L2997" s="9">
        <v>0</v>
      </c>
    </row>
    <row r="2998" spans="1:12" x14ac:dyDescent="0.3">
      <c r="A2998" s="3" t="s">
        <v>296</v>
      </c>
      <c r="B2998" s="3">
        <f t="shared" si="92"/>
        <v>45649</v>
      </c>
      <c r="C2998" s="7" t="s">
        <v>74</v>
      </c>
      <c r="D2998" s="7" t="s">
        <v>55</v>
      </c>
      <c r="E2998" s="9">
        <v>359</v>
      </c>
      <c r="F2998" s="9">
        <v>187</v>
      </c>
      <c r="G2998" s="9">
        <f t="shared" si="93"/>
        <v>67133</v>
      </c>
      <c r="H2998" s="9">
        <v>0</v>
      </c>
      <c r="I2998" s="9">
        <v>0</v>
      </c>
      <c r="J2998" s="34">
        <v>0</v>
      </c>
      <c r="K2998" s="34">
        <v>0</v>
      </c>
      <c r="L2998" s="9">
        <v>4</v>
      </c>
    </row>
    <row r="2999" spans="1:12" x14ac:dyDescent="0.3">
      <c r="A2999" s="3" t="s">
        <v>296</v>
      </c>
      <c r="B2999" s="3">
        <f t="shared" si="92"/>
        <v>45649</v>
      </c>
      <c r="C2999" s="7" t="s">
        <v>74</v>
      </c>
      <c r="D2999" s="7" t="s">
        <v>56</v>
      </c>
      <c r="E2999" s="9">
        <v>353</v>
      </c>
      <c r="F2999" s="9">
        <v>206</v>
      </c>
      <c r="G2999" s="9">
        <f t="shared" si="93"/>
        <v>72718</v>
      </c>
      <c r="H2999" s="9">
        <v>0</v>
      </c>
      <c r="I2999" s="9">
        <v>0</v>
      </c>
      <c r="J2999" s="34">
        <v>0</v>
      </c>
      <c r="K2999" s="34">
        <v>0</v>
      </c>
      <c r="L2999" s="9">
        <v>0</v>
      </c>
    </row>
    <row r="3000" spans="1:12" x14ac:dyDescent="0.3">
      <c r="A3000" s="3" t="s">
        <v>296</v>
      </c>
      <c r="B3000" s="3">
        <f t="shared" si="92"/>
        <v>45649</v>
      </c>
      <c r="C3000" s="7" t="s">
        <v>74</v>
      </c>
      <c r="D3000" s="7" t="s">
        <v>57</v>
      </c>
      <c r="E3000" s="9">
        <v>408</v>
      </c>
      <c r="F3000" s="9">
        <v>178</v>
      </c>
      <c r="G3000" s="9">
        <f t="shared" si="93"/>
        <v>72624</v>
      </c>
      <c r="H3000" s="9">
        <v>0</v>
      </c>
      <c r="I3000" s="9">
        <v>0</v>
      </c>
      <c r="J3000" s="34">
        <v>0</v>
      </c>
      <c r="K3000" s="34">
        <v>0</v>
      </c>
      <c r="L3000" s="9">
        <v>0</v>
      </c>
    </row>
    <row r="3001" spans="1:12" x14ac:dyDescent="0.3">
      <c r="A3001" s="3" t="s">
        <v>296</v>
      </c>
      <c r="B3001" s="3">
        <f t="shared" si="92"/>
        <v>45649</v>
      </c>
      <c r="C3001" s="7" t="s">
        <v>74</v>
      </c>
      <c r="D3001" s="7" t="s">
        <v>58</v>
      </c>
      <c r="E3001" s="9">
        <v>47</v>
      </c>
      <c r="F3001" s="9">
        <v>5284</v>
      </c>
      <c r="G3001" s="9">
        <f t="shared" si="93"/>
        <v>248348</v>
      </c>
      <c r="H3001" s="9">
        <v>0</v>
      </c>
      <c r="I3001" s="9">
        <v>0</v>
      </c>
      <c r="J3001" s="34">
        <v>0</v>
      </c>
      <c r="K3001" s="34">
        <v>0</v>
      </c>
      <c r="L3001" s="9">
        <v>0</v>
      </c>
    </row>
    <row r="3002" spans="1:12" x14ac:dyDescent="0.3">
      <c r="A3002" s="3" t="s">
        <v>296</v>
      </c>
      <c r="B3002" s="3">
        <f t="shared" si="92"/>
        <v>45649</v>
      </c>
      <c r="C3002" s="7" t="s">
        <v>74</v>
      </c>
      <c r="D3002" s="7" t="s">
        <v>59</v>
      </c>
      <c r="E3002" s="9">
        <v>58</v>
      </c>
      <c r="F3002" s="9">
        <v>5153</v>
      </c>
      <c r="G3002" s="9">
        <f t="shared" si="93"/>
        <v>298874</v>
      </c>
      <c r="H3002" s="9">
        <v>0</v>
      </c>
      <c r="I3002" s="9">
        <v>0</v>
      </c>
      <c r="J3002" s="34">
        <v>0</v>
      </c>
      <c r="K3002" s="34">
        <v>0</v>
      </c>
      <c r="L3002" s="9">
        <v>0</v>
      </c>
    </row>
    <row r="3003" spans="1:12" x14ac:dyDescent="0.3">
      <c r="A3003" s="3" t="s">
        <v>296</v>
      </c>
      <c r="B3003" s="3">
        <f t="shared" si="92"/>
        <v>45649</v>
      </c>
      <c r="C3003" s="7" t="s">
        <v>74</v>
      </c>
      <c r="D3003" s="7" t="s">
        <v>60</v>
      </c>
      <c r="E3003" s="9">
        <v>52</v>
      </c>
      <c r="F3003" s="9">
        <v>4992</v>
      </c>
      <c r="G3003" s="9">
        <f t="shared" si="93"/>
        <v>259584</v>
      </c>
      <c r="H3003" s="9">
        <v>0</v>
      </c>
      <c r="I3003" s="9">
        <v>0</v>
      </c>
      <c r="J3003" s="34">
        <v>0</v>
      </c>
      <c r="K3003" s="34">
        <v>0</v>
      </c>
      <c r="L3003" s="9">
        <v>0</v>
      </c>
    </row>
    <row r="3004" spans="1:12" x14ac:dyDescent="0.3">
      <c r="A3004" s="3" t="s">
        <v>296</v>
      </c>
      <c r="B3004" s="3">
        <f t="shared" si="92"/>
        <v>45649</v>
      </c>
      <c r="C3004" s="7" t="s">
        <v>74</v>
      </c>
      <c r="D3004" s="7" t="s">
        <v>61</v>
      </c>
      <c r="E3004" s="9">
        <v>57</v>
      </c>
      <c r="F3004" s="9">
        <v>1220</v>
      </c>
      <c r="G3004" s="9">
        <f t="shared" si="93"/>
        <v>69540</v>
      </c>
      <c r="H3004" s="9">
        <v>0</v>
      </c>
      <c r="I3004" s="9">
        <v>0</v>
      </c>
      <c r="J3004" s="34">
        <v>0</v>
      </c>
      <c r="K3004" s="34">
        <v>0</v>
      </c>
      <c r="L3004" s="9">
        <v>0</v>
      </c>
    </row>
    <row r="3005" spans="1:12" x14ac:dyDescent="0.3">
      <c r="A3005" s="3" t="s">
        <v>296</v>
      </c>
      <c r="B3005" s="3">
        <f t="shared" si="92"/>
        <v>45649</v>
      </c>
      <c r="C3005" s="7" t="s">
        <v>76</v>
      </c>
      <c r="D3005" s="7" t="s">
        <v>46</v>
      </c>
      <c r="E3005" s="9">
        <v>110</v>
      </c>
      <c r="F3005" s="9">
        <v>314</v>
      </c>
      <c r="G3005" s="9">
        <f t="shared" si="93"/>
        <v>34540</v>
      </c>
      <c r="H3005" s="9">
        <v>0</v>
      </c>
      <c r="I3005" s="9">
        <v>0</v>
      </c>
      <c r="J3005" s="34">
        <v>0</v>
      </c>
      <c r="K3005" s="34">
        <v>0</v>
      </c>
      <c r="L3005" s="9">
        <v>0</v>
      </c>
    </row>
    <row r="3006" spans="1:12" x14ac:dyDescent="0.3">
      <c r="A3006" s="3" t="s">
        <v>296</v>
      </c>
      <c r="B3006" s="3">
        <f t="shared" si="92"/>
        <v>45649</v>
      </c>
      <c r="C3006" s="7" t="s">
        <v>76</v>
      </c>
      <c r="D3006" s="7" t="s">
        <v>49</v>
      </c>
      <c r="E3006" s="9">
        <v>105</v>
      </c>
      <c r="F3006" s="9">
        <v>323</v>
      </c>
      <c r="G3006" s="9">
        <f t="shared" si="93"/>
        <v>33915</v>
      </c>
      <c r="H3006" s="9">
        <v>0</v>
      </c>
      <c r="I3006" s="9">
        <v>0</v>
      </c>
      <c r="J3006" s="34">
        <v>0</v>
      </c>
      <c r="K3006" s="34">
        <v>0</v>
      </c>
      <c r="L3006" s="9">
        <v>0</v>
      </c>
    </row>
    <row r="3007" spans="1:12" x14ac:dyDescent="0.3">
      <c r="A3007" s="3" t="s">
        <v>296</v>
      </c>
      <c r="B3007" s="3">
        <f t="shared" si="92"/>
        <v>45649</v>
      </c>
      <c r="C3007" s="7" t="s">
        <v>76</v>
      </c>
      <c r="D3007" s="7" t="s">
        <v>50</v>
      </c>
      <c r="E3007" s="9">
        <v>108</v>
      </c>
      <c r="F3007" s="9">
        <v>331</v>
      </c>
      <c r="G3007" s="9">
        <f t="shared" si="93"/>
        <v>35748</v>
      </c>
      <c r="H3007" s="9">
        <v>0</v>
      </c>
      <c r="I3007" s="9">
        <v>0</v>
      </c>
      <c r="J3007" s="34">
        <v>0</v>
      </c>
      <c r="K3007" s="34">
        <v>0</v>
      </c>
      <c r="L3007" s="9">
        <v>0</v>
      </c>
    </row>
    <row r="3008" spans="1:12" x14ac:dyDescent="0.3">
      <c r="A3008" s="3" t="s">
        <v>296</v>
      </c>
      <c r="B3008" s="3">
        <f t="shared" si="92"/>
        <v>45649</v>
      </c>
      <c r="C3008" s="7" t="s">
        <v>76</v>
      </c>
      <c r="D3008" s="7" t="s">
        <v>51</v>
      </c>
      <c r="E3008" s="9">
        <v>121</v>
      </c>
      <c r="F3008" s="9">
        <v>370</v>
      </c>
      <c r="G3008" s="9">
        <f t="shared" si="93"/>
        <v>44770</v>
      </c>
      <c r="H3008" s="9">
        <v>0</v>
      </c>
      <c r="I3008" s="9">
        <v>0</v>
      </c>
      <c r="J3008" s="34">
        <v>0</v>
      </c>
      <c r="K3008" s="34">
        <v>0</v>
      </c>
      <c r="L3008" s="9">
        <v>0</v>
      </c>
    </row>
    <row r="3009" spans="1:12" x14ac:dyDescent="0.3">
      <c r="A3009" s="3" t="s">
        <v>296</v>
      </c>
      <c r="B3009" s="3">
        <f t="shared" si="92"/>
        <v>45649</v>
      </c>
      <c r="C3009" s="7" t="s">
        <v>76</v>
      </c>
      <c r="D3009" s="7" t="s">
        <v>52</v>
      </c>
      <c r="E3009" s="9">
        <v>120</v>
      </c>
      <c r="F3009" s="9">
        <v>275</v>
      </c>
      <c r="G3009" s="9">
        <f t="shared" si="93"/>
        <v>33000</v>
      </c>
      <c r="H3009" s="9">
        <v>0</v>
      </c>
      <c r="I3009" s="9">
        <v>0</v>
      </c>
      <c r="J3009" s="34">
        <v>0</v>
      </c>
      <c r="K3009" s="34">
        <v>0</v>
      </c>
      <c r="L3009" s="9">
        <v>0</v>
      </c>
    </row>
    <row r="3010" spans="1:12" x14ac:dyDescent="0.3">
      <c r="A3010" s="3" t="s">
        <v>296</v>
      </c>
      <c r="B3010" s="3">
        <f t="shared" ref="B3010:B3017" si="94">DATE(LEFT(A3010,4),1,1)
 + MOD(1 - WEEKDAY(DATE(LEFT(A3010,4),1,1),2),7)
 + 7*(VALUE(RIGHT(A3010,2)) - 1)</f>
        <v>45649</v>
      </c>
      <c r="C3010" s="7" t="s">
        <v>76</v>
      </c>
      <c r="D3010" s="7" t="s">
        <v>54</v>
      </c>
      <c r="E3010" s="9">
        <v>159</v>
      </c>
      <c r="F3010" s="9">
        <v>176</v>
      </c>
      <c r="G3010" s="9">
        <f t="shared" ref="G3010:G3017" si="95">E3010*F3010</f>
        <v>27984</v>
      </c>
      <c r="H3010" s="9">
        <v>0</v>
      </c>
      <c r="I3010" s="9">
        <v>0</v>
      </c>
      <c r="J3010" s="34">
        <v>0</v>
      </c>
      <c r="K3010" s="34">
        <v>0</v>
      </c>
      <c r="L3010" s="9">
        <v>0</v>
      </c>
    </row>
    <row r="3011" spans="1:12" x14ac:dyDescent="0.3">
      <c r="A3011" s="3" t="s">
        <v>296</v>
      </c>
      <c r="B3011" s="3">
        <f t="shared" si="94"/>
        <v>45649</v>
      </c>
      <c r="C3011" s="7" t="s">
        <v>76</v>
      </c>
      <c r="D3011" s="7" t="s">
        <v>55</v>
      </c>
      <c r="E3011" s="9">
        <v>204</v>
      </c>
      <c r="F3011" s="9">
        <v>195</v>
      </c>
      <c r="G3011" s="9">
        <f t="shared" si="95"/>
        <v>39780</v>
      </c>
      <c r="H3011" s="9">
        <v>1</v>
      </c>
      <c r="I3011" s="9">
        <v>1</v>
      </c>
      <c r="J3011" s="34">
        <v>0.2</v>
      </c>
      <c r="K3011" s="34">
        <v>0.03</v>
      </c>
      <c r="L3011" s="9">
        <v>0</v>
      </c>
    </row>
    <row r="3012" spans="1:12" x14ac:dyDescent="0.3">
      <c r="A3012" s="3" t="s">
        <v>296</v>
      </c>
      <c r="B3012" s="3">
        <f t="shared" si="94"/>
        <v>45649</v>
      </c>
      <c r="C3012" s="7" t="s">
        <v>76</v>
      </c>
      <c r="D3012" s="7" t="s">
        <v>56</v>
      </c>
      <c r="E3012" s="9">
        <v>170</v>
      </c>
      <c r="F3012" s="9">
        <v>215</v>
      </c>
      <c r="G3012" s="9">
        <f t="shared" si="95"/>
        <v>36550</v>
      </c>
      <c r="H3012" s="9">
        <v>0</v>
      </c>
      <c r="I3012" s="9">
        <v>0</v>
      </c>
      <c r="J3012" s="34">
        <v>0</v>
      </c>
      <c r="K3012" s="34">
        <v>0</v>
      </c>
      <c r="L3012" s="9">
        <v>0</v>
      </c>
    </row>
    <row r="3013" spans="1:12" x14ac:dyDescent="0.3">
      <c r="A3013" s="3" t="s">
        <v>296</v>
      </c>
      <c r="B3013" s="3">
        <f t="shared" si="94"/>
        <v>45649</v>
      </c>
      <c r="C3013" s="7" t="s">
        <v>76</v>
      </c>
      <c r="D3013" s="7" t="s">
        <v>57</v>
      </c>
      <c r="E3013" s="9">
        <v>181</v>
      </c>
      <c r="F3013" s="9">
        <v>186</v>
      </c>
      <c r="G3013" s="9">
        <f t="shared" si="95"/>
        <v>33666</v>
      </c>
      <c r="H3013" s="9">
        <v>0</v>
      </c>
      <c r="I3013" s="9">
        <v>0</v>
      </c>
      <c r="J3013" s="34">
        <v>0</v>
      </c>
      <c r="K3013" s="34">
        <v>0</v>
      </c>
      <c r="L3013" s="9">
        <v>0</v>
      </c>
    </row>
    <row r="3014" spans="1:12" x14ac:dyDescent="0.3">
      <c r="A3014" s="3" t="s">
        <v>296</v>
      </c>
      <c r="B3014" s="3">
        <f t="shared" si="94"/>
        <v>45649</v>
      </c>
      <c r="C3014" s="7" t="s">
        <v>76</v>
      </c>
      <c r="D3014" s="7" t="s">
        <v>58</v>
      </c>
      <c r="E3014" s="9">
        <v>55</v>
      </c>
      <c r="F3014" s="9">
        <v>5479</v>
      </c>
      <c r="G3014" s="9">
        <f t="shared" si="95"/>
        <v>301345</v>
      </c>
      <c r="H3014" s="9">
        <v>0</v>
      </c>
      <c r="I3014" s="9">
        <v>0</v>
      </c>
      <c r="J3014" s="34">
        <v>0</v>
      </c>
      <c r="K3014" s="34">
        <v>0</v>
      </c>
      <c r="L3014" s="9">
        <v>0</v>
      </c>
    </row>
    <row r="3015" spans="1:12" x14ac:dyDescent="0.3">
      <c r="A3015" s="3" t="s">
        <v>296</v>
      </c>
      <c r="B3015" s="3">
        <f t="shared" si="94"/>
        <v>45649</v>
      </c>
      <c r="C3015" s="7" t="s">
        <v>76</v>
      </c>
      <c r="D3015" s="7" t="s">
        <v>59</v>
      </c>
      <c r="E3015" s="9">
        <v>57</v>
      </c>
      <c r="F3015" s="9">
        <v>5333</v>
      </c>
      <c r="G3015" s="9">
        <f t="shared" si="95"/>
        <v>303981</v>
      </c>
      <c r="H3015" s="9">
        <v>0</v>
      </c>
      <c r="I3015" s="9">
        <v>0</v>
      </c>
      <c r="J3015" s="34">
        <v>0</v>
      </c>
      <c r="K3015" s="34">
        <v>0</v>
      </c>
      <c r="L3015" s="9">
        <v>0</v>
      </c>
    </row>
    <row r="3016" spans="1:12" x14ac:dyDescent="0.3">
      <c r="A3016" s="3" t="s">
        <v>296</v>
      </c>
      <c r="B3016" s="3">
        <f t="shared" si="94"/>
        <v>45649</v>
      </c>
      <c r="C3016" s="7" t="s">
        <v>76</v>
      </c>
      <c r="D3016" s="7" t="s">
        <v>60</v>
      </c>
      <c r="E3016" s="9">
        <v>51</v>
      </c>
      <c r="F3016" s="9">
        <v>5206</v>
      </c>
      <c r="G3016" s="9">
        <f t="shared" si="95"/>
        <v>265506</v>
      </c>
      <c r="H3016" s="9">
        <v>0</v>
      </c>
      <c r="I3016" s="9">
        <v>0</v>
      </c>
      <c r="J3016" s="34">
        <v>0</v>
      </c>
      <c r="K3016" s="34">
        <v>0</v>
      </c>
      <c r="L3016" s="9">
        <v>0</v>
      </c>
    </row>
    <row r="3017" spans="1:12" x14ac:dyDescent="0.3">
      <c r="A3017" s="3" t="s">
        <v>296</v>
      </c>
      <c r="B3017" s="3">
        <f t="shared" si="94"/>
        <v>45649</v>
      </c>
      <c r="C3017" s="7" t="s">
        <v>76</v>
      </c>
      <c r="D3017" s="7" t="s">
        <v>61</v>
      </c>
      <c r="E3017" s="9">
        <v>55</v>
      </c>
      <c r="F3017" s="9">
        <v>1279</v>
      </c>
      <c r="G3017" s="9">
        <f t="shared" si="95"/>
        <v>70345</v>
      </c>
      <c r="H3017" s="9">
        <v>1</v>
      </c>
      <c r="I3017" s="9">
        <v>0</v>
      </c>
      <c r="J3017" s="34">
        <v>0.05</v>
      </c>
      <c r="K3017" s="34">
        <v>0.01</v>
      </c>
      <c r="L3017" s="9">
        <v>0</v>
      </c>
    </row>
  </sheetData>
  <phoneticPr fontId="7"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8A2E5-9FFD-412C-BA5A-D53F52B54DC4}">
  <sheetPr codeName="Sheet2"/>
  <dimension ref="A1:I15"/>
  <sheetViews>
    <sheetView workbookViewId="0">
      <selection activeCell="J19" sqref="J19"/>
    </sheetView>
  </sheetViews>
  <sheetFormatPr defaultColWidth="24.5546875" defaultRowHeight="14.4" x14ac:dyDescent="0.3"/>
  <cols>
    <col min="1" max="1" width="7.21875" style="7" bestFit="1" customWidth="1"/>
    <col min="2" max="2" width="8.21875" style="7" bestFit="1" customWidth="1"/>
    <col min="3" max="3" width="12.77734375" style="7" bestFit="1" customWidth="1"/>
    <col min="4" max="4" width="20.5546875" style="7" bestFit="1" customWidth="1"/>
    <col min="5" max="5" width="13.5546875" style="9" bestFit="1" customWidth="1"/>
    <col min="6" max="6" width="14.21875" style="9" bestFit="1" customWidth="1"/>
    <col min="7" max="7" width="13.21875" style="3" bestFit="1" customWidth="1"/>
    <col min="8" max="8" width="8.44140625" style="7" bestFit="1" customWidth="1"/>
    <col min="9" max="9" width="17.6640625" style="9" bestFit="1" customWidth="1"/>
    <col min="10" max="16384" width="24.5546875" style="2"/>
  </cols>
  <sheetData>
    <row r="1" spans="1:9" x14ac:dyDescent="0.3">
      <c r="A1" s="10" t="s">
        <v>3</v>
      </c>
      <c r="B1" s="10" t="s">
        <v>12</v>
      </c>
      <c r="C1" s="10" t="s">
        <v>13</v>
      </c>
      <c r="D1" s="10" t="s">
        <v>14</v>
      </c>
      <c r="E1" s="12" t="s">
        <v>15</v>
      </c>
      <c r="F1" s="12" t="s">
        <v>16</v>
      </c>
      <c r="G1" s="4" t="s">
        <v>17</v>
      </c>
      <c r="H1" s="10" t="s">
        <v>18</v>
      </c>
      <c r="I1" s="12" t="s">
        <v>42</v>
      </c>
    </row>
    <row r="2" spans="1:9" x14ac:dyDescent="0.3">
      <c r="A2" s="11" t="s">
        <v>46</v>
      </c>
      <c r="B2" s="11" t="s">
        <v>79</v>
      </c>
      <c r="C2" s="11" t="s">
        <v>47</v>
      </c>
      <c r="D2" s="11" t="s">
        <v>80</v>
      </c>
      <c r="E2" s="13">
        <v>250</v>
      </c>
      <c r="F2" s="13">
        <v>12</v>
      </c>
      <c r="G2" s="14">
        <v>43891</v>
      </c>
      <c r="H2" s="11" t="s">
        <v>48</v>
      </c>
      <c r="I2" s="13">
        <v>185</v>
      </c>
    </row>
    <row r="3" spans="1:9" x14ac:dyDescent="0.3">
      <c r="A3" s="11" t="s">
        <v>49</v>
      </c>
      <c r="B3" s="11" t="s">
        <v>79</v>
      </c>
      <c r="C3" s="11" t="s">
        <v>47</v>
      </c>
      <c r="D3" s="11" t="s">
        <v>81</v>
      </c>
      <c r="E3" s="13">
        <v>330</v>
      </c>
      <c r="F3" s="13">
        <v>12</v>
      </c>
      <c r="G3" s="14">
        <v>44331</v>
      </c>
      <c r="H3" s="11" t="s">
        <v>48</v>
      </c>
      <c r="I3" s="13">
        <v>195</v>
      </c>
    </row>
    <row r="4" spans="1:9" x14ac:dyDescent="0.3">
      <c r="A4" s="11" t="s">
        <v>50</v>
      </c>
      <c r="B4" s="11" t="s">
        <v>79</v>
      </c>
      <c r="C4" s="11" t="s">
        <v>47</v>
      </c>
      <c r="D4" s="11" t="s">
        <v>82</v>
      </c>
      <c r="E4" s="13">
        <v>330</v>
      </c>
      <c r="F4" s="13">
        <v>12</v>
      </c>
      <c r="G4" s="14">
        <v>44713</v>
      </c>
      <c r="H4" s="11" t="s">
        <v>48</v>
      </c>
      <c r="I4" s="13">
        <v>200</v>
      </c>
    </row>
    <row r="5" spans="1:9" x14ac:dyDescent="0.3">
      <c r="A5" s="11" t="s">
        <v>51</v>
      </c>
      <c r="B5" s="11" t="s">
        <v>79</v>
      </c>
      <c r="C5" s="11" t="s">
        <v>47</v>
      </c>
      <c r="D5" s="11" t="s">
        <v>83</v>
      </c>
      <c r="E5" s="13">
        <v>330</v>
      </c>
      <c r="F5" s="13">
        <v>12</v>
      </c>
      <c r="G5" s="14">
        <v>45017</v>
      </c>
      <c r="H5" s="11" t="s">
        <v>48</v>
      </c>
      <c r="I5" s="13">
        <v>215</v>
      </c>
    </row>
    <row r="6" spans="1:9" x14ac:dyDescent="0.3">
      <c r="A6" s="11" t="s">
        <v>52</v>
      </c>
      <c r="B6" s="11" t="s">
        <v>79</v>
      </c>
      <c r="C6" s="11" t="s">
        <v>47</v>
      </c>
      <c r="D6" s="11" t="s">
        <v>84</v>
      </c>
      <c r="E6" s="13">
        <v>200</v>
      </c>
      <c r="F6" s="13">
        <v>12</v>
      </c>
      <c r="G6" s="14">
        <v>44256</v>
      </c>
      <c r="H6" s="11" t="s">
        <v>48</v>
      </c>
      <c r="I6" s="13">
        <v>180</v>
      </c>
    </row>
    <row r="7" spans="1:9" x14ac:dyDescent="0.3">
      <c r="A7" s="11" t="s">
        <v>54</v>
      </c>
      <c r="B7" s="11" t="s">
        <v>85</v>
      </c>
      <c r="C7" s="11" t="s">
        <v>53</v>
      </c>
      <c r="D7" s="11" t="s">
        <v>86</v>
      </c>
      <c r="E7" s="13">
        <v>1500</v>
      </c>
      <c r="F7" s="13">
        <v>12</v>
      </c>
      <c r="G7" s="14">
        <v>43282</v>
      </c>
      <c r="H7" s="11" t="s">
        <v>48</v>
      </c>
      <c r="I7" s="13">
        <v>70</v>
      </c>
    </row>
    <row r="8" spans="1:9" x14ac:dyDescent="0.3">
      <c r="A8" s="11" t="s">
        <v>55</v>
      </c>
      <c r="B8" s="11" t="s">
        <v>85</v>
      </c>
      <c r="C8" s="11" t="s">
        <v>53</v>
      </c>
      <c r="D8" s="11" t="s">
        <v>87</v>
      </c>
      <c r="E8" s="13">
        <v>500</v>
      </c>
      <c r="F8" s="13">
        <v>24</v>
      </c>
      <c r="G8" s="14">
        <v>43586</v>
      </c>
      <c r="H8" s="11" t="s">
        <v>48</v>
      </c>
      <c r="I8" s="13">
        <v>80</v>
      </c>
    </row>
    <row r="9" spans="1:9" x14ac:dyDescent="0.3">
      <c r="A9" s="11" t="s">
        <v>56</v>
      </c>
      <c r="B9" s="11" t="s">
        <v>85</v>
      </c>
      <c r="C9" s="11" t="s">
        <v>53</v>
      </c>
      <c r="D9" s="11" t="s">
        <v>88</v>
      </c>
      <c r="E9" s="13">
        <v>500</v>
      </c>
      <c r="F9" s="13">
        <v>24</v>
      </c>
      <c r="G9" s="14">
        <v>44696</v>
      </c>
      <c r="H9" s="11" t="s">
        <v>48</v>
      </c>
      <c r="I9" s="13">
        <v>90</v>
      </c>
    </row>
    <row r="10" spans="1:9" x14ac:dyDescent="0.3">
      <c r="A10" s="11" t="s">
        <v>57</v>
      </c>
      <c r="B10" s="11" t="s">
        <v>85</v>
      </c>
      <c r="C10" s="11" t="s">
        <v>53</v>
      </c>
      <c r="D10" s="11" t="s">
        <v>89</v>
      </c>
      <c r="E10" s="13">
        <v>330</v>
      </c>
      <c r="F10" s="13">
        <v>24</v>
      </c>
      <c r="G10" s="14">
        <v>44440</v>
      </c>
      <c r="H10" s="11" t="s">
        <v>48</v>
      </c>
      <c r="I10" s="13">
        <v>85</v>
      </c>
    </row>
    <row r="11" spans="1:9" x14ac:dyDescent="0.3">
      <c r="A11" s="11" t="s">
        <v>58</v>
      </c>
      <c r="B11" s="11" t="s">
        <v>90</v>
      </c>
      <c r="C11" s="11" t="s">
        <v>91</v>
      </c>
      <c r="D11" s="11" t="s">
        <v>92</v>
      </c>
      <c r="E11" s="13">
        <v>800</v>
      </c>
      <c r="F11" s="13">
        <v>6</v>
      </c>
      <c r="G11" s="14">
        <v>43497</v>
      </c>
      <c r="H11" s="11" t="s">
        <v>48</v>
      </c>
      <c r="I11" s="13">
        <v>950</v>
      </c>
    </row>
    <row r="12" spans="1:9" x14ac:dyDescent="0.3">
      <c r="A12" s="11" t="s">
        <v>59</v>
      </c>
      <c r="B12" s="11" t="s">
        <v>90</v>
      </c>
      <c r="C12" s="11" t="s">
        <v>91</v>
      </c>
      <c r="D12" s="11" t="s">
        <v>93</v>
      </c>
      <c r="E12" s="13">
        <v>800</v>
      </c>
      <c r="F12" s="13">
        <v>6</v>
      </c>
      <c r="G12" s="14">
        <v>43983</v>
      </c>
      <c r="H12" s="11" t="s">
        <v>48</v>
      </c>
      <c r="I12" s="13">
        <v>930</v>
      </c>
    </row>
    <row r="13" spans="1:9" x14ac:dyDescent="0.3">
      <c r="A13" s="11" t="s">
        <v>60</v>
      </c>
      <c r="B13" s="11" t="s">
        <v>90</v>
      </c>
      <c r="C13" s="11" t="s">
        <v>91</v>
      </c>
      <c r="D13" s="11" t="s">
        <v>94</v>
      </c>
      <c r="E13" s="13">
        <v>800</v>
      </c>
      <c r="F13" s="13">
        <v>6</v>
      </c>
      <c r="G13" s="14">
        <v>44470</v>
      </c>
      <c r="H13" s="11" t="s">
        <v>48</v>
      </c>
      <c r="I13" s="13">
        <v>920</v>
      </c>
    </row>
    <row r="14" spans="1:9" x14ac:dyDescent="0.3">
      <c r="A14" s="11" t="s">
        <v>61</v>
      </c>
      <c r="B14" s="11" t="s">
        <v>90</v>
      </c>
      <c r="C14" s="11" t="s">
        <v>91</v>
      </c>
      <c r="D14" s="11" t="s">
        <v>95</v>
      </c>
      <c r="E14" s="13">
        <v>250</v>
      </c>
      <c r="F14" s="13">
        <v>12</v>
      </c>
      <c r="G14" s="14">
        <v>44986</v>
      </c>
      <c r="H14" s="11" t="s">
        <v>48</v>
      </c>
      <c r="I14" s="13">
        <v>345</v>
      </c>
    </row>
    <row r="15" spans="1:9" x14ac:dyDescent="0.3">
      <c r="A15" s="11"/>
      <c r="B15" s="11"/>
      <c r="C15" s="11"/>
      <c r="D15" s="11"/>
      <c r="E15" s="13"/>
      <c r="F15" s="13"/>
      <c r="G15" s="14"/>
      <c r="H15" s="11"/>
      <c r="I15" s="1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AA323-4DDA-4CCE-82AA-67065622A478}">
  <sheetPr codeName="Sheet3"/>
  <dimension ref="A1:E6"/>
  <sheetViews>
    <sheetView workbookViewId="0">
      <selection activeCell="D19" sqref="D19"/>
    </sheetView>
  </sheetViews>
  <sheetFormatPr defaultRowHeight="14.4" x14ac:dyDescent="0.3"/>
  <cols>
    <col min="1" max="1" width="9.44140625" style="19" bestFit="1" customWidth="1"/>
    <col min="2" max="2" width="12.21875" style="19" bestFit="1" customWidth="1"/>
    <col min="3" max="3" width="11.5546875" style="19" bestFit="1" customWidth="1"/>
    <col min="4" max="4" width="10.44140625" style="19" bestFit="1" customWidth="1"/>
    <col min="5" max="5" width="9.21875" style="19" bestFit="1" customWidth="1"/>
    <col min="6" max="16384" width="8.88671875" style="2"/>
  </cols>
  <sheetData>
    <row r="1" spans="1:5" x14ac:dyDescent="0.3">
      <c r="A1" s="20" t="s">
        <v>2</v>
      </c>
      <c r="B1" s="20" t="s">
        <v>19</v>
      </c>
      <c r="C1" s="20" t="s">
        <v>20</v>
      </c>
      <c r="D1" s="20" t="s">
        <v>21</v>
      </c>
      <c r="E1" s="20" t="s">
        <v>22</v>
      </c>
    </row>
    <row r="2" spans="1:5" x14ac:dyDescent="0.3">
      <c r="A2" s="21" t="s">
        <v>62</v>
      </c>
      <c r="B2" s="21" t="s">
        <v>97</v>
      </c>
      <c r="C2" s="21" t="s">
        <v>63</v>
      </c>
      <c r="D2" s="21" t="s">
        <v>64</v>
      </c>
      <c r="E2" s="21" t="s">
        <v>65</v>
      </c>
    </row>
    <row r="3" spans="1:5" x14ac:dyDescent="0.3">
      <c r="A3" s="21" t="s">
        <v>66</v>
      </c>
      <c r="B3" s="21" t="s">
        <v>99</v>
      </c>
      <c r="C3" s="21" t="s">
        <v>67</v>
      </c>
      <c r="D3" s="21" t="s">
        <v>68</v>
      </c>
      <c r="E3" s="21" t="s">
        <v>69</v>
      </c>
    </row>
    <row r="4" spans="1:5" x14ac:dyDescent="0.3">
      <c r="A4" s="21" t="s">
        <v>70</v>
      </c>
      <c r="B4" s="21" t="s">
        <v>98</v>
      </c>
      <c r="C4" s="21" t="s">
        <v>71</v>
      </c>
      <c r="D4" s="21" t="s">
        <v>72</v>
      </c>
      <c r="E4" s="21" t="s">
        <v>73</v>
      </c>
    </row>
    <row r="5" spans="1:5" x14ac:dyDescent="0.3">
      <c r="A5" s="21" t="s">
        <v>74</v>
      </c>
      <c r="B5" s="21" t="s">
        <v>100</v>
      </c>
      <c r="C5" s="21" t="s">
        <v>63</v>
      </c>
      <c r="D5" s="21" t="s">
        <v>75</v>
      </c>
      <c r="E5" s="21" t="s">
        <v>65</v>
      </c>
    </row>
    <row r="6" spans="1:5" x14ac:dyDescent="0.3">
      <c r="A6" s="21" t="s">
        <v>76</v>
      </c>
      <c r="B6" s="21" t="s">
        <v>96</v>
      </c>
      <c r="C6" s="21" t="s">
        <v>77</v>
      </c>
      <c r="D6" s="21" t="s">
        <v>101</v>
      </c>
      <c r="E6" s="21" t="s">
        <v>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C9483-E72A-47DC-BA40-FC8BEF961559}">
  <sheetPr codeName="Sheet4"/>
  <dimension ref="A1:K53"/>
  <sheetViews>
    <sheetView workbookViewId="0">
      <selection activeCell="L15" sqref="L15"/>
    </sheetView>
  </sheetViews>
  <sheetFormatPr defaultRowHeight="14.4" x14ac:dyDescent="0.3"/>
  <cols>
    <col min="1" max="1" width="11.6640625" style="3" bestFit="1" customWidth="1"/>
    <col min="2" max="2" width="11.6640625" style="3" customWidth="1"/>
    <col min="3" max="3" width="12" style="3" bestFit="1" customWidth="1"/>
    <col min="4" max="4" width="11.21875" style="3" bestFit="1" customWidth="1"/>
    <col min="5" max="5" width="9" style="9" bestFit="1" customWidth="1"/>
    <col min="6" max="6" width="9.6640625" style="7" bestFit="1" customWidth="1"/>
    <col min="7" max="7" width="13.109375" style="7" bestFit="1" customWidth="1"/>
    <col min="8" max="8" width="12.88671875" style="9" bestFit="1" customWidth="1"/>
    <col min="9" max="9" width="9.21875" style="7" bestFit="1" customWidth="1"/>
    <col min="10" max="10" width="10.88671875" style="9" bestFit="1" customWidth="1"/>
    <col min="11" max="11" width="9.77734375" style="9" bestFit="1" customWidth="1"/>
    <col min="12" max="16384" width="8.88671875" style="2"/>
  </cols>
  <sheetData>
    <row r="1" spans="1:11" x14ac:dyDescent="0.3">
      <c r="A1" s="4" t="s">
        <v>0</v>
      </c>
      <c r="B1" s="4" t="s">
        <v>326</v>
      </c>
      <c r="C1" s="4" t="s">
        <v>1</v>
      </c>
      <c r="D1" s="4" t="s">
        <v>23</v>
      </c>
      <c r="E1" s="12" t="s">
        <v>24</v>
      </c>
      <c r="F1" s="10" t="s">
        <v>25</v>
      </c>
      <c r="G1" s="10" t="s">
        <v>26</v>
      </c>
      <c r="H1" s="12" t="s">
        <v>27</v>
      </c>
      <c r="I1" s="10" t="s">
        <v>28</v>
      </c>
      <c r="J1" s="12" t="s">
        <v>44</v>
      </c>
      <c r="K1" s="12" t="s">
        <v>45</v>
      </c>
    </row>
    <row r="2" spans="1:11" x14ac:dyDescent="0.3">
      <c r="A2" s="3" t="str">
        <f>"2024-" &amp; TEXT(ROW(A1),"00")</f>
        <v>2024-01</v>
      </c>
      <c r="B2" s="3">
        <f>Calendar[[#This Row],[WeekStart]]</f>
        <v>45292</v>
      </c>
      <c r="C2" s="3">
        <f>DATE(LEFT(A2,4),1,1)
 + MOD(1 - WEEKDAY(DATE(LEFT(A2,4),1,1),2),7)
 + 7*(VALUE(RIGHT(A2,2)) - 1)</f>
        <v>45292</v>
      </c>
      <c r="D2" s="3">
        <f>C2+6</f>
        <v>45298</v>
      </c>
      <c r="E2" s="9">
        <f>MONTH(C2)</f>
        <v>1</v>
      </c>
      <c r="F2" s="7" t="str">
        <f>"Q"&amp;ROUNDUP(MONTH(C2)/3,0)</f>
        <v>Q1</v>
      </c>
      <c r="G2" s="7" t="str">
        <f>"P"&amp;TEXT(MONTH(C2),"00")</f>
        <v>P01</v>
      </c>
      <c r="H2" s="9">
        <f>IF(OR(A2="2024-01",A2="2024-11",A2="2024-13",A2="2024-14",
       A2="2024-18",A2="2024-21",A2="2024-33",A2="2024-43",
       A2="2024-44",A2="2024-52"),1,0)</f>
        <v>1</v>
      </c>
      <c r="I2" s="7" t="str">
        <f>IF(MONTH(C2)&lt;=2,"Winter",
IF(MONTH(C2)&lt;=5,"Spring",
IF(MONTH(C2)&lt;=8,"Summer",
IF(MONTH(C2)&lt;=11,"Autumn","Winter"))))</f>
        <v>Winter</v>
      </c>
      <c r="J2" s="9">
        <f>_xlfn.ISOWEEKNUM(C2)</f>
        <v>1</v>
      </c>
      <c r="K2" s="9">
        <f>YEAR(C2)</f>
        <v>2024</v>
      </c>
    </row>
    <row r="3" spans="1:11" x14ac:dyDescent="0.3">
      <c r="A3" s="3" t="str">
        <f t="shared" ref="A3:A52" si="0">"2024-" &amp; TEXT(ROW(A2),"00")</f>
        <v>2024-02</v>
      </c>
      <c r="B3" s="3">
        <f>Calendar[[#This Row],[WeekStart]]</f>
        <v>45299</v>
      </c>
      <c r="C3" s="3">
        <f>DATE(LEFT(A3,4),1,1)
 + MOD(1 - WEEKDAY(DATE(LEFT(A3,4),1,1),2),7)
 + 7*(VALUE(RIGHT(A3,2)) - 1)</f>
        <v>45299</v>
      </c>
      <c r="D3" s="3">
        <f t="shared" ref="D3:D53" si="1">C3+6</f>
        <v>45305</v>
      </c>
      <c r="E3" s="9">
        <f t="shared" ref="E3:E53" si="2">MONTH(C3)</f>
        <v>1</v>
      </c>
      <c r="F3" s="7" t="str">
        <f t="shared" ref="F3:F53" si="3">"Q"&amp;ROUNDUP(MONTH(C3)/3,0)</f>
        <v>Q1</v>
      </c>
      <c r="G3" s="7" t="str">
        <f t="shared" ref="G3:G53" si="4">"P"&amp;TEXT(MONTH(C3),"00")</f>
        <v>P01</v>
      </c>
      <c r="H3" s="9">
        <f t="shared" ref="H3:H53" si="5">IF(OR(A3="2024-01",A3="2024-11",A3="2024-13",A3="2024-14",
       A3="2024-18",A3="2024-21",A3="2024-33",A3="2024-43",
       A3="2024-44",A3="2024-52"),1,0)</f>
        <v>0</v>
      </c>
      <c r="I3" s="7" t="str">
        <f t="shared" ref="I3:I53" si="6">IF(MONTH(C3)&lt;=2,"Winter",
IF(MONTH(C3)&lt;=5,"Spring",
IF(MONTH(C3)&lt;=8,"Summer",
IF(MONTH(C3)&lt;=11,"Autumn","Winter"))))</f>
        <v>Winter</v>
      </c>
      <c r="J3" s="9">
        <f t="shared" ref="J3:J53" si="7">_xlfn.ISOWEEKNUM(C3)</f>
        <v>2</v>
      </c>
      <c r="K3" s="9">
        <f t="shared" ref="K3:K53" si="8">YEAR(C3)</f>
        <v>2024</v>
      </c>
    </row>
    <row r="4" spans="1:11" x14ac:dyDescent="0.3">
      <c r="A4" s="3" t="str">
        <f t="shared" si="0"/>
        <v>2024-03</v>
      </c>
      <c r="B4" s="3">
        <f>Calendar[[#This Row],[WeekStart]]</f>
        <v>45306</v>
      </c>
      <c r="C4" s="3">
        <f t="shared" ref="C4:C53" si="9">DATE(LEFT(A4,4),1,1)
 + MOD(1 - WEEKDAY(DATE(LEFT(A4,4),1,1),2),7)
 + 7*(VALUE(RIGHT(A4,2)) - 1)</f>
        <v>45306</v>
      </c>
      <c r="D4" s="3">
        <f t="shared" si="1"/>
        <v>45312</v>
      </c>
      <c r="E4" s="9">
        <f t="shared" si="2"/>
        <v>1</v>
      </c>
      <c r="F4" s="7" t="str">
        <f t="shared" si="3"/>
        <v>Q1</v>
      </c>
      <c r="G4" s="7" t="str">
        <f t="shared" si="4"/>
        <v>P01</v>
      </c>
      <c r="H4" s="9">
        <f t="shared" si="5"/>
        <v>0</v>
      </c>
      <c r="I4" s="7" t="str">
        <f t="shared" si="6"/>
        <v>Winter</v>
      </c>
      <c r="J4" s="9">
        <f t="shared" si="7"/>
        <v>3</v>
      </c>
      <c r="K4" s="9">
        <f t="shared" si="8"/>
        <v>2024</v>
      </c>
    </row>
    <row r="5" spans="1:11" x14ac:dyDescent="0.3">
      <c r="A5" s="3" t="str">
        <f t="shared" si="0"/>
        <v>2024-04</v>
      </c>
      <c r="B5" s="3">
        <f>Calendar[[#This Row],[WeekStart]]</f>
        <v>45313</v>
      </c>
      <c r="C5" s="3">
        <f t="shared" si="9"/>
        <v>45313</v>
      </c>
      <c r="D5" s="3">
        <f t="shared" si="1"/>
        <v>45319</v>
      </c>
      <c r="E5" s="9">
        <f t="shared" si="2"/>
        <v>1</v>
      </c>
      <c r="F5" s="7" t="str">
        <f t="shared" si="3"/>
        <v>Q1</v>
      </c>
      <c r="G5" s="7" t="str">
        <f t="shared" si="4"/>
        <v>P01</v>
      </c>
      <c r="H5" s="9">
        <f t="shared" si="5"/>
        <v>0</v>
      </c>
      <c r="I5" s="7" t="str">
        <f t="shared" si="6"/>
        <v>Winter</v>
      </c>
      <c r="J5" s="9">
        <f t="shared" si="7"/>
        <v>4</v>
      </c>
      <c r="K5" s="9">
        <f t="shared" si="8"/>
        <v>2024</v>
      </c>
    </row>
    <row r="6" spans="1:11" x14ac:dyDescent="0.3">
      <c r="A6" s="3" t="str">
        <f t="shared" si="0"/>
        <v>2024-05</v>
      </c>
      <c r="B6" s="3">
        <f>Calendar[[#This Row],[WeekStart]]</f>
        <v>45320</v>
      </c>
      <c r="C6" s="3">
        <f t="shared" si="9"/>
        <v>45320</v>
      </c>
      <c r="D6" s="3">
        <f t="shared" si="1"/>
        <v>45326</v>
      </c>
      <c r="E6" s="9">
        <f t="shared" si="2"/>
        <v>1</v>
      </c>
      <c r="F6" s="7" t="str">
        <f t="shared" si="3"/>
        <v>Q1</v>
      </c>
      <c r="G6" s="7" t="str">
        <f t="shared" si="4"/>
        <v>P01</v>
      </c>
      <c r="H6" s="9">
        <f t="shared" si="5"/>
        <v>0</v>
      </c>
      <c r="I6" s="7" t="str">
        <f t="shared" si="6"/>
        <v>Winter</v>
      </c>
      <c r="J6" s="9">
        <f t="shared" si="7"/>
        <v>5</v>
      </c>
      <c r="K6" s="9">
        <f t="shared" si="8"/>
        <v>2024</v>
      </c>
    </row>
    <row r="7" spans="1:11" x14ac:dyDescent="0.3">
      <c r="A7" s="3" t="str">
        <f t="shared" si="0"/>
        <v>2024-06</v>
      </c>
      <c r="B7" s="3">
        <f>Calendar[[#This Row],[WeekStart]]</f>
        <v>45327</v>
      </c>
      <c r="C7" s="3">
        <f t="shared" si="9"/>
        <v>45327</v>
      </c>
      <c r="D7" s="3">
        <f t="shared" si="1"/>
        <v>45333</v>
      </c>
      <c r="E7" s="9">
        <f t="shared" si="2"/>
        <v>2</v>
      </c>
      <c r="F7" s="7" t="str">
        <f t="shared" si="3"/>
        <v>Q1</v>
      </c>
      <c r="G7" s="7" t="str">
        <f t="shared" si="4"/>
        <v>P02</v>
      </c>
      <c r="H7" s="9">
        <f t="shared" si="5"/>
        <v>0</v>
      </c>
      <c r="I7" s="7" t="str">
        <f t="shared" si="6"/>
        <v>Winter</v>
      </c>
      <c r="J7" s="9">
        <f t="shared" si="7"/>
        <v>6</v>
      </c>
      <c r="K7" s="9">
        <f t="shared" si="8"/>
        <v>2024</v>
      </c>
    </row>
    <row r="8" spans="1:11" x14ac:dyDescent="0.3">
      <c r="A8" s="3" t="str">
        <f t="shared" si="0"/>
        <v>2024-07</v>
      </c>
      <c r="B8" s="3">
        <f>Calendar[[#This Row],[WeekStart]]</f>
        <v>45334</v>
      </c>
      <c r="C8" s="3">
        <f t="shared" si="9"/>
        <v>45334</v>
      </c>
      <c r="D8" s="3">
        <f t="shared" si="1"/>
        <v>45340</v>
      </c>
      <c r="E8" s="9">
        <f t="shared" si="2"/>
        <v>2</v>
      </c>
      <c r="F8" s="7" t="str">
        <f t="shared" si="3"/>
        <v>Q1</v>
      </c>
      <c r="G8" s="7" t="str">
        <f t="shared" si="4"/>
        <v>P02</v>
      </c>
      <c r="H8" s="9">
        <f t="shared" si="5"/>
        <v>0</v>
      </c>
      <c r="I8" s="7" t="str">
        <f t="shared" si="6"/>
        <v>Winter</v>
      </c>
      <c r="J8" s="9">
        <f t="shared" si="7"/>
        <v>7</v>
      </c>
      <c r="K8" s="9">
        <f t="shared" si="8"/>
        <v>2024</v>
      </c>
    </row>
    <row r="9" spans="1:11" x14ac:dyDescent="0.3">
      <c r="A9" s="3" t="str">
        <f t="shared" si="0"/>
        <v>2024-08</v>
      </c>
      <c r="B9" s="3">
        <f>Calendar[[#This Row],[WeekStart]]</f>
        <v>45341</v>
      </c>
      <c r="C9" s="3">
        <f t="shared" si="9"/>
        <v>45341</v>
      </c>
      <c r="D9" s="3">
        <f t="shared" si="1"/>
        <v>45347</v>
      </c>
      <c r="E9" s="9">
        <f t="shared" si="2"/>
        <v>2</v>
      </c>
      <c r="F9" s="7" t="str">
        <f t="shared" si="3"/>
        <v>Q1</v>
      </c>
      <c r="G9" s="7" t="str">
        <f t="shared" si="4"/>
        <v>P02</v>
      </c>
      <c r="H9" s="9">
        <f t="shared" si="5"/>
        <v>0</v>
      </c>
      <c r="I9" s="7" t="str">
        <f t="shared" si="6"/>
        <v>Winter</v>
      </c>
      <c r="J9" s="9">
        <f t="shared" si="7"/>
        <v>8</v>
      </c>
      <c r="K9" s="9">
        <f t="shared" si="8"/>
        <v>2024</v>
      </c>
    </row>
    <row r="10" spans="1:11" x14ac:dyDescent="0.3">
      <c r="A10" s="3" t="str">
        <f t="shared" si="0"/>
        <v>2024-09</v>
      </c>
      <c r="B10" s="3">
        <f>Calendar[[#This Row],[WeekStart]]</f>
        <v>45348</v>
      </c>
      <c r="C10" s="3">
        <f t="shared" si="9"/>
        <v>45348</v>
      </c>
      <c r="D10" s="3">
        <f t="shared" si="1"/>
        <v>45354</v>
      </c>
      <c r="E10" s="9">
        <f t="shared" si="2"/>
        <v>2</v>
      </c>
      <c r="F10" s="7" t="str">
        <f t="shared" si="3"/>
        <v>Q1</v>
      </c>
      <c r="G10" s="7" t="str">
        <f t="shared" si="4"/>
        <v>P02</v>
      </c>
      <c r="H10" s="9">
        <f t="shared" si="5"/>
        <v>0</v>
      </c>
      <c r="I10" s="7" t="str">
        <f>IF(MONTH(C10)&lt;=2,"Winter",
IF(MONTH(C10)&lt;=5,"Spring",
IF(MONTH(C10)&lt;=8,"Summer",
IF(MONTH(C10)&lt;=11,"Autumn","Winter"))))</f>
        <v>Winter</v>
      </c>
      <c r="J10" s="9">
        <f t="shared" si="7"/>
        <v>9</v>
      </c>
      <c r="K10" s="9">
        <f t="shared" si="8"/>
        <v>2024</v>
      </c>
    </row>
    <row r="11" spans="1:11" x14ac:dyDescent="0.3">
      <c r="A11" s="3" t="str">
        <f t="shared" si="0"/>
        <v>2024-10</v>
      </c>
      <c r="B11" s="3">
        <f>Calendar[[#This Row],[WeekStart]]</f>
        <v>45355</v>
      </c>
      <c r="C11" s="3">
        <f t="shared" si="9"/>
        <v>45355</v>
      </c>
      <c r="D11" s="3">
        <f t="shared" si="1"/>
        <v>45361</v>
      </c>
      <c r="E11" s="9">
        <f t="shared" si="2"/>
        <v>3</v>
      </c>
      <c r="F11" s="7" t="str">
        <f t="shared" si="3"/>
        <v>Q1</v>
      </c>
      <c r="G11" s="7" t="str">
        <f t="shared" si="4"/>
        <v>P03</v>
      </c>
      <c r="H11" s="9">
        <f t="shared" si="5"/>
        <v>0</v>
      </c>
      <c r="I11" s="7" t="str">
        <f t="shared" si="6"/>
        <v>Spring</v>
      </c>
      <c r="J11" s="9">
        <f t="shared" si="7"/>
        <v>10</v>
      </c>
      <c r="K11" s="9">
        <f t="shared" si="8"/>
        <v>2024</v>
      </c>
    </row>
    <row r="12" spans="1:11" x14ac:dyDescent="0.3">
      <c r="A12" s="3" t="str">
        <f t="shared" si="0"/>
        <v>2024-11</v>
      </c>
      <c r="B12" s="3">
        <f>Calendar[[#This Row],[WeekStart]]</f>
        <v>45362</v>
      </c>
      <c r="C12" s="3">
        <f t="shared" si="9"/>
        <v>45362</v>
      </c>
      <c r="D12" s="3">
        <f t="shared" si="1"/>
        <v>45368</v>
      </c>
      <c r="E12" s="9">
        <f>MONTH(C12)</f>
        <v>3</v>
      </c>
      <c r="F12" s="7" t="str">
        <f t="shared" si="3"/>
        <v>Q1</v>
      </c>
      <c r="G12" s="7" t="str">
        <f t="shared" si="4"/>
        <v>P03</v>
      </c>
      <c r="H12" s="9">
        <f t="shared" si="5"/>
        <v>1</v>
      </c>
      <c r="I12" s="7" t="str">
        <f t="shared" si="6"/>
        <v>Spring</v>
      </c>
      <c r="J12" s="9">
        <f t="shared" si="7"/>
        <v>11</v>
      </c>
      <c r="K12" s="9">
        <f t="shared" si="8"/>
        <v>2024</v>
      </c>
    </row>
    <row r="13" spans="1:11" x14ac:dyDescent="0.3">
      <c r="A13" s="3" t="str">
        <f t="shared" si="0"/>
        <v>2024-12</v>
      </c>
      <c r="B13" s="3">
        <f>Calendar[[#This Row],[WeekStart]]</f>
        <v>45369</v>
      </c>
      <c r="C13" s="3">
        <f t="shared" si="9"/>
        <v>45369</v>
      </c>
      <c r="D13" s="3">
        <f t="shared" si="1"/>
        <v>45375</v>
      </c>
      <c r="E13" s="9">
        <f t="shared" si="2"/>
        <v>3</v>
      </c>
      <c r="F13" s="7" t="str">
        <f t="shared" si="3"/>
        <v>Q1</v>
      </c>
      <c r="G13" s="7" t="str">
        <f t="shared" si="4"/>
        <v>P03</v>
      </c>
      <c r="H13" s="9">
        <f t="shared" si="5"/>
        <v>0</v>
      </c>
      <c r="I13" s="7" t="str">
        <f t="shared" si="6"/>
        <v>Spring</v>
      </c>
      <c r="J13" s="9">
        <f t="shared" si="7"/>
        <v>12</v>
      </c>
      <c r="K13" s="9">
        <f t="shared" si="8"/>
        <v>2024</v>
      </c>
    </row>
    <row r="14" spans="1:11" x14ac:dyDescent="0.3">
      <c r="A14" s="3" t="str">
        <f t="shared" si="0"/>
        <v>2024-13</v>
      </c>
      <c r="B14" s="3">
        <f>Calendar[[#This Row],[WeekStart]]</f>
        <v>45376</v>
      </c>
      <c r="C14" s="3">
        <f t="shared" si="9"/>
        <v>45376</v>
      </c>
      <c r="D14" s="3">
        <f t="shared" si="1"/>
        <v>45382</v>
      </c>
      <c r="E14" s="9">
        <f t="shared" si="2"/>
        <v>3</v>
      </c>
      <c r="F14" s="7" t="str">
        <f t="shared" si="3"/>
        <v>Q1</v>
      </c>
      <c r="G14" s="7" t="str">
        <f t="shared" si="4"/>
        <v>P03</v>
      </c>
      <c r="H14" s="9">
        <f t="shared" si="5"/>
        <v>1</v>
      </c>
      <c r="I14" s="7" t="str">
        <f t="shared" si="6"/>
        <v>Spring</v>
      </c>
      <c r="J14" s="9">
        <f t="shared" si="7"/>
        <v>13</v>
      </c>
      <c r="K14" s="9">
        <f t="shared" si="8"/>
        <v>2024</v>
      </c>
    </row>
    <row r="15" spans="1:11" x14ac:dyDescent="0.3">
      <c r="A15" s="3" t="str">
        <f t="shared" si="0"/>
        <v>2024-14</v>
      </c>
      <c r="B15" s="3">
        <f>Calendar[[#This Row],[WeekStart]]</f>
        <v>45383</v>
      </c>
      <c r="C15" s="3">
        <f t="shared" si="9"/>
        <v>45383</v>
      </c>
      <c r="D15" s="3">
        <f t="shared" si="1"/>
        <v>45389</v>
      </c>
      <c r="E15" s="9">
        <f t="shared" si="2"/>
        <v>4</v>
      </c>
      <c r="F15" s="7" t="str">
        <f t="shared" si="3"/>
        <v>Q2</v>
      </c>
      <c r="G15" s="7" t="str">
        <f t="shared" si="4"/>
        <v>P04</v>
      </c>
      <c r="H15" s="9">
        <f t="shared" si="5"/>
        <v>1</v>
      </c>
      <c r="I15" s="7" t="str">
        <f t="shared" si="6"/>
        <v>Spring</v>
      </c>
      <c r="J15" s="9">
        <f t="shared" si="7"/>
        <v>14</v>
      </c>
      <c r="K15" s="9">
        <f t="shared" si="8"/>
        <v>2024</v>
      </c>
    </row>
    <row r="16" spans="1:11" x14ac:dyDescent="0.3">
      <c r="A16" s="3" t="str">
        <f t="shared" si="0"/>
        <v>2024-15</v>
      </c>
      <c r="B16" s="3">
        <f>Calendar[[#This Row],[WeekStart]]</f>
        <v>45390</v>
      </c>
      <c r="C16" s="3">
        <f t="shared" si="9"/>
        <v>45390</v>
      </c>
      <c r="D16" s="3">
        <f t="shared" si="1"/>
        <v>45396</v>
      </c>
      <c r="E16" s="9">
        <f t="shared" si="2"/>
        <v>4</v>
      </c>
      <c r="F16" s="7" t="str">
        <f t="shared" si="3"/>
        <v>Q2</v>
      </c>
      <c r="G16" s="7" t="str">
        <f t="shared" si="4"/>
        <v>P04</v>
      </c>
      <c r="H16" s="9">
        <f t="shared" si="5"/>
        <v>0</v>
      </c>
      <c r="I16" s="7" t="str">
        <f t="shared" si="6"/>
        <v>Spring</v>
      </c>
      <c r="J16" s="9">
        <f t="shared" si="7"/>
        <v>15</v>
      </c>
      <c r="K16" s="9">
        <f t="shared" si="8"/>
        <v>2024</v>
      </c>
    </row>
    <row r="17" spans="1:11" x14ac:dyDescent="0.3">
      <c r="A17" s="3" t="str">
        <f t="shared" si="0"/>
        <v>2024-16</v>
      </c>
      <c r="B17" s="3">
        <f>Calendar[[#This Row],[WeekStart]]</f>
        <v>45397</v>
      </c>
      <c r="C17" s="3">
        <f t="shared" si="9"/>
        <v>45397</v>
      </c>
      <c r="D17" s="3">
        <f t="shared" si="1"/>
        <v>45403</v>
      </c>
      <c r="E17" s="9">
        <f t="shared" si="2"/>
        <v>4</v>
      </c>
      <c r="F17" s="7" t="str">
        <f t="shared" si="3"/>
        <v>Q2</v>
      </c>
      <c r="G17" s="7" t="str">
        <f t="shared" si="4"/>
        <v>P04</v>
      </c>
      <c r="H17" s="9">
        <f t="shared" si="5"/>
        <v>0</v>
      </c>
      <c r="I17" s="7" t="str">
        <f t="shared" si="6"/>
        <v>Spring</v>
      </c>
      <c r="J17" s="9">
        <f t="shared" si="7"/>
        <v>16</v>
      </c>
      <c r="K17" s="9">
        <f t="shared" si="8"/>
        <v>2024</v>
      </c>
    </row>
    <row r="18" spans="1:11" x14ac:dyDescent="0.3">
      <c r="A18" s="3" t="str">
        <f t="shared" si="0"/>
        <v>2024-17</v>
      </c>
      <c r="B18" s="3">
        <f>Calendar[[#This Row],[WeekStart]]</f>
        <v>45404</v>
      </c>
      <c r="C18" s="3">
        <f t="shared" si="9"/>
        <v>45404</v>
      </c>
      <c r="D18" s="3">
        <f t="shared" si="1"/>
        <v>45410</v>
      </c>
      <c r="E18" s="9">
        <f t="shared" si="2"/>
        <v>4</v>
      </c>
      <c r="F18" s="7" t="str">
        <f t="shared" si="3"/>
        <v>Q2</v>
      </c>
      <c r="G18" s="7" t="str">
        <f t="shared" si="4"/>
        <v>P04</v>
      </c>
      <c r="H18" s="9">
        <f t="shared" si="5"/>
        <v>0</v>
      </c>
      <c r="I18" s="7" t="str">
        <f t="shared" si="6"/>
        <v>Spring</v>
      </c>
      <c r="J18" s="9">
        <f t="shared" si="7"/>
        <v>17</v>
      </c>
      <c r="K18" s="9">
        <f t="shared" si="8"/>
        <v>2024</v>
      </c>
    </row>
    <row r="19" spans="1:11" x14ac:dyDescent="0.3">
      <c r="A19" s="3" t="str">
        <f t="shared" si="0"/>
        <v>2024-18</v>
      </c>
      <c r="B19" s="3">
        <f>Calendar[[#This Row],[WeekStart]]</f>
        <v>45411</v>
      </c>
      <c r="C19" s="3">
        <f t="shared" si="9"/>
        <v>45411</v>
      </c>
      <c r="D19" s="3">
        <f t="shared" si="1"/>
        <v>45417</v>
      </c>
      <c r="E19" s="9">
        <f t="shared" si="2"/>
        <v>4</v>
      </c>
      <c r="F19" s="7" t="str">
        <f t="shared" si="3"/>
        <v>Q2</v>
      </c>
      <c r="G19" s="7" t="str">
        <f t="shared" si="4"/>
        <v>P04</v>
      </c>
      <c r="H19" s="9">
        <f t="shared" si="5"/>
        <v>1</v>
      </c>
      <c r="I19" s="7" t="str">
        <f t="shared" si="6"/>
        <v>Spring</v>
      </c>
      <c r="J19" s="9">
        <f t="shared" si="7"/>
        <v>18</v>
      </c>
      <c r="K19" s="9">
        <f t="shared" si="8"/>
        <v>2024</v>
      </c>
    </row>
    <row r="20" spans="1:11" x14ac:dyDescent="0.3">
      <c r="A20" s="3" t="str">
        <f t="shared" si="0"/>
        <v>2024-19</v>
      </c>
      <c r="B20" s="3">
        <f>Calendar[[#This Row],[WeekStart]]</f>
        <v>45418</v>
      </c>
      <c r="C20" s="3">
        <f t="shared" si="9"/>
        <v>45418</v>
      </c>
      <c r="D20" s="3">
        <f t="shared" si="1"/>
        <v>45424</v>
      </c>
      <c r="E20" s="9">
        <f t="shared" si="2"/>
        <v>5</v>
      </c>
      <c r="F20" s="7" t="str">
        <f t="shared" si="3"/>
        <v>Q2</v>
      </c>
      <c r="G20" s="7" t="str">
        <f t="shared" si="4"/>
        <v>P05</v>
      </c>
      <c r="H20" s="9">
        <f t="shared" si="5"/>
        <v>0</v>
      </c>
      <c r="I20" s="7" t="str">
        <f t="shared" si="6"/>
        <v>Spring</v>
      </c>
      <c r="J20" s="9">
        <f t="shared" si="7"/>
        <v>19</v>
      </c>
      <c r="K20" s="9">
        <f t="shared" si="8"/>
        <v>2024</v>
      </c>
    </row>
    <row r="21" spans="1:11" x14ac:dyDescent="0.3">
      <c r="A21" s="3" t="str">
        <f t="shared" si="0"/>
        <v>2024-20</v>
      </c>
      <c r="B21" s="3">
        <f>Calendar[[#This Row],[WeekStart]]</f>
        <v>45425</v>
      </c>
      <c r="C21" s="3">
        <f t="shared" si="9"/>
        <v>45425</v>
      </c>
      <c r="D21" s="3">
        <f t="shared" si="1"/>
        <v>45431</v>
      </c>
      <c r="E21" s="9">
        <f t="shared" si="2"/>
        <v>5</v>
      </c>
      <c r="F21" s="7" t="str">
        <f t="shared" si="3"/>
        <v>Q2</v>
      </c>
      <c r="G21" s="7" t="str">
        <f t="shared" si="4"/>
        <v>P05</v>
      </c>
      <c r="H21" s="9">
        <f t="shared" si="5"/>
        <v>0</v>
      </c>
      <c r="I21" s="7" t="str">
        <f t="shared" si="6"/>
        <v>Spring</v>
      </c>
      <c r="J21" s="9">
        <f t="shared" si="7"/>
        <v>20</v>
      </c>
      <c r="K21" s="9">
        <f t="shared" si="8"/>
        <v>2024</v>
      </c>
    </row>
    <row r="22" spans="1:11" x14ac:dyDescent="0.3">
      <c r="A22" s="3" t="str">
        <f t="shared" si="0"/>
        <v>2024-21</v>
      </c>
      <c r="B22" s="3">
        <f>Calendar[[#This Row],[WeekStart]]</f>
        <v>45432</v>
      </c>
      <c r="C22" s="3">
        <f t="shared" si="9"/>
        <v>45432</v>
      </c>
      <c r="D22" s="3">
        <f t="shared" si="1"/>
        <v>45438</v>
      </c>
      <c r="E22" s="9">
        <f t="shared" si="2"/>
        <v>5</v>
      </c>
      <c r="F22" s="7" t="str">
        <f t="shared" si="3"/>
        <v>Q2</v>
      </c>
      <c r="G22" s="7" t="str">
        <f t="shared" si="4"/>
        <v>P05</v>
      </c>
      <c r="H22" s="9">
        <f t="shared" si="5"/>
        <v>1</v>
      </c>
      <c r="I22" s="7" t="str">
        <f t="shared" si="6"/>
        <v>Spring</v>
      </c>
      <c r="J22" s="9">
        <f t="shared" si="7"/>
        <v>21</v>
      </c>
      <c r="K22" s="9">
        <f t="shared" si="8"/>
        <v>2024</v>
      </c>
    </row>
    <row r="23" spans="1:11" x14ac:dyDescent="0.3">
      <c r="A23" s="3" t="str">
        <f t="shared" si="0"/>
        <v>2024-22</v>
      </c>
      <c r="B23" s="3">
        <f>Calendar[[#This Row],[WeekStart]]</f>
        <v>45439</v>
      </c>
      <c r="C23" s="3">
        <f t="shared" si="9"/>
        <v>45439</v>
      </c>
      <c r="D23" s="3">
        <f t="shared" si="1"/>
        <v>45445</v>
      </c>
      <c r="E23" s="9">
        <f t="shared" si="2"/>
        <v>5</v>
      </c>
      <c r="F23" s="7" t="str">
        <f t="shared" si="3"/>
        <v>Q2</v>
      </c>
      <c r="G23" s="7" t="str">
        <f t="shared" si="4"/>
        <v>P05</v>
      </c>
      <c r="H23" s="9">
        <f t="shared" si="5"/>
        <v>0</v>
      </c>
      <c r="I23" s="7" t="str">
        <f t="shared" si="6"/>
        <v>Spring</v>
      </c>
      <c r="J23" s="9">
        <f t="shared" si="7"/>
        <v>22</v>
      </c>
      <c r="K23" s="9">
        <f t="shared" si="8"/>
        <v>2024</v>
      </c>
    </row>
    <row r="24" spans="1:11" x14ac:dyDescent="0.3">
      <c r="A24" s="3" t="str">
        <f t="shared" si="0"/>
        <v>2024-23</v>
      </c>
      <c r="B24" s="3">
        <f>Calendar[[#This Row],[WeekStart]]</f>
        <v>45446</v>
      </c>
      <c r="C24" s="3">
        <f t="shared" si="9"/>
        <v>45446</v>
      </c>
      <c r="D24" s="3">
        <f t="shared" si="1"/>
        <v>45452</v>
      </c>
      <c r="E24" s="9">
        <f t="shared" si="2"/>
        <v>6</v>
      </c>
      <c r="F24" s="7" t="str">
        <f t="shared" si="3"/>
        <v>Q2</v>
      </c>
      <c r="G24" s="7" t="str">
        <f t="shared" si="4"/>
        <v>P06</v>
      </c>
      <c r="H24" s="9">
        <f t="shared" si="5"/>
        <v>0</v>
      </c>
      <c r="I24" s="7" t="str">
        <f t="shared" si="6"/>
        <v>Summer</v>
      </c>
      <c r="J24" s="9">
        <f t="shared" si="7"/>
        <v>23</v>
      </c>
      <c r="K24" s="9">
        <f t="shared" si="8"/>
        <v>2024</v>
      </c>
    </row>
    <row r="25" spans="1:11" x14ac:dyDescent="0.3">
      <c r="A25" s="3" t="str">
        <f t="shared" si="0"/>
        <v>2024-24</v>
      </c>
      <c r="B25" s="3">
        <f>Calendar[[#This Row],[WeekStart]]</f>
        <v>45453</v>
      </c>
      <c r="C25" s="3">
        <f t="shared" si="9"/>
        <v>45453</v>
      </c>
      <c r="D25" s="3">
        <f t="shared" si="1"/>
        <v>45459</v>
      </c>
      <c r="E25" s="9">
        <f t="shared" si="2"/>
        <v>6</v>
      </c>
      <c r="F25" s="7" t="str">
        <f t="shared" si="3"/>
        <v>Q2</v>
      </c>
      <c r="G25" s="7" t="str">
        <f t="shared" si="4"/>
        <v>P06</v>
      </c>
      <c r="H25" s="9">
        <f t="shared" si="5"/>
        <v>0</v>
      </c>
      <c r="I25" s="7" t="str">
        <f t="shared" si="6"/>
        <v>Summer</v>
      </c>
      <c r="J25" s="9">
        <f t="shared" si="7"/>
        <v>24</v>
      </c>
      <c r="K25" s="9">
        <f t="shared" si="8"/>
        <v>2024</v>
      </c>
    </row>
    <row r="26" spans="1:11" x14ac:dyDescent="0.3">
      <c r="A26" s="3" t="str">
        <f t="shared" si="0"/>
        <v>2024-25</v>
      </c>
      <c r="B26" s="3">
        <f>Calendar[[#This Row],[WeekStart]]</f>
        <v>45460</v>
      </c>
      <c r="C26" s="3">
        <f t="shared" si="9"/>
        <v>45460</v>
      </c>
      <c r="D26" s="3">
        <f t="shared" si="1"/>
        <v>45466</v>
      </c>
      <c r="E26" s="9">
        <f t="shared" si="2"/>
        <v>6</v>
      </c>
      <c r="F26" s="7" t="str">
        <f t="shared" si="3"/>
        <v>Q2</v>
      </c>
      <c r="G26" s="7" t="str">
        <f t="shared" si="4"/>
        <v>P06</v>
      </c>
      <c r="H26" s="9">
        <f t="shared" si="5"/>
        <v>0</v>
      </c>
      <c r="I26" s="7" t="str">
        <f t="shared" si="6"/>
        <v>Summer</v>
      </c>
      <c r="J26" s="9">
        <f t="shared" si="7"/>
        <v>25</v>
      </c>
      <c r="K26" s="9">
        <f t="shared" si="8"/>
        <v>2024</v>
      </c>
    </row>
    <row r="27" spans="1:11" x14ac:dyDescent="0.3">
      <c r="A27" s="3" t="str">
        <f t="shared" si="0"/>
        <v>2024-26</v>
      </c>
      <c r="B27" s="3">
        <f>Calendar[[#This Row],[WeekStart]]</f>
        <v>45467</v>
      </c>
      <c r="C27" s="3">
        <f t="shared" si="9"/>
        <v>45467</v>
      </c>
      <c r="D27" s="3">
        <f t="shared" si="1"/>
        <v>45473</v>
      </c>
      <c r="E27" s="9">
        <f t="shared" si="2"/>
        <v>6</v>
      </c>
      <c r="F27" s="7" t="str">
        <f t="shared" si="3"/>
        <v>Q2</v>
      </c>
      <c r="G27" s="7" t="str">
        <f t="shared" si="4"/>
        <v>P06</v>
      </c>
      <c r="H27" s="9">
        <f t="shared" si="5"/>
        <v>0</v>
      </c>
      <c r="I27" s="7" t="str">
        <f t="shared" si="6"/>
        <v>Summer</v>
      </c>
      <c r="J27" s="9">
        <f t="shared" si="7"/>
        <v>26</v>
      </c>
      <c r="K27" s="9">
        <f t="shared" si="8"/>
        <v>2024</v>
      </c>
    </row>
    <row r="28" spans="1:11" x14ac:dyDescent="0.3">
      <c r="A28" s="3" t="str">
        <f t="shared" si="0"/>
        <v>2024-27</v>
      </c>
      <c r="B28" s="3">
        <f>Calendar[[#This Row],[WeekStart]]</f>
        <v>45474</v>
      </c>
      <c r="C28" s="3">
        <f t="shared" si="9"/>
        <v>45474</v>
      </c>
      <c r="D28" s="3">
        <f t="shared" si="1"/>
        <v>45480</v>
      </c>
      <c r="E28" s="9">
        <f t="shared" si="2"/>
        <v>7</v>
      </c>
      <c r="F28" s="7" t="str">
        <f t="shared" si="3"/>
        <v>Q3</v>
      </c>
      <c r="G28" s="7" t="str">
        <f t="shared" si="4"/>
        <v>P07</v>
      </c>
      <c r="H28" s="9">
        <f t="shared" si="5"/>
        <v>0</v>
      </c>
      <c r="I28" s="7" t="str">
        <f t="shared" si="6"/>
        <v>Summer</v>
      </c>
      <c r="J28" s="9">
        <f t="shared" si="7"/>
        <v>27</v>
      </c>
      <c r="K28" s="9">
        <f t="shared" si="8"/>
        <v>2024</v>
      </c>
    </row>
    <row r="29" spans="1:11" x14ac:dyDescent="0.3">
      <c r="A29" s="3" t="str">
        <f t="shared" si="0"/>
        <v>2024-28</v>
      </c>
      <c r="B29" s="3">
        <f>Calendar[[#This Row],[WeekStart]]</f>
        <v>45481</v>
      </c>
      <c r="C29" s="3">
        <f t="shared" si="9"/>
        <v>45481</v>
      </c>
      <c r="D29" s="3">
        <f t="shared" si="1"/>
        <v>45487</v>
      </c>
      <c r="E29" s="9">
        <f t="shared" si="2"/>
        <v>7</v>
      </c>
      <c r="F29" s="7" t="str">
        <f t="shared" si="3"/>
        <v>Q3</v>
      </c>
      <c r="G29" s="7" t="str">
        <f t="shared" si="4"/>
        <v>P07</v>
      </c>
      <c r="H29" s="9">
        <f t="shared" si="5"/>
        <v>0</v>
      </c>
      <c r="I29" s="7" t="str">
        <f t="shared" si="6"/>
        <v>Summer</v>
      </c>
      <c r="J29" s="9">
        <f t="shared" si="7"/>
        <v>28</v>
      </c>
      <c r="K29" s="9">
        <f t="shared" si="8"/>
        <v>2024</v>
      </c>
    </row>
    <row r="30" spans="1:11" x14ac:dyDescent="0.3">
      <c r="A30" s="3" t="str">
        <f t="shared" si="0"/>
        <v>2024-29</v>
      </c>
      <c r="B30" s="3">
        <f>Calendar[[#This Row],[WeekStart]]</f>
        <v>45488</v>
      </c>
      <c r="C30" s="3">
        <f t="shared" si="9"/>
        <v>45488</v>
      </c>
      <c r="D30" s="3">
        <f t="shared" si="1"/>
        <v>45494</v>
      </c>
      <c r="E30" s="9">
        <f t="shared" si="2"/>
        <v>7</v>
      </c>
      <c r="F30" s="7" t="str">
        <f t="shared" si="3"/>
        <v>Q3</v>
      </c>
      <c r="G30" s="7" t="str">
        <f t="shared" si="4"/>
        <v>P07</v>
      </c>
      <c r="H30" s="9">
        <f t="shared" si="5"/>
        <v>0</v>
      </c>
      <c r="I30" s="7" t="str">
        <f t="shared" si="6"/>
        <v>Summer</v>
      </c>
      <c r="J30" s="9">
        <f t="shared" si="7"/>
        <v>29</v>
      </c>
      <c r="K30" s="9">
        <f t="shared" si="8"/>
        <v>2024</v>
      </c>
    </row>
    <row r="31" spans="1:11" x14ac:dyDescent="0.3">
      <c r="A31" s="3" t="str">
        <f t="shared" si="0"/>
        <v>2024-30</v>
      </c>
      <c r="B31" s="3">
        <f>Calendar[[#This Row],[WeekStart]]</f>
        <v>45495</v>
      </c>
      <c r="C31" s="3">
        <f t="shared" si="9"/>
        <v>45495</v>
      </c>
      <c r="D31" s="3">
        <f t="shared" si="1"/>
        <v>45501</v>
      </c>
      <c r="E31" s="9">
        <f t="shared" si="2"/>
        <v>7</v>
      </c>
      <c r="F31" s="7" t="str">
        <f t="shared" si="3"/>
        <v>Q3</v>
      </c>
      <c r="G31" s="7" t="str">
        <f t="shared" si="4"/>
        <v>P07</v>
      </c>
      <c r="H31" s="9">
        <f t="shared" si="5"/>
        <v>0</v>
      </c>
      <c r="I31" s="7" t="str">
        <f t="shared" si="6"/>
        <v>Summer</v>
      </c>
      <c r="J31" s="9">
        <f t="shared" si="7"/>
        <v>30</v>
      </c>
      <c r="K31" s="9">
        <f t="shared" si="8"/>
        <v>2024</v>
      </c>
    </row>
    <row r="32" spans="1:11" x14ac:dyDescent="0.3">
      <c r="A32" s="3" t="str">
        <f t="shared" si="0"/>
        <v>2024-31</v>
      </c>
      <c r="B32" s="3">
        <f>Calendar[[#This Row],[WeekStart]]</f>
        <v>45502</v>
      </c>
      <c r="C32" s="3">
        <f t="shared" si="9"/>
        <v>45502</v>
      </c>
      <c r="D32" s="3">
        <f t="shared" si="1"/>
        <v>45508</v>
      </c>
      <c r="E32" s="9">
        <f t="shared" si="2"/>
        <v>7</v>
      </c>
      <c r="F32" s="7" t="str">
        <f t="shared" si="3"/>
        <v>Q3</v>
      </c>
      <c r="G32" s="7" t="str">
        <f t="shared" si="4"/>
        <v>P07</v>
      </c>
      <c r="H32" s="9">
        <f t="shared" si="5"/>
        <v>0</v>
      </c>
      <c r="I32" s="7" t="str">
        <f t="shared" si="6"/>
        <v>Summer</v>
      </c>
      <c r="J32" s="9">
        <f t="shared" si="7"/>
        <v>31</v>
      </c>
      <c r="K32" s="9">
        <f t="shared" si="8"/>
        <v>2024</v>
      </c>
    </row>
    <row r="33" spans="1:11" x14ac:dyDescent="0.3">
      <c r="A33" s="3" t="str">
        <f t="shared" si="0"/>
        <v>2024-32</v>
      </c>
      <c r="B33" s="3">
        <f>Calendar[[#This Row],[WeekStart]]</f>
        <v>45509</v>
      </c>
      <c r="C33" s="3">
        <f t="shared" si="9"/>
        <v>45509</v>
      </c>
      <c r="D33" s="3">
        <f t="shared" si="1"/>
        <v>45515</v>
      </c>
      <c r="E33" s="9">
        <f t="shared" si="2"/>
        <v>8</v>
      </c>
      <c r="F33" s="7" t="str">
        <f t="shared" si="3"/>
        <v>Q3</v>
      </c>
      <c r="G33" s="7" t="str">
        <f t="shared" si="4"/>
        <v>P08</v>
      </c>
      <c r="H33" s="9">
        <f t="shared" si="5"/>
        <v>0</v>
      </c>
      <c r="I33" s="7" t="str">
        <f t="shared" si="6"/>
        <v>Summer</v>
      </c>
      <c r="J33" s="9">
        <f t="shared" si="7"/>
        <v>32</v>
      </c>
      <c r="K33" s="9">
        <f t="shared" si="8"/>
        <v>2024</v>
      </c>
    </row>
    <row r="34" spans="1:11" x14ac:dyDescent="0.3">
      <c r="A34" s="3" t="str">
        <f t="shared" si="0"/>
        <v>2024-33</v>
      </c>
      <c r="B34" s="3">
        <f>Calendar[[#This Row],[WeekStart]]</f>
        <v>45516</v>
      </c>
      <c r="C34" s="3">
        <f t="shared" si="9"/>
        <v>45516</v>
      </c>
      <c r="D34" s="3">
        <f t="shared" si="1"/>
        <v>45522</v>
      </c>
      <c r="E34" s="9">
        <f t="shared" si="2"/>
        <v>8</v>
      </c>
      <c r="F34" s="7" t="str">
        <f t="shared" si="3"/>
        <v>Q3</v>
      </c>
      <c r="G34" s="7" t="str">
        <f t="shared" si="4"/>
        <v>P08</v>
      </c>
      <c r="H34" s="9">
        <f t="shared" si="5"/>
        <v>1</v>
      </c>
      <c r="I34" s="7" t="str">
        <f t="shared" si="6"/>
        <v>Summer</v>
      </c>
      <c r="J34" s="9">
        <f t="shared" si="7"/>
        <v>33</v>
      </c>
      <c r="K34" s="9">
        <f t="shared" si="8"/>
        <v>2024</v>
      </c>
    </row>
    <row r="35" spans="1:11" x14ac:dyDescent="0.3">
      <c r="A35" s="3" t="str">
        <f t="shared" si="0"/>
        <v>2024-34</v>
      </c>
      <c r="B35" s="3">
        <f>Calendar[[#This Row],[WeekStart]]</f>
        <v>45523</v>
      </c>
      <c r="C35" s="3">
        <f t="shared" si="9"/>
        <v>45523</v>
      </c>
      <c r="D35" s="3">
        <f t="shared" si="1"/>
        <v>45529</v>
      </c>
      <c r="E35" s="9">
        <f t="shared" si="2"/>
        <v>8</v>
      </c>
      <c r="F35" s="7" t="str">
        <f t="shared" si="3"/>
        <v>Q3</v>
      </c>
      <c r="G35" s="7" t="str">
        <f t="shared" si="4"/>
        <v>P08</v>
      </c>
      <c r="H35" s="9">
        <f t="shared" si="5"/>
        <v>0</v>
      </c>
      <c r="I35" s="7" t="str">
        <f t="shared" si="6"/>
        <v>Summer</v>
      </c>
      <c r="J35" s="9">
        <f t="shared" si="7"/>
        <v>34</v>
      </c>
      <c r="K35" s="9">
        <f t="shared" si="8"/>
        <v>2024</v>
      </c>
    </row>
    <row r="36" spans="1:11" x14ac:dyDescent="0.3">
      <c r="A36" s="3" t="str">
        <f t="shared" si="0"/>
        <v>2024-35</v>
      </c>
      <c r="B36" s="3">
        <f>Calendar[[#This Row],[WeekStart]]</f>
        <v>45530</v>
      </c>
      <c r="C36" s="3">
        <f t="shared" si="9"/>
        <v>45530</v>
      </c>
      <c r="D36" s="3">
        <f t="shared" si="1"/>
        <v>45536</v>
      </c>
      <c r="E36" s="9">
        <f t="shared" si="2"/>
        <v>8</v>
      </c>
      <c r="F36" s="7" t="str">
        <f t="shared" si="3"/>
        <v>Q3</v>
      </c>
      <c r="G36" s="7" t="str">
        <f t="shared" si="4"/>
        <v>P08</v>
      </c>
      <c r="H36" s="9">
        <f t="shared" si="5"/>
        <v>0</v>
      </c>
      <c r="I36" s="7" t="str">
        <f t="shared" si="6"/>
        <v>Summer</v>
      </c>
      <c r="J36" s="9">
        <f t="shared" si="7"/>
        <v>35</v>
      </c>
      <c r="K36" s="9">
        <f t="shared" si="8"/>
        <v>2024</v>
      </c>
    </row>
    <row r="37" spans="1:11" x14ac:dyDescent="0.3">
      <c r="A37" s="3" t="str">
        <f t="shared" si="0"/>
        <v>2024-36</v>
      </c>
      <c r="B37" s="3">
        <f>Calendar[[#This Row],[WeekStart]]</f>
        <v>45537</v>
      </c>
      <c r="C37" s="3">
        <f t="shared" si="9"/>
        <v>45537</v>
      </c>
      <c r="D37" s="3">
        <f t="shared" si="1"/>
        <v>45543</v>
      </c>
      <c r="E37" s="9">
        <f t="shared" si="2"/>
        <v>9</v>
      </c>
      <c r="F37" s="7" t="str">
        <f t="shared" si="3"/>
        <v>Q3</v>
      </c>
      <c r="G37" s="7" t="str">
        <f t="shared" si="4"/>
        <v>P09</v>
      </c>
      <c r="H37" s="9">
        <f t="shared" si="5"/>
        <v>0</v>
      </c>
      <c r="I37" s="7" t="str">
        <f t="shared" si="6"/>
        <v>Autumn</v>
      </c>
      <c r="J37" s="9">
        <f t="shared" si="7"/>
        <v>36</v>
      </c>
      <c r="K37" s="9">
        <f t="shared" si="8"/>
        <v>2024</v>
      </c>
    </row>
    <row r="38" spans="1:11" x14ac:dyDescent="0.3">
      <c r="A38" s="3" t="str">
        <f t="shared" si="0"/>
        <v>2024-37</v>
      </c>
      <c r="B38" s="3">
        <f>Calendar[[#This Row],[WeekStart]]</f>
        <v>45544</v>
      </c>
      <c r="C38" s="3">
        <f t="shared" si="9"/>
        <v>45544</v>
      </c>
      <c r="D38" s="3">
        <f t="shared" si="1"/>
        <v>45550</v>
      </c>
      <c r="E38" s="9">
        <f t="shared" si="2"/>
        <v>9</v>
      </c>
      <c r="F38" s="7" t="str">
        <f t="shared" si="3"/>
        <v>Q3</v>
      </c>
      <c r="G38" s="7" t="str">
        <f t="shared" si="4"/>
        <v>P09</v>
      </c>
      <c r="H38" s="9">
        <f t="shared" si="5"/>
        <v>0</v>
      </c>
      <c r="I38" s="7" t="str">
        <f t="shared" si="6"/>
        <v>Autumn</v>
      </c>
      <c r="J38" s="9">
        <f t="shared" si="7"/>
        <v>37</v>
      </c>
      <c r="K38" s="9">
        <f t="shared" si="8"/>
        <v>2024</v>
      </c>
    </row>
    <row r="39" spans="1:11" x14ac:dyDescent="0.3">
      <c r="A39" s="3" t="str">
        <f t="shared" si="0"/>
        <v>2024-38</v>
      </c>
      <c r="B39" s="3">
        <f>Calendar[[#This Row],[WeekStart]]</f>
        <v>45551</v>
      </c>
      <c r="C39" s="3">
        <f t="shared" si="9"/>
        <v>45551</v>
      </c>
      <c r="D39" s="3">
        <f t="shared" si="1"/>
        <v>45557</v>
      </c>
      <c r="E39" s="9">
        <f t="shared" si="2"/>
        <v>9</v>
      </c>
      <c r="F39" s="7" t="str">
        <f t="shared" si="3"/>
        <v>Q3</v>
      </c>
      <c r="G39" s="7" t="str">
        <f t="shared" si="4"/>
        <v>P09</v>
      </c>
      <c r="H39" s="9">
        <f>IF(OR(A39="2024-01",A39="2024-11",A39="2024-13",A39="2024-14",
       A39="2024-18",A39="2024-21",A39="2024-33",A39="2024-43",
       A39="2024-44",A39="2024-52"),1,0)</f>
        <v>0</v>
      </c>
      <c r="I39" s="7" t="str">
        <f t="shared" si="6"/>
        <v>Autumn</v>
      </c>
      <c r="J39" s="9">
        <f t="shared" si="7"/>
        <v>38</v>
      </c>
      <c r="K39" s="9">
        <f t="shared" si="8"/>
        <v>2024</v>
      </c>
    </row>
    <row r="40" spans="1:11" x14ac:dyDescent="0.3">
      <c r="A40" s="3" t="str">
        <f t="shared" si="0"/>
        <v>2024-39</v>
      </c>
      <c r="B40" s="3">
        <f>Calendar[[#This Row],[WeekStart]]</f>
        <v>45558</v>
      </c>
      <c r="C40" s="3">
        <f t="shared" si="9"/>
        <v>45558</v>
      </c>
      <c r="D40" s="3">
        <f t="shared" si="1"/>
        <v>45564</v>
      </c>
      <c r="E40" s="9">
        <f t="shared" si="2"/>
        <v>9</v>
      </c>
      <c r="F40" s="7" t="str">
        <f t="shared" si="3"/>
        <v>Q3</v>
      </c>
      <c r="G40" s="7" t="str">
        <f t="shared" si="4"/>
        <v>P09</v>
      </c>
      <c r="H40" s="9">
        <f t="shared" si="5"/>
        <v>0</v>
      </c>
      <c r="I40" s="7" t="str">
        <f t="shared" si="6"/>
        <v>Autumn</v>
      </c>
      <c r="J40" s="9">
        <f t="shared" si="7"/>
        <v>39</v>
      </c>
      <c r="K40" s="9">
        <f t="shared" si="8"/>
        <v>2024</v>
      </c>
    </row>
    <row r="41" spans="1:11" x14ac:dyDescent="0.3">
      <c r="A41" s="3" t="str">
        <f t="shared" si="0"/>
        <v>2024-40</v>
      </c>
      <c r="B41" s="3">
        <f>Calendar[[#This Row],[WeekStart]]</f>
        <v>45565</v>
      </c>
      <c r="C41" s="3">
        <f t="shared" si="9"/>
        <v>45565</v>
      </c>
      <c r="D41" s="3">
        <f t="shared" si="1"/>
        <v>45571</v>
      </c>
      <c r="E41" s="9">
        <f t="shared" si="2"/>
        <v>9</v>
      </c>
      <c r="F41" s="7" t="str">
        <f t="shared" si="3"/>
        <v>Q3</v>
      </c>
      <c r="G41" s="7" t="str">
        <f t="shared" si="4"/>
        <v>P09</v>
      </c>
      <c r="H41" s="9">
        <f t="shared" si="5"/>
        <v>0</v>
      </c>
      <c r="I41" s="7" t="str">
        <f t="shared" si="6"/>
        <v>Autumn</v>
      </c>
      <c r="J41" s="9">
        <f t="shared" si="7"/>
        <v>40</v>
      </c>
      <c r="K41" s="9">
        <f t="shared" si="8"/>
        <v>2024</v>
      </c>
    </row>
    <row r="42" spans="1:11" x14ac:dyDescent="0.3">
      <c r="A42" s="3" t="str">
        <f t="shared" si="0"/>
        <v>2024-41</v>
      </c>
      <c r="B42" s="3">
        <f>Calendar[[#This Row],[WeekStart]]</f>
        <v>45572</v>
      </c>
      <c r="C42" s="3">
        <f t="shared" si="9"/>
        <v>45572</v>
      </c>
      <c r="D42" s="3">
        <f t="shared" si="1"/>
        <v>45578</v>
      </c>
      <c r="E42" s="9">
        <f t="shared" si="2"/>
        <v>10</v>
      </c>
      <c r="F42" s="7" t="str">
        <f t="shared" si="3"/>
        <v>Q4</v>
      </c>
      <c r="G42" s="7" t="str">
        <f t="shared" si="4"/>
        <v>P10</v>
      </c>
      <c r="H42" s="9">
        <f t="shared" si="5"/>
        <v>0</v>
      </c>
      <c r="I42" s="7" t="str">
        <f t="shared" si="6"/>
        <v>Autumn</v>
      </c>
      <c r="J42" s="9">
        <f t="shared" si="7"/>
        <v>41</v>
      </c>
      <c r="K42" s="9">
        <f t="shared" si="8"/>
        <v>2024</v>
      </c>
    </row>
    <row r="43" spans="1:11" x14ac:dyDescent="0.3">
      <c r="A43" s="3" t="str">
        <f t="shared" si="0"/>
        <v>2024-42</v>
      </c>
      <c r="B43" s="3">
        <f>Calendar[[#This Row],[WeekStart]]</f>
        <v>45579</v>
      </c>
      <c r="C43" s="3">
        <f t="shared" si="9"/>
        <v>45579</v>
      </c>
      <c r="D43" s="3">
        <f t="shared" si="1"/>
        <v>45585</v>
      </c>
      <c r="E43" s="9">
        <f t="shared" si="2"/>
        <v>10</v>
      </c>
      <c r="F43" s="7" t="str">
        <f t="shared" si="3"/>
        <v>Q4</v>
      </c>
      <c r="G43" s="7" t="str">
        <f t="shared" si="4"/>
        <v>P10</v>
      </c>
      <c r="H43" s="9">
        <f t="shared" si="5"/>
        <v>0</v>
      </c>
      <c r="I43" s="7" t="str">
        <f t="shared" si="6"/>
        <v>Autumn</v>
      </c>
      <c r="J43" s="9">
        <f t="shared" si="7"/>
        <v>42</v>
      </c>
      <c r="K43" s="9">
        <f t="shared" si="8"/>
        <v>2024</v>
      </c>
    </row>
    <row r="44" spans="1:11" x14ac:dyDescent="0.3">
      <c r="A44" s="3" t="str">
        <f t="shared" si="0"/>
        <v>2024-43</v>
      </c>
      <c r="B44" s="3">
        <f>Calendar[[#This Row],[WeekStart]]</f>
        <v>45586</v>
      </c>
      <c r="C44" s="3">
        <f t="shared" si="9"/>
        <v>45586</v>
      </c>
      <c r="D44" s="3">
        <f t="shared" si="1"/>
        <v>45592</v>
      </c>
      <c r="E44" s="9">
        <f t="shared" si="2"/>
        <v>10</v>
      </c>
      <c r="F44" s="7" t="str">
        <f t="shared" si="3"/>
        <v>Q4</v>
      </c>
      <c r="G44" s="7" t="str">
        <f t="shared" si="4"/>
        <v>P10</v>
      </c>
      <c r="H44" s="9">
        <f t="shared" si="5"/>
        <v>1</v>
      </c>
      <c r="I44" s="7" t="str">
        <f t="shared" si="6"/>
        <v>Autumn</v>
      </c>
      <c r="J44" s="9">
        <f t="shared" si="7"/>
        <v>43</v>
      </c>
      <c r="K44" s="9">
        <f t="shared" si="8"/>
        <v>2024</v>
      </c>
    </row>
    <row r="45" spans="1:11" x14ac:dyDescent="0.3">
      <c r="A45" s="3" t="str">
        <f t="shared" si="0"/>
        <v>2024-44</v>
      </c>
      <c r="B45" s="3">
        <f>Calendar[[#This Row],[WeekStart]]</f>
        <v>45593</v>
      </c>
      <c r="C45" s="3">
        <f t="shared" si="9"/>
        <v>45593</v>
      </c>
      <c r="D45" s="3">
        <f t="shared" si="1"/>
        <v>45599</v>
      </c>
      <c r="E45" s="9">
        <f t="shared" si="2"/>
        <v>10</v>
      </c>
      <c r="F45" s="7" t="str">
        <f t="shared" si="3"/>
        <v>Q4</v>
      </c>
      <c r="G45" s="7" t="str">
        <f t="shared" si="4"/>
        <v>P10</v>
      </c>
      <c r="H45" s="9">
        <f t="shared" si="5"/>
        <v>1</v>
      </c>
      <c r="I45" s="7" t="str">
        <f t="shared" si="6"/>
        <v>Autumn</v>
      </c>
      <c r="J45" s="9">
        <f t="shared" si="7"/>
        <v>44</v>
      </c>
      <c r="K45" s="9">
        <f t="shared" si="8"/>
        <v>2024</v>
      </c>
    </row>
    <row r="46" spans="1:11" x14ac:dyDescent="0.3">
      <c r="A46" s="3" t="str">
        <f t="shared" si="0"/>
        <v>2024-45</v>
      </c>
      <c r="B46" s="3">
        <f>Calendar[[#This Row],[WeekStart]]</f>
        <v>45600</v>
      </c>
      <c r="C46" s="3">
        <f t="shared" si="9"/>
        <v>45600</v>
      </c>
      <c r="D46" s="3">
        <f t="shared" si="1"/>
        <v>45606</v>
      </c>
      <c r="E46" s="9">
        <f t="shared" si="2"/>
        <v>11</v>
      </c>
      <c r="F46" s="7" t="str">
        <f t="shared" si="3"/>
        <v>Q4</v>
      </c>
      <c r="G46" s="7" t="str">
        <f t="shared" si="4"/>
        <v>P11</v>
      </c>
      <c r="H46" s="9">
        <f t="shared" si="5"/>
        <v>0</v>
      </c>
      <c r="I46" s="7" t="str">
        <f t="shared" si="6"/>
        <v>Autumn</v>
      </c>
      <c r="J46" s="9">
        <f t="shared" si="7"/>
        <v>45</v>
      </c>
      <c r="K46" s="9">
        <f t="shared" si="8"/>
        <v>2024</v>
      </c>
    </row>
    <row r="47" spans="1:11" x14ac:dyDescent="0.3">
      <c r="A47" s="3" t="str">
        <f t="shared" si="0"/>
        <v>2024-46</v>
      </c>
      <c r="B47" s="3">
        <f>Calendar[[#This Row],[WeekStart]]</f>
        <v>45607</v>
      </c>
      <c r="C47" s="3">
        <f t="shared" si="9"/>
        <v>45607</v>
      </c>
      <c r="D47" s="3">
        <f t="shared" si="1"/>
        <v>45613</v>
      </c>
      <c r="E47" s="9">
        <f t="shared" si="2"/>
        <v>11</v>
      </c>
      <c r="F47" s="7" t="str">
        <f t="shared" si="3"/>
        <v>Q4</v>
      </c>
      <c r="G47" s="7" t="str">
        <f t="shared" si="4"/>
        <v>P11</v>
      </c>
      <c r="H47" s="9">
        <f t="shared" si="5"/>
        <v>0</v>
      </c>
      <c r="I47" s="7" t="str">
        <f t="shared" si="6"/>
        <v>Autumn</v>
      </c>
      <c r="J47" s="9">
        <f t="shared" si="7"/>
        <v>46</v>
      </c>
      <c r="K47" s="9">
        <f t="shared" si="8"/>
        <v>2024</v>
      </c>
    </row>
    <row r="48" spans="1:11" x14ac:dyDescent="0.3">
      <c r="A48" s="3" t="str">
        <f t="shared" si="0"/>
        <v>2024-47</v>
      </c>
      <c r="B48" s="3">
        <f>Calendar[[#This Row],[WeekStart]]</f>
        <v>45614</v>
      </c>
      <c r="C48" s="3">
        <f t="shared" si="9"/>
        <v>45614</v>
      </c>
      <c r="D48" s="3">
        <f t="shared" si="1"/>
        <v>45620</v>
      </c>
      <c r="E48" s="9">
        <f t="shared" si="2"/>
        <v>11</v>
      </c>
      <c r="F48" s="7" t="str">
        <f t="shared" si="3"/>
        <v>Q4</v>
      </c>
      <c r="G48" s="7" t="str">
        <f t="shared" si="4"/>
        <v>P11</v>
      </c>
      <c r="H48" s="9">
        <f t="shared" si="5"/>
        <v>0</v>
      </c>
      <c r="I48" s="7" t="str">
        <f t="shared" si="6"/>
        <v>Autumn</v>
      </c>
      <c r="J48" s="9">
        <f t="shared" si="7"/>
        <v>47</v>
      </c>
      <c r="K48" s="9">
        <f t="shared" si="8"/>
        <v>2024</v>
      </c>
    </row>
    <row r="49" spans="1:11" x14ac:dyDescent="0.3">
      <c r="A49" s="3" t="str">
        <f t="shared" si="0"/>
        <v>2024-48</v>
      </c>
      <c r="B49" s="3">
        <f>Calendar[[#This Row],[WeekStart]]</f>
        <v>45621</v>
      </c>
      <c r="C49" s="3">
        <f t="shared" si="9"/>
        <v>45621</v>
      </c>
      <c r="D49" s="3">
        <f t="shared" si="1"/>
        <v>45627</v>
      </c>
      <c r="E49" s="9">
        <f t="shared" si="2"/>
        <v>11</v>
      </c>
      <c r="F49" s="7" t="str">
        <f t="shared" si="3"/>
        <v>Q4</v>
      </c>
      <c r="G49" s="7" t="str">
        <f t="shared" si="4"/>
        <v>P11</v>
      </c>
      <c r="H49" s="9">
        <f t="shared" si="5"/>
        <v>0</v>
      </c>
      <c r="I49" s="7" t="str">
        <f t="shared" si="6"/>
        <v>Autumn</v>
      </c>
      <c r="J49" s="9">
        <f t="shared" si="7"/>
        <v>48</v>
      </c>
      <c r="K49" s="9">
        <f t="shared" si="8"/>
        <v>2024</v>
      </c>
    </row>
    <row r="50" spans="1:11" x14ac:dyDescent="0.3">
      <c r="A50" s="3" t="str">
        <f t="shared" si="0"/>
        <v>2024-49</v>
      </c>
      <c r="B50" s="3">
        <f>Calendar[[#This Row],[WeekStart]]</f>
        <v>45628</v>
      </c>
      <c r="C50" s="3">
        <f t="shared" si="9"/>
        <v>45628</v>
      </c>
      <c r="D50" s="3">
        <f t="shared" si="1"/>
        <v>45634</v>
      </c>
      <c r="E50" s="9">
        <f t="shared" si="2"/>
        <v>12</v>
      </c>
      <c r="F50" s="7" t="str">
        <f t="shared" si="3"/>
        <v>Q4</v>
      </c>
      <c r="G50" s="7" t="str">
        <f t="shared" si="4"/>
        <v>P12</v>
      </c>
      <c r="H50" s="9">
        <f t="shared" si="5"/>
        <v>0</v>
      </c>
      <c r="I50" s="7" t="str">
        <f t="shared" si="6"/>
        <v>Winter</v>
      </c>
      <c r="J50" s="9">
        <f t="shared" si="7"/>
        <v>49</v>
      </c>
      <c r="K50" s="9">
        <f t="shared" si="8"/>
        <v>2024</v>
      </c>
    </row>
    <row r="51" spans="1:11" x14ac:dyDescent="0.3">
      <c r="A51" s="3" t="str">
        <f t="shared" si="0"/>
        <v>2024-50</v>
      </c>
      <c r="B51" s="3">
        <f>Calendar[[#This Row],[WeekStart]]</f>
        <v>45635</v>
      </c>
      <c r="C51" s="3">
        <f t="shared" si="9"/>
        <v>45635</v>
      </c>
      <c r="D51" s="3">
        <f t="shared" si="1"/>
        <v>45641</v>
      </c>
      <c r="E51" s="9">
        <f t="shared" si="2"/>
        <v>12</v>
      </c>
      <c r="F51" s="7" t="str">
        <f t="shared" si="3"/>
        <v>Q4</v>
      </c>
      <c r="G51" s="7" t="str">
        <f t="shared" si="4"/>
        <v>P12</v>
      </c>
      <c r="H51" s="9">
        <f t="shared" si="5"/>
        <v>0</v>
      </c>
      <c r="I51" s="7" t="str">
        <f t="shared" si="6"/>
        <v>Winter</v>
      </c>
      <c r="J51" s="9">
        <f t="shared" si="7"/>
        <v>50</v>
      </c>
      <c r="K51" s="9">
        <f t="shared" si="8"/>
        <v>2024</v>
      </c>
    </row>
    <row r="52" spans="1:11" x14ac:dyDescent="0.3">
      <c r="A52" s="3" t="str">
        <f t="shared" si="0"/>
        <v>2024-51</v>
      </c>
      <c r="B52" s="3">
        <f>Calendar[[#This Row],[WeekStart]]</f>
        <v>45642</v>
      </c>
      <c r="C52" s="3">
        <f t="shared" si="9"/>
        <v>45642</v>
      </c>
      <c r="D52" s="3">
        <f t="shared" si="1"/>
        <v>45648</v>
      </c>
      <c r="E52" s="9">
        <f t="shared" si="2"/>
        <v>12</v>
      </c>
      <c r="F52" s="7" t="str">
        <f t="shared" si="3"/>
        <v>Q4</v>
      </c>
      <c r="G52" s="7" t="str">
        <f t="shared" si="4"/>
        <v>P12</v>
      </c>
      <c r="H52" s="9">
        <f t="shared" si="5"/>
        <v>0</v>
      </c>
      <c r="I52" s="7" t="str">
        <f t="shared" si="6"/>
        <v>Winter</v>
      </c>
      <c r="J52" s="9">
        <f t="shared" si="7"/>
        <v>51</v>
      </c>
      <c r="K52" s="9">
        <f t="shared" si="8"/>
        <v>2024</v>
      </c>
    </row>
    <row r="53" spans="1:11" x14ac:dyDescent="0.3">
      <c r="A53" s="3" t="str">
        <f>"2024-" &amp; TEXT(ROW(A52),"00")</f>
        <v>2024-52</v>
      </c>
      <c r="B53" s="3">
        <f>Calendar[[#This Row],[WeekStart]]</f>
        <v>45649</v>
      </c>
      <c r="C53" s="3">
        <f t="shared" si="9"/>
        <v>45649</v>
      </c>
      <c r="D53" s="3">
        <f t="shared" si="1"/>
        <v>45655</v>
      </c>
      <c r="E53" s="9">
        <f t="shared" si="2"/>
        <v>12</v>
      </c>
      <c r="F53" s="7" t="str">
        <f t="shared" si="3"/>
        <v>Q4</v>
      </c>
      <c r="G53" s="7" t="str">
        <f t="shared" si="4"/>
        <v>P12</v>
      </c>
      <c r="H53" s="9">
        <f t="shared" si="5"/>
        <v>1</v>
      </c>
      <c r="I53" s="7" t="str">
        <f t="shared" si="6"/>
        <v>Winter</v>
      </c>
      <c r="J53" s="9">
        <f t="shared" si="7"/>
        <v>52</v>
      </c>
      <c r="K53" s="9">
        <f t="shared" si="8"/>
        <v>2024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7774C-5C65-4C3F-9F0D-F865427166A6}">
  <sheetPr codeName="Sheet5"/>
  <dimension ref="A1:K73"/>
  <sheetViews>
    <sheetView workbookViewId="0">
      <selection activeCell="L13" sqref="L13"/>
    </sheetView>
  </sheetViews>
  <sheetFormatPr defaultColWidth="22.77734375" defaultRowHeight="14.4" x14ac:dyDescent="0.3"/>
  <cols>
    <col min="1" max="1" width="10.6640625" style="7" bestFit="1" customWidth="1"/>
    <col min="2" max="2" width="7.21875" style="7" bestFit="1" customWidth="1"/>
    <col min="3" max="3" width="9.44140625" style="7" bestFit="1" customWidth="1"/>
    <col min="4" max="4" width="12" style="3" bestFit="1" customWidth="1"/>
    <col min="5" max="5" width="11.21875" style="3" bestFit="1" customWidth="1"/>
    <col min="6" max="6" width="16.33203125" style="7" bestFit="1" customWidth="1"/>
    <col min="7" max="7" width="12" style="34" bestFit="1" customWidth="1"/>
    <col min="8" max="8" width="19" style="9" bestFit="1" customWidth="1"/>
    <col min="9" max="9" width="18.88671875" style="9" bestFit="1" customWidth="1"/>
    <col min="10" max="10" width="20" style="7" bestFit="1" customWidth="1"/>
    <col min="11" max="11" width="14.88671875" style="2" bestFit="1" customWidth="1"/>
    <col min="12" max="16384" width="22.77734375" style="2"/>
  </cols>
  <sheetData>
    <row r="1" spans="1:11" s="5" customFormat="1" x14ac:dyDescent="0.3">
      <c r="A1" s="10" t="s">
        <v>29</v>
      </c>
      <c r="B1" s="10" t="s">
        <v>3</v>
      </c>
      <c r="C1" s="10" t="s">
        <v>2</v>
      </c>
      <c r="D1" s="4" t="s">
        <v>1</v>
      </c>
      <c r="E1" s="4" t="s">
        <v>23</v>
      </c>
      <c r="F1" s="15" t="s">
        <v>30</v>
      </c>
      <c r="G1" s="36" t="s">
        <v>31</v>
      </c>
      <c r="H1" s="12" t="s">
        <v>8</v>
      </c>
      <c r="I1" s="12" t="s">
        <v>37</v>
      </c>
      <c r="J1" s="10" t="s">
        <v>41</v>
      </c>
      <c r="K1" s="12" t="s">
        <v>377</v>
      </c>
    </row>
    <row r="2" spans="1:11" x14ac:dyDescent="0.3">
      <c r="A2" s="7" t="s">
        <v>102</v>
      </c>
      <c r="B2" s="7" t="s">
        <v>46</v>
      </c>
      <c r="C2" s="7" t="s">
        <v>62</v>
      </c>
      <c r="D2" s="3">
        <v>45383</v>
      </c>
      <c r="E2" s="3">
        <v>45413</v>
      </c>
      <c r="F2" s="7" t="s">
        <v>103</v>
      </c>
      <c r="G2" s="34">
        <v>0.15</v>
      </c>
      <c r="H2" s="9">
        <v>1</v>
      </c>
      <c r="I2" s="9">
        <v>120000</v>
      </c>
      <c r="J2" s="7" t="s">
        <v>104</v>
      </c>
      <c r="K2" s="9">
        <f>SUMPRODUCT(
 (Promos[SKU]=Promos[[#This Row],[SKU]])*
 (Promos[StoreID]=Promos[[#This Row],[StoreID]])*
 (Promos[WeekStart]&lt;=Promos[[#This Row],[WeekEnd]])*
 (Promos[WeekEnd]&gt;=Promos[[#This Row],[WeekStart]])
)</f>
        <v>1</v>
      </c>
    </row>
    <row r="3" spans="1:11" x14ac:dyDescent="0.3">
      <c r="A3" s="7" t="s">
        <v>105</v>
      </c>
      <c r="B3" s="7" t="s">
        <v>49</v>
      </c>
      <c r="C3" s="7" t="s">
        <v>66</v>
      </c>
      <c r="D3" s="3">
        <v>45446</v>
      </c>
      <c r="E3" s="3">
        <v>45474</v>
      </c>
      <c r="F3" s="7" t="s">
        <v>106</v>
      </c>
      <c r="G3" s="34">
        <v>0.2</v>
      </c>
      <c r="H3" s="9">
        <v>1</v>
      </c>
      <c r="I3" s="9">
        <v>95000</v>
      </c>
      <c r="J3" s="7" t="s">
        <v>107</v>
      </c>
      <c r="K3" s="9">
        <f>SUMPRODUCT(
 (Promos[SKU]=Promos[[#This Row],[SKU]])*
 (Promos[StoreID]=Promos[[#This Row],[StoreID]])*
 (Promos[WeekStart]&lt;=Promos[[#This Row],[WeekEnd]])*
 (Promos[WeekEnd]&gt;=Promos[[#This Row],[WeekStart]])
)</f>
        <v>1</v>
      </c>
    </row>
    <row r="4" spans="1:11" x14ac:dyDescent="0.3">
      <c r="A4" s="7" t="s">
        <v>108</v>
      </c>
      <c r="B4" s="7" t="s">
        <v>50</v>
      </c>
      <c r="C4" s="7" t="s">
        <v>74</v>
      </c>
      <c r="D4" s="3">
        <v>45600</v>
      </c>
      <c r="E4" s="3">
        <v>45627</v>
      </c>
      <c r="F4" s="7" t="s">
        <v>103</v>
      </c>
      <c r="G4" s="34">
        <f>0.25</f>
        <v>0.25</v>
      </c>
      <c r="H4" s="9">
        <v>0</v>
      </c>
      <c r="I4" s="9">
        <v>80000</v>
      </c>
      <c r="J4" s="7" t="s">
        <v>109</v>
      </c>
      <c r="K4" s="9">
        <f>SUMPRODUCT(
 (Promos[SKU]=Promos[[#This Row],[SKU]])*
 (Promos[StoreID]=Promos[[#This Row],[StoreID]])*
 (Promos[WeekStart]&lt;=Promos[[#This Row],[WeekEnd]])*
 (Promos[WeekEnd]&gt;=Promos[[#This Row],[WeekStart]])
)</f>
        <v>1</v>
      </c>
    </row>
    <row r="5" spans="1:11" x14ac:dyDescent="0.3">
      <c r="A5" s="7" t="s">
        <v>110</v>
      </c>
      <c r="B5" s="7" t="s">
        <v>51</v>
      </c>
      <c r="C5" s="7" t="s">
        <v>62</v>
      </c>
      <c r="D5" s="3">
        <v>45411</v>
      </c>
      <c r="E5" s="3">
        <v>45424</v>
      </c>
      <c r="F5" s="7" t="s">
        <v>113</v>
      </c>
      <c r="G5" s="34">
        <f>0.33</f>
        <v>0.33</v>
      </c>
      <c r="H5" s="9">
        <v>1</v>
      </c>
      <c r="I5" s="9">
        <v>110000</v>
      </c>
      <c r="J5" s="7" t="s">
        <v>114</v>
      </c>
      <c r="K5" s="9">
        <f>SUMPRODUCT(
 (Promos[SKU]=Promos[[#This Row],[SKU]])*
 (Promos[StoreID]=Promos[[#This Row],[StoreID]])*
 (Promos[WeekStart]&lt;=Promos[[#This Row],[WeekEnd]])*
 (Promos[WeekEnd]&gt;=Promos[[#This Row],[WeekStart]])
)</f>
        <v>1</v>
      </c>
    </row>
    <row r="6" spans="1:11" x14ac:dyDescent="0.3">
      <c r="A6" s="7" t="s">
        <v>115</v>
      </c>
      <c r="B6" s="7" t="s">
        <v>52</v>
      </c>
      <c r="C6" s="7" t="s">
        <v>70</v>
      </c>
      <c r="D6" s="3">
        <v>45467</v>
      </c>
      <c r="E6" s="3">
        <v>45480</v>
      </c>
      <c r="F6" s="7" t="s">
        <v>103</v>
      </c>
      <c r="G6" s="34">
        <f>0.2</f>
        <v>0.2</v>
      </c>
      <c r="H6" s="9">
        <v>0</v>
      </c>
      <c r="I6" s="9">
        <v>70000</v>
      </c>
      <c r="J6" s="7" t="s">
        <v>118</v>
      </c>
      <c r="K6" s="9">
        <f>SUMPRODUCT(
 (Promos[SKU]=Promos[[#This Row],[SKU]])*
 (Promos[StoreID]=Promos[[#This Row],[StoreID]])*
 (Promos[WeekStart]&lt;=Promos[[#This Row],[WeekEnd]])*
 (Promos[WeekEnd]&gt;=Promos[[#This Row],[WeekStart]])
)</f>
        <v>1</v>
      </c>
    </row>
    <row r="7" spans="1:11" x14ac:dyDescent="0.3">
      <c r="A7" s="7" t="s">
        <v>119</v>
      </c>
      <c r="B7" s="7" t="s">
        <v>46</v>
      </c>
      <c r="C7" s="7" t="s">
        <v>66</v>
      </c>
      <c r="D7" s="3">
        <v>45523</v>
      </c>
      <c r="E7" s="3">
        <v>45536</v>
      </c>
      <c r="F7" s="7" t="s">
        <v>122</v>
      </c>
      <c r="G7" s="34">
        <f>0.25</f>
        <v>0.25</v>
      </c>
      <c r="H7" s="9">
        <v>1</v>
      </c>
      <c r="I7" s="9">
        <v>100000</v>
      </c>
      <c r="J7" s="7" t="s">
        <v>123</v>
      </c>
      <c r="K7" s="9">
        <f>SUMPRODUCT(
 (Promos[SKU]=Promos[[#This Row],[SKU]])*
 (Promos[StoreID]=Promos[[#This Row],[StoreID]])*
 (Promos[WeekStart]&lt;=Promos[[#This Row],[WeekEnd]])*
 (Promos[WeekEnd]&gt;=Promos[[#This Row],[WeekStart]])
)</f>
        <v>2</v>
      </c>
    </row>
    <row r="8" spans="1:11" x14ac:dyDescent="0.3">
      <c r="A8" s="7" t="s">
        <v>124</v>
      </c>
      <c r="B8" s="7" t="s">
        <v>49</v>
      </c>
      <c r="C8" s="7" t="s">
        <v>74</v>
      </c>
      <c r="D8" s="3">
        <v>45579</v>
      </c>
      <c r="E8" s="3">
        <v>45592</v>
      </c>
      <c r="F8" s="7" t="s">
        <v>103</v>
      </c>
      <c r="G8" s="34">
        <f>0.15</f>
        <v>0.15</v>
      </c>
      <c r="H8" s="9">
        <v>0</v>
      </c>
      <c r="I8" s="9">
        <v>75000</v>
      </c>
      <c r="J8" s="7" t="s">
        <v>127</v>
      </c>
      <c r="K8" s="9">
        <f>SUMPRODUCT(
 (Promos[SKU]=Promos[[#This Row],[SKU]])*
 (Promos[StoreID]=Promos[[#This Row],[StoreID]])*
 (Promos[WeekStart]&lt;=Promos[[#This Row],[WeekEnd]])*
 (Promos[WeekEnd]&gt;=Promos[[#This Row],[WeekStart]])
)</f>
        <v>2</v>
      </c>
    </row>
    <row r="9" spans="1:11" x14ac:dyDescent="0.3">
      <c r="A9" s="7" t="s">
        <v>128</v>
      </c>
      <c r="B9" s="7" t="s">
        <v>50</v>
      </c>
      <c r="C9" s="7" t="s">
        <v>76</v>
      </c>
      <c r="D9" s="3">
        <v>45600</v>
      </c>
      <c r="E9" s="3">
        <v>45613</v>
      </c>
      <c r="F9" s="7" t="s">
        <v>106</v>
      </c>
      <c r="G9" s="34">
        <f>0.25</f>
        <v>0.25</v>
      </c>
      <c r="H9" s="9">
        <v>1</v>
      </c>
      <c r="I9" s="9">
        <v>85000</v>
      </c>
      <c r="J9" s="7" t="s">
        <v>131</v>
      </c>
      <c r="K9" s="9">
        <f>SUMPRODUCT(
 (Promos[SKU]=Promos[[#This Row],[SKU]])*
 (Promos[StoreID]=Promos[[#This Row],[StoreID]])*
 (Promos[WeekStart]&lt;=Promos[[#This Row],[WeekEnd]])*
 (Promos[WeekEnd]&gt;=Promos[[#This Row],[WeekStart]])
)</f>
        <v>1</v>
      </c>
    </row>
    <row r="10" spans="1:11" x14ac:dyDescent="0.3">
      <c r="A10" s="7" t="s">
        <v>132</v>
      </c>
      <c r="B10" s="7" t="s">
        <v>51</v>
      </c>
      <c r="C10" s="7" t="s">
        <v>62</v>
      </c>
      <c r="D10" s="3">
        <v>45614</v>
      </c>
      <c r="E10" s="3">
        <v>45627</v>
      </c>
      <c r="F10" s="7" t="s">
        <v>103</v>
      </c>
      <c r="G10" s="34">
        <f>0.15</f>
        <v>0.15</v>
      </c>
      <c r="H10" s="9">
        <v>0</v>
      </c>
      <c r="I10" s="9">
        <v>95000</v>
      </c>
      <c r="J10" s="7" t="s">
        <v>135</v>
      </c>
      <c r="K10" s="9">
        <f>SUMPRODUCT(
 (Promos[SKU]=Promos[[#This Row],[SKU]])*
 (Promos[StoreID]=Promos[[#This Row],[StoreID]])*
 (Promos[WeekStart]&lt;=Promos[[#This Row],[WeekEnd]])*
 (Promos[WeekEnd]&gt;=Promos[[#This Row],[WeekStart]])
)</f>
        <v>1</v>
      </c>
    </row>
    <row r="11" spans="1:11" x14ac:dyDescent="0.3">
      <c r="A11" s="7" t="s">
        <v>136</v>
      </c>
      <c r="B11" s="7" t="s">
        <v>52</v>
      </c>
      <c r="C11" s="7" t="s">
        <v>66</v>
      </c>
      <c r="D11" s="3">
        <v>45628</v>
      </c>
      <c r="E11" s="3">
        <v>45641</v>
      </c>
      <c r="F11" s="7" t="s">
        <v>139</v>
      </c>
      <c r="G11" s="34">
        <v>0</v>
      </c>
      <c r="H11" s="9">
        <v>1</v>
      </c>
      <c r="I11" s="9">
        <v>40000</v>
      </c>
      <c r="J11" s="7" t="s">
        <v>140</v>
      </c>
      <c r="K11" s="9">
        <f>SUMPRODUCT(
 (Promos[SKU]=Promos[[#This Row],[SKU]])*
 (Promos[StoreID]=Promos[[#This Row],[StoreID]])*
 (Promos[WeekStart]&lt;=Promos[[#This Row],[WeekEnd]])*
 (Promos[WeekEnd]&gt;=Promos[[#This Row],[WeekStart]])
)</f>
        <v>1</v>
      </c>
    </row>
    <row r="12" spans="1:11" x14ac:dyDescent="0.3">
      <c r="A12" s="7" t="s">
        <v>141</v>
      </c>
      <c r="B12" s="7" t="s">
        <v>54</v>
      </c>
      <c r="C12" s="7" t="s">
        <v>62</v>
      </c>
      <c r="D12" s="3">
        <v>45390</v>
      </c>
      <c r="E12" s="3">
        <v>45403</v>
      </c>
      <c r="F12" s="7" t="s">
        <v>103</v>
      </c>
      <c r="G12" s="34">
        <f>0.2</f>
        <v>0.2</v>
      </c>
      <c r="H12" s="9">
        <v>0</v>
      </c>
      <c r="I12" s="9">
        <v>80000</v>
      </c>
      <c r="J12" s="7" t="s">
        <v>144</v>
      </c>
      <c r="K12" s="9">
        <f>SUMPRODUCT(
 (Promos[SKU]=Promos[[#This Row],[SKU]])*
 (Promos[StoreID]=Promos[[#This Row],[StoreID]])*
 (Promos[WeekStart]&lt;=Promos[[#This Row],[WeekEnd]])*
 (Promos[WeekEnd]&gt;=Promos[[#This Row],[WeekStart]])
)</f>
        <v>1</v>
      </c>
    </row>
    <row r="13" spans="1:11" x14ac:dyDescent="0.3">
      <c r="A13" s="7" t="s">
        <v>145</v>
      </c>
      <c r="B13" s="7" t="s">
        <v>55</v>
      </c>
      <c r="C13" s="7" t="s">
        <v>66</v>
      </c>
      <c r="D13" s="3">
        <v>45411</v>
      </c>
      <c r="E13" s="3">
        <v>45424</v>
      </c>
      <c r="F13" s="7" t="s">
        <v>106</v>
      </c>
      <c r="G13" s="34">
        <v>0.25</v>
      </c>
      <c r="H13" s="9">
        <v>1</v>
      </c>
      <c r="I13" s="9">
        <v>95000</v>
      </c>
      <c r="J13" s="7" t="s">
        <v>146</v>
      </c>
      <c r="K13" s="9">
        <f>SUMPRODUCT(
 (Promos[SKU]=Promos[[#This Row],[SKU]])*
 (Promos[StoreID]=Promos[[#This Row],[StoreID]])*
 (Promos[WeekStart]&lt;=Promos[[#This Row],[WeekEnd]])*
 (Promos[WeekEnd]&gt;=Promos[[#This Row],[WeekStart]])
)</f>
        <v>1</v>
      </c>
    </row>
    <row r="14" spans="1:11" x14ac:dyDescent="0.3">
      <c r="A14" s="7" t="s">
        <v>147</v>
      </c>
      <c r="B14" s="7" t="s">
        <v>56</v>
      </c>
      <c r="C14" s="7" t="s">
        <v>70</v>
      </c>
      <c r="D14" s="3">
        <v>45425</v>
      </c>
      <c r="E14" s="3">
        <v>45438</v>
      </c>
      <c r="F14" s="7" t="s">
        <v>103</v>
      </c>
      <c r="G14" s="34">
        <v>0.3</v>
      </c>
      <c r="H14" s="9">
        <v>0</v>
      </c>
      <c r="I14" s="9">
        <v>90000</v>
      </c>
      <c r="J14" s="7" t="s">
        <v>150</v>
      </c>
      <c r="K14" s="9">
        <f>SUMPRODUCT(
 (Promos[SKU]=Promos[[#This Row],[SKU]])*
 (Promos[StoreID]=Promos[[#This Row],[StoreID]])*
 (Promos[WeekStart]&lt;=Promos[[#This Row],[WeekEnd]])*
 (Promos[WeekEnd]&gt;=Promos[[#This Row],[WeekStart]])
)</f>
        <v>1</v>
      </c>
    </row>
    <row r="15" spans="1:11" x14ac:dyDescent="0.3">
      <c r="A15" s="7" t="s">
        <v>151</v>
      </c>
      <c r="B15" s="7" t="s">
        <v>57</v>
      </c>
      <c r="C15" s="7" t="s">
        <v>74</v>
      </c>
      <c r="D15" s="3">
        <v>45453</v>
      </c>
      <c r="E15" s="3">
        <v>45466</v>
      </c>
      <c r="F15" s="7" t="s">
        <v>113</v>
      </c>
      <c r="G15" s="34">
        <v>0.33</v>
      </c>
      <c r="H15" s="9">
        <v>1</v>
      </c>
      <c r="I15" s="9">
        <v>110000</v>
      </c>
      <c r="J15" s="7" t="s">
        <v>154</v>
      </c>
      <c r="K15" s="9">
        <f>SUMPRODUCT(
 (Promos[SKU]=Promos[[#This Row],[SKU]])*
 (Promos[StoreID]=Promos[[#This Row],[StoreID]])*
 (Promos[WeekStart]&lt;=Promos[[#This Row],[WeekEnd]])*
 (Promos[WeekEnd]&gt;=Promos[[#This Row],[WeekStart]])
)</f>
        <v>1</v>
      </c>
    </row>
    <row r="16" spans="1:11" x14ac:dyDescent="0.3">
      <c r="A16" s="7" t="s">
        <v>155</v>
      </c>
      <c r="B16" s="7" t="s">
        <v>54</v>
      </c>
      <c r="C16" s="7" t="s">
        <v>66</v>
      </c>
      <c r="D16" s="3">
        <v>45474</v>
      </c>
      <c r="E16" s="3">
        <v>45487</v>
      </c>
      <c r="F16" s="7" t="s">
        <v>139</v>
      </c>
      <c r="G16" s="34">
        <v>0</v>
      </c>
      <c r="H16" s="9">
        <v>1</v>
      </c>
      <c r="I16" s="9">
        <v>45000</v>
      </c>
      <c r="J16" s="7" t="s">
        <v>157</v>
      </c>
      <c r="K16" s="9">
        <f>SUMPRODUCT(
 (Promos[SKU]=Promos[[#This Row],[SKU]])*
 (Promos[StoreID]=Promos[[#This Row],[StoreID]])*
 (Promos[WeekStart]&lt;=Promos[[#This Row],[WeekEnd]])*
 (Promos[WeekEnd]&gt;=Promos[[#This Row],[WeekStart]])
)</f>
        <v>1</v>
      </c>
    </row>
    <row r="17" spans="1:11" x14ac:dyDescent="0.3">
      <c r="A17" s="7" t="s">
        <v>158</v>
      </c>
      <c r="B17" s="7" t="s">
        <v>55</v>
      </c>
      <c r="C17" s="7" t="s">
        <v>62</v>
      </c>
      <c r="D17" s="3">
        <v>45488</v>
      </c>
      <c r="E17" s="3">
        <v>45501</v>
      </c>
      <c r="F17" s="7" t="s">
        <v>103</v>
      </c>
      <c r="G17" s="34">
        <v>0.2</v>
      </c>
      <c r="H17" s="9">
        <v>0</v>
      </c>
      <c r="I17" s="9">
        <v>85000</v>
      </c>
      <c r="J17" s="7" t="s">
        <v>161</v>
      </c>
      <c r="K17" s="9">
        <f>SUMPRODUCT(
 (Promos[SKU]=Promos[[#This Row],[SKU]])*
 (Promos[StoreID]=Promos[[#This Row],[StoreID]])*
 (Promos[WeekStart]&lt;=Promos[[#This Row],[WeekEnd]])*
 (Promos[WeekEnd]&gt;=Promos[[#This Row],[WeekStart]])
)</f>
        <v>1</v>
      </c>
    </row>
    <row r="18" spans="1:11" x14ac:dyDescent="0.3">
      <c r="A18" s="7" t="s">
        <v>162</v>
      </c>
      <c r="B18" s="7" t="s">
        <v>56</v>
      </c>
      <c r="C18" s="7" t="s">
        <v>74</v>
      </c>
      <c r="D18" s="3">
        <v>45502</v>
      </c>
      <c r="E18" s="3">
        <v>45515</v>
      </c>
      <c r="F18" s="7" t="s">
        <v>106</v>
      </c>
      <c r="G18" s="34">
        <v>0.25</v>
      </c>
      <c r="H18" s="9">
        <v>1</v>
      </c>
      <c r="I18" s="9">
        <v>92000</v>
      </c>
      <c r="J18" s="7" t="s">
        <v>165</v>
      </c>
      <c r="K18" s="9">
        <f>SUMPRODUCT(
 (Promos[SKU]=Promos[[#This Row],[SKU]])*
 (Promos[StoreID]=Promos[[#This Row],[StoreID]])*
 (Promos[WeekStart]&lt;=Promos[[#This Row],[WeekEnd]])*
 (Promos[WeekEnd]&gt;=Promos[[#This Row],[WeekStart]])
)</f>
        <v>1</v>
      </c>
    </row>
    <row r="19" spans="1:11" x14ac:dyDescent="0.3">
      <c r="A19" s="7" t="s">
        <v>166</v>
      </c>
      <c r="B19" s="7" t="s">
        <v>57</v>
      </c>
      <c r="C19" s="7" t="s">
        <v>66</v>
      </c>
      <c r="D19" s="3">
        <v>45516</v>
      </c>
      <c r="E19" s="3">
        <v>45529</v>
      </c>
      <c r="F19" s="7" t="s">
        <v>103</v>
      </c>
      <c r="G19" s="34">
        <v>0.2</v>
      </c>
      <c r="H19" s="9">
        <v>0</v>
      </c>
      <c r="I19" s="9">
        <v>87000</v>
      </c>
      <c r="J19" s="7" t="s">
        <v>168</v>
      </c>
      <c r="K19" s="9">
        <f>SUMPRODUCT(
 (Promos[SKU]=Promos[[#This Row],[SKU]])*
 (Promos[StoreID]=Promos[[#This Row],[StoreID]])*
 (Promos[WeekStart]&lt;=Promos[[#This Row],[WeekEnd]])*
 (Promos[WeekEnd]&gt;=Promos[[#This Row],[WeekStart]])
)</f>
        <v>1</v>
      </c>
    </row>
    <row r="20" spans="1:11" x14ac:dyDescent="0.3">
      <c r="A20" s="7" t="s">
        <v>169</v>
      </c>
      <c r="B20" s="7" t="s">
        <v>54</v>
      </c>
      <c r="C20" s="7" t="s">
        <v>70</v>
      </c>
      <c r="D20" s="3">
        <v>45530</v>
      </c>
      <c r="E20" s="3">
        <v>45543</v>
      </c>
      <c r="F20" s="7" t="s">
        <v>171</v>
      </c>
      <c r="G20" s="34">
        <v>0.25</v>
      </c>
      <c r="H20" s="9">
        <v>1</v>
      </c>
      <c r="I20" s="9">
        <v>94000</v>
      </c>
      <c r="J20" s="7" t="s">
        <v>172</v>
      </c>
      <c r="K20" s="9">
        <f>SUMPRODUCT(
 (Promos[SKU]=Promos[[#This Row],[SKU]])*
 (Promos[StoreID]=Promos[[#This Row],[StoreID]])*
 (Promos[WeekStart]&lt;=Promos[[#This Row],[WeekEnd]])*
 (Promos[WeekEnd]&gt;=Promos[[#This Row],[WeekStart]])
)</f>
        <v>1</v>
      </c>
    </row>
    <row r="21" spans="1:11" x14ac:dyDescent="0.3">
      <c r="A21" s="7" t="s">
        <v>173</v>
      </c>
      <c r="B21" s="7" t="s">
        <v>55</v>
      </c>
      <c r="C21" s="7" t="s">
        <v>74</v>
      </c>
      <c r="D21" s="3">
        <v>45579</v>
      </c>
      <c r="E21" s="3">
        <v>45592</v>
      </c>
      <c r="F21" s="7" t="s">
        <v>106</v>
      </c>
      <c r="G21" s="34">
        <v>0.2</v>
      </c>
      <c r="H21" s="9">
        <v>0</v>
      </c>
      <c r="I21" s="9">
        <v>86000</v>
      </c>
      <c r="J21" s="7" t="s">
        <v>174</v>
      </c>
      <c r="K21" s="9">
        <f>SUMPRODUCT(
 (Promos[SKU]=Promos[[#This Row],[SKU]])*
 (Promos[StoreID]=Promos[[#This Row],[StoreID]])*
 (Promos[WeekStart]&lt;=Promos[[#This Row],[WeekEnd]])*
 (Promos[WeekEnd]&gt;=Promos[[#This Row],[WeekStart]])
)</f>
        <v>1</v>
      </c>
    </row>
    <row r="22" spans="1:11" x14ac:dyDescent="0.3">
      <c r="A22" s="7" t="s">
        <v>175</v>
      </c>
      <c r="B22" s="7" t="s">
        <v>56</v>
      </c>
      <c r="C22" s="7" t="s">
        <v>76</v>
      </c>
      <c r="D22" s="3">
        <v>45593</v>
      </c>
      <c r="E22" s="3">
        <v>45606</v>
      </c>
      <c r="F22" s="7" t="s">
        <v>139</v>
      </c>
      <c r="G22" s="34">
        <v>0</v>
      </c>
      <c r="H22" s="9">
        <v>1</v>
      </c>
      <c r="I22" s="9">
        <v>50000</v>
      </c>
      <c r="J22" s="7" t="s">
        <v>177</v>
      </c>
      <c r="K22" s="9">
        <f>SUMPRODUCT(
 (Promos[SKU]=Promos[[#This Row],[SKU]])*
 (Promos[StoreID]=Promos[[#This Row],[StoreID]])*
 (Promos[WeekStart]&lt;=Promos[[#This Row],[WeekEnd]])*
 (Promos[WeekEnd]&gt;=Promos[[#This Row],[WeekStart]])
)</f>
        <v>1</v>
      </c>
    </row>
    <row r="23" spans="1:11" x14ac:dyDescent="0.3">
      <c r="A23" s="7" t="s">
        <v>178</v>
      </c>
      <c r="B23" s="7" t="s">
        <v>57</v>
      </c>
      <c r="C23" s="7" t="s">
        <v>62</v>
      </c>
      <c r="D23" s="3">
        <v>45607</v>
      </c>
      <c r="E23" s="3">
        <v>45620</v>
      </c>
      <c r="F23" s="7" t="s">
        <v>103</v>
      </c>
      <c r="G23" s="34">
        <v>0.2</v>
      </c>
      <c r="H23" s="9">
        <v>0</v>
      </c>
      <c r="I23" s="9">
        <v>80000</v>
      </c>
      <c r="J23" s="7" t="s">
        <v>179</v>
      </c>
      <c r="K23" s="9">
        <f>SUMPRODUCT(
 (Promos[SKU]=Promos[[#This Row],[SKU]])*
 (Promos[StoreID]=Promos[[#This Row],[StoreID]])*
 (Promos[WeekStart]&lt;=Promos[[#This Row],[WeekEnd]])*
 (Promos[WeekEnd]&gt;=Promos[[#This Row],[WeekStart]])
)</f>
        <v>1</v>
      </c>
    </row>
    <row r="24" spans="1:11" x14ac:dyDescent="0.3">
      <c r="A24" s="7" t="s">
        <v>180</v>
      </c>
      <c r="B24" s="7" t="s">
        <v>58</v>
      </c>
      <c r="C24" s="7" t="s">
        <v>62</v>
      </c>
      <c r="D24" s="3">
        <v>45537</v>
      </c>
      <c r="E24" s="3">
        <v>45566</v>
      </c>
      <c r="F24" s="7" t="s">
        <v>181</v>
      </c>
      <c r="G24" s="34">
        <v>0.15</v>
      </c>
      <c r="H24" s="9">
        <v>0</v>
      </c>
      <c r="I24" s="9">
        <v>65000</v>
      </c>
      <c r="J24" s="7" t="s">
        <v>182</v>
      </c>
      <c r="K24" s="9">
        <f>SUMPRODUCT(
 (Promos[SKU]=Promos[[#This Row],[SKU]])*
 (Promos[StoreID]=Promos[[#This Row],[StoreID]])*
 (Promos[WeekStart]&lt;=Promos[[#This Row],[WeekEnd]])*
 (Promos[WeekEnd]&gt;=Promos[[#This Row],[WeekStart]])
)</f>
        <v>1</v>
      </c>
    </row>
    <row r="25" spans="1:11" x14ac:dyDescent="0.3">
      <c r="A25" s="7" t="s">
        <v>183</v>
      </c>
      <c r="B25" s="7" t="s">
        <v>59</v>
      </c>
      <c r="C25" s="7" t="s">
        <v>66</v>
      </c>
      <c r="D25" s="3">
        <v>45439</v>
      </c>
      <c r="E25" s="3">
        <v>45452</v>
      </c>
      <c r="F25" s="7" t="s">
        <v>139</v>
      </c>
      <c r="G25" s="34">
        <v>0</v>
      </c>
      <c r="H25" s="9">
        <v>1</v>
      </c>
      <c r="I25" s="9">
        <v>40000</v>
      </c>
      <c r="J25" s="7" t="s">
        <v>186</v>
      </c>
      <c r="K25" s="9">
        <f>SUMPRODUCT(
 (Promos[SKU]=Promos[[#This Row],[SKU]])*
 (Promos[StoreID]=Promos[[#This Row],[StoreID]])*
 (Promos[WeekStart]&lt;=Promos[[#This Row],[WeekEnd]])*
 (Promos[WeekEnd]&gt;=Promos[[#This Row],[WeekStart]])
)</f>
        <v>1</v>
      </c>
    </row>
    <row r="26" spans="1:11" x14ac:dyDescent="0.3">
      <c r="A26" s="7" t="s">
        <v>187</v>
      </c>
      <c r="B26" s="7" t="s">
        <v>60</v>
      </c>
      <c r="C26" s="7" t="s">
        <v>74</v>
      </c>
      <c r="D26" s="3">
        <v>45537</v>
      </c>
      <c r="E26" s="3">
        <v>45550</v>
      </c>
      <c r="F26" s="7" t="s">
        <v>106</v>
      </c>
      <c r="G26" s="34">
        <v>0.2</v>
      </c>
      <c r="H26" s="9">
        <v>1</v>
      </c>
      <c r="I26" s="9">
        <v>85000</v>
      </c>
      <c r="J26" s="7" t="s">
        <v>123</v>
      </c>
      <c r="K26" s="9">
        <f>SUMPRODUCT(
 (Promos[SKU]=Promos[[#This Row],[SKU]])*
 (Promos[StoreID]=Promos[[#This Row],[StoreID]])*
 (Promos[WeekStart]&lt;=Promos[[#This Row],[WeekEnd]])*
 (Promos[WeekEnd]&gt;=Promos[[#This Row],[WeekStart]])
)</f>
        <v>1</v>
      </c>
    </row>
    <row r="27" spans="1:11" x14ac:dyDescent="0.3">
      <c r="A27" s="7" t="s">
        <v>189</v>
      </c>
      <c r="B27" s="7" t="s">
        <v>61</v>
      </c>
      <c r="C27" s="7" t="s">
        <v>76</v>
      </c>
      <c r="D27" s="3">
        <v>45607</v>
      </c>
      <c r="E27" s="3">
        <v>45620</v>
      </c>
      <c r="F27" s="7" t="s">
        <v>190</v>
      </c>
      <c r="G27" s="34">
        <v>0.15</v>
      </c>
      <c r="H27" s="9">
        <v>0</v>
      </c>
      <c r="I27" s="9">
        <v>90000</v>
      </c>
      <c r="J27" s="7" t="s">
        <v>191</v>
      </c>
      <c r="K27" s="9">
        <f>SUMPRODUCT(
 (Promos[SKU]=Promos[[#This Row],[SKU]])*
 (Promos[StoreID]=Promos[[#This Row],[StoreID]])*
 (Promos[WeekStart]&lt;=Promos[[#This Row],[WeekEnd]])*
 (Promos[WeekEnd]&gt;=Promos[[#This Row],[WeekStart]])
)</f>
        <v>1</v>
      </c>
    </row>
    <row r="28" spans="1:11" x14ac:dyDescent="0.3">
      <c r="A28" s="7" t="s">
        <v>192</v>
      </c>
      <c r="B28" s="7" t="s">
        <v>46</v>
      </c>
      <c r="C28" s="7" t="s">
        <v>74</v>
      </c>
      <c r="D28" s="3">
        <v>45474</v>
      </c>
      <c r="E28" s="3">
        <v>45505</v>
      </c>
      <c r="F28" s="7" t="s">
        <v>103</v>
      </c>
      <c r="G28" s="34">
        <v>0.2</v>
      </c>
      <c r="H28" s="9">
        <v>0</v>
      </c>
      <c r="I28" s="9">
        <v>80000</v>
      </c>
      <c r="J28" s="7" t="s">
        <v>193</v>
      </c>
      <c r="K28" s="9">
        <f>SUMPRODUCT(
 (Promos[SKU]=Promos[[#This Row],[SKU]])*
 (Promos[StoreID]=Promos[[#This Row],[StoreID]])*
 (Promos[WeekStart]&lt;=Promos[[#This Row],[WeekEnd]])*
 (Promos[WeekEnd]&gt;=Promos[[#This Row],[WeekStart]])
)</f>
        <v>1</v>
      </c>
    </row>
    <row r="29" spans="1:11" x14ac:dyDescent="0.3">
      <c r="A29" s="7" t="s">
        <v>194</v>
      </c>
      <c r="B29" s="7" t="s">
        <v>49</v>
      </c>
      <c r="C29" s="7" t="s">
        <v>66</v>
      </c>
      <c r="D29" s="3">
        <v>45628</v>
      </c>
      <c r="E29" s="3">
        <v>45657</v>
      </c>
      <c r="F29" s="7" t="s">
        <v>106</v>
      </c>
      <c r="G29" s="34">
        <v>0.25</v>
      </c>
      <c r="H29" s="9">
        <v>1</v>
      </c>
      <c r="I29" s="9">
        <v>93000</v>
      </c>
      <c r="J29" s="7" t="s">
        <v>196</v>
      </c>
      <c r="K29" s="9">
        <f>SUMPRODUCT(
 (Promos[SKU]=Promos[[#This Row],[SKU]])*
 (Promos[StoreID]=Promos[[#This Row],[StoreID]])*
 (Promos[WeekStart]&lt;=Promos[[#This Row],[WeekEnd]])*
 (Promos[WeekEnd]&gt;=Promos[[#This Row],[WeekStart]])
)</f>
        <v>1</v>
      </c>
    </row>
    <row r="30" spans="1:11" x14ac:dyDescent="0.3">
      <c r="A30" s="7" t="s">
        <v>197</v>
      </c>
      <c r="B30" s="7" t="s">
        <v>50</v>
      </c>
      <c r="C30" s="7" t="s">
        <v>70</v>
      </c>
      <c r="D30" s="3">
        <v>45404</v>
      </c>
      <c r="E30" s="3">
        <v>45417</v>
      </c>
      <c r="F30" s="7" t="s">
        <v>113</v>
      </c>
      <c r="G30" s="34">
        <v>0.33</v>
      </c>
      <c r="H30" s="9">
        <v>1</v>
      </c>
      <c r="I30" s="9">
        <v>110000</v>
      </c>
      <c r="J30" s="7" t="s">
        <v>199</v>
      </c>
      <c r="K30" s="9">
        <f>SUMPRODUCT(
 (Promos[SKU]=Promos[[#This Row],[SKU]])*
 (Promos[StoreID]=Promos[[#This Row],[StoreID]])*
 (Promos[WeekStart]&lt;=Promos[[#This Row],[WeekEnd]])*
 (Promos[WeekEnd]&gt;=Promos[[#This Row],[WeekStart]])
)</f>
        <v>1</v>
      </c>
    </row>
    <row r="31" spans="1:11" x14ac:dyDescent="0.3">
      <c r="A31" s="7" t="s">
        <v>200</v>
      </c>
      <c r="B31" s="7" t="s">
        <v>51</v>
      </c>
      <c r="C31" s="7" t="s">
        <v>74</v>
      </c>
      <c r="D31" s="3">
        <v>45432</v>
      </c>
      <c r="E31" s="3">
        <v>45445</v>
      </c>
      <c r="F31" s="7" t="s">
        <v>103</v>
      </c>
      <c r="G31" s="34">
        <v>0.2</v>
      </c>
      <c r="H31" s="9">
        <v>0</v>
      </c>
      <c r="I31" s="9">
        <v>75000</v>
      </c>
      <c r="J31" s="7" t="s">
        <v>201</v>
      </c>
      <c r="K31" s="9">
        <f>SUMPRODUCT(
 (Promos[SKU]=Promos[[#This Row],[SKU]])*
 (Promos[StoreID]=Promos[[#This Row],[StoreID]])*
 (Promos[WeekStart]&lt;=Promos[[#This Row],[WeekEnd]])*
 (Promos[WeekEnd]&gt;=Promos[[#This Row],[WeekStart]])
)</f>
        <v>1</v>
      </c>
    </row>
    <row r="32" spans="1:11" x14ac:dyDescent="0.3">
      <c r="A32" s="7" t="s">
        <v>202</v>
      </c>
      <c r="B32" s="7" t="s">
        <v>52</v>
      </c>
      <c r="C32" s="7" t="s">
        <v>76</v>
      </c>
      <c r="D32" s="3">
        <v>45460</v>
      </c>
      <c r="E32" s="3">
        <v>45473</v>
      </c>
      <c r="F32" s="7" t="s">
        <v>139</v>
      </c>
      <c r="G32" s="34">
        <v>0</v>
      </c>
      <c r="H32" s="9">
        <v>1</v>
      </c>
      <c r="I32" s="9">
        <v>50000</v>
      </c>
      <c r="J32" s="7" t="s">
        <v>203</v>
      </c>
      <c r="K32" s="9">
        <f>SUMPRODUCT(
 (Promos[SKU]=Promos[[#This Row],[SKU]])*
 (Promos[StoreID]=Promos[[#This Row],[StoreID]])*
 (Promos[WeekStart]&lt;=Promos[[#This Row],[WeekEnd]])*
 (Promos[WeekEnd]&gt;=Promos[[#This Row],[WeekStart]])
)</f>
        <v>1</v>
      </c>
    </row>
    <row r="33" spans="1:11" x14ac:dyDescent="0.3">
      <c r="A33" s="7" t="s">
        <v>204</v>
      </c>
      <c r="B33" s="7" t="s">
        <v>46</v>
      </c>
      <c r="C33" s="7" t="s">
        <v>66</v>
      </c>
      <c r="D33" s="3">
        <v>45481</v>
      </c>
      <c r="E33" s="3">
        <v>45494</v>
      </c>
      <c r="F33" s="7" t="s">
        <v>103</v>
      </c>
      <c r="G33" s="34">
        <v>0.25</v>
      </c>
      <c r="H33" s="9">
        <v>0</v>
      </c>
      <c r="I33" s="9">
        <v>88000</v>
      </c>
      <c r="J33" s="7" t="s">
        <v>205</v>
      </c>
      <c r="K33" s="9">
        <f>SUMPRODUCT(
 (Promos[SKU]=Promos[[#This Row],[SKU]])*
 (Promos[StoreID]=Promos[[#This Row],[StoreID]])*
 (Promos[WeekStart]&lt;=Promos[[#This Row],[WeekEnd]])*
 (Promos[WeekEnd]&gt;=Promos[[#This Row],[WeekStart]])
)</f>
        <v>1</v>
      </c>
    </row>
    <row r="34" spans="1:11" x14ac:dyDescent="0.3">
      <c r="A34" s="7" t="s">
        <v>206</v>
      </c>
      <c r="B34" s="7" t="s">
        <v>49</v>
      </c>
      <c r="C34" s="7" t="s">
        <v>74</v>
      </c>
      <c r="D34" s="3">
        <v>45509</v>
      </c>
      <c r="E34" s="3">
        <v>45522</v>
      </c>
      <c r="F34" s="7" t="s">
        <v>122</v>
      </c>
      <c r="G34" s="34">
        <v>0.3</v>
      </c>
      <c r="H34" s="9">
        <v>1</v>
      </c>
      <c r="I34" s="9">
        <v>96000</v>
      </c>
      <c r="J34" s="7" t="s">
        <v>123</v>
      </c>
      <c r="K34" s="9">
        <f>SUMPRODUCT(
 (Promos[SKU]=Promos[[#This Row],[SKU]])*
 (Promos[StoreID]=Promos[[#This Row],[StoreID]])*
 (Promos[WeekStart]&lt;=Promos[[#This Row],[WeekEnd]])*
 (Promos[WeekEnd]&gt;=Promos[[#This Row],[WeekStart]])
)</f>
        <v>1</v>
      </c>
    </row>
    <row r="35" spans="1:11" x14ac:dyDescent="0.3">
      <c r="A35" s="7" t="s">
        <v>207</v>
      </c>
      <c r="B35" s="7" t="s">
        <v>50</v>
      </c>
      <c r="C35" s="7" t="s">
        <v>62</v>
      </c>
      <c r="D35" s="3">
        <v>45572</v>
      </c>
      <c r="E35" s="3">
        <v>45585</v>
      </c>
      <c r="F35" s="7" t="s">
        <v>106</v>
      </c>
      <c r="G35" s="34">
        <v>0.2</v>
      </c>
      <c r="H35" s="9">
        <v>1</v>
      </c>
      <c r="I35" s="9">
        <v>84000</v>
      </c>
      <c r="J35" s="7" t="s">
        <v>210</v>
      </c>
      <c r="K35" s="9">
        <f>SUMPRODUCT(
 (Promos[SKU]=Promos[[#This Row],[SKU]])*
 (Promos[StoreID]=Promos[[#This Row],[StoreID]])*
 (Promos[WeekStart]&lt;=Promos[[#This Row],[WeekEnd]])*
 (Promos[WeekEnd]&gt;=Promos[[#This Row],[WeekStart]])
)</f>
        <v>1</v>
      </c>
    </row>
    <row r="36" spans="1:11" x14ac:dyDescent="0.3">
      <c r="A36" s="7" t="s">
        <v>211</v>
      </c>
      <c r="B36" s="7" t="s">
        <v>51</v>
      </c>
      <c r="C36" s="7" t="s">
        <v>66</v>
      </c>
      <c r="D36" s="3">
        <v>45579</v>
      </c>
      <c r="E36" s="3">
        <v>45592</v>
      </c>
      <c r="F36" s="7" t="s">
        <v>103</v>
      </c>
      <c r="G36" s="34">
        <v>0.15</v>
      </c>
      <c r="H36" s="9">
        <v>0</v>
      </c>
      <c r="I36" s="9">
        <v>70000</v>
      </c>
      <c r="J36" s="7" t="s">
        <v>212</v>
      </c>
      <c r="K36" s="9">
        <f>SUMPRODUCT(
 (Promos[SKU]=Promos[[#This Row],[SKU]])*
 (Promos[StoreID]=Promos[[#This Row],[StoreID]])*
 (Promos[WeekStart]&lt;=Promos[[#This Row],[WeekEnd]])*
 (Promos[WeekEnd]&gt;=Promos[[#This Row],[WeekStart]])
)</f>
        <v>1</v>
      </c>
    </row>
    <row r="37" spans="1:11" x14ac:dyDescent="0.3">
      <c r="A37" s="7" t="s">
        <v>213</v>
      </c>
      <c r="B37" s="7" t="s">
        <v>52</v>
      </c>
      <c r="C37" s="7" t="s">
        <v>74</v>
      </c>
      <c r="D37" s="3">
        <v>45621</v>
      </c>
      <c r="E37" s="3">
        <v>45634</v>
      </c>
      <c r="F37" s="7" t="s">
        <v>139</v>
      </c>
      <c r="G37" s="34">
        <v>0</v>
      </c>
      <c r="H37" s="9">
        <v>1</v>
      </c>
      <c r="I37" s="9">
        <v>40000</v>
      </c>
      <c r="J37" s="7" t="s">
        <v>214</v>
      </c>
      <c r="K37" s="9">
        <f>SUMPRODUCT(
 (Promos[SKU]=Promos[[#This Row],[SKU]])*
 (Promos[StoreID]=Promos[[#This Row],[StoreID]])*
 (Promos[WeekStart]&lt;=Promos[[#This Row],[WeekEnd]])*
 (Promos[WeekEnd]&gt;=Promos[[#This Row],[WeekStart]])
)</f>
        <v>1</v>
      </c>
    </row>
    <row r="38" spans="1:11" x14ac:dyDescent="0.3">
      <c r="A38" s="7" t="s">
        <v>215</v>
      </c>
      <c r="B38" s="7" t="s">
        <v>54</v>
      </c>
      <c r="C38" s="7" t="s">
        <v>62</v>
      </c>
      <c r="D38" s="3">
        <v>45376</v>
      </c>
      <c r="E38" s="3">
        <v>45389</v>
      </c>
      <c r="F38" s="7" t="s">
        <v>103</v>
      </c>
      <c r="G38" s="34">
        <v>0.2</v>
      </c>
      <c r="H38" s="9">
        <v>0</v>
      </c>
      <c r="I38" s="9">
        <v>78000</v>
      </c>
      <c r="J38" s="7" t="s">
        <v>217</v>
      </c>
      <c r="K38" s="9">
        <f>SUMPRODUCT(
 (Promos[SKU]=Promos[[#This Row],[SKU]])*
 (Promos[StoreID]=Promos[[#This Row],[StoreID]])*
 (Promos[WeekStart]&lt;=Promos[[#This Row],[WeekEnd]])*
 (Promos[WeekEnd]&gt;=Promos[[#This Row],[WeekStart]])
)</f>
        <v>1</v>
      </c>
    </row>
    <row r="39" spans="1:11" x14ac:dyDescent="0.3">
      <c r="A39" s="7" t="s">
        <v>218</v>
      </c>
      <c r="B39" s="7" t="s">
        <v>55</v>
      </c>
      <c r="C39" s="7" t="s">
        <v>66</v>
      </c>
      <c r="D39" s="3">
        <v>45390</v>
      </c>
      <c r="E39" s="3">
        <v>45403</v>
      </c>
      <c r="F39" s="7" t="s">
        <v>106</v>
      </c>
      <c r="G39" s="34">
        <v>0.25</v>
      </c>
      <c r="H39" s="9">
        <v>1</v>
      </c>
      <c r="I39" s="9">
        <v>90000</v>
      </c>
      <c r="J39" s="7" t="s">
        <v>219</v>
      </c>
      <c r="K39" s="9">
        <f>SUMPRODUCT(
 (Promos[SKU]=Promos[[#This Row],[SKU]])*
 (Promos[StoreID]=Promos[[#This Row],[StoreID]])*
 (Promos[WeekStart]&lt;=Promos[[#This Row],[WeekEnd]])*
 (Promos[WeekEnd]&gt;=Promos[[#This Row],[WeekStart]])
)</f>
        <v>1</v>
      </c>
    </row>
    <row r="40" spans="1:11" x14ac:dyDescent="0.3">
      <c r="A40" s="7" t="s">
        <v>220</v>
      </c>
      <c r="B40" s="7" t="s">
        <v>56</v>
      </c>
      <c r="C40" s="7" t="s">
        <v>74</v>
      </c>
      <c r="D40" s="3">
        <v>45411</v>
      </c>
      <c r="E40" s="3">
        <v>45424</v>
      </c>
      <c r="F40" s="7" t="s">
        <v>103</v>
      </c>
      <c r="G40" s="34">
        <v>0.3</v>
      </c>
      <c r="H40" s="9">
        <v>0</v>
      </c>
      <c r="I40" s="9">
        <v>88000</v>
      </c>
      <c r="J40" s="7" t="s">
        <v>221</v>
      </c>
      <c r="K40" s="9">
        <f>SUMPRODUCT(
 (Promos[SKU]=Promos[[#This Row],[SKU]])*
 (Promos[StoreID]=Promos[[#This Row],[StoreID]])*
 (Promos[WeekStart]&lt;=Promos[[#This Row],[WeekEnd]])*
 (Promos[WeekEnd]&gt;=Promos[[#This Row],[WeekStart]])
)</f>
        <v>1</v>
      </c>
    </row>
    <row r="41" spans="1:11" x14ac:dyDescent="0.3">
      <c r="A41" s="7" t="s">
        <v>222</v>
      </c>
      <c r="B41" s="7" t="s">
        <v>57</v>
      </c>
      <c r="C41" s="7" t="s">
        <v>76</v>
      </c>
      <c r="D41" s="3">
        <v>45432</v>
      </c>
      <c r="E41" s="3">
        <v>45445</v>
      </c>
      <c r="F41" s="7" t="s">
        <v>113</v>
      </c>
      <c r="G41" s="34">
        <v>0.33</v>
      </c>
      <c r="H41" s="9">
        <v>1</v>
      </c>
      <c r="I41" s="9">
        <v>112000</v>
      </c>
      <c r="J41" s="7" t="s">
        <v>223</v>
      </c>
      <c r="K41" s="9">
        <f>SUMPRODUCT(
 (Promos[SKU]=Promos[[#This Row],[SKU]])*
 (Promos[StoreID]=Promos[[#This Row],[StoreID]])*
 (Promos[WeekStart]&lt;=Promos[[#This Row],[WeekEnd]])*
 (Promos[WeekEnd]&gt;=Promos[[#This Row],[WeekStart]])
)</f>
        <v>1</v>
      </c>
    </row>
    <row r="42" spans="1:11" x14ac:dyDescent="0.3">
      <c r="A42" s="7" t="s">
        <v>224</v>
      </c>
      <c r="B42" s="7" t="s">
        <v>54</v>
      </c>
      <c r="C42" s="7" t="s">
        <v>66</v>
      </c>
      <c r="D42" s="3">
        <v>45453</v>
      </c>
      <c r="E42" s="3">
        <v>45466</v>
      </c>
      <c r="F42" s="7" t="s">
        <v>139</v>
      </c>
      <c r="G42" s="34">
        <v>0</v>
      </c>
      <c r="H42" s="9">
        <v>1</v>
      </c>
      <c r="I42" s="9">
        <v>45000</v>
      </c>
      <c r="J42" s="7" t="s">
        <v>225</v>
      </c>
      <c r="K42" s="9">
        <f>SUMPRODUCT(
 (Promos[SKU]=Promos[[#This Row],[SKU]])*
 (Promos[StoreID]=Promos[[#This Row],[StoreID]])*
 (Promos[WeekStart]&lt;=Promos[[#This Row],[WeekEnd]])*
 (Promos[WeekEnd]&gt;=Promos[[#This Row],[WeekStart]])
)</f>
        <v>1</v>
      </c>
    </row>
    <row r="43" spans="1:11" x14ac:dyDescent="0.3">
      <c r="A43" s="7" t="s">
        <v>226</v>
      </c>
      <c r="B43" s="7" t="s">
        <v>55</v>
      </c>
      <c r="C43" s="7" t="s">
        <v>74</v>
      </c>
      <c r="D43" s="3">
        <v>45481</v>
      </c>
      <c r="E43" s="3">
        <v>45494</v>
      </c>
      <c r="F43" s="7" t="s">
        <v>103</v>
      </c>
      <c r="G43" s="34">
        <v>0.2</v>
      </c>
      <c r="H43" s="9">
        <v>0</v>
      </c>
      <c r="I43" s="9">
        <v>82000</v>
      </c>
      <c r="J43" s="7" t="s">
        <v>161</v>
      </c>
      <c r="K43" s="9">
        <f>SUMPRODUCT(
 (Promos[SKU]=Promos[[#This Row],[SKU]])*
 (Promos[StoreID]=Promos[[#This Row],[StoreID]])*
 (Promos[WeekStart]&lt;=Promos[[#This Row],[WeekEnd]])*
 (Promos[WeekEnd]&gt;=Promos[[#This Row],[WeekStart]])
)</f>
        <v>1</v>
      </c>
    </row>
    <row r="44" spans="1:11" x14ac:dyDescent="0.3">
      <c r="A44" s="7" t="s">
        <v>227</v>
      </c>
      <c r="B44" s="7" t="s">
        <v>56</v>
      </c>
      <c r="C44" s="7" t="s">
        <v>62</v>
      </c>
      <c r="D44" s="3">
        <v>45509</v>
      </c>
      <c r="E44" s="3">
        <v>45522</v>
      </c>
      <c r="F44" s="7" t="s">
        <v>106</v>
      </c>
      <c r="G44" s="34">
        <v>0.25</v>
      </c>
      <c r="H44" s="9">
        <v>1</v>
      </c>
      <c r="I44" s="9">
        <v>91000</v>
      </c>
      <c r="J44" s="7" t="s">
        <v>228</v>
      </c>
      <c r="K44" s="9">
        <f>SUMPRODUCT(
 (Promos[SKU]=Promos[[#This Row],[SKU]])*
 (Promos[StoreID]=Promos[[#This Row],[StoreID]])*
 (Promos[WeekStart]&lt;=Promos[[#This Row],[WeekEnd]])*
 (Promos[WeekEnd]&gt;=Promos[[#This Row],[WeekStart]])
)</f>
        <v>1</v>
      </c>
    </row>
    <row r="45" spans="1:11" x14ac:dyDescent="0.3">
      <c r="A45" s="7" t="s">
        <v>229</v>
      </c>
      <c r="B45" s="7" t="s">
        <v>57</v>
      </c>
      <c r="C45" s="7" t="s">
        <v>70</v>
      </c>
      <c r="D45" s="3">
        <v>45530</v>
      </c>
      <c r="E45" s="3">
        <v>45543</v>
      </c>
      <c r="F45" s="7" t="s">
        <v>103</v>
      </c>
      <c r="G45" s="34">
        <v>0.2</v>
      </c>
      <c r="H45" s="9">
        <v>0</v>
      </c>
      <c r="I45" s="9">
        <v>79000</v>
      </c>
      <c r="J45" s="7" t="s">
        <v>172</v>
      </c>
      <c r="K45" s="9">
        <f>SUMPRODUCT(
 (Promos[SKU]=Promos[[#This Row],[SKU]])*
 (Promos[StoreID]=Promos[[#This Row],[StoreID]])*
 (Promos[WeekStart]&lt;=Promos[[#This Row],[WeekEnd]])*
 (Promos[WeekEnd]&gt;=Promos[[#This Row],[WeekStart]])
)</f>
        <v>1</v>
      </c>
    </row>
    <row r="46" spans="1:11" x14ac:dyDescent="0.3">
      <c r="A46" s="7" t="s">
        <v>230</v>
      </c>
      <c r="B46" s="7" t="s">
        <v>54</v>
      </c>
      <c r="C46" s="7" t="s">
        <v>74</v>
      </c>
      <c r="D46" s="3">
        <v>45565</v>
      </c>
      <c r="E46" s="3">
        <v>45578</v>
      </c>
      <c r="F46" s="7" t="s">
        <v>106</v>
      </c>
      <c r="G46" s="34">
        <v>0.2</v>
      </c>
      <c r="H46" s="9">
        <v>1</v>
      </c>
      <c r="I46" s="9">
        <v>89000</v>
      </c>
      <c r="J46" s="7" t="s">
        <v>127</v>
      </c>
      <c r="K46" s="9">
        <f>SUMPRODUCT(
 (Promos[SKU]=Promos[[#This Row],[SKU]])*
 (Promos[StoreID]=Promos[[#This Row],[StoreID]])*
 (Promos[WeekStart]&lt;=Promos[[#This Row],[WeekEnd]])*
 (Promos[WeekEnd]&gt;=Promos[[#This Row],[WeekStart]])
)</f>
        <v>1</v>
      </c>
    </row>
    <row r="47" spans="1:11" x14ac:dyDescent="0.3">
      <c r="A47" s="7" t="s">
        <v>231</v>
      </c>
      <c r="B47" s="7" t="s">
        <v>55</v>
      </c>
      <c r="C47" s="7" t="s">
        <v>76</v>
      </c>
      <c r="D47" s="3">
        <v>45586</v>
      </c>
      <c r="E47" s="3">
        <v>45599</v>
      </c>
      <c r="F47" s="7" t="s">
        <v>139</v>
      </c>
      <c r="G47" s="34">
        <v>0</v>
      </c>
      <c r="H47" s="9">
        <v>1</v>
      </c>
      <c r="I47" s="9">
        <v>48000</v>
      </c>
      <c r="J47" s="7" t="s">
        <v>232</v>
      </c>
      <c r="K47" s="9">
        <f>SUMPRODUCT(
 (Promos[SKU]=Promos[[#This Row],[SKU]])*
 (Promos[StoreID]=Promos[[#This Row],[StoreID]])*
 (Promos[WeekStart]&lt;=Promos[[#This Row],[WeekEnd]])*
 (Promos[WeekEnd]&gt;=Promos[[#This Row],[WeekStart]])
)</f>
        <v>1</v>
      </c>
    </row>
    <row r="48" spans="1:11" x14ac:dyDescent="0.3">
      <c r="A48" s="7" t="s">
        <v>233</v>
      </c>
      <c r="B48" s="7" t="s">
        <v>56</v>
      </c>
      <c r="C48" s="7" t="s">
        <v>66</v>
      </c>
      <c r="D48" s="3">
        <v>45607</v>
      </c>
      <c r="E48" s="3">
        <v>45620</v>
      </c>
      <c r="F48" s="7" t="s">
        <v>103</v>
      </c>
      <c r="G48" s="34">
        <v>0.2</v>
      </c>
      <c r="H48" s="9">
        <v>0</v>
      </c>
      <c r="I48" s="9">
        <v>83000</v>
      </c>
      <c r="J48" s="7" t="s">
        <v>234</v>
      </c>
      <c r="K48" s="9">
        <f>SUMPRODUCT(
 (Promos[SKU]=Promos[[#This Row],[SKU]])*
 (Promos[StoreID]=Promos[[#This Row],[StoreID]])*
 (Promos[WeekStart]&lt;=Promos[[#This Row],[WeekEnd]])*
 (Promos[WeekEnd]&gt;=Promos[[#This Row],[WeekStart]])
)</f>
        <v>1</v>
      </c>
    </row>
    <row r="49" spans="1:11" x14ac:dyDescent="0.3">
      <c r="A49" s="7" t="s">
        <v>235</v>
      </c>
      <c r="B49" s="7" t="s">
        <v>57</v>
      </c>
      <c r="C49" s="7" t="s">
        <v>62</v>
      </c>
      <c r="D49" s="3">
        <v>45621</v>
      </c>
      <c r="E49" s="3">
        <v>45634</v>
      </c>
      <c r="F49" s="7" t="s">
        <v>106</v>
      </c>
      <c r="G49" s="34">
        <v>0.25</v>
      </c>
      <c r="H49" s="9">
        <v>1</v>
      </c>
      <c r="I49" s="9">
        <v>96000</v>
      </c>
      <c r="J49" s="7" t="s">
        <v>236</v>
      </c>
      <c r="K49" s="9">
        <f>SUMPRODUCT(
 (Promos[SKU]=Promos[[#This Row],[SKU]])*
 (Promos[StoreID]=Promos[[#This Row],[StoreID]])*
 (Promos[WeekStart]&lt;=Promos[[#This Row],[WeekEnd]])*
 (Promos[WeekEnd]&gt;=Promos[[#This Row],[WeekStart]])
)</f>
        <v>1</v>
      </c>
    </row>
    <row r="50" spans="1:11" x14ac:dyDescent="0.3">
      <c r="A50" s="7" t="s">
        <v>237</v>
      </c>
      <c r="B50" s="7" t="s">
        <v>58</v>
      </c>
      <c r="C50" s="7" t="s">
        <v>66</v>
      </c>
      <c r="D50" s="3">
        <v>45600</v>
      </c>
      <c r="E50" s="3">
        <v>45627</v>
      </c>
      <c r="F50" s="7" t="s">
        <v>139</v>
      </c>
      <c r="G50" s="34">
        <v>0</v>
      </c>
      <c r="H50" s="9">
        <v>1</v>
      </c>
      <c r="I50" s="9">
        <v>40000</v>
      </c>
      <c r="J50" s="7" t="s">
        <v>238</v>
      </c>
      <c r="K50" s="9">
        <f>SUMPRODUCT(
 (Promos[SKU]=Promos[[#This Row],[SKU]])*
 (Promos[StoreID]=Promos[[#This Row],[StoreID]])*
 (Promos[WeekStart]&lt;=Promos[[#This Row],[WeekEnd]])*
 (Promos[WeekEnd]&gt;=Promos[[#This Row],[WeekStart]])
)</f>
        <v>1</v>
      </c>
    </row>
    <row r="51" spans="1:11" x14ac:dyDescent="0.3">
      <c r="A51" s="7" t="s">
        <v>239</v>
      </c>
      <c r="B51" s="7" t="s">
        <v>59</v>
      </c>
      <c r="C51" s="7" t="s">
        <v>74</v>
      </c>
      <c r="D51" s="3">
        <v>45425</v>
      </c>
      <c r="E51" s="3">
        <v>45438</v>
      </c>
      <c r="F51" s="7" t="s">
        <v>103</v>
      </c>
      <c r="G51" s="34">
        <v>0.1</v>
      </c>
      <c r="H51" s="9">
        <v>0</v>
      </c>
      <c r="I51" s="9">
        <v>60000</v>
      </c>
      <c r="J51" s="7" t="s">
        <v>240</v>
      </c>
      <c r="K51" s="9">
        <f>SUMPRODUCT(
 (Promos[SKU]=Promos[[#This Row],[SKU]])*
 (Promos[StoreID]=Promos[[#This Row],[StoreID]])*
 (Promos[WeekStart]&lt;=Promos[[#This Row],[WeekEnd]])*
 (Promos[WeekEnd]&gt;=Promos[[#This Row],[WeekStart]])
)</f>
        <v>1</v>
      </c>
    </row>
    <row r="52" spans="1:11" x14ac:dyDescent="0.3">
      <c r="A52" s="7" t="s">
        <v>241</v>
      </c>
      <c r="B52" s="7" t="s">
        <v>60</v>
      </c>
      <c r="C52" s="7" t="s">
        <v>76</v>
      </c>
      <c r="D52" s="3">
        <v>45544</v>
      </c>
      <c r="E52" s="3">
        <v>45557</v>
      </c>
      <c r="F52" s="7" t="s">
        <v>106</v>
      </c>
      <c r="G52" s="34">
        <v>0.2</v>
      </c>
      <c r="H52" s="9">
        <v>1</v>
      </c>
      <c r="I52" s="9">
        <v>85000</v>
      </c>
      <c r="J52" s="7" t="s">
        <v>243</v>
      </c>
      <c r="K52" s="9">
        <f>SUMPRODUCT(
 (Promos[SKU]=Promos[[#This Row],[SKU]])*
 (Promos[StoreID]=Promos[[#This Row],[StoreID]])*
 (Promos[WeekStart]&lt;=Promos[[#This Row],[WeekEnd]])*
 (Promos[WeekEnd]&gt;=Promos[[#This Row],[WeekStart]])
)</f>
        <v>1</v>
      </c>
    </row>
    <row r="53" spans="1:11" x14ac:dyDescent="0.3">
      <c r="A53" s="7" t="s">
        <v>244</v>
      </c>
      <c r="B53" s="7" t="s">
        <v>61</v>
      </c>
      <c r="C53" s="7" t="s">
        <v>62</v>
      </c>
      <c r="D53" s="3">
        <v>45593</v>
      </c>
      <c r="E53" s="3">
        <v>45606</v>
      </c>
      <c r="F53" s="7" t="s">
        <v>190</v>
      </c>
      <c r="G53" s="34">
        <v>0.15</v>
      </c>
      <c r="H53" s="9">
        <v>0</v>
      </c>
      <c r="I53" s="9">
        <v>88000</v>
      </c>
      <c r="J53" s="7" t="s">
        <v>245</v>
      </c>
      <c r="K53" s="9">
        <f>SUMPRODUCT(
 (Promos[SKU]=Promos[[#This Row],[SKU]])*
 (Promos[StoreID]=Promos[[#This Row],[StoreID]])*
 (Promos[WeekStart]&lt;=Promos[[#This Row],[WeekEnd]])*
 (Promos[WeekEnd]&gt;=Promos[[#This Row],[WeekStart]])
)</f>
        <v>1</v>
      </c>
    </row>
    <row r="54" spans="1:11" x14ac:dyDescent="0.3">
      <c r="A54" s="7" t="s">
        <v>246</v>
      </c>
      <c r="B54" s="7" t="s">
        <v>46</v>
      </c>
      <c r="C54" s="7" t="s">
        <v>66</v>
      </c>
      <c r="D54" s="3">
        <v>45509</v>
      </c>
      <c r="E54" s="3">
        <v>45536</v>
      </c>
      <c r="F54" s="7" t="s">
        <v>103</v>
      </c>
      <c r="G54" s="34">
        <v>0.2</v>
      </c>
      <c r="H54" s="9">
        <v>0</v>
      </c>
      <c r="I54" s="9">
        <v>80000</v>
      </c>
      <c r="J54" s="7" t="s">
        <v>247</v>
      </c>
      <c r="K54" s="9">
        <f>SUMPRODUCT(
 (Promos[SKU]=Promos[[#This Row],[SKU]])*
 (Promos[StoreID]=Promos[[#This Row],[StoreID]])*
 (Promos[WeekStart]&lt;=Promos[[#This Row],[WeekEnd]])*
 (Promos[WeekEnd]&gt;=Promos[[#This Row],[WeekStart]])
)</f>
        <v>2</v>
      </c>
    </row>
    <row r="55" spans="1:11" x14ac:dyDescent="0.3">
      <c r="A55" s="7" t="s">
        <v>248</v>
      </c>
      <c r="B55" s="7" t="s">
        <v>49</v>
      </c>
      <c r="C55" s="7" t="s">
        <v>74</v>
      </c>
      <c r="D55" s="3">
        <v>45572</v>
      </c>
      <c r="E55" s="3">
        <v>45597</v>
      </c>
      <c r="F55" s="7" t="s">
        <v>122</v>
      </c>
      <c r="G55" s="34">
        <v>0.25</v>
      </c>
      <c r="H55" s="9">
        <v>1</v>
      </c>
      <c r="I55" s="9">
        <v>90000</v>
      </c>
      <c r="J55" s="7" t="s">
        <v>249</v>
      </c>
      <c r="K55" s="9">
        <f>SUMPRODUCT(
 (Promos[SKU]=Promos[[#This Row],[SKU]])*
 (Promos[StoreID]=Promos[[#This Row],[StoreID]])*
 (Promos[WeekStart]&lt;=Promos[[#This Row],[WeekEnd]])*
 (Promos[WeekEnd]&gt;=Promos[[#This Row],[WeekStart]])
)</f>
        <v>2</v>
      </c>
    </row>
    <row r="56" spans="1:11" x14ac:dyDescent="0.3">
      <c r="A56" s="7" t="s">
        <v>250</v>
      </c>
      <c r="B56" s="7" t="s">
        <v>50</v>
      </c>
      <c r="C56" s="7" t="s">
        <v>62</v>
      </c>
      <c r="D56" s="3">
        <v>45383</v>
      </c>
      <c r="E56" s="3">
        <v>45396</v>
      </c>
      <c r="F56" s="7" t="s">
        <v>113</v>
      </c>
      <c r="G56" s="34">
        <v>0.33</v>
      </c>
      <c r="H56" s="9">
        <v>1</v>
      </c>
      <c r="I56" s="9">
        <v>115000</v>
      </c>
      <c r="J56" s="7" t="s">
        <v>251</v>
      </c>
      <c r="K56" s="9">
        <f>SUMPRODUCT(
 (Promos[SKU]=Promos[[#This Row],[SKU]])*
 (Promos[StoreID]=Promos[[#This Row],[StoreID]])*
 (Promos[WeekStart]&lt;=Promos[[#This Row],[WeekEnd]])*
 (Promos[WeekEnd]&gt;=Promos[[#This Row],[WeekStart]])
)</f>
        <v>1</v>
      </c>
    </row>
    <row r="57" spans="1:11" x14ac:dyDescent="0.3">
      <c r="A57" s="7" t="s">
        <v>252</v>
      </c>
      <c r="B57" s="7" t="s">
        <v>51</v>
      </c>
      <c r="C57" s="7" t="s">
        <v>66</v>
      </c>
      <c r="D57" s="3">
        <v>45439</v>
      </c>
      <c r="E57" s="3">
        <v>45452</v>
      </c>
      <c r="F57" s="7" t="s">
        <v>103</v>
      </c>
      <c r="G57" s="34">
        <v>0.2</v>
      </c>
      <c r="H57" s="9">
        <v>0</v>
      </c>
      <c r="I57" s="9">
        <v>75000</v>
      </c>
      <c r="J57" s="7" t="s">
        <v>201</v>
      </c>
      <c r="K57" s="9">
        <f>SUMPRODUCT(
 (Promos[SKU]=Promos[[#This Row],[SKU]])*
 (Promos[StoreID]=Promos[[#This Row],[StoreID]])*
 (Promos[WeekStart]&lt;=Promos[[#This Row],[WeekEnd]])*
 (Promos[WeekEnd]&gt;=Promos[[#This Row],[WeekStart]])
)</f>
        <v>1</v>
      </c>
    </row>
    <row r="58" spans="1:11" x14ac:dyDescent="0.3">
      <c r="A58" s="7" t="s">
        <v>253</v>
      </c>
      <c r="B58" s="7" t="s">
        <v>52</v>
      </c>
      <c r="C58" s="7" t="s">
        <v>74</v>
      </c>
      <c r="D58" s="3">
        <v>45495</v>
      </c>
      <c r="E58" s="3">
        <v>45508</v>
      </c>
      <c r="F58" s="7" t="s">
        <v>139</v>
      </c>
      <c r="G58" s="34">
        <v>0</v>
      </c>
      <c r="H58" s="9">
        <v>1</v>
      </c>
      <c r="I58" s="9">
        <v>40000</v>
      </c>
      <c r="J58" s="7" t="s">
        <v>225</v>
      </c>
      <c r="K58" s="9">
        <f>SUMPRODUCT(
 (Promos[SKU]=Promos[[#This Row],[SKU]])*
 (Promos[StoreID]=Promos[[#This Row],[StoreID]])*
 (Promos[WeekStart]&lt;=Promos[[#This Row],[WeekEnd]])*
 (Promos[WeekEnd]&gt;=Promos[[#This Row],[WeekStart]])
)</f>
        <v>1</v>
      </c>
    </row>
    <row r="59" spans="1:11" x14ac:dyDescent="0.3">
      <c r="A59" s="7" t="s">
        <v>254</v>
      </c>
      <c r="B59" s="7" t="s">
        <v>54</v>
      </c>
      <c r="C59" s="7" t="s">
        <v>66</v>
      </c>
      <c r="D59" s="3">
        <v>45523</v>
      </c>
      <c r="E59" s="3">
        <v>45536</v>
      </c>
      <c r="F59" s="7" t="s">
        <v>103</v>
      </c>
      <c r="G59" s="34">
        <v>0.25</v>
      </c>
      <c r="H59" s="9">
        <v>0</v>
      </c>
      <c r="I59" s="9">
        <v>85000</v>
      </c>
      <c r="J59" s="7" t="s">
        <v>255</v>
      </c>
      <c r="K59" s="9">
        <f>SUMPRODUCT(
 (Promos[SKU]=Promos[[#This Row],[SKU]])*
 (Promos[StoreID]=Promos[[#This Row],[StoreID]])*
 (Promos[WeekStart]&lt;=Promos[[#This Row],[WeekEnd]])*
 (Promos[WeekEnd]&gt;=Promos[[#This Row],[WeekStart]])
)</f>
        <v>1</v>
      </c>
    </row>
    <row r="60" spans="1:11" x14ac:dyDescent="0.3">
      <c r="A60" s="7" t="s">
        <v>256</v>
      </c>
      <c r="B60" s="7" t="s">
        <v>55</v>
      </c>
      <c r="C60" s="7" t="s">
        <v>74</v>
      </c>
      <c r="D60" s="3">
        <v>45537</v>
      </c>
      <c r="E60" s="3">
        <v>45550</v>
      </c>
      <c r="F60" s="7" t="s">
        <v>106</v>
      </c>
      <c r="G60" s="34">
        <v>0.25</v>
      </c>
      <c r="H60" s="9">
        <v>1</v>
      </c>
      <c r="I60" s="9">
        <v>90000</v>
      </c>
      <c r="J60" s="7" t="s">
        <v>123</v>
      </c>
      <c r="K60" s="9">
        <f>SUMPRODUCT(
 (Promos[SKU]=Promos[[#This Row],[SKU]])*
 (Promos[StoreID]=Promos[[#This Row],[StoreID]])*
 (Promos[WeekStart]&lt;=Promos[[#This Row],[WeekEnd]])*
 (Promos[WeekEnd]&gt;=Promos[[#This Row],[WeekStart]])
)</f>
        <v>1</v>
      </c>
    </row>
    <row r="61" spans="1:11" x14ac:dyDescent="0.3">
      <c r="A61" s="7" t="s">
        <v>257</v>
      </c>
      <c r="B61" s="7" t="s">
        <v>56</v>
      </c>
      <c r="C61" s="7" t="s">
        <v>62</v>
      </c>
      <c r="D61" s="3">
        <v>45551</v>
      </c>
      <c r="E61" s="3">
        <v>45564</v>
      </c>
      <c r="F61" s="7" t="s">
        <v>103</v>
      </c>
      <c r="G61" s="34">
        <v>0.2</v>
      </c>
      <c r="H61" s="9">
        <v>0</v>
      </c>
      <c r="I61" s="9">
        <v>80000</v>
      </c>
      <c r="J61" s="7" t="s">
        <v>259</v>
      </c>
      <c r="K61" s="9">
        <f>SUMPRODUCT(
 (Promos[SKU]=Promos[[#This Row],[SKU]])*
 (Promos[StoreID]=Promos[[#This Row],[StoreID]])*
 (Promos[WeekStart]&lt;=Promos[[#This Row],[WeekEnd]])*
 (Promos[WeekEnd]&gt;=Promos[[#This Row],[WeekStart]])
)</f>
        <v>1</v>
      </c>
    </row>
    <row r="62" spans="1:11" x14ac:dyDescent="0.3">
      <c r="A62" s="7" t="s">
        <v>260</v>
      </c>
      <c r="B62" s="7" t="s">
        <v>57</v>
      </c>
      <c r="C62" s="7" t="s">
        <v>66</v>
      </c>
      <c r="D62" s="3">
        <v>45579</v>
      </c>
      <c r="E62" s="3">
        <v>45592</v>
      </c>
      <c r="F62" s="7" t="s">
        <v>106</v>
      </c>
      <c r="G62" s="34">
        <v>0.2</v>
      </c>
      <c r="H62" s="9">
        <v>1</v>
      </c>
      <c r="I62" s="9">
        <v>95000</v>
      </c>
      <c r="J62" s="7" t="s">
        <v>261</v>
      </c>
      <c r="K62" s="9">
        <f>SUMPRODUCT(
 (Promos[SKU]=Promos[[#This Row],[SKU]])*
 (Promos[StoreID]=Promos[[#This Row],[StoreID]])*
 (Promos[WeekStart]&lt;=Promos[[#This Row],[WeekEnd]])*
 (Promos[WeekEnd]&gt;=Promos[[#This Row],[WeekStart]])
)</f>
        <v>1</v>
      </c>
    </row>
    <row r="63" spans="1:11" x14ac:dyDescent="0.3">
      <c r="A63" s="7" t="s">
        <v>262</v>
      </c>
      <c r="B63" s="7" t="s">
        <v>58</v>
      </c>
      <c r="C63" s="7" t="s">
        <v>74</v>
      </c>
      <c r="D63" s="3">
        <v>45600</v>
      </c>
      <c r="E63" s="3">
        <v>45613</v>
      </c>
      <c r="F63" s="7" t="s">
        <v>139</v>
      </c>
      <c r="G63" s="34">
        <v>0</v>
      </c>
      <c r="H63" s="9">
        <v>1</v>
      </c>
      <c r="I63" s="9">
        <v>50000</v>
      </c>
      <c r="J63" s="7" t="s">
        <v>263</v>
      </c>
      <c r="K63" s="9">
        <f>SUMPRODUCT(
 (Promos[SKU]=Promos[[#This Row],[SKU]])*
 (Promos[StoreID]=Promos[[#This Row],[StoreID]])*
 (Promos[WeekStart]&lt;=Promos[[#This Row],[WeekEnd]])*
 (Promos[WeekEnd]&gt;=Promos[[#This Row],[WeekStart]])
)</f>
        <v>1</v>
      </c>
    </row>
    <row r="64" spans="1:11" x14ac:dyDescent="0.3">
      <c r="A64" s="7" t="s">
        <v>264</v>
      </c>
      <c r="B64" s="7" t="s">
        <v>59</v>
      </c>
      <c r="C64" s="7" t="s">
        <v>76</v>
      </c>
      <c r="D64" s="3">
        <v>45614</v>
      </c>
      <c r="E64" s="3">
        <v>45627</v>
      </c>
      <c r="F64" s="7" t="s">
        <v>103</v>
      </c>
      <c r="G64" s="34">
        <v>0.1</v>
      </c>
      <c r="H64" s="9">
        <v>0</v>
      </c>
      <c r="I64" s="9">
        <v>60000</v>
      </c>
      <c r="J64" s="7" t="s">
        <v>265</v>
      </c>
      <c r="K64" s="9">
        <f>SUMPRODUCT(
 (Promos[SKU]=Promos[[#This Row],[SKU]])*
 (Promos[StoreID]=Promos[[#This Row],[StoreID]])*
 (Promos[WeekStart]&lt;=Promos[[#This Row],[WeekEnd]])*
 (Promos[WeekEnd]&gt;=Promos[[#This Row],[WeekStart]])
)</f>
        <v>1</v>
      </c>
    </row>
    <row r="65" spans="1:11" x14ac:dyDescent="0.3">
      <c r="A65" s="7" t="s">
        <v>266</v>
      </c>
      <c r="B65" s="7" t="s">
        <v>60</v>
      </c>
      <c r="C65" s="7" t="s">
        <v>62</v>
      </c>
      <c r="D65" s="3">
        <v>45614</v>
      </c>
      <c r="E65" s="3">
        <v>45627</v>
      </c>
      <c r="F65" s="7" t="s">
        <v>106</v>
      </c>
      <c r="G65" s="34">
        <v>0.2</v>
      </c>
      <c r="H65" s="9">
        <v>1</v>
      </c>
      <c r="I65" s="9">
        <v>85000</v>
      </c>
      <c r="J65" s="7" t="s">
        <v>267</v>
      </c>
      <c r="K65" s="9">
        <f>SUMPRODUCT(
 (Promos[SKU]=Promos[[#This Row],[SKU]])*
 (Promos[StoreID]=Promos[[#This Row],[StoreID]])*
 (Promos[WeekStart]&lt;=Promos[[#This Row],[WeekEnd]])*
 (Promos[WeekEnd]&gt;=Promos[[#This Row],[WeekStart]])
)</f>
        <v>1</v>
      </c>
    </row>
    <row r="66" spans="1:11" x14ac:dyDescent="0.3">
      <c r="A66" s="7" t="s">
        <v>268</v>
      </c>
      <c r="B66" s="7" t="s">
        <v>61</v>
      </c>
      <c r="C66" s="7" t="s">
        <v>66</v>
      </c>
      <c r="D66" s="3">
        <v>45635</v>
      </c>
      <c r="E66" s="3">
        <v>45648</v>
      </c>
      <c r="F66" s="7" t="s">
        <v>190</v>
      </c>
      <c r="G66" s="34">
        <v>0.15</v>
      </c>
      <c r="H66" s="9">
        <v>0</v>
      </c>
      <c r="I66" s="9">
        <v>90000</v>
      </c>
      <c r="J66" s="7" t="s">
        <v>270</v>
      </c>
      <c r="K66" s="9">
        <f>SUMPRODUCT(
 (Promos[SKU]=Promos[[#This Row],[SKU]])*
 (Promos[StoreID]=Promos[[#This Row],[StoreID]])*
 (Promos[WeekStart]&lt;=Promos[[#This Row],[WeekEnd]])*
 (Promos[WeekEnd]&gt;=Promos[[#This Row],[WeekStart]])
)</f>
        <v>1</v>
      </c>
    </row>
    <row r="67" spans="1:11" x14ac:dyDescent="0.3">
      <c r="A67" s="7" t="s">
        <v>271</v>
      </c>
      <c r="B67" s="7" t="s">
        <v>46</v>
      </c>
      <c r="C67" s="7" t="s">
        <v>62</v>
      </c>
      <c r="D67" s="3">
        <v>45327</v>
      </c>
      <c r="E67" s="3">
        <v>45352</v>
      </c>
      <c r="F67" s="7" t="s">
        <v>103</v>
      </c>
      <c r="G67" s="34">
        <v>0.15</v>
      </c>
      <c r="H67" s="9">
        <v>0</v>
      </c>
      <c r="I67" s="9">
        <v>85000</v>
      </c>
      <c r="J67" s="7" t="s">
        <v>272</v>
      </c>
      <c r="K67" s="9">
        <f>SUMPRODUCT(
 (Promos[SKU]=Promos[[#This Row],[SKU]])*
 (Promos[StoreID]=Promos[[#This Row],[StoreID]])*
 (Promos[WeekStart]&lt;=Promos[[#This Row],[WeekEnd]])*
 (Promos[WeekEnd]&gt;=Promos[[#This Row],[WeekStart]])
)</f>
        <v>1</v>
      </c>
    </row>
    <row r="68" spans="1:11" x14ac:dyDescent="0.3">
      <c r="A68" s="7" t="s">
        <v>273</v>
      </c>
      <c r="B68" s="7" t="s">
        <v>49</v>
      </c>
      <c r="C68" s="7" t="s">
        <v>66</v>
      </c>
      <c r="D68" s="3">
        <v>45537</v>
      </c>
      <c r="E68" s="3">
        <v>45566</v>
      </c>
      <c r="F68" s="7" t="s">
        <v>106</v>
      </c>
      <c r="G68" s="34">
        <v>0.2</v>
      </c>
      <c r="H68" s="9">
        <v>1</v>
      </c>
      <c r="I68" s="9">
        <v>87000</v>
      </c>
      <c r="J68" s="7" t="s">
        <v>274</v>
      </c>
      <c r="K68" s="9">
        <f>SUMPRODUCT(
 (Promos[SKU]=Promos[[#This Row],[SKU]])*
 (Promos[StoreID]=Promos[[#This Row],[StoreID]])*
 (Promos[WeekStart]&lt;=Promos[[#This Row],[WeekEnd]])*
 (Promos[WeekEnd]&gt;=Promos[[#This Row],[WeekStart]])
)</f>
        <v>1</v>
      </c>
    </row>
    <row r="69" spans="1:11" x14ac:dyDescent="0.3">
      <c r="A69" s="7" t="s">
        <v>275</v>
      </c>
      <c r="B69" s="7" t="s">
        <v>50</v>
      </c>
      <c r="C69" s="7" t="s">
        <v>74</v>
      </c>
      <c r="D69" s="3">
        <v>45404</v>
      </c>
      <c r="E69" s="3">
        <v>45417</v>
      </c>
      <c r="F69" s="7" t="s">
        <v>103</v>
      </c>
      <c r="G69" s="34">
        <v>0.2</v>
      </c>
      <c r="H69" s="9">
        <v>0</v>
      </c>
      <c r="I69" s="9">
        <v>78000</v>
      </c>
      <c r="J69" s="7" t="s">
        <v>276</v>
      </c>
      <c r="K69" s="9">
        <f>SUMPRODUCT(
 (Promos[SKU]=Promos[[#This Row],[SKU]])*
 (Promos[StoreID]=Promos[[#This Row],[StoreID]])*
 (Promos[WeekStart]&lt;=Promos[[#This Row],[WeekEnd]])*
 (Promos[WeekEnd]&gt;=Promos[[#This Row],[WeekStart]])
)</f>
        <v>1</v>
      </c>
    </row>
    <row r="70" spans="1:11" x14ac:dyDescent="0.3">
      <c r="A70" s="7" t="s">
        <v>277</v>
      </c>
      <c r="B70" s="7" t="s">
        <v>51</v>
      </c>
      <c r="C70" s="7" t="s">
        <v>62</v>
      </c>
      <c r="D70" s="3">
        <v>45460</v>
      </c>
      <c r="E70" s="3">
        <v>45473</v>
      </c>
      <c r="F70" s="7" t="s">
        <v>113</v>
      </c>
      <c r="G70" s="34">
        <v>0.33</v>
      </c>
      <c r="H70" s="9">
        <v>1</v>
      </c>
      <c r="I70" s="9">
        <v>110000</v>
      </c>
      <c r="J70" s="7" t="s">
        <v>278</v>
      </c>
      <c r="K70" s="9">
        <f>SUMPRODUCT(
 (Promos[SKU]=Promos[[#This Row],[SKU]])*
 (Promos[StoreID]=Promos[[#This Row],[StoreID]])*
 (Promos[WeekStart]&lt;=Promos[[#This Row],[WeekEnd]])*
 (Promos[WeekEnd]&gt;=Promos[[#This Row],[WeekStart]])
)</f>
        <v>1</v>
      </c>
    </row>
    <row r="71" spans="1:11" x14ac:dyDescent="0.3">
      <c r="A71" s="7" t="s">
        <v>279</v>
      </c>
      <c r="B71" s="7" t="s">
        <v>52</v>
      </c>
      <c r="C71" s="7" t="s">
        <v>66</v>
      </c>
      <c r="D71" s="3">
        <v>45481</v>
      </c>
      <c r="E71" s="3">
        <v>45494</v>
      </c>
      <c r="F71" s="7" t="s">
        <v>103</v>
      </c>
      <c r="G71" s="34">
        <v>0.2</v>
      </c>
      <c r="H71" s="9">
        <v>0</v>
      </c>
      <c r="I71" s="9">
        <v>82000</v>
      </c>
      <c r="J71" s="7" t="s">
        <v>150</v>
      </c>
      <c r="K71" s="9">
        <f>SUMPRODUCT(
 (Promos[SKU]=Promos[[#This Row],[SKU]])*
 (Promos[StoreID]=Promos[[#This Row],[StoreID]])*
 (Promos[WeekStart]&lt;=Promos[[#This Row],[WeekEnd]])*
 (Promos[WeekEnd]&gt;=Promos[[#This Row],[WeekStart]])
)</f>
        <v>1</v>
      </c>
    </row>
    <row r="72" spans="1:11" x14ac:dyDescent="0.3">
      <c r="A72" s="7" t="s">
        <v>280</v>
      </c>
      <c r="B72" s="7" t="s">
        <v>54</v>
      </c>
      <c r="C72" s="7" t="s">
        <v>74</v>
      </c>
      <c r="D72" s="3">
        <v>45516</v>
      </c>
      <c r="E72" s="3">
        <v>45529</v>
      </c>
      <c r="F72" s="7" t="s">
        <v>103</v>
      </c>
      <c r="G72" s="34">
        <v>0.25</v>
      </c>
      <c r="H72" s="9">
        <v>0</v>
      </c>
      <c r="I72" s="9">
        <v>88000</v>
      </c>
      <c r="J72" s="7" t="s">
        <v>281</v>
      </c>
      <c r="K72" s="9">
        <f>SUMPRODUCT(
 (Promos[SKU]=Promos[[#This Row],[SKU]])*
 (Promos[StoreID]=Promos[[#This Row],[StoreID]])*
 (Promos[WeekStart]&lt;=Promos[[#This Row],[WeekEnd]])*
 (Promos[WeekEnd]&gt;=Promos[[#This Row],[WeekStart]])
)</f>
        <v>1</v>
      </c>
    </row>
    <row r="73" spans="1:11" x14ac:dyDescent="0.3">
      <c r="A73" s="7" t="s">
        <v>282</v>
      </c>
      <c r="B73" s="7" t="s">
        <v>55</v>
      </c>
      <c r="C73" s="7" t="s">
        <v>66</v>
      </c>
      <c r="D73" s="3">
        <v>45558</v>
      </c>
      <c r="E73" s="3">
        <v>45571</v>
      </c>
      <c r="F73" s="7" t="s">
        <v>139</v>
      </c>
      <c r="G73" s="34">
        <v>0</v>
      </c>
      <c r="H73" s="9">
        <v>1</v>
      </c>
      <c r="I73" s="9">
        <v>42000</v>
      </c>
      <c r="J73" s="7" t="s">
        <v>283</v>
      </c>
      <c r="K73" s="9">
        <f>SUMPRODUCT(
 (Promos[SKU]=Promos[[#This Row],[SKU]])*
 (Promos[StoreID]=Promos[[#This Row],[StoreID]])*
 (Promos[WeekStart]&lt;=Promos[[#This Row],[WeekEnd]])*
 (Promos[WeekEnd]&gt;=Promos[[#This Row],[WeekStart]])
)</f>
        <v>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D5A34-6B13-417D-AEB1-0B5F691DAF13}">
  <sheetPr codeName="Sheet6"/>
  <dimension ref="A1:F3381"/>
  <sheetViews>
    <sheetView workbookViewId="0">
      <selection activeCell="J14" sqref="J14"/>
    </sheetView>
  </sheetViews>
  <sheetFormatPr defaultColWidth="12.109375" defaultRowHeight="14.4" x14ac:dyDescent="0.3"/>
  <cols>
    <col min="1" max="1" width="13.88671875" style="3" bestFit="1" customWidth="1"/>
    <col min="2" max="2" width="8.88671875" style="7" bestFit="1" customWidth="1"/>
    <col min="3" max="3" width="11.6640625" style="7" bestFit="1" customWidth="1"/>
    <col min="4" max="4" width="16.6640625" style="9" bestFit="1" customWidth="1"/>
    <col min="5" max="5" width="20.21875" style="9" bestFit="1" customWidth="1"/>
    <col min="6" max="6" width="20.33203125" style="9" bestFit="1" customWidth="1"/>
    <col min="7" max="16384" width="12.109375" style="2"/>
  </cols>
  <sheetData>
    <row r="1" spans="1:6" x14ac:dyDescent="0.3">
      <c r="A1" s="1" t="s">
        <v>0</v>
      </c>
      <c r="B1" s="6" t="s">
        <v>3</v>
      </c>
      <c r="C1" s="6" t="s">
        <v>2</v>
      </c>
      <c r="D1" s="8" t="s">
        <v>32</v>
      </c>
      <c r="E1" s="8" t="s">
        <v>33</v>
      </c>
      <c r="F1" s="8" t="s">
        <v>43</v>
      </c>
    </row>
    <row r="2" spans="1:6" x14ac:dyDescent="0.3">
      <c r="A2" s="3" t="s">
        <v>284</v>
      </c>
      <c r="B2" s="7" t="s">
        <v>46</v>
      </c>
      <c r="C2" s="7" t="s">
        <v>62</v>
      </c>
      <c r="D2" s="9">
        <v>319</v>
      </c>
      <c r="E2" s="9">
        <v>286</v>
      </c>
      <c r="F2" s="9">
        <v>185</v>
      </c>
    </row>
    <row r="3" spans="1:6" x14ac:dyDescent="0.3">
      <c r="A3" s="3" t="s">
        <v>284</v>
      </c>
      <c r="B3" s="7" t="s">
        <v>46</v>
      </c>
      <c r="C3" s="7" t="s">
        <v>66</v>
      </c>
      <c r="D3" s="9">
        <v>320</v>
      </c>
      <c r="E3" s="9">
        <v>293</v>
      </c>
      <c r="F3" s="9">
        <v>187</v>
      </c>
    </row>
    <row r="4" spans="1:6" x14ac:dyDescent="0.3">
      <c r="A4" s="3" t="s">
        <v>284</v>
      </c>
      <c r="B4" s="7" t="s">
        <v>46</v>
      </c>
      <c r="C4" s="7" t="s">
        <v>70</v>
      </c>
      <c r="D4" s="9">
        <v>318</v>
      </c>
      <c r="E4" s="9">
        <v>304</v>
      </c>
      <c r="F4" s="9">
        <v>189</v>
      </c>
    </row>
    <row r="5" spans="1:6" x14ac:dyDescent="0.3">
      <c r="A5" s="3" t="s">
        <v>284</v>
      </c>
      <c r="B5" s="7" t="s">
        <v>46</v>
      </c>
      <c r="C5" s="7" t="s">
        <v>74</v>
      </c>
      <c r="D5" s="9">
        <v>321</v>
      </c>
      <c r="E5" s="9">
        <v>288</v>
      </c>
      <c r="F5" s="9">
        <v>183</v>
      </c>
    </row>
    <row r="6" spans="1:6" x14ac:dyDescent="0.3">
      <c r="A6" s="3" t="s">
        <v>284</v>
      </c>
      <c r="B6" s="7" t="s">
        <v>46</v>
      </c>
      <c r="C6" s="7" t="s">
        <v>76</v>
      </c>
      <c r="D6" s="9">
        <v>320</v>
      </c>
      <c r="E6" s="9">
        <v>301</v>
      </c>
      <c r="F6" s="9">
        <v>185</v>
      </c>
    </row>
    <row r="7" spans="1:6" x14ac:dyDescent="0.3">
      <c r="A7" s="3" t="s">
        <v>284</v>
      </c>
      <c r="B7" s="7" t="s">
        <v>49</v>
      </c>
      <c r="C7" s="7" t="s">
        <v>62</v>
      </c>
      <c r="D7" s="9">
        <v>329</v>
      </c>
      <c r="E7" s="9">
        <v>296</v>
      </c>
      <c r="F7" s="9">
        <v>195</v>
      </c>
    </row>
    <row r="8" spans="1:6" x14ac:dyDescent="0.3">
      <c r="A8" s="3" t="s">
        <v>284</v>
      </c>
      <c r="B8" s="7" t="s">
        <v>49</v>
      </c>
      <c r="C8" s="7" t="s">
        <v>66</v>
      </c>
      <c r="D8" s="9">
        <v>330</v>
      </c>
      <c r="E8" s="9">
        <v>305</v>
      </c>
      <c r="F8" s="9">
        <v>197</v>
      </c>
    </row>
    <row r="9" spans="1:6" x14ac:dyDescent="0.3">
      <c r="A9" s="3" t="s">
        <v>284</v>
      </c>
      <c r="B9" s="7" t="s">
        <v>49</v>
      </c>
      <c r="C9" s="7" t="s">
        <v>70</v>
      </c>
      <c r="D9" s="9">
        <v>328</v>
      </c>
      <c r="E9" s="9">
        <v>313</v>
      </c>
      <c r="F9" s="9">
        <v>199</v>
      </c>
    </row>
    <row r="10" spans="1:6" x14ac:dyDescent="0.3">
      <c r="A10" s="3" t="s">
        <v>284</v>
      </c>
      <c r="B10" s="7" t="s">
        <v>49</v>
      </c>
      <c r="C10" s="7" t="s">
        <v>74</v>
      </c>
      <c r="D10" s="9">
        <v>331</v>
      </c>
      <c r="E10" s="9">
        <v>299</v>
      </c>
      <c r="F10" s="9">
        <v>193</v>
      </c>
    </row>
    <row r="11" spans="1:6" x14ac:dyDescent="0.3">
      <c r="A11" s="3" t="s">
        <v>284</v>
      </c>
      <c r="B11" s="7" t="s">
        <v>49</v>
      </c>
      <c r="C11" s="7" t="s">
        <v>76</v>
      </c>
      <c r="D11" s="9">
        <v>330</v>
      </c>
      <c r="E11" s="9">
        <v>310</v>
      </c>
      <c r="F11" s="9">
        <v>195</v>
      </c>
    </row>
    <row r="12" spans="1:6" x14ac:dyDescent="0.3">
      <c r="A12" s="3" t="s">
        <v>284</v>
      </c>
      <c r="B12" s="7" t="s">
        <v>50</v>
      </c>
      <c r="C12" s="7" t="s">
        <v>62</v>
      </c>
      <c r="D12" s="9">
        <v>339</v>
      </c>
      <c r="E12" s="9">
        <v>307</v>
      </c>
      <c r="F12" s="9">
        <v>200</v>
      </c>
    </row>
    <row r="13" spans="1:6" x14ac:dyDescent="0.3">
      <c r="A13" s="3" t="s">
        <v>284</v>
      </c>
      <c r="B13" s="7" t="s">
        <v>50</v>
      </c>
      <c r="C13" s="7" t="s">
        <v>66</v>
      </c>
      <c r="D13" s="9">
        <v>340</v>
      </c>
      <c r="E13" s="9">
        <v>313</v>
      </c>
      <c r="F13" s="9">
        <v>202</v>
      </c>
    </row>
    <row r="14" spans="1:6" x14ac:dyDescent="0.3">
      <c r="A14" s="3" t="s">
        <v>284</v>
      </c>
      <c r="B14" s="7" t="s">
        <v>50</v>
      </c>
      <c r="C14" s="7" t="s">
        <v>70</v>
      </c>
      <c r="D14" s="9">
        <v>338</v>
      </c>
      <c r="E14" s="9">
        <v>322</v>
      </c>
      <c r="F14" s="9">
        <v>204</v>
      </c>
    </row>
    <row r="15" spans="1:6" x14ac:dyDescent="0.3">
      <c r="A15" s="3" t="s">
        <v>284</v>
      </c>
      <c r="B15" s="7" t="s">
        <v>50</v>
      </c>
      <c r="C15" s="7" t="s">
        <v>74</v>
      </c>
      <c r="D15" s="9">
        <v>341</v>
      </c>
      <c r="E15" s="9">
        <v>305</v>
      </c>
      <c r="F15" s="9">
        <v>198</v>
      </c>
    </row>
    <row r="16" spans="1:6" x14ac:dyDescent="0.3">
      <c r="A16" s="3" t="s">
        <v>284</v>
      </c>
      <c r="B16" s="7" t="s">
        <v>50</v>
      </c>
      <c r="C16" s="7" t="s">
        <v>76</v>
      </c>
      <c r="D16" s="9">
        <v>340</v>
      </c>
      <c r="E16" s="9">
        <v>319</v>
      </c>
      <c r="F16" s="9">
        <v>200</v>
      </c>
    </row>
    <row r="17" spans="1:6" x14ac:dyDescent="0.3">
      <c r="A17" s="3" t="s">
        <v>284</v>
      </c>
      <c r="B17" s="7" t="s">
        <v>51</v>
      </c>
      <c r="C17" s="7" t="s">
        <v>62</v>
      </c>
      <c r="D17" s="9">
        <v>379</v>
      </c>
      <c r="E17" s="9">
        <v>341</v>
      </c>
      <c r="F17" s="9">
        <v>215</v>
      </c>
    </row>
    <row r="18" spans="1:6" x14ac:dyDescent="0.3">
      <c r="A18" s="3" t="s">
        <v>284</v>
      </c>
      <c r="B18" s="7" t="s">
        <v>51</v>
      </c>
      <c r="C18" s="7" t="s">
        <v>66</v>
      </c>
      <c r="D18" s="9">
        <v>380</v>
      </c>
      <c r="E18" s="9">
        <v>352</v>
      </c>
      <c r="F18" s="9">
        <v>217</v>
      </c>
    </row>
    <row r="19" spans="1:6" x14ac:dyDescent="0.3">
      <c r="A19" s="3" t="s">
        <v>284</v>
      </c>
      <c r="B19" s="7" t="s">
        <v>51</v>
      </c>
      <c r="C19" s="7" t="s">
        <v>70</v>
      </c>
      <c r="D19" s="9">
        <v>378</v>
      </c>
      <c r="E19" s="9">
        <v>359</v>
      </c>
      <c r="F19" s="9">
        <v>219</v>
      </c>
    </row>
    <row r="20" spans="1:6" x14ac:dyDescent="0.3">
      <c r="A20" s="3" t="s">
        <v>284</v>
      </c>
      <c r="B20" s="7" t="s">
        <v>51</v>
      </c>
      <c r="C20" s="7" t="s">
        <v>74</v>
      </c>
      <c r="D20" s="9">
        <v>381</v>
      </c>
      <c r="E20" s="9">
        <v>345</v>
      </c>
      <c r="F20" s="9">
        <v>213</v>
      </c>
    </row>
    <row r="21" spans="1:6" x14ac:dyDescent="0.3">
      <c r="A21" s="3" t="s">
        <v>284</v>
      </c>
      <c r="B21" s="7" t="s">
        <v>51</v>
      </c>
      <c r="C21" s="7" t="s">
        <v>76</v>
      </c>
      <c r="D21" s="9">
        <v>380</v>
      </c>
      <c r="E21" s="9">
        <v>356</v>
      </c>
      <c r="F21" s="9">
        <v>215</v>
      </c>
    </row>
    <row r="22" spans="1:6" x14ac:dyDescent="0.3">
      <c r="A22" s="3" t="s">
        <v>284</v>
      </c>
      <c r="B22" s="7" t="s">
        <v>52</v>
      </c>
      <c r="C22" s="7" t="s">
        <v>62</v>
      </c>
      <c r="D22" s="9">
        <v>279</v>
      </c>
      <c r="E22" s="9">
        <v>252</v>
      </c>
      <c r="F22" s="9">
        <v>180</v>
      </c>
    </row>
    <row r="23" spans="1:6" x14ac:dyDescent="0.3">
      <c r="A23" s="3" t="s">
        <v>284</v>
      </c>
      <c r="B23" s="7" t="s">
        <v>52</v>
      </c>
      <c r="C23" s="7" t="s">
        <v>66</v>
      </c>
      <c r="D23" s="9">
        <v>280</v>
      </c>
      <c r="E23" s="9">
        <v>257</v>
      </c>
      <c r="F23" s="9">
        <v>182</v>
      </c>
    </row>
    <row r="24" spans="1:6" x14ac:dyDescent="0.3">
      <c r="A24" s="3" t="s">
        <v>284</v>
      </c>
      <c r="B24" s="7" t="s">
        <v>52</v>
      </c>
      <c r="C24" s="7" t="s">
        <v>70</v>
      </c>
      <c r="D24" s="9">
        <v>278</v>
      </c>
      <c r="E24" s="9">
        <v>264</v>
      </c>
      <c r="F24" s="9">
        <v>184</v>
      </c>
    </row>
    <row r="25" spans="1:6" x14ac:dyDescent="0.3">
      <c r="A25" s="3" t="s">
        <v>284</v>
      </c>
      <c r="B25" s="7" t="s">
        <v>52</v>
      </c>
      <c r="C25" s="7" t="s">
        <v>74</v>
      </c>
      <c r="D25" s="9">
        <v>280</v>
      </c>
      <c r="E25" s="9">
        <v>252</v>
      </c>
      <c r="F25" s="9">
        <v>178</v>
      </c>
    </row>
    <row r="26" spans="1:6" x14ac:dyDescent="0.3">
      <c r="A26" s="3" t="s">
        <v>284</v>
      </c>
      <c r="B26" s="7" t="s">
        <v>52</v>
      </c>
      <c r="C26" s="7" t="s">
        <v>76</v>
      </c>
      <c r="D26" s="9">
        <v>280</v>
      </c>
      <c r="E26" s="9">
        <v>262</v>
      </c>
      <c r="F26" s="9">
        <v>180</v>
      </c>
    </row>
    <row r="27" spans="1:6" x14ac:dyDescent="0.3">
      <c r="A27" s="3" t="s">
        <v>284</v>
      </c>
      <c r="B27" s="7" t="s">
        <v>54</v>
      </c>
      <c r="C27" s="7" t="s">
        <v>62</v>
      </c>
      <c r="D27" s="9">
        <v>179</v>
      </c>
      <c r="E27" s="9">
        <v>162</v>
      </c>
      <c r="F27" s="9">
        <v>70</v>
      </c>
    </row>
    <row r="28" spans="1:6" x14ac:dyDescent="0.3">
      <c r="A28" s="3" t="s">
        <v>284</v>
      </c>
      <c r="B28" s="7" t="s">
        <v>54</v>
      </c>
      <c r="C28" s="7" t="s">
        <v>66</v>
      </c>
      <c r="D28" s="9">
        <v>180</v>
      </c>
      <c r="E28" s="9">
        <v>165</v>
      </c>
      <c r="F28" s="9">
        <v>71</v>
      </c>
    </row>
    <row r="29" spans="1:6" x14ac:dyDescent="0.3">
      <c r="A29" s="3" t="s">
        <v>284</v>
      </c>
      <c r="B29" s="7" t="s">
        <v>54</v>
      </c>
      <c r="C29" s="7" t="s">
        <v>70</v>
      </c>
      <c r="D29" s="9">
        <v>178</v>
      </c>
      <c r="E29" s="9">
        <v>168</v>
      </c>
      <c r="F29" s="9">
        <v>71</v>
      </c>
    </row>
    <row r="30" spans="1:6" x14ac:dyDescent="0.3">
      <c r="A30" s="3" t="s">
        <v>284</v>
      </c>
      <c r="B30" s="7" t="s">
        <v>54</v>
      </c>
      <c r="C30" s="7" t="s">
        <v>74</v>
      </c>
      <c r="D30" s="9">
        <v>180</v>
      </c>
      <c r="E30" s="9">
        <v>161</v>
      </c>
      <c r="F30" s="9">
        <v>69</v>
      </c>
    </row>
    <row r="31" spans="1:6" x14ac:dyDescent="0.3">
      <c r="A31" s="3" t="s">
        <v>284</v>
      </c>
      <c r="B31" s="7" t="s">
        <v>54</v>
      </c>
      <c r="C31" s="7" t="s">
        <v>76</v>
      </c>
      <c r="D31" s="9">
        <v>179</v>
      </c>
      <c r="E31" s="9">
        <v>167</v>
      </c>
      <c r="F31" s="9">
        <v>70</v>
      </c>
    </row>
    <row r="32" spans="1:6" x14ac:dyDescent="0.3">
      <c r="A32" s="3" t="s">
        <v>284</v>
      </c>
      <c r="B32" s="7" t="s">
        <v>55</v>
      </c>
      <c r="C32" s="7" t="s">
        <v>62</v>
      </c>
      <c r="D32" s="9">
        <v>199</v>
      </c>
      <c r="E32" s="9">
        <v>179</v>
      </c>
      <c r="F32" s="9">
        <v>80</v>
      </c>
    </row>
    <row r="33" spans="1:6" x14ac:dyDescent="0.3">
      <c r="A33" s="3" t="s">
        <v>284</v>
      </c>
      <c r="B33" s="7" t="s">
        <v>55</v>
      </c>
      <c r="C33" s="7" t="s">
        <v>66</v>
      </c>
      <c r="D33" s="9">
        <v>200</v>
      </c>
      <c r="E33" s="9">
        <v>184</v>
      </c>
      <c r="F33" s="9">
        <v>81</v>
      </c>
    </row>
    <row r="34" spans="1:6" x14ac:dyDescent="0.3">
      <c r="A34" s="3" t="s">
        <v>284</v>
      </c>
      <c r="B34" s="7" t="s">
        <v>55</v>
      </c>
      <c r="C34" s="7" t="s">
        <v>70</v>
      </c>
      <c r="D34" s="9">
        <v>198</v>
      </c>
      <c r="E34" s="9">
        <v>189</v>
      </c>
      <c r="F34" s="9">
        <v>82</v>
      </c>
    </row>
    <row r="35" spans="1:6" x14ac:dyDescent="0.3">
      <c r="A35" s="3" t="s">
        <v>284</v>
      </c>
      <c r="B35" s="7" t="s">
        <v>55</v>
      </c>
      <c r="C35" s="7" t="s">
        <v>74</v>
      </c>
      <c r="D35" s="9">
        <v>200</v>
      </c>
      <c r="E35" s="9">
        <v>179</v>
      </c>
      <c r="F35" s="9">
        <v>79</v>
      </c>
    </row>
    <row r="36" spans="1:6" x14ac:dyDescent="0.3">
      <c r="A36" s="3" t="s">
        <v>284</v>
      </c>
      <c r="B36" s="7" t="s">
        <v>55</v>
      </c>
      <c r="C36" s="7" t="s">
        <v>76</v>
      </c>
      <c r="D36" s="9">
        <v>199</v>
      </c>
      <c r="E36" s="9">
        <v>187</v>
      </c>
      <c r="F36" s="9">
        <v>80</v>
      </c>
    </row>
    <row r="37" spans="1:6" x14ac:dyDescent="0.3">
      <c r="A37" s="3" t="s">
        <v>284</v>
      </c>
      <c r="B37" s="7" t="s">
        <v>56</v>
      </c>
      <c r="C37" s="7" t="s">
        <v>62</v>
      </c>
      <c r="D37" s="9">
        <v>219</v>
      </c>
      <c r="E37" s="9">
        <v>198</v>
      </c>
      <c r="F37" s="9">
        <v>90</v>
      </c>
    </row>
    <row r="38" spans="1:6" x14ac:dyDescent="0.3">
      <c r="A38" s="3" t="s">
        <v>284</v>
      </c>
      <c r="B38" s="7" t="s">
        <v>56</v>
      </c>
      <c r="C38" s="7" t="s">
        <v>66</v>
      </c>
      <c r="D38" s="9">
        <v>220</v>
      </c>
      <c r="E38" s="9">
        <v>200</v>
      </c>
      <c r="F38" s="9">
        <v>91</v>
      </c>
    </row>
    <row r="39" spans="1:6" x14ac:dyDescent="0.3">
      <c r="A39" s="3" t="s">
        <v>284</v>
      </c>
      <c r="B39" s="7" t="s">
        <v>56</v>
      </c>
      <c r="C39" s="7" t="s">
        <v>70</v>
      </c>
      <c r="D39" s="9">
        <v>218</v>
      </c>
      <c r="E39" s="9">
        <v>205</v>
      </c>
      <c r="F39" s="9">
        <v>92</v>
      </c>
    </row>
    <row r="40" spans="1:6" x14ac:dyDescent="0.3">
      <c r="A40" s="3" t="s">
        <v>284</v>
      </c>
      <c r="B40" s="7" t="s">
        <v>56</v>
      </c>
      <c r="C40" s="7" t="s">
        <v>74</v>
      </c>
      <c r="D40" s="9">
        <v>220</v>
      </c>
      <c r="E40" s="9">
        <v>198</v>
      </c>
      <c r="F40" s="9">
        <v>89</v>
      </c>
    </row>
    <row r="41" spans="1:6" x14ac:dyDescent="0.3">
      <c r="A41" s="3" t="s">
        <v>284</v>
      </c>
      <c r="B41" s="7" t="s">
        <v>56</v>
      </c>
      <c r="C41" s="7" t="s">
        <v>76</v>
      </c>
      <c r="D41" s="9">
        <v>219</v>
      </c>
      <c r="E41" s="9">
        <v>207</v>
      </c>
      <c r="F41" s="9">
        <v>90</v>
      </c>
    </row>
    <row r="42" spans="1:6" x14ac:dyDescent="0.3">
      <c r="A42" s="3" t="s">
        <v>284</v>
      </c>
      <c r="B42" s="7" t="s">
        <v>57</v>
      </c>
      <c r="C42" s="7" t="s">
        <v>62</v>
      </c>
      <c r="D42" s="9">
        <v>189</v>
      </c>
      <c r="E42" s="9">
        <v>170</v>
      </c>
      <c r="F42" s="9">
        <v>85</v>
      </c>
    </row>
    <row r="43" spans="1:6" x14ac:dyDescent="0.3">
      <c r="A43" s="3" t="s">
        <v>284</v>
      </c>
      <c r="B43" s="7" t="s">
        <v>57</v>
      </c>
      <c r="C43" s="7" t="s">
        <v>66</v>
      </c>
      <c r="D43" s="9">
        <v>190</v>
      </c>
      <c r="E43" s="9">
        <v>176</v>
      </c>
      <c r="F43" s="9">
        <v>86</v>
      </c>
    </row>
    <row r="44" spans="1:6" x14ac:dyDescent="0.3">
      <c r="A44" s="3" t="s">
        <v>284</v>
      </c>
      <c r="B44" s="7" t="s">
        <v>57</v>
      </c>
      <c r="C44" s="7" t="s">
        <v>70</v>
      </c>
      <c r="D44" s="9">
        <v>188</v>
      </c>
      <c r="E44" s="9">
        <v>178</v>
      </c>
      <c r="F44" s="9">
        <v>87</v>
      </c>
    </row>
    <row r="45" spans="1:6" x14ac:dyDescent="0.3">
      <c r="A45" s="3" t="s">
        <v>284</v>
      </c>
      <c r="B45" s="7" t="s">
        <v>57</v>
      </c>
      <c r="C45" s="7" t="s">
        <v>74</v>
      </c>
      <c r="D45" s="9">
        <v>190</v>
      </c>
      <c r="E45" s="9">
        <v>171</v>
      </c>
      <c r="F45" s="9">
        <v>84</v>
      </c>
    </row>
    <row r="46" spans="1:6" x14ac:dyDescent="0.3">
      <c r="A46" s="3" t="s">
        <v>284</v>
      </c>
      <c r="B46" s="7" t="s">
        <v>57</v>
      </c>
      <c r="C46" s="7" t="s">
        <v>76</v>
      </c>
      <c r="D46" s="9">
        <v>189</v>
      </c>
      <c r="E46" s="9">
        <v>177</v>
      </c>
      <c r="F46" s="9">
        <v>85</v>
      </c>
    </row>
    <row r="47" spans="1:6" x14ac:dyDescent="0.3">
      <c r="A47" s="3" t="s">
        <v>284</v>
      </c>
      <c r="B47" s="7" t="s">
        <v>58</v>
      </c>
      <c r="C47" s="7" t="s">
        <v>62</v>
      </c>
      <c r="D47" s="9">
        <v>5600</v>
      </c>
      <c r="E47" s="9">
        <v>5032</v>
      </c>
      <c r="F47" s="9">
        <v>950</v>
      </c>
    </row>
    <row r="48" spans="1:6" x14ac:dyDescent="0.3">
      <c r="A48" s="3" t="s">
        <v>284</v>
      </c>
      <c r="B48" s="7" t="s">
        <v>58</v>
      </c>
      <c r="C48" s="7" t="s">
        <v>66</v>
      </c>
      <c r="D48" s="9">
        <v>5617</v>
      </c>
      <c r="E48" s="9">
        <v>5207</v>
      </c>
      <c r="F48" s="9">
        <v>960</v>
      </c>
    </row>
    <row r="49" spans="1:6" x14ac:dyDescent="0.3">
      <c r="A49" s="3" t="s">
        <v>284</v>
      </c>
      <c r="B49" s="7" t="s">
        <v>58</v>
      </c>
      <c r="C49" s="7" t="s">
        <v>70</v>
      </c>
      <c r="D49" s="9">
        <v>5583</v>
      </c>
      <c r="E49" s="9">
        <v>5308</v>
      </c>
      <c r="F49" s="9">
        <v>969</v>
      </c>
    </row>
    <row r="50" spans="1:6" x14ac:dyDescent="0.3">
      <c r="A50" s="3" t="s">
        <v>284</v>
      </c>
      <c r="B50" s="7" t="s">
        <v>58</v>
      </c>
      <c r="C50" s="7" t="s">
        <v>74</v>
      </c>
      <c r="D50" s="9">
        <v>5628</v>
      </c>
      <c r="E50" s="9">
        <v>5123</v>
      </c>
      <c r="F50" s="9">
        <v>940</v>
      </c>
    </row>
    <row r="51" spans="1:6" x14ac:dyDescent="0.3">
      <c r="A51" s="3" t="s">
        <v>284</v>
      </c>
      <c r="B51" s="7" t="s">
        <v>58</v>
      </c>
      <c r="C51" s="7" t="s">
        <v>76</v>
      </c>
      <c r="D51" s="9">
        <v>5611</v>
      </c>
      <c r="E51" s="9">
        <v>5260</v>
      </c>
      <c r="F51" s="9">
        <v>950</v>
      </c>
    </row>
    <row r="52" spans="1:6" x14ac:dyDescent="0.3">
      <c r="A52" s="3" t="s">
        <v>284</v>
      </c>
      <c r="B52" s="7" t="s">
        <v>59</v>
      </c>
      <c r="C52" s="7" t="s">
        <v>62</v>
      </c>
      <c r="D52" s="9">
        <v>5450</v>
      </c>
      <c r="E52" s="9">
        <v>4907</v>
      </c>
      <c r="F52" s="9">
        <v>930</v>
      </c>
    </row>
    <row r="53" spans="1:6" x14ac:dyDescent="0.3">
      <c r="A53" s="3" t="s">
        <v>284</v>
      </c>
      <c r="B53" s="7" t="s">
        <v>59</v>
      </c>
      <c r="C53" s="7" t="s">
        <v>66</v>
      </c>
      <c r="D53" s="9">
        <v>5466</v>
      </c>
      <c r="E53" s="9">
        <v>5057</v>
      </c>
      <c r="F53" s="9">
        <v>939</v>
      </c>
    </row>
    <row r="54" spans="1:6" x14ac:dyDescent="0.3">
      <c r="A54" s="3" t="s">
        <v>284</v>
      </c>
      <c r="B54" s="7" t="s">
        <v>59</v>
      </c>
      <c r="C54" s="7" t="s">
        <v>70</v>
      </c>
      <c r="D54" s="9">
        <v>5434</v>
      </c>
      <c r="E54" s="9">
        <v>5184</v>
      </c>
      <c r="F54" s="9">
        <v>949</v>
      </c>
    </row>
    <row r="55" spans="1:6" x14ac:dyDescent="0.3">
      <c r="A55" s="3" t="s">
        <v>284</v>
      </c>
      <c r="B55" s="7" t="s">
        <v>59</v>
      </c>
      <c r="C55" s="7" t="s">
        <v>74</v>
      </c>
      <c r="D55" s="9">
        <v>5477</v>
      </c>
      <c r="E55" s="9">
        <v>4912</v>
      </c>
      <c r="F55" s="9">
        <v>921</v>
      </c>
    </row>
    <row r="56" spans="1:6" x14ac:dyDescent="0.3">
      <c r="A56" s="3" t="s">
        <v>284</v>
      </c>
      <c r="B56" s="7" t="s">
        <v>59</v>
      </c>
      <c r="C56" s="7" t="s">
        <v>76</v>
      </c>
      <c r="D56" s="9">
        <v>5461</v>
      </c>
      <c r="E56" s="9">
        <v>5125</v>
      </c>
      <c r="F56" s="9">
        <v>930</v>
      </c>
    </row>
    <row r="57" spans="1:6" x14ac:dyDescent="0.3">
      <c r="A57" s="3" t="s">
        <v>284</v>
      </c>
      <c r="B57" s="7" t="s">
        <v>60</v>
      </c>
      <c r="C57" s="7" t="s">
        <v>62</v>
      </c>
      <c r="D57" s="9">
        <v>5300</v>
      </c>
      <c r="E57" s="9">
        <v>4734</v>
      </c>
      <c r="F57" s="9">
        <v>920</v>
      </c>
    </row>
    <row r="58" spans="1:6" x14ac:dyDescent="0.3">
      <c r="A58" s="3" t="s">
        <v>284</v>
      </c>
      <c r="B58" s="7" t="s">
        <v>60</v>
      </c>
      <c r="C58" s="7" t="s">
        <v>66</v>
      </c>
      <c r="D58" s="9">
        <v>5316</v>
      </c>
      <c r="E58" s="9">
        <v>4909</v>
      </c>
      <c r="F58" s="9">
        <v>929</v>
      </c>
    </row>
    <row r="59" spans="1:6" x14ac:dyDescent="0.3">
      <c r="A59" s="3" t="s">
        <v>284</v>
      </c>
      <c r="B59" s="7" t="s">
        <v>60</v>
      </c>
      <c r="C59" s="7" t="s">
        <v>70</v>
      </c>
      <c r="D59" s="9">
        <v>5284</v>
      </c>
      <c r="E59" s="9">
        <v>5064</v>
      </c>
      <c r="F59" s="9">
        <v>938</v>
      </c>
    </row>
    <row r="60" spans="1:6" x14ac:dyDescent="0.3">
      <c r="A60" s="3" t="s">
        <v>284</v>
      </c>
      <c r="B60" s="7" t="s">
        <v>60</v>
      </c>
      <c r="C60" s="7" t="s">
        <v>74</v>
      </c>
      <c r="D60" s="9">
        <v>5326</v>
      </c>
      <c r="E60" s="9">
        <v>4794</v>
      </c>
      <c r="F60" s="9">
        <v>911</v>
      </c>
    </row>
    <row r="61" spans="1:6" x14ac:dyDescent="0.3">
      <c r="A61" s="3" t="s">
        <v>284</v>
      </c>
      <c r="B61" s="7" t="s">
        <v>60</v>
      </c>
      <c r="C61" s="7" t="s">
        <v>76</v>
      </c>
      <c r="D61" s="9">
        <v>5311</v>
      </c>
      <c r="E61" s="9">
        <v>4981</v>
      </c>
      <c r="F61" s="9">
        <v>920</v>
      </c>
    </row>
    <row r="62" spans="1:6" x14ac:dyDescent="0.3">
      <c r="A62" s="3" t="s">
        <v>284</v>
      </c>
      <c r="B62" s="7" t="s">
        <v>61</v>
      </c>
      <c r="C62" s="7" t="s">
        <v>62</v>
      </c>
      <c r="D62" s="9">
        <v>1300</v>
      </c>
      <c r="E62" s="9">
        <v>1177</v>
      </c>
      <c r="F62" s="9">
        <v>345</v>
      </c>
    </row>
    <row r="63" spans="1:6" x14ac:dyDescent="0.3">
      <c r="A63" s="3" t="s">
        <v>284</v>
      </c>
      <c r="B63" s="7" t="s">
        <v>61</v>
      </c>
      <c r="C63" s="7" t="s">
        <v>66</v>
      </c>
      <c r="D63" s="9">
        <v>1304</v>
      </c>
      <c r="E63" s="9">
        <v>1199</v>
      </c>
      <c r="F63" s="9">
        <v>348</v>
      </c>
    </row>
    <row r="64" spans="1:6" x14ac:dyDescent="0.3">
      <c r="A64" s="3" t="s">
        <v>284</v>
      </c>
      <c r="B64" s="7" t="s">
        <v>61</v>
      </c>
      <c r="C64" s="7" t="s">
        <v>70</v>
      </c>
      <c r="D64" s="9">
        <v>1296</v>
      </c>
      <c r="E64" s="9">
        <v>1237</v>
      </c>
      <c r="F64" s="9">
        <v>352</v>
      </c>
    </row>
    <row r="65" spans="1:6" x14ac:dyDescent="0.3">
      <c r="A65" s="3" t="s">
        <v>284</v>
      </c>
      <c r="B65" s="7" t="s">
        <v>61</v>
      </c>
      <c r="C65" s="7" t="s">
        <v>74</v>
      </c>
      <c r="D65" s="9">
        <v>1306</v>
      </c>
      <c r="E65" s="9">
        <v>1176</v>
      </c>
      <c r="F65" s="9">
        <v>342</v>
      </c>
    </row>
    <row r="66" spans="1:6" x14ac:dyDescent="0.3">
      <c r="A66" s="3" t="s">
        <v>284</v>
      </c>
      <c r="B66" s="7" t="s">
        <v>61</v>
      </c>
      <c r="C66" s="7" t="s">
        <v>76</v>
      </c>
      <c r="D66" s="9">
        <v>1303</v>
      </c>
      <c r="E66" s="9">
        <v>1216</v>
      </c>
      <c r="F66" s="9">
        <v>345</v>
      </c>
    </row>
    <row r="67" spans="1:6" x14ac:dyDescent="0.3">
      <c r="A67" s="3" t="s">
        <v>285</v>
      </c>
      <c r="B67" s="7" t="s">
        <v>46</v>
      </c>
      <c r="C67" s="7" t="s">
        <v>62</v>
      </c>
      <c r="D67" s="9">
        <v>319</v>
      </c>
      <c r="E67" s="9">
        <v>289</v>
      </c>
      <c r="F67" s="9">
        <v>185</v>
      </c>
    </row>
    <row r="68" spans="1:6" x14ac:dyDescent="0.3">
      <c r="A68" s="3" t="s">
        <v>285</v>
      </c>
      <c r="B68" s="7" t="s">
        <v>46</v>
      </c>
      <c r="C68" s="7" t="s">
        <v>66</v>
      </c>
      <c r="D68" s="9">
        <v>320</v>
      </c>
      <c r="E68" s="9">
        <v>295</v>
      </c>
      <c r="F68" s="9">
        <v>187</v>
      </c>
    </row>
    <row r="69" spans="1:6" x14ac:dyDescent="0.3">
      <c r="A69" s="3" t="s">
        <v>285</v>
      </c>
      <c r="B69" s="7" t="s">
        <v>46</v>
      </c>
      <c r="C69" s="7" t="s">
        <v>70</v>
      </c>
      <c r="D69" s="9">
        <v>318</v>
      </c>
      <c r="E69" s="9">
        <v>302</v>
      </c>
      <c r="F69" s="9">
        <v>189</v>
      </c>
    </row>
    <row r="70" spans="1:6" x14ac:dyDescent="0.3">
      <c r="A70" s="3" t="s">
        <v>285</v>
      </c>
      <c r="B70" s="7" t="s">
        <v>46</v>
      </c>
      <c r="C70" s="7" t="s">
        <v>74</v>
      </c>
      <c r="D70" s="9">
        <v>321</v>
      </c>
      <c r="E70" s="9">
        <v>288</v>
      </c>
      <c r="F70" s="9">
        <v>183</v>
      </c>
    </row>
    <row r="71" spans="1:6" x14ac:dyDescent="0.3">
      <c r="A71" s="3" t="s">
        <v>285</v>
      </c>
      <c r="B71" s="7" t="s">
        <v>46</v>
      </c>
      <c r="C71" s="7" t="s">
        <v>76</v>
      </c>
      <c r="D71" s="9">
        <v>320</v>
      </c>
      <c r="E71" s="9">
        <v>300</v>
      </c>
      <c r="F71" s="9">
        <v>185</v>
      </c>
    </row>
    <row r="72" spans="1:6" x14ac:dyDescent="0.3">
      <c r="A72" s="3" t="s">
        <v>285</v>
      </c>
      <c r="B72" s="7" t="s">
        <v>49</v>
      </c>
      <c r="C72" s="7" t="s">
        <v>62</v>
      </c>
      <c r="D72" s="9">
        <v>329</v>
      </c>
      <c r="E72" s="9">
        <v>297</v>
      </c>
      <c r="F72" s="9">
        <v>195</v>
      </c>
    </row>
    <row r="73" spans="1:6" x14ac:dyDescent="0.3">
      <c r="A73" s="3" t="s">
        <v>285</v>
      </c>
      <c r="B73" s="7" t="s">
        <v>49</v>
      </c>
      <c r="C73" s="7" t="s">
        <v>66</v>
      </c>
      <c r="D73" s="9">
        <v>330</v>
      </c>
      <c r="E73" s="9">
        <v>302</v>
      </c>
      <c r="F73" s="9">
        <v>197</v>
      </c>
    </row>
    <row r="74" spans="1:6" x14ac:dyDescent="0.3">
      <c r="A74" s="3" t="s">
        <v>285</v>
      </c>
      <c r="B74" s="7" t="s">
        <v>49</v>
      </c>
      <c r="C74" s="7" t="s">
        <v>70</v>
      </c>
      <c r="D74" s="9">
        <v>328</v>
      </c>
      <c r="E74" s="9">
        <v>312</v>
      </c>
      <c r="F74" s="9">
        <v>199</v>
      </c>
    </row>
    <row r="75" spans="1:6" x14ac:dyDescent="0.3">
      <c r="A75" s="3" t="s">
        <v>285</v>
      </c>
      <c r="B75" s="7" t="s">
        <v>49</v>
      </c>
      <c r="C75" s="7" t="s">
        <v>74</v>
      </c>
      <c r="D75" s="9">
        <v>331</v>
      </c>
      <c r="E75" s="9">
        <v>298</v>
      </c>
      <c r="F75" s="9">
        <v>193</v>
      </c>
    </row>
    <row r="76" spans="1:6" x14ac:dyDescent="0.3">
      <c r="A76" s="3" t="s">
        <v>285</v>
      </c>
      <c r="B76" s="7" t="s">
        <v>49</v>
      </c>
      <c r="C76" s="7" t="s">
        <v>76</v>
      </c>
      <c r="D76" s="9">
        <v>330</v>
      </c>
      <c r="E76" s="9">
        <v>311</v>
      </c>
      <c r="F76" s="9">
        <v>195</v>
      </c>
    </row>
    <row r="77" spans="1:6" x14ac:dyDescent="0.3">
      <c r="A77" s="3" t="s">
        <v>285</v>
      </c>
      <c r="B77" s="7" t="s">
        <v>50</v>
      </c>
      <c r="C77" s="7" t="s">
        <v>62</v>
      </c>
      <c r="D77" s="9">
        <v>339</v>
      </c>
      <c r="E77" s="9">
        <v>304</v>
      </c>
      <c r="F77" s="9">
        <v>200</v>
      </c>
    </row>
    <row r="78" spans="1:6" x14ac:dyDescent="0.3">
      <c r="A78" s="3" t="s">
        <v>285</v>
      </c>
      <c r="B78" s="7" t="s">
        <v>50</v>
      </c>
      <c r="C78" s="7" t="s">
        <v>66</v>
      </c>
      <c r="D78" s="9">
        <v>340</v>
      </c>
      <c r="E78" s="9">
        <v>312</v>
      </c>
      <c r="F78" s="9">
        <v>202</v>
      </c>
    </row>
    <row r="79" spans="1:6" x14ac:dyDescent="0.3">
      <c r="A79" s="3" t="s">
        <v>285</v>
      </c>
      <c r="B79" s="7" t="s">
        <v>50</v>
      </c>
      <c r="C79" s="7" t="s">
        <v>70</v>
      </c>
      <c r="D79" s="9">
        <v>338</v>
      </c>
      <c r="E79" s="9">
        <v>321</v>
      </c>
      <c r="F79" s="9">
        <v>204</v>
      </c>
    </row>
    <row r="80" spans="1:6" x14ac:dyDescent="0.3">
      <c r="A80" s="3" t="s">
        <v>285</v>
      </c>
      <c r="B80" s="7" t="s">
        <v>50</v>
      </c>
      <c r="C80" s="7" t="s">
        <v>74</v>
      </c>
      <c r="D80" s="9">
        <v>341</v>
      </c>
      <c r="E80" s="9">
        <v>307</v>
      </c>
      <c r="F80" s="9">
        <v>198</v>
      </c>
    </row>
    <row r="81" spans="1:6" x14ac:dyDescent="0.3">
      <c r="A81" s="3" t="s">
        <v>285</v>
      </c>
      <c r="B81" s="7" t="s">
        <v>50</v>
      </c>
      <c r="C81" s="7" t="s">
        <v>76</v>
      </c>
      <c r="D81" s="9">
        <v>340</v>
      </c>
      <c r="E81" s="9">
        <v>321</v>
      </c>
      <c r="F81" s="9">
        <v>200</v>
      </c>
    </row>
    <row r="82" spans="1:6" x14ac:dyDescent="0.3">
      <c r="A82" s="3" t="s">
        <v>285</v>
      </c>
      <c r="B82" s="7" t="s">
        <v>51</v>
      </c>
      <c r="C82" s="7" t="s">
        <v>62</v>
      </c>
      <c r="D82" s="9">
        <v>379</v>
      </c>
      <c r="E82" s="9">
        <v>342</v>
      </c>
      <c r="F82" s="9">
        <v>215</v>
      </c>
    </row>
    <row r="83" spans="1:6" x14ac:dyDescent="0.3">
      <c r="A83" s="3" t="s">
        <v>285</v>
      </c>
      <c r="B83" s="7" t="s">
        <v>51</v>
      </c>
      <c r="C83" s="7" t="s">
        <v>66</v>
      </c>
      <c r="D83" s="9">
        <v>380</v>
      </c>
      <c r="E83" s="9">
        <v>351</v>
      </c>
      <c r="F83" s="9">
        <v>217</v>
      </c>
    </row>
    <row r="84" spans="1:6" x14ac:dyDescent="0.3">
      <c r="A84" s="3" t="s">
        <v>285</v>
      </c>
      <c r="B84" s="7" t="s">
        <v>51</v>
      </c>
      <c r="C84" s="7" t="s">
        <v>70</v>
      </c>
      <c r="D84" s="9">
        <v>378</v>
      </c>
      <c r="E84" s="9">
        <v>361</v>
      </c>
      <c r="F84" s="9">
        <v>219</v>
      </c>
    </row>
    <row r="85" spans="1:6" x14ac:dyDescent="0.3">
      <c r="A85" s="3" t="s">
        <v>285</v>
      </c>
      <c r="B85" s="7" t="s">
        <v>51</v>
      </c>
      <c r="C85" s="7" t="s">
        <v>74</v>
      </c>
      <c r="D85" s="9">
        <v>381</v>
      </c>
      <c r="E85" s="9">
        <v>347</v>
      </c>
      <c r="F85" s="9">
        <v>213</v>
      </c>
    </row>
    <row r="86" spans="1:6" x14ac:dyDescent="0.3">
      <c r="A86" s="3" t="s">
        <v>285</v>
      </c>
      <c r="B86" s="7" t="s">
        <v>51</v>
      </c>
      <c r="C86" s="7" t="s">
        <v>76</v>
      </c>
      <c r="D86" s="9">
        <v>380</v>
      </c>
      <c r="E86" s="9">
        <v>357</v>
      </c>
      <c r="F86" s="9">
        <v>215</v>
      </c>
    </row>
    <row r="87" spans="1:6" x14ac:dyDescent="0.3">
      <c r="A87" s="3" t="s">
        <v>285</v>
      </c>
      <c r="B87" s="7" t="s">
        <v>52</v>
      </c>
      <c r="C87" s="7" t="s">
        <v>62</v>
      </c>
      <c r="D87" s="9">
        <v>279</v>
      </c>
      <c r="E87" s="9">
        <v>251</v>
      </c>
      <c r="F87" s="9">
        <v>180</v>
      </c>
    </row>
    <row r="88" spans="1:6" x14ac:dyDescent="0.3">
      <c r="A88" s="3" t="s">
        <v>285</v>
      </c>
      <c r="B88" s="7" t="s">
        <v>52</v>
      </c>
      <c r="C88" s="7" t="s">
        <v>66</v>
      </c>
      <c r="D88" s="9">
        <v>280</v>
      </c>
      <c r="E88" s="9">
        <v>260</v>
      </c>
      <c r="F88" s="9">
        <v>182</v>
      </c>
    </row>
    <row r="89" spans="1:6" x14ac:dyDescent="0.3">
      <c r="A89" s="3" t="s">
        <v>285</v>
      </c>
      <c r="B89" s="7" t="s">
        <v>52</v>
      </c>
      <c r="C89" s="7" t="s">
        <v>70</v>
      </c>
      <c r="D89" s="9">
        <v>278</v>
      </c>
      <c r="E89" s="9">
        <v>262</v>
      </c>
      <c r="F89" s="9">
        <v>184</v>
      </c>
    </row>
    <row r="90" spans="1:6" x14ac:dyDescent="0.3">
      <c r="A90" s="3" t="s">
        <v>285</v>
      </c>
      <c r="B90" s="7" t="s">
        <v>52</v>
      </c>
      <c r="C90" s="7" t="s">
        <v>74</v>
      </c>
      <c r="D90" s="9">
        <v>280</v>
      </c>
      <c r="E90" s="9">
        <v>253</v>
      </c>
      <c r="F90" s="9">
        <v>178</v>
      </c>
    </row>
    <row r="91" spans="1:6" x14ac:dyDescent="0.3">
      <c r="A91" s="3" t="s">
        <v>285</v>
      </c>
      <c r="B91" s="7" t="s">
        <v>52</v>
      </c>
      <c r="C91" s="7" t="s">
        <v>76</v>
      </c>
      <c r="D91" s="9">
        <v>280</v>
      </c>
      <c r="E91" s="9">
        <v>263</v>
      </c>
      <c r="F91" s="9">
        <v>180</v>
      </c>
    </row>
    <row r="92" spans="1:6" x14ac:dyDescent="0.3">
      <c r="A92" s="3" t="s">
        <v>285</v>
      </c>
      <c r="B92" s="7" t="s">
        <v>54</v>
      </c>
      <c r="C92" s="7" t="s">
        <v>62</v>
      </c>
      <c r="D92" s="9">
        <v>179</v>
      </c>
      <c r="E92" s="9">
        <v>161</v>
      </c>
      <c r="F92" s="9">
        <v>70</v>
      </c>
    </row>
    <row r="93" spans="1:6" x14ac:dyDescent="0.3">
      <c r="A93" s="3" t="s">
        <v>285</v>
      </c>
      <c r="B93" s="7" t="s">
        <v>54</v>
      </c>
      <c r="C93" s="7" t="s">
        <v>66</v>
      </c>
      <c r="D93" s="9">
        <v>180</v>
      </c>
      <c r="E93" s="9">
        <v>165</v>
      </c>
      <c r="F93" s="9">
        <v>71</v>
      </c>
    </row>
    <row r="94" spans="1:6" x14ac:dyDescent="0.3">
      <c r="A94" s="3" t="s">
        <v>285</v>
      </c>
      <c r="B94" s="7" t="s">
        <v>54</v>
      </c>
      <c r="C94" s="7" t="s">
        <v>70</v>
      </c>
      <c r="D94" s="9">
        <v>178</v>
      </c>
      <c r="E94" s="9">
        <v>169</v>
      </c>
      <c r="F94" s="9">
        <v>71</v>
      </c>
    </row>
    <row r="95" spans="1:6" x14ac:dyDescent="0.3">
      <c r="A95" s="3" t="s">
        <v>285</v>
      </c>
      <c r="B95" s="7" t="s">
        <v>54</v>
      </c>
      <c r="C95" s="7" t="s">
        <v>74</v>
      </c>
      <c r="D95" s="9">
        <v>180</v>
      </c>
      <c r="E95" s="9">
        <v>163</v>
      </c>
      <c r="F95" s="9">
        <v>69</v>
      </c>
    </row>
    <row r="96" spans="1:6" x14ac:dyDescent="0.3">
      <c r="A96" s="3" t="s">
        <v>285</v>
      </c>
      <c r="B96" s="7" t="s">
        <v>54</v>
      </c>
      <c r="C96" s="7" t="s">
        <v>76</v>
      </c>
      <c r="D96" s="9">
        <v>179</v>
      </c>
      <c r="E96" s="9">
        <v>169</v>
      </c>
      <c r="F96" s="9">
        <v>70</v>
      </c>
    </row>
    <row r="97" spans="1:6" x14ac:dyDescent="0.3">
      <c r="A97" s="3" t="s">
        <v>285</v>
      </c>
      <c r="B97" s="7" t="s">
        <v>55</v>
      </c>
      <c r="C97" s="7" t="s">
        <v>62</v>
      </c>
      <c r="D97" s="9">
        <v>199</v>
      </c>
      <c r="E97" s="9">
        <v>179</v>
      </c>
      <c r="F97" s="9">
        <v>80</v>
      </c>
    </row>
    <row r="98" spans="1:6" x14ac:dyDescent="0.3">
      <c r="A98" s="3" t="s">
        <v>285</v>
      </c>
      <c r="B98" s="7" t="s">
        <v>55</v>
      </c>
      <c r="C98" s="7" t="s">
        <v>66</v>
      </c>
      <c r="D98" s="9">
        <v>200</v>
      </c>
      <c r="E98" s="9">
        <v>183</v>
      </c>
      <c r="F98" s="9">
        <v>81</v>
      </c>
    </row>
    <row r="99" spans="1:6" x14ac:dyDescent="0.3">
      <c r="A99" s="3" t="s">
        <v>285</v>
      </c>
      <c r="B99" s="7" t="s">
        <v>55</v>
      </c>
      <c r="C99" s="7" t="s">
        <v>70</v>
      </c>
      <c r="D99" s="9">
        <v>198</v>
      </c>
      <c r="E99" s="9">
        <v>187</v>
      </c>
      <c r="F99" s="9">
        <v>82</v>
      </c>
    </row>
    <row r="100" spans="1:6" x14ac:dyDescent="0.3">
      <c r="A100" s="3" t="s">
        <v>285</v>
      </c>
      <c r="B100" s="7" t="s">
        <v>55</v>
      </c>
      <c r="C100" s="7" t="s">
        <v>74</v>
      </c>
      <c r="D100" s="9">
        <v>200</v>
      </c>
      <c r="E100" s="9">
        <v>181</v>
      </c>
      <c r="F100" s="9">
        <v>79</v>
      </c>
    </row>
    <row r="101" spans="1:6" x14ac:dyDescent="0.3">
      <c r="A101" s="3" t="s">
        <v>285</v>
      </c>
      <c r="B101" s="7" t="s">
        <v>55</v>
      </c>
      <c r="C101" s="7" t="s">
        <v>76</v>
      </c>
      <c r="D101" s="9">
        <v>199</v>
      </c>
      <c r="E101" s="9">
        <v>187</v>
      </c>
      <c r="F101" s="9">
        <v>80</v>
      </c>
    </row>
    <row r="102" spans="1:6" x14ac:dyDescent="0.3">
      <c r="A102" s="3" t="s">
        <v>285</v>
      </c>
      <c r="B102" s="7" t="s">
        <v>56</v>
      </c>
      <c r="C102" s="7" t="s">
        <v>62</v>
      </c>
      <c r="D102" s="9">
        <v>219</v>
      </c>
      <c r="E102" s="9">
        <v>198</v>
      </c>
      <c r="F102" s="9">
        <v>90</v>
      </c>
    </row>
    <row r="103" spans="1:6" x14ac:dyDescent="0.3">
      <c r="A103" s="3" t="s">
        <v>285</v>
      </c>
      <c r="B103" s="7" t="s">
        <v>56</v>
      </c>
      <c r="C103" s="7" t="s">
        <v>66</v>
      </c>
      <c r="D103" s="9">
        <v>220</v>
      </c>
      <c r="E103" s="9">
        <v>202</v>
      </c>
      <c r="F103" s="9">
        <v>91</v>
      </c>
    </row>
    <row r="104" spans="1:6" x14ac:dyDescent="0.3">
      <c r="A104" s="3" t="s">
        <v>285</v>
      </c>
      <c r="B104" s="7" t="s">
        <v>56</v>
      </c>
      <c r="C104" s="7" t="s">
        <v>70</v>
      </c>
      <c r="D104" s="9">
        <v>218</v>
      </c>
      <c r="E104" s="9">
        <v>208</v>
      </c>
      <c r="F104" s="9">
        <v>92</v>
      </c>
    </row>
    <row r="105" spans="1:6" x14ac:dyDescent="0.3">
      <c r="A105" s="3" t="s">
        <v>285</v>
      </c>
      <c r="B105" s="7" t="s">
        <v>56</v>
      </c>
      <c r="C105" s="7" t="s">
        <v>74</v>
      </c>
      <c r="D105" s="9">
        <v>220</v>
      </c>
      <c r="E105" s="9">
        <v>196</v>
      </c>
      <c r="F105" s="9">
        <v>89</v>
      </c>
    </row>
    <row r="106" spans="1:6" x14ac:dyDescent="0.3">
      <c r="A106" s="3" t="s">
        <v>285</v>
      </c>
      <c r="B106" s="7" t="s">
        <v>56</v>
      </c>
      <c r="C106" s="7" t="s">
        <v>76</v>
      </c>
      <c r="D106" s="9">
        <v>219</v>
      </c>
      <c r="E106" s="9">
        <v>206</v>
      </c>
      <c r="F106" s="9">
        <v>90</v>
      </c>
    </row>
    <row r="107" spans="1:6" x14ac:dyDescent="0.3">
      <c r="A107" s="3" t="s">
        <v>285</v>
      </c>
      <c r="B107" s="7" t="s">
        <v>57</v>
      </c>
      <c r="C107" s="7" t="s">
        <v>62</v>
      </c>
      <c r="D107" s="9">
        <v>189</v>
      </c>
      <c r="E107" s="9">
        <v>171</v>
      </c>
      <c r="F107" s="9">
        <v>85</v>
      </c>
    </row>
    <row r="108" spans="1:6" x14ac:dyDescent="0.3">
      <c r="A108" s="3" t="s">
        <v>285</v>
      </c>
      <c r="B108" s="7" t="s">
        <v>57</v>
      </c>
      <c r="C108" s="7" t="s">
        <v>66</v>
      </c>
      <c r="D108" s="9">
        <v>190</v>
      </c>
      <c r="E108" s="9">
        <v>174</v>
      </c>
      <c r="F108" s="9">
        <v>86</v>
      </c>
    </row>
    <row r="109" spans="1:6" x14ac:dyDescent="0.3">
      <c r="A109" s="3" t="s">
        <v>285</v>
      </c>
      <c r="B109" s="7" t="s">
        <v>57</v>
      </c>
      <c r="C109" s="7" t="s">
        <v>70</v>
      </c>
      <c r="D109" s="9">
        <v>188</v>
      </c>
      <c r="E109" s="9">
        <v>179</v>
      </c>
      <c r="F109" s="9">
        <v>87</v>
      </c>
    </row>
    <row r="110" spans="1:6" x14ac:dyDescent="0.3">
      <c r="A110" s="3" t="s">
        <v>285</v>
      </c>
      <c r="B110" s="7" t="s">
        <v>57</v>
      </c>
      <c r="C110" s="7" t="s">
        <v>74</v>
      </c>
      <c r="D110" s="9">
        <v>190</v>
      </c>
      <c r="E110" s="9">
        <v>171</v>
      </c>
      <c r="F110" s="9">
        <v>84</v>
      </c>
    </row>
    <row r="111" spans="1:6" x14ac:dyDescent="0.3">
      <c r="A111" s="3" t="s">
        <v>285</v>
      </c>
      <c r="B111" s="7" t="s">
        <v>57</v>
      </c>
      <c r="C111" s="7" t="s">
        <v>76</v>
      </c>
      <c r="D111" s="9">
        <v>189</v>
      </c>
      <c r="E111" s="9">
        <v>178</v>
      </c>
      <c r="F111" s="9">
        <v>85</v>
      </c>
    </row>
    <row r="112" spans="1:6" x14ac:dyDescent="0.3">
      <c r="A112" s="3" t="s">
        <v>285</v>
      </c>
      <c r="B112" s="7" t="s">
        <v>58</v>
      </c>
      <c r="C112" s="7" t="s">
        <v>62</v>
      </c>
      <c r="D112" s="9">
        <v>5600</v>
      </c>
      <c r="E112" s="9">
        <v>5083</v>
      </c>
      <c r="F112" s="9">
        <v>950</v>
      </c>
    </row>
    <row r="113" spans="1:6" x14ac:dyDescent="0.3">
      <c r="A113" s="3" t="s">
        <v>285</v>
      </c>
      <c r="B113" s="7" t="s">
        <v>58</v>
      </c>
      <c r="C113" s="7" t="s">
        <v>66</v>
      </c>
      <c r="D113" s="9">
        <v>5617</v>
      </c>
      <c r="E113" s="9">
        <v>5161</v>
      </c>
      <c r="F113" s="9">
        <v>960</v>
      </c>
    </row>
    <row r="114" spans="1:6" x14ac:dyDescent="0.3">
      <c r="A114" s="3" t="s">
        <v>285</v>
      </c>
      <c r="B114" s="7" t="s">
        <v>58</v>
      </c>
      <c r="C114" s="7" t="s">
        <v>70</v>
      </c>
      <c r="D114" s="9">
        <v>5583</v>
      </c>
      <c r="E114" s="9">
        <v>5290</v>
      </c>
      <c r="F114" s="9">
        <v>969</v>
      </c>
    </row>
    <row r="115" spans="1:6" x14ac:dyDescent="0.3">
      <c r="A115" s="3" t="s">
        <v>285</v>
      </c>
      <c r="B115" s="7" t="s">
        <v>58</v>
      </c>
      <c r="C115" s="7" t="s">
        <v>74</v>
      </c>
      <c r="D115" s="9">
        <v>5628</v>
      </c>
      <c r="E115" s="9">
        <v>4996</v>
      </c>
      <c r="F115" s="9">
        <v>940</v>
      </c>
    </row>
    <row r="116" spans="1:6" x14ac:dyDescent="0.3">
      <c r="A116" s="3" t="s">
        <v>285</v>
      </c>
      <c r="B116" s="7" t="s">
        <v>58</v>
      </c>
      <c r="C116" s="7" t="s">
        <v>76</v>
      </c>
      <c r="D116" s="9">
        <v>5611</v>
      </c>
      <c r="E116" s="9">
        <v>5276</v>
      </c>
      <c r="F116" s="9">
        <v>950</v>
      </c>
    </row>
    <row r="117" spans="1:6" x14ac:dyDescent="0.3">
      <c r="A117" s="3" t="s">
        <v>285</v>
      </c>
      <c r="B117" s="7" t="s">
        <v>59</v>
      </c>
      <c r="C117" s="7" t="s">
        <v>62</v>
      </c>
      <c r="D117" s="9">
        <v>5450</v>
      </c>
      <c r="E117" s="9">
        <v>4899</v>
      </c>
      <c r="F117" s="9">
        <v>930</v>
      </c>
    </row>
    <row r="118" spans="1:6" x14ac:dyDescent="0.3">
      <c r="A118" s="3" t="s">
        <v>285</v>
      </c>
      <c r="B118" s="7" t="s">
        <v>59</v>
      </c>
      <c r="C118" s="7" t="s">
        <v>66</v>
      </c>
      <c r="D118" s="9">
        <v>5466</v>
      </c>
      <c r="E118" s="9">
        <v>5039</v>
      </c>
      <c r="F118" s="9">
        <v>939</v>
      </c>
    </row>
    <row r="119" spans="1:6" x14ac:dyDescent="0.3">
      <c r="A119" s="3" t="s">
        <v>285</v>
      </c>
      <c r="B119" s="7" t="s">
        <v>59</v>
      </c>
      <c r="C119" s="7" t="s">
        <v>70</v>
      </c>
      <c r="D119" s="9">
        <v>5434</v>
      </c>
      <c r="E119" s="9">
        <v>5205</v>
      </c>
      <c r="F119" s="9">
        <v>949</v>
      </c>
    </row>
    <row r="120" spans="1:6" x14ac:dyDescent="0.3">
      <c r="A120" s="3" t="s">
        <v>285</v>
      </c>
      <c r="B120" s="7" t="s">
        <v>59</v>
      </c>
      <c r="C120" s="7" t="s">
        <v>74</v>
      </c>
      <c r="D120" s="9">
        <v>5477</v>
      </c>
      <c r="E120" s="9">
        <v>4913</v>
      </c>
      <c r="F120" s="9">
        <v>921</v>
      </c>
    </row>
    <row r="121" spans="1:6" x14ac:dyDescent="0.3">
      <c r="A121" s="3" t="s">
        <v>285</v>
      </c>
      <c r="B121" s="7" t="s">
        <v>59</v>
      </c>
      <c r="C121" s="7" t="s">
        <v>76</v>
      </c>
      <c r="D121" s="9">
        <v>5461</v>
      </c>
      <c r="E121" s="9">
        <v>5140</v>
      </c>
      <c r="F121" s="9">
        <v>930</v>
      </c>
    </row>
    <row r="122" spans="1:6" x14ac:dyDescent="0.3">
      <c r="A122" s="3" t="s">
        <v>285</v>
      </c>
      <c r="B122" s="7" t="s">
        <v>60</v>
      </c>
      <c r="C122" s="7" t="s">
        <v>62</v>
      </c>
      <c r="D122" s="9">
        <v>5300</v>
      </c>
      <c r="E122" s="9">
        <v>4758</v>
      </c>
      <c r="F122" s="9">
        <v>920</v>
      </c>
    </row>
    <row r="123" spans="1:6" x14ac:dyDescent="0.3">
      <c r="A123" s="3" t="s">
        <v>285</v>
      </c>
      <c r="B123" s="7" t="s">
        <v>60</v>
      </c>
      <c r="C123" s="7" t="s">
        <v>66</v>
      </c>
      <c r="D123" s="9">
        <v>5316</v>
      </c>
      <c r="E123" s="9">
        <v>4889</v>
      </c>
      <c r="F123" s="9">
        <v>929</v>
      </c>
    </row>
    <row r="124" spans="1:6" x14ac:dyDescent="0.3">
      <c r="A124" s="3" t="s">
        <v>285</v>
      </c>
      <c r="B124" s="7" t="s">
        <v>60</v>
      </c>
      <c r="C124" s="7" t="s">
        <v>70</v>
      </c>
      <c r="D124" s="9">
        <v>5284</v>
      </c>
      <c r="E124" s="9">
        <v>5012</v>
      </c>
      <c r="F124" s="9">
        <v>938</v>
      </c>
    </row>
    <row r="125" spans="1:6" x14ac:dyDescent="0.3">
      <c r="A125" s="3" t="s">
        <v>285</v>
      </c>
      <c r="B125" s="7" t="s">
        <v>60</v>
      </c>
      <c r="C125" s="7" t="s">
        <v>74</v>
      </c>
      <c r="D125" s="9">
        <v>5326</v>
      </c>
      <c r="E125" s="9">
        <v>4820</v>
      </c>
      <c r="F125" s="9">
        <v>911</v>
      </c>
    </row>
    <row r="126" spans="1:6" x14ac:dyDescent="0.3">
      <c r="A126" s="3" t="s">
        <v>285</v>
      </c>
      <c r="B126" s="7" t="s">
        <v>60</v>
      </c>
      <c r="C126" s="7" t="s">
        <v>76</v>
      </c>
      <c r="D126" s="9">
        <v>5311</v>
      </c>
      <c r="E126" s="9">
        <v>5042</v>
      </c>
      <c r="F126" s="9">
        <v>920</v>
      </c>
    </row>
    <row r="127" spans="1:6" x14ac:dyDescent="0.3">
      <c r="A127" s="3" t="s">
        <v>285</v>
      </c>
      <c r="B127" s="7" t="s">
        <v>61</v>
      </c>
      <c r="C127" s="7" t="s">
        <v>62</v>
      </c>
      <c r="D127" s="9">
        <v>1300</v>
      </c>
      <c r="E127" s="9">
        <v>1171</v>
      </c>
      <c r="F127" s="9">
        <v>345</v>
      </c>
    </row>
    <row r="128" spans="1:6" x14ac:dyDescent="0.3">
      <c r="A128" s="3" t="s">
        <v>285</v>
      </c>
      <c r="B128" s="7" t="s">
        <v>61</v>
      </c>
      <c r="C128" s="7" t="s">
        <v>66</v>
      </c>
      <c r="D128" s="9">
        <v>1304</v>
      </c>
      <c r="E128" s="9">
        <v>1207</v>
      </c>
      <c r="F128" s="9">
        <v>348</v>
      </c>
    </row>
    <row r="129" spans="1:6" x14ac:dyDescent="0.3">
      <c r="A129" s="3" t="s">
        <v>285</v>
      </c>
      <c r="B129" s="7" t="s">
        <v>61</v>
      </c>
      <c r="C129" s="7" t="s">
        <v>70</v>
      </c>
      <c r="D129" s="9">
        <v>1296</v>
      </c>
      <c r="E129" s="9">
        <v>1223</v>
      </c>
      <c r="F129" s="9">
        <v>352</v>
      </c>
    </row>
    <row r="130" spans="1:6" x14ac:dyDescent="0.3">
      <c r="A130" s="3" t="s">
        <v>285</v>
      </c>
      <c r="B130" s="7" t="s">
        <v>61</v>
      </c>
      <c r="C130" s="7" t="s">
        <v>74</v>
      </c>
      <c r="D130" s="9">
        <v>1306</v>
      </c>
      <c r="E130" s="9">
        <v>1170</v>
      </c>
      <c r="F130" s="9">
        <v>342</v>
      </c>
    </row>
    <row r="131" spans="1:6" x14ac:dyDescent="0.3">
      <c r="A131" s="3" t="s">
        <v>285</v>
      </c>
      <c r="B131" s="7" t="s">
        <v>61</v>
      </c>
      <c r="C131" s="7" t="s">
        <v>76</v>
      </c>
      <c r="D131" s="9">
        <v>1303</v>
      </c>
      <c r="E131" s="9">
        <v>1223</v>
      </c>
      <c r="F131" s="9">
        <v>345</v>
      </c>
    </row>
    <row r="132" spans="1:6" x14ac:dyDescent="0.3">
      <c r="A132" s="3" t="s">
        <v>286</v>
      </c>
      <c r="B132" s="7" t="s">
        <v>46</v>
      </c>
      <c r="C132" s="7" t="s">
        <v>62</v>
      </c>
      <c r="D132" s="9">
        <v>319</v>
      </c>
      <c r="E132" s="9">
        <v>286</v>
      </c>
      <c r="F132" s="9">
        <v>185</v>
      </c>
    </row>
    <row r="133" spans="1:6" x14ac:dyDescent="0.3">
      <c r="A133" s="3" t="s">
        <v>286</v>
      </c>
      <c r="B133" s="7" t="s">
        <v>46</v>
      </c>
      <c r="C133" s="7" t="s">
        <v>66</v>
      </c>
      <c r="D133" s="9">
        <v>320</v>
      </c>
      <c r="E133" s="9">
        <v>293</v>
      </c>
      <c r="F133" s="9">
        <v>187</v>
      </c>
    </row>
    <row r="134" spans="1:6" x14ac:dyDescent="0.3">
      <c r="A134" s="3" t="s">
        <v>286</v>
      </c>
      <c r="B134" s="7" t="s">
        <v>46</v>
      </c>
      <c r="C134" s="7" t="s">
        <v>70</v>
      </c>
      <c r="D134" s="9">
        <v>318</v>
      </c>
      <c r="E134" s="9">
        <v>302</v>
      </c>
      <c r="F134" s="9">
        <v>189</v>
      </c>
    </row>
    <row r="135" spans="1:6" x14ac:dyDescent="0.3">
      <c r="A135" s="3" t="s">
        <v>286</v>
      </c>
      <c r="B135" s="7" t="s">
        <v>46</v>
      </c>
      <c r="C135" s="7" t="s">
        <v>74</v>
      </c>
      <c r="D135" s="9">
        <v>321</v>
      </c>
      <c r="E135" s="9">
        <v>289</v>
      </c>
      <c r="F135" s="9">
        <v>183</v>
      </c>
    </row>
    <row r="136" spans="1:6" x14ac:dyDescent="0.3">
      <c r="A136" s="3" t="s">
        <v>286</v>
      </c>
      <c r="B136" s="7" t="s">
        <v>46</v>
      </c>
      <c r="C136" s="7" t="s">
        <v>76</v>
      </c>
      <c r="D136" s="9">
        <v>320</v>
      </c>
      <c r="E136" s="9">
        <v>301</v>
      </c>
      <c r="F136" s="9">
        <v>185</v>
      </c>
    </row>
    <row r="137" spans="1:6" x14ac:dyDescent="0.3">
      <c r="A137" s="3" t="s">
        <v>286</v>
      </c>
      <c r="B137" s="7" t="s">
        <v>49</v>
      </c>
      <c r="C137" s="7" t="s">
        <v>62</v>
      </c>
      <c r="D137" s="9">
        <v>329</v>
      </c>
      <c r="E137" s="9">
        <v>298</v>
      </c>
      <c r="F137" s="9">
        <v>195</v>
      </c>
    </row>
    <row r="138" spans="1:6" x14ac:dyDescent="0.3">
      <c r="A138" s="3" t="s">
        <v>286</v>
      </c>
      <c r="B138" s="7" t="s">
        <v>49</v>
      </c>
      <c r="C138" s="7" t="s">
        <v>66</v>
      </c>
      <c r="D138" s="9">
        <v>330</v>
      </c>
      <c r="E138" s="9">
        <v>304</v>
      </c>
      <c r="F138" s="9">
        <v>197</v>
      </c>
    </row>
    <row r="139" spans="1:6" x14ac:dyDescent="0.3">
      <c r="A139" s="3" t="s">
        <v>286</v>
      </c>
      <c r="B139" s="7" t="s">
        <v>49</v>
      </c>
      <c r="C139" s="7" t="s">
        <v>70</v>
      </c>
      <c r="D139" s="9">
        <v>328</v>
      </c>
      <c r="E139" s="9">
        <v>312</v>
      </c>
      <c r="F139" s="9">
        <v>199</v>
      </c>
    </row>
    <row r="140" spans="1:6" x14ac:dyDescent="0.3">
      <c r="A140" s="3" t="s">
        <v>286</v>
      </c>
      <c r="B140" s="7" t="s">
        <v>49</v>
      </c>
      <c r="C140" s="7" t="s">
        <v>74</v>
      </c>
      <c r="D140" s="9">
        <v>331</v>
      </c>
      <c r="E140" s="9">
        <v>299</v>
      </c>
      <c r="F140" s="9">
        <v>193</v>
      </c>
    </row>
    <row r="141" spans="1:6" x14ac:dyDescent="0.3">
      <c r="A141" s="3" t="s">
        <v>286</v>
      </c>
      <c r="B141" s="7" t="s">
        <v>49</v>
      </c>
      <c r="C141" s="7" t="s">
        <v>76</v>
      </c>
      <c r="D141" s="9">
        <v>330</v>
      </c>
      <c r="E141" s="9">
        <v>309</v>
      </c>
      <c r="F141" s="9">
        <v>195</v>
      </c>
    </row>
    <row r="142" spans="1:6" x14ac:dyDescent="0.3">
      <c r="A142" s="3" t="s">
        <v>286</v>
      </c>
      <c r="B142" s="7" t="s">
        <v>50</v>
      </c>
      <c r="C142" s="7" t="s">
        <v>62</v>
      </c>
      <c r="D142" s="9">
        <v>339</v>
      </c>
      <c r="E142" s="9">
        <v>304</v>
      </c>
      <c r="F142" s="9">
        <v>200</v>
      </c>
    </row>
    <row r="143" spans="1:6" x14ac:dyDescent="0.3">
      <c r="A143" s="3" t="s">
        <v>286</v>
      </c>
      <c r="B143" s="7" t="s">
        <v>50</v>
      </c>
      <c r="C143" s="7" t="s">
        <v>66</v>
      </c>
      <c r="D143" s="9">
        <v>340</v>
      </c>
      <c r="E143" s="9">
        <v>314</v>
      </c>
      <c r="F143" s="9">
        <v>202</v>
      </c>
    </row>
    <row r="144" spans="1:6" x14ac:dyDescent="0.3">
      <c r="A144" s="3" t="s">
        <v>286</v>
      </c>
      <c r="B144" s="7" t="s">
        <v>50</v>
      </c>
      <c r="C144" s="7" t="s">
        <v>70</v>
      </c>
      <c r="D144" s="9">
        <v>338</v>
      </c>
      <c r="E144" s="9">
        <v>322</v>
      </c>
      <c r="F144" s="9">
        <v>204</v>
      </c>
    </row>
    <row r="145" spans="1:6" x14ac:dyDescent="0.3">
      <c r="A145" s="3" t="s">
        <v>286</v>
      </c>
      <c r="B145" s="7" t="s">
        <v>50</v>
      </c>
      <c r="C145" s="7" t="s">
        <v>74</v>
      </c>
      <c r="D145" s="9">
        <v>341</v>
      </c>
      <c r="E145" s="9">
        <v>306</v>
      </c>
      <c r="F145" s="9">
        <v>198</v>
      </c>
    </row>
    <row r="146" spans="1:6" x14ac:dyDescent="0.3">
      <c r="A146" s="3" t="s">
        <v>286</v>
      </c>
      <c r="B146" s="7" t="s">
        <v>50</v>
      </c>
      <c r="C146" s="7" t="s">
        <v>76</v>
      </c>
      <c r="D146" s="9">
        <v>340</v>
      </c>
      <c r="E146" s="9">
        <v>317</v>
      </c>
      <c r="F146" s="9">
        <v>200</v>
      </c>
    </row>
    <row r="147" spans="1:6" x14ac:dyDescent="0.3">
      <c r="A147" s="3" t="s">
        <v>286</v>
      </c>
      <c r="B147" s="7" t="s">
        <v>51</v>
      </c>
      <c r="C147" s="7" t="s">
        <v>62</v>
      </c>
      <c r="D147" s="9">
        <v>379</v>
      </c>
      <c r="E147" s="9">
        <v>344</v>
      </c>
      <c r="F147" s="9">
        <v>215</v>
      </c>
    </row>
    <row r="148" spans="1:6" x14ac:dyDescent="0.3">
      <c r="A148" s="3" t="s">
        <v>286</v>
      </c>
      <c r="B148" s="7" t="s">
        <v>51</v>
      </c>
      <c r="C148" s="7" t="s">
        <v>66</v>
      </c>
      <c r="D148" s="9">
        <v>380</v>
      </c>
      <c r="E148" s="9">
        <v>350</v>
      </c>
      <c r="F148" s="9">
        <v>217</v>
      </c>
    </row>
    <row r="149" spans="1:6" x14ac:dyDescent="0.3">
      <c r="A149" s="3" t="s">
        <v>286</v>
      </c>
      <c r="B149" s="7" t="s">
        <v>51</v>
      </c>
      <c r="C149" s="7" t="s">
        <v>70</v>
      </c>
      <c r="D149" s="9">
        <v>378</v>
      </c>
      <c r="E149" s="9">
        <v>359</v>
      </c>
      <c r="F149" s="9">
        <v>219</v>
      </c>
    </row>
    <row r="150" spans="1:6" x14ac:dyDescent="0.3">
      <c r="A150" s="3" t="s">
        <v>286</v>
      </c>
      <c r="B150" s="7" t="s">
        <v>51</v>
      </c>
      <c r="C150" s="7" t="s">
        <v>74</v>
      </c>
      <c r="D150" s="9">
        <v>381</v>
      </c>
      <c r="E150" s="9">
        <v>344</v>
      </c>
      <c r="F150" s="9">
        <v>213</v>
      </c>
    </row>
    <row r="151" spans="1:6" x14ac:dyDescent="0.3">
      <c r="A151" s="3" t="s">
        <v>286</v>
      </c>
      <c r="B151" s="7" t="s">
        <v>51</v>
      </c>
      <c r="C151" s="7" t="s">
        <v>76</v>
      </c>
      <c r="D151" s="9">
        <v>380</v>
      </c>
      <c r="E151" s="9">
        <v>356</v>
      </c>
      <c r="F151" s="9">
        <v>215</v>
      </c>
    </row>
    <row r="152" spans="1:6" x14ac:dyDescent="0.3">
      <c r="A152" s="3" t="s">
        <v>286</v>
      </c>
      <c r="B152" s="7" t="s">
        <v>52</v>
      </c>
      <c r="C152" s="7" t="s">
        <v>62</v>
      </c>
      <c r="D152" s="9">
        <v>279</v>
      </c>
      <c r="E152" s="9">
        <v>251</v>
      </c>
      <c r="F152" s="9">
        <v>180</v>
      </c>
    </row>
    <row r="153" spans="1:6" x14ac:dyDescent="0.3">
      <c r="A153" s="3" t="s">
        <v>286</v>
      </c>
      <c r="B153" s="7" t="s">
        <v>52</v>
      </c>
      <c r="C153" s="7" t="s">
        <v>66</v>
      </c>
      <c r="D153" s="9">
        <v>280</v>
      </c>
      <c r="E153" s="9">
        <v>260</v>
      </c>
      <c r="F153" s="9">
        <v>182</v>
      </c>
    </row>
    <row r="154" spans="1:6" x14ac:dyDescent="0.3">
      <c r="A154" s="3" t="s">
        <v>286</v>
      </c>
      <c r="B154" s="7" t="s">
        <v>52</v>
      </c>
      <c r="C154" s="7" t="s">
        <v>70</v>
      </c>
      <c r="D154" s="9">
        <v>278</v>
      </c>
      <c r="E154" s="9">
        <v>262</v>
      </c>
      <c r="F154" s="9">
        <v>184</v>
      </c>
    </row>
    <row r="155" spans="1:6" x14ac:dyDescent="0.3">
      <c r="A155" s="3" t="s">
        <v>286</v>
      </c>
      <c r="B155" s="7" t="s">
        <v>52</v>
      </c>
      <c r="C155" s="7" t="s">
        <v>74</v>
      </c>
      <c r="D155" s="9">
        <v>280</v>
      </c>
      <c r="E155" s="9">
        <v>252</v>
      </c>
      <c r="F155" s="9">
        <v>178</v>
      </c>
    </row>
    <row r="156" spans="1:6" x14ac:dyDescent="0.3">
      <c r="A156" s="3" t="s">
        <v>286</v>
      </c>
      <c r="B156" s="7" t="s">
        <v>52</v>
      </c>
      <c r="C156" s="7" t="s">
        <v>76</v>
      </c>
      <c r="D156" s="9">
        <v>280</v>
      </c>
      <c r="E156" s="9">
        <v>265</v>
      </c>
      <c r="F156" s="9">
        <v>180</v>
      </c>
    </row>
    <row r="157" spans="1:6" x14ac:dyDescent="0.3">
      <c r="A157" s="3" t="s">
        <v>286</v>
      </c>
      <c r="B157" s="7" t="s">
        <v>54</v>
      </c>
      <c r="C157" s="7" t="s">
        <v>62</v>
      </c>
      <c r="D157" s="9">
        <v>179</v>
      </c>
      <c r="E157" s="9">
        <v>161</v>
      </c>
      <c r="F157" s="9">
        <v>70</v>
      </c>
    </row>
    <row r="158" spans="1:6" x14ac:dyDescent="0.3">
      <c r="A158" s="3" t="s">
        <v>286</v>
      </c>
      <c r="B158" s="7" t="s">
        <v>54</v>
      </c>
      <c r="C158" s="7" t="s">
        <v>66</v>
      </c>
      <c r="D158" s="9">
        <v>180</v>
      </c>
      <c r="E158" s="9">
        <v>166</v>
      </c>
      <c r="F158" s="9">
        <v>71</v>
      </c>
    </row>
    <row r="159" spans="1:6" x14ac:dyDescent="0.3">
      <c r="A159" s="3" t="s">
        <v>286</v>
      </c>
      <c r="B159" s="7" t="s">
        <v>54</v>
      </c>
      <c r="C159" s="7" t="s">
        <v>70</v>
      </c>
      <c r="D159" s="9">
        <v>178</v>
      </c>
      <c r="E159" s="9">
        <v>169</v>
      </c>
      <c r="F159" s="9">
        <v>71</v>
      </c>
    </row>
    <row r="160" spans="1:6" x14ac:dyDescent="0.3">
      <c r="A160" s="3" t="s">
        <v>286</v>
      </c>
      <c r="B160" s="7" t="s">
        <v>54</v>
      </c>
      <c r="C160" s="7" t="s">
        <v>74</v>
      </c>
      <c r="D160" s="9">
        <v>180</v>
      </c>
      <c r="E160" s="9">
        <v>163</v>
      </c>
      <c r="F160" s="9">
        <v>69</v>
      </c>
    </row>
    <row r="161" spans="1:6" x14ac:dyDescent="0.3">
      <c r="A161" s="3" t="s">
        <v>286</v>
      </c>
      <c r="B161" s="7" t="s">
        <v>54</v>
      </c>
      <c r="C161" s="7" t="s">
        <v>76</v>
      </c>
      <c r="D161" s="9">
        <v>179</v>
      </c>
      <c r="E161" s="9">
        <v>168</v>
      </c>
      <c r="F161" s="9">
        <v>70</v>
      </c>
    </row>
    <row r="162" spans="1:6" x14ac:dyDescent="0.3">
      <c r="A162" s="3" t="s">
        <v>286</v>
      </c>
      <c r="B162" s="7" t="s">
        <v>55</v>
      </c>
      <c r="C162" s="7" t="s">
        <v>62</v>
      </c>
      <c r="D162" s="9">
        <v>199</v>
      </c>
      <c r="E162" s="9">
        <v>180</v>
      </c>
      <c r="F162" s="9">
        <v>80</v>
      </c>
    </row>
    <row r="163" spans="1:6" x14ac:dyDescent="0.3">
      <c r="A163" s="3" t="s">
        <v>286</v>
      </c>
      <c r="B163" s="7" t="s">
        <v>55</v>
      </c>
      <c r="C163" s="7" t="s">
        <v>66</v>
      </c>
      <c r="D163" s="9">
        <v>200</v>
      </c>
      <c r="E163" s="9">
        <v>184</v>
      </c>
      <c r="F163" s="9">
        <v>81</v>
      </c>
    </row>
    <row r="164" spans="1:6" x14ac:dyDescent="0.3">
      <c r="A164" s="3" t="s">
        <v>286</v>
      </c>
      <c r="B164" s="7" t="s">
        <v>55</v>
      </c>
      <c r="C164" s="7" t="s">
        <v>70</v>
      </c>
      <c r="D164" s="9">
        <v>198</v>
      </c>
      <c r="E164" s="9">
        <v>187</v>
      </c>
      <c r="F164" s="9">
        <v>82</v>
      </c>
    </row>
    <row r="165" spans="1:6" x14ac:dyDescent="0.3">
      <c r="A165" s="3" t="s">
        <v>286</v>
      </c>
      <c r="B165" s="7" t="s">
        <v>55</v>
      </c>
      <c r="C165" s="7" t="s">
        <v>74</v>
      </c>
      <c r="D165" s="9">
        <v>200</v>
      </c>
      <c r="E165" s="9">
        <v>181</v>
      </c>
      <c r="F165" s="9">
        <v>79</v>
      </c>
    </row>
    <row r="166" spans="1:6" x14ac:dyDescent="0.3">
      <c r="A166" s="3" t="s">
        <v>286</v>
      </c>
      <c r="B166" s="7" t="s">
        <v>55</v>
      </c>
      <c r="C166" s="7" t="s">
        <v>76</v>
      </c>
      <c r="D166" s="9">
        <v>199</v>
      </c>
      <c r="E166" s="9">
        <v>187</v>
      </c>
      <c r="F166" s="9">
        <v>80</v>
      </c>
    </row>
    <row r="167" spans="1:6" x14ac:dyDescent="0.3">
      <c r="A167" s="3" t="s">
        <v>286</v>
      </c>
      <c r="B167" s="7" t="s">
        <v>56</v>
      </c>
      <c r="C167" s="7" t="s">
        <v>62</v>
      </c>
      <c r="D167" s="9">
        <v>219</v>
      </c>
      <c r="E167" s="9">
        <v>198</v>
      </c>
      <c r="F167" s="9">
        <v>90</v>
      </c>
    </row>
    <row r="168" spans="1:6" x14ac:dyDescent="0.3">
      <c r="A168" s="3" t="s">
        <v>286</v>
      </c>
      <c r="B168" s="7" t="s">
        <v>56</v>
      </c>
      <c r="C168" s="7" t="s">
        <v>66</v>
      </c>
      <c r="D168" s="9">
        <v>220</v>
      </c>
      <c r="E168" s="9">
        <v>203</v>
      </c>
      <c r="F168" s="9">
        <v>91</v>
      </c>
    </row>
    <row r="169" spans="1:6" x14ac:dyDescent="0.3">
      <c r="A169" s="3" t="s">
        <v>286</v>
      </c>
      <c r="B169" s="7" t="s">
        <v>56</v>
      </c>
      <c r="C169" s="7" t="s">
        <v>70</v>
      </c>
      <c r="D169" s="9">
        <v>218</v>
      </c>
      <c r="E169" s="9">
        <v>207</v>
      </c>
      <c r="F169" s="9">
        <v>92</v>
      </c>
    </row>
    <row r="170" spans="1:6" x14ac:dyDescent="0.3">
      <c r="A170" s="3" t="s">
        <v>286</v>
      </c>
      <c r="B170" s="7" t="s">
        <v>56</v>
      </c>
      <c r="C170" s="7" t="s">
        <v>74</v>
      </c>
      <c r="D170" s="9">
        <v>220</v>
      </c>
      <c r="E170" s="9">
        <v>197</v>
      </c>
      <c r="F170" s="9">
        <v>89</v>
      </c>
    </row>
    <row r="171" spans="1:6" x14ac:dyDescent="0.3">
      <c r="A171" s="3" t="s">
        <v>286</v>
      </c>
      <c r="B171" s="7" t="s">
        <v>56</v>
      </c>
      <c r="C171" s="7" t="s">
        <v>76</v>
      </c>
      <c r="D171" s="9">
        <v>219</v>
      </c>
      <c r="E171" s="9">
        <v>207</v>
      </c>
      <c r="F171" s="9">
        <v>90</v>
      </c>
    </row>
    <row r="172" spans="1:6" x14ac:dyDescent="0.3">
      <c r="A172" s="3" t="s">
        <v>286</v>
      </c>
      <c r="B172" s="7" t="s">
        <v>57</v>
      </c>
      <c r="C172" s="7" t="s">
        <v>62</v>
      </c>
      <c r="D172" s="9">
        <v>189</v>
      </c>
      <c r="E172" s="9">
        <v>171</v>
      </c>
      <c r="F172" s="9">
        <v>85</v>
      </c>
    </row>
    <row r="173" spans="1:6" x14ac:dyDescent="0.3">
      <c r="A173" s="3" t="s">
        <v>286</v>
      </c>
      <c r="B173" s="7" t="s">
        <v>57</v>
      </c>
      <c r="C173" s="7" t="s">
        <v>66</v>
      </c>
      <c r="D173" s="9">
        <v>190</v>
      </c>
      <c r="E173" s="9">
        <v>174</v>
      </c>
      <c r="F173" s="9">
        <v>86</v>
      </c>
    </row>
    <row r="174" spans="1:6" x14ac:dyDescent="0.3">
      <c r="A174" s="3" t="s">
        <v>286</v>
      </c>
      <c r="B174" s="7" t="s">
        <v>57</v>
      </c>
      <c r="C174" s="7" t="s">
        <v>70</v>
      </c>
      <c r="D174" s="9">
        <v>188</v>
      </c>
      <c r="E174" s="9">
        <v>179</v>
      </c>
      <c r="F174" s="9">
        <v>87</v>
      </c>
    </row>
    <row r="175" spans="1:6" x14ac:dyDescent="0.3">
      <c r="A175" s="3" t="s">
        <v>286</v>
      </c>
      <c r="B175" s="7" t="s">
        <v>57</v>
      </c>
      <c r="C175" s="7" t="s">
        <v>74</v>
      </c>
      <c r="D175" s="9">
        <v>190</v>
      </c>
      <c r="E175" s="9">
        <v>172</v>
      </c>
      <c r="F175" s="9">
        <v>84</v>
      </c>
    </row>
    <row r="176" spans="1:6" x14ac:dyDescent="0.3">
      <c r="A176" s="3" t="s">
        <v>286</v>
      </c>
      <c r="B176" s="7" t="s">
        <v>57</v>
      </c>
      <c r="C176" s="7" t="s">
        <v>76</v>
      </c>
      <c r="D176" s="9">
        <v>189</v>
      </c>
      <c r="E176" s="9">
        <v>178</v>
      </c>
      <c r="F176" s="9">
        <v>85</v>
      </c>
    </row>
    <row r="177" spans="1:6" x14ac:dyDescent="0.3">
      <c r="A177" s="3" t="s">
        <v>286</v>
      </c>
      <c r="B177" s="7" t="s">
        <v>58</v>
      </c>
      <c r="C177" s="7" t="s">
        <v>62</v>
      </c>
      <c r="D177" s="9">
        <v>5600</v>
      </c>
      <c r="E177" s="9">
        <v>5035</v>
      </c>
      <c r="F177" s="9">
        <v>950</v>
      </c>
    </row>
    <row r="178" spans="1:6" x14ac:dyDescent="0.3">
      <c r="A178" s="3" t="s">
        <v>286</v>
      </c>
      <c r="B178" s="7" t="s">
        <v>58</v>
      </c>
      <c r="C178" s="7" t="s">
        <v>66</v>
      </c>
      <c r="D178" s="9">
        <v>5617</v>
      </c>
      <c r="E178" s="9">
        <v>5141</v>
      </c>
      <c r="F178" s="9">
        <v>960</v>
      </c>
    </row>
    <row r="179" spans="1:6" x14ac:dyDescent="0.3">
      <c r="A179" s="3" t="s">
        <v>286</v>
      </c>
      <c r="B179" s="7" t="s">
        <v>58</v>
      </c>
      <c r="C179" s="7" t="s">
        <v>70</v>
      </c>
      <c r="D179" s="9">
        <v>5583</v>
      </c>
      <c r="E179" s="9">
        <v>5325</v>
      </c>
      <c r="F179" s="9">
        <v>969</v>
      </c>
    </row>
    <row r="180" spans="1:6" x14ac:dyDescent="0.3">
      <c r="A180" s="3" t="s">
        <v>286</v>
      </c>
      <c r="B180" s="7" t="s">
        <v>58</v>
      </c>
      <c r="C180" s="7" t="s">
        <v>74</v>
      </c>
      <c r="D180" s="9">
        <v>5628</v>
      </c>
      <c r="E180" s="9">
        <v>5060</v>
      </c>
      <c r="F180" s="9">
        <v>940</v>
      </c>
    </row>
    <row r="181" spans="1:6" x14ac:dyDescent="0.3">
      <c r="A181" s="3" t="s">
        <v>286</v>
      </c>
      <c r="B181" s="7" t="s">
        <v>58</v>
      </c>
      <c r="C181" s="7" t="s">
        <v>76</v>
      </c>
      <c r="D181" s="9">
        <v>5611</v>
      </c>
      <c r="E181" s="9">
        <v>5293</v>
      </c>
      <c r="F181" s="9">
        <v>950</v>
      </c>
    </row>
    <row r="182" spans="1:6" x14ac:dyDescent="0.3">
      <c r="A182" s="3" t="s">
        <v>286</v>
      </c>
      <c r="B182" s="7" t="s">
        <v>59</v>
      </c>
      <c r="C182" s="7" t="s">
        <v>62</v>
      </c>
      <c r="D182" s="9">
        <v>5450</v>
      </c>
      <c r="E182" s="9">
        <v>4896</v>
      </c>
      <c r="F182" s="9">
        <v>930</v>
      </c>
    </row>
    <row r="183" spans="1:6" x14ac:dyDescent="0.3">
      <c r="A183" s="3" t="s">
        <v>286</v>
      </c>
      <c r="B183" s="7" t="s">
        <v>59</v>
      </c>
      <c r="C183" s="7" t="s">
        <v>66</v>
      </c>
      <c r="D183" s="9">
        <v>5466</v>
      </c>
      <c r="E183" s="9">
        <v>5041</v>
      </c>
      <c r="F183" s="9">
        <v>939</v>
      </c>
    </row>
    <row r="184" spans="1:6" x14ac:dyDescent="0.3">
      <c r="A184" s="3" t="s">
        <v>286</v>
      </c>
      <c r="B184" s="7" t="s">
        <v>59</v>
      </c>
      <c r="C184" s="7" t="s">
        <v>70</v>
      </c>
      <c r="D184" s="9">
        <v>5434</v>
      </c>
      <c r="E184" s="9">
        <v>5168</v>
      </c>
      <c r="F184" s="9">
        <v>949</v>
      </c>
    </row>
    <row r="185" spans="1:6" x14ac:dyDescent="0.3">
      <c r="A185" s="3" t="s">
        <v>286</v>
      </c>
      <c r="B185" s="7" t="s">
        <v>59</v>
      </c>
      <c r="C185" s="7" t="s">
        <v>74</v>
      </c>
      <c r="D185" s="9">
        <v>5477</v>
      </c>
      <c r="E185" s="9">
        <v>4980</v>
      </c>
      <c r="F185" s="9">
        <v>921</v>
      </c>
    </row>
    <row r="186" spans="1:6" x14ac:dyDescent="0.3">
      <c r="A186" s="3" t="s">
        <v>286</v>
      </c>
      <c r="B186" s="7" t="s">
        <v>59</v>
      </c>
      <c r="C186" s="7" t="s">
        <v>76</v>
      </c>
      <c r="D186" s="9">
        <v>5461</v>
      </c>
      <c r="E186" s="9">
        <v>5155</v>
      </c>
      <c r="F186" s="9">
        <v>930</v>
      </c>
    </row>
    <row r="187" spans="1:6" x14ac:dyDescent="0.3">
      <c r="A187" s="3" t="s">
        <v>286</v>
      </c>
      <c r="B187" s="7" t="s">
        <v>60</v>
      </c>
      <c r="C187" s="7" t="s">
        <v>62</v>
      </c>
      <c r="D187" s="9">
        <v>5300</v>
      </c>
      <c r="E187" s="9">
        <v>4778</v>
      </c>
      <c r="F187" s="9">
        <v>920</v>
      </c>
    </row>
    <row r="188" spans="1:6" x14ac:dyDescent="0.3">
      <c r="A188" s="3" t="s">
        <v>286</v>
      </c>
      <c r="B188" s="7" t="s">
        <v>60</v>
      </c>
      <c r="C188" s="7" t="s">
        <v>66</v>
      </c>
      <c r="D188" s="9">
        <v>5316</v>
      </c>
      <c r="E188" s="9">
        <v>4870</v>
      </c>
      <c r="F188" s="9">
        <v>929</v>
      </c>
    </row>
    <row r="189" spans="1:6" x14ac:dyDescent="0.3">
      <c r="A189" s="3" t="s">
        <v>286</v>
      </c>
      <c r="B189" s="7" t="s">
        <v>60</v>
      </c>
      <c r="C189" s="7" t="s">
        <v>70</v>
      </c>
      <c r="D189" s="9">
        <v>5284</v>
      </c>
      <c r="E189" s="9">
        <v>5032</v>
      </c>
      <c r="F189" s="9">
        <v>938</v>
      </c>
    </row>
    <row r="190" spans="1:6" x14ac:dyDescent="0.3">
      <c r="A190" s="3" t="s">
        <v>286</v>
      </c>
      <c r="B190" s="7" t="s">
        <v>60</v>
      </c>
      <c r="C190" s="7" t="s">
        <v>74</v>
      </c>
      <c r="D190" s="9">
        <v>5326</v>
      </c>
      <c r="E190" s="9">
        <v>4782</v>
      </c>
      <c r="F190" s="9">
        <v>911</v>
      </c>
    </row>
    <row r="191" spans="1:6" x14ac:dyDescent="0.3">
      <c r="A191" s="3" t="s">
        <v>286</v>
      </c>
      <c r="B191" s="7" t="s">
        <v>60</v>
      </c>
      <c r="C191" s="7" t="s">
        <v>76</v>
      </c>
      <c r="D191" s="9">
        <v>5311</v>
      </c>
      <c r="E191" s="9">
        <v>4970</v>
      </c>
      <c r="F191" s="9">
        <v>920</v>
      </c>
    </row>
    <row r="192" spans="1:6" x14ac:dyDescent="0.3">
      <c r="A192" s="3" t="s">
        <v>286</v>
      </c>
      <c r="B192" s="7" t="s">
        <v>61</v>
      </c>
      <c r="C192" s="7" t="s">
        <v>62</v>
      </c>
      <c r="D192" s="9">
        <v>1300</v>
      </c>
      <c r="E192" s="9">
        <v>1171</v>
      </c>
      <c r="F192" s="9">
        <v>345</v>
      </c>
    </row>
    <row r="193" spans="1:6" x14ac:dyDescent="0.3">
      <c r="A193" s="3" t="s">
        <v>286</v>
      </c>
      <c r="B193" s="7" t="s">
        <v>61</v>
      </c>
      <c r="C193" s="7" t="s">
        <v>66</v>
      </c>
      <c r="D193" s="9">
        <v>1304</v>
      </c>
      <c r="E193" s="9">
        <v>1198</v>
      </c>
      <c r="F193" s="9">
        <v>348</v>
      </c>
    </row>
    <row r="194" spans="1:6" x14ac:dyDescent="0.3">
      <c r="A194" s="3" t="s">
        <v>286</v>
      </c>
      <c r="B194" s="7" t="s">
        <v>61</v>
      </c>
      <c r="C194" s="7" t="s">
        <v>70</v>
      </c>
      <c r="D194" s="9">
        <v>1296</v>
      </c>
      <c r="E194" s="9">
        <v>1222</v>
      </c>
      <c r="F194" s="9">
        <v>352</v>
      </c>
    </row>
    <row r="195" spans="1:6" x14ac:dyDescent="0.3">
      <c r="A195" s="3" t="s">
        <v>286</v>
      </c>
      <c r="B195" s="7" t="s">
        <v>61</v>
      </c>
      <c r="C195" s="7" t="s">
        <v>74</v>
      </c>
      <c r="D195" s="9">
        <v>1306</v>
      </c>
      <c r="E195" s="9">
        <v>1176</v>
      </c>
      <c r="F195" s="9">
        <v>342</v>
      </c>
    </row>
    <row r="196" spans="1:6" x14ac:dyDescent="0.3">
      <c r="A196" s="3" t="s">
        <v>286</v>
      </c>
      <c r="B196" s="7" t="s">
        <v>61</v>
      </c>
      <c r="C196" s="7" t="s">
        <v>76</v>
      </c>
      <c r="D196" s="9">
        <v>1303</v>
      </c>
      <c r="E196" s="9">
        <v>1226</v>
      </c>
      <c r="F196" s="9">
        <v>345</v>
      </c>
    </row>
    <row r="197" spans="1:6" x14ac:dyDescent="0.3">
      <c r="A197" s="3" t="s">
        <v>287</v>
      </c>
      <c r="B197" s="7" t="s">
        <v>46</v>
      </c>
      <c r="C197" s="7" t="s">
        <v>62</v>
      </c>
      <c r="D197" s="9">
        <v>319</v>
      </c>
      <c r="E197" s="9">
        <v>287</v>
      </c>
      <c r="F197" s="9">
        <v>185</v>
      </c>
    </row>
    <row r="198" spans="1:6" x14ac:dyDescent="0.3">
      <c r="A198" s="3" t="s">
        <v>287</v>
      </c>
      <c r="B198" s="7" t="s">
        <v>46</v>
      </c>
      <c r="C198" s="7" t="s">
        <v>66</v>
      </c>
      <c r="D198" s="9">
        <v>320</v>
      </c>
      <c r="E198" s="9">
        <v>291</v>
      </c>
      <c r="F198" s="9">
        <v>187</v>
      </c>
    </row>
    <row r="199" spans="1:6" x14ac:dyDescent="0.3">
      <c r="A199" s="3" t="s">
        <v>287</v>
      </c>
      <c r="B199" s="7" t="s">
        <v>46</v>
      </c>
      <c r="C199" s="7" t="s">
        <v>70</v>
      </c>
      <c r="D199" s="9">
        <v>318</v>
      </c>
      <c r="E199" s="9">
        <v>301</v>
      </c>
      <c r="F199" s="9">
        <v>189</v>
      </c>
    </row>
    <row r="200" spans="1:6" x14ac:dyDescent="0.3">
      <c r="A200" s="3" t="s">
        <v>287</v>
      </c>
      <c r="B200" s="7" t="s">
        <v>46</v>
      </c>
      <c r="C200" s="7" t="s">
        <v>74</v>
      </c>
      <c r="D200" s="9">
        <v>321</v>
      </c>
      <c r="E200" s="9">
        <v>291</v>
      </c>
      <c r="F200" s="9">
        <v>183</v>
      </c>
    </row>
    <row r="201" spans="1:6" x14ac:dyDescent="0.3">
      <c r="A201" s="3" t="s">
        <v>287</v>
      </c>
      <c r="B201" s="7" t="s">
        <v>46</v>
      </c>
      <c r="C201" s="7" t="s">
        <v>76</v>
      </c>
      <c r="D201" s="9">
        <v>320</v>
      </c>
      <c r="E201" s="9">
        <v>301</v>
      </c>
      <c r="F201" s="9">
        <v>185</v>
      </c>
    </row>
    <row r="202" spans="1:6" x14ac:dyDescent="0.3">
      <c r="A202" s="3" t="s">
        <v>287</v>
      </c>
      <c r="B202" s="7" t="s">
        <v>49</v>
      </c>
      <c r="C202" s="7" t="s">
        <v>62</v>
      </c>
      <c r="D202" s="9">
        <v>329</v>
      </c>
      <c r="E202" s="9">
        <v>296</v>
      </c>
      <c r="F202" s="9">
        <v>195</v>
      </c>
    </row>
    <row r="203" spans="1:6" x14ac:dyDescent="0.3">
      <c r="A203" s="3" t="s">
        <v>287</v>
      </c>
      <c r="B203" s="7" t="s">
        <v>49</v>
      </c>
      <c r="C203" s="7" t="s">
        <v>66</v>
      </c>
      <c r="D203" s="9">
        <v>330</v>
      </c>
      <c r="E203" s="9">
        <v>305</v>
      </c>
      <c r="F203" s="9">
        <v>197</v>
      </c>
    </row>
    <row r="204" spans="1:6" x14ac:dyDescent="0.3">
      <c r="A204" s="3" t="s">
        <v>287</v>
      </c>
      <c r="B204" s="7" t="s">
        <v>49</v>
      </c>
      <c r="C204" s="7" t="s">
        <v>70</v>
      </c>
      <c r="D204" s="9">
        <v>328</v>
      </c>
      <c r="E204" s="9">
        <v>313</v>
      </c>
      <c r="F204" s="9">
        <v>199</v>
      </c>
    </row>
    <row r="205" spans="1:6" x14ac:dyDescent="0.3">
      <c r="A205" s="3" t="s">
        <v>287</v>
      </c>
      <c r="B205" s="7" t="s">
        <v>49</v>
      </c>
      <c r="C205" s="7" t="s">
        <v>74</v>
      </c>
      <c r="D205" s="9">
        <v>331</v>
      </c>
      <c r="E205" s="9">
        <v>298</v>
      </c>
      <c r="F205" s="9">
        <v>193</v>
      </c>
    </row>
    <row r="206" spans="1:6" x14ac:dyDescent="0.3">
      <c r="A206" s="3" t="s">
        <v>287</v>
      </c>
      <c r="B206" s="7" t="s">
        <v>49</v>
      </c>
      <c r="C206" s="7" t="s">
        <v>76</v>
      </c>
      <c r="D206" s="9">
        <v>330</v>
      </c>
      <c r="E206" s="9">
        <v>313</v>
      </c>
      <c r="F206" s="9">
        <v>195</v>
      </c>
    </row>
    <row r="207" spans="1:6" x14ac:dyDescent="0.3">
      <c r="A207" s="3" t="s">
        <v>287</v>
      </c>
      <c r="B207" s="7" t="s">
        <v>50</v>
      </c>
      <c r="C207" s="7" t="s">
        <v>62</v>
      </c>
      <c r="D207" s="9">
        <v>339</v>
      </c>
      <c r="E207" s="9">
        <v>303</v>
      </c>
      <c r="F207" s="9">
        <v>200</v>
      </c>
    </row>
    <row r="208" spans="1:6" x14ac:dyDescent="0.3">
      <c r="A208" s="3" t="s">
        <v>287</v>
      </c>
      <c r="B208" s="7" t="s">
        <v>50</v>
      </c>
      <c r="C208" s="7" t="s">
        <v>66</v>
      </c>
      <c r="D208" s="9">
        <v>340</v>
      </c>
      <c r="E208" s="9">
        <v>317</v>
      </c>
      <c r="F208" s="9">
        <v>202</v>
      </c>
    </row>
    <row r="209" spans="1:6" x14ac:dyDescent="0.3">
      <c r="A209" s="3" t="s">
        <v>287</v>
      </c>
      <c r="B209" s="7" t="s">
        <v>50</v>
      </c>
      <c r="C209" s="7" t="s">
        <v>70</v>
      </c>
      <c r="D209" s="9">
        <v>338</v>
      </c>
      <c r="E209" s="9">
        <v>324</v>
      </c>
      <c r="F209" s="9">
        <v>204</v>
      </c>
    </row>
    <row r="210" spans="1:6" x14ac:dyDescent="0.3">
      <c r="A210" s="3" t="s">
        <v>287</v>
      </c>
      <c r="B210" s="7" t="s">
        <v>50</v>
      </c>
      <c r="C210" s="7" t="s">
        <v>74</v>
      </c>
      <c r="D210" s="9">
        <v>341</v>
      </c>
      <c r="E210" s="9">
        <v>307</v>
      </c>
      <c r="F210" s="9">
        <v>198</v>
      </c>
    </row>
    <row r="211" spans="1:6" x14ac:dyDescent="0.3">
      <c r="A211" s="3" t="s">
        <v>287</v>
      </c>
      <c r="B211" s="7" t="s">
        <v>50</v>
      </c>
      <c r="C211" s="7" t="s">
        <v>76</v>
      </c>
      <c r="D211" s="9">
        <v>340</v>
      </c>
      <c r="E211" s="9">
        <v>321</v>
      </c>
      <c r="F211" s="9">
        <v>200</v>
      </c>
    </row>
    <row r="212" spans="1:6" x14ac:dyDescent="0.3">
      <c r="A212" s="3" t="s">
        <v>287</v>
      </c>
      <c r="B212" s="7" t="s">
        <v>51</v>
      </c>
      <c r="C212" s="7" t="s">
        <v>62</v>
      </c>
      <c r="D212" s="9">
        <v>379</v>
      </c>
      <c r="E212" s="9">
        <v>342</v>
      </c>
      <c r="F212" s="9">
        <v>215</v>
      </c>
    </row>
    <row r="213" spans="1:6" x14ac:dyDescent="0.3">
      <c r="A213" s="3" t="s">
        <v>287</v>
      </c>
      <c r="B213" s="7" t="s">
        <v>51</v>
      </c>
      <c r="C213" s="7" t="s">
        <v>66</v>
      </c>
      <c r="D213" s="9">
        <v>380</v>
      </c>
      <c r="E213" s="9">
        <v>350</v>
      </c>
      <c r="F213" s="9">
        <v>217</v>
      </c>
    </row>
    <row r="214" spans="1:6" x14ac:dyDescent="0.3">
      <c r="A214" s="3" t="s">
        <v>287</v>
      </c>
      <c r="B214" s="7" t="s">
        <v>51</v>
      </c>
      <c r="C214" s="7" t="s">
        <v>70</v>
      </c>
      <c r="D214" s="9">
        <v>378</v>
      </c>
      <c r="E214" s="9">
        <v>361</v>
      </c>
      <c r="F214" s="9">
        <v>219</v>
      </c>
    </row>
    <row r="215" spans="1:6" x14ac:dyDescent="0.3">
      <c r="A215" s="3" t="s">
        <v>287</v>
      </c>
      <c r="B215" s="7" t="s">
        <v>51</v>
      </c>
      <c r="C215" s="7" t="s">
        <v>74</v>
      </c>
      <c r="D215" s="9">
        <v>381</v>
      </c>
      <c r="E215" s="9">
        <v>341</v>
      </c>
      <c r="F215" s="9">
        <v>213</v>
      </c>
    </row>
    <row r="216" spans="1:6" x14ac:dyDescent="0.3">
      <c r="A216" s="3" t="s">
        <v>287</v>
      </c>
      <c r="B216" s="7" t="s">
        <v>51</v>
      </c>
      <c r="C216" s="7" t="s">
        <v>76</v>
      </c>
      <c r="D216" s="9">
        <v>380</v>
      </c>
      <c r="E216" s="9">
        <v>356</v>
      </c>
      <c r="F216" s="9">
        <v>215</v>
      </c>
    </row>
    <row r="217" spans="1:6" x14ac:dyDescent="0.3">
      <c r="A217" s="3" t="s">
        <v>287</v>
      </c>
      <c r="B217" s="7" t="s">
        <v>52</v>
      </c>
      <c r="C217" s="7" t="s">
        <v>62</v>
      </c>
      <c r="D217" s="9">
        <v>279</v>
      </c>
      <c r="E217" s="9">
        <v>249</v>
      </c>
      <c r="F217" s="9">
        <v>180</v>
      </c>
    </row>
    <row r="218" spans="1:6" x14ac:dyDescent="0.3">
      <c r="A218" s="3" t="s">
        <v>287</v>
      </c>
      <c r="B218" s="7" t="s">
        <v>52</v>
      </c>
      <c r="C218" s="7" t="s">
        <v>66</v>
      </c>
      <c r="D218" s="9">
        <v>280</v>
      </c>
      <c r="E218" s="9">
        <v>258</v>
      </c>
      <c r="F218" s="9">
        <v>182</v>
      </c>
    </row>
    <row r="219" spans="1:6" x14ac:dyDescent="0.3">
      <c r="A219" s="3" t="s">
        <v>287</v>
      </c>
      <c r="B219" s="7" t="s">
        <v>52</v>
      </c>
      <c r="C219" s="7" t="s">
        <v>70</v>
      </c>
      <c r="D219" s="9">
        <v>278</v>
      </c>
      <c r="E219" s="9">
        <v>263</v>
      </c>
      <c r="F219" s="9">
        <v>184</v>
      </c>
    </row>
    <row r="220" spans="1:6" x14ac:dyDescent="0.3">
      <c r="A220" s="3" t="s">
        <v>287</v>
      </c>
      <c r="B220" s="7" t="s">
        <v>52</v>
      </c>
      <c r="C220" s="7" t="s">
        <v>74</v>
      </c>
      <c r="D220" s="9">
        <v>280</v>
      </c>
      <c r="E220" s="9">
        <v>252</v>
      </c>
      <c r="F220" s="9">
        <v>178</v>
      </c>
    </row>
    <row r="221" spans="1:6" x14ac:dyDescent="0.3">
      <c r="A221" s="3" t="s">
        <v>287</v>
      </c>
      <c r="B221" s="7" t="s">
        <v>52</v>
      </c>
      <c r="C221" s="7" t="s">
        <v>76</v>
      </c>
      <c r="D221" s="9">
        <v>280</v>
      </c>
      <c r="E221" s="9">
        <v>260</v>
      </c>
      <c r="F221" s="9">
        <v>180</v>
      </c>
    </row>
    <row r="222" spans="1:6" x14ac:dyDescent="0.3">
      <c r="A222" s="3" t="s">
        <v>287</v>
      </c>
      <c r="B222" s="7" t="s">
        <v>54</v>
      </c>
      <c r="C222" s="7" t="s">
        <v>62</v>
      </c>
      <c r="D222" s="9">
        <v>179</v>
      </c>
      <c r="E222" s="9">
        <v>160</v>
      </c>
      <c r="F222" s="9">
        <v>70</v>
      </c>
    </row>
    <row r="223" spans="1:6" x14ac:dyDescent="0.3">
      <c r="A223" s="3" t="s">
        <v>287</v>
      </c>
      <c r="B223" s="7" t="s">
        <v>54</v>
      </c>
      <c r="C223" s="7" t="s">
        <v>66</v>
      </c>
      <c r="D223" s="9">
        <v>180</v>
      </c>
      <c r="E223" s="9">
        <v>166</v>
      </c>
      <c r="F223" s="9">
        <v>71</v>
      </c>
    </row>
    <row r="224" spans="1:6" x14ac:dyDescent="0.3">
      <c r="A224" s="3" t="s">
        <v>287</v>
      </c>
      <c r="B224" s="7" t="s">
        <v>54</v>
      </c>
      <c r="C224" s="7" t="s">
        <v>70</v>
      </c>
      <c r="D224" s="9">
        <v>178</v>
      </c>
      <c r="E224" s="9">
        <v>169</v>
      </c>
      <c r="F224" s="9">
        <v>71</v>
      </c>
    </row>
    <row r="225" spans="1:6" x14ac:dyDescent="0.3">
      <c r="A225" s="3" t="s">
        <v>287</v>
      </c>
      <c r="B225" s="7" t="s">
        <v>54</v>
      </c>
      <c r="C225" s="7" t="s">
        <v>74</v>
      </c>
      <c r="D225" s="9">
        <v>180</v>
      </c>
      <c r="E225" s="9">
        <v>160</v>
      </c>
      <c r="F225" s="9">
        <v>69</v>
      </c>
    </row>
    <row r="226" spans="1:6" x14ac:dyDescent="0.3">
      <c r="A226" s="3" t="s">
        <v>287</v>
      </c>
      <c r="B226" s="7" t="s">
        <v>54</v>
      </c>
      <c r="C226" s="7" t="s">
        <v>76</v>
      </c>
      <c r="D226" s="9">
        <v>179</v>
      </c>
      <c r="E226" s="9">
        <v>169</v>
      </c>
      <c r="F226" s="9">
        <v>70</v>
      </c>
    </row>
    <row r="227" spans="1:6" x14ac:dyDescent="0.3">
      <c r="A227" s="3" t="s">
        <v>287</v>
      </c>
      <c r="B227" s="7" t="s">
        <v>55</v>
      </c>
      <c r="C227" s="7" t="s">
        <v>62</v>
      </c>
      <c r="D227" s="9">
        <v>199</v>
      </c>
      <c r="E227" s="9">
        <v>178</v>
      </c>
      <c r="F227" s="9">
        <v>80</v>
      </c>
    </row>
    <row r="228" spans="1:6" x14ac:dyDescent="0.3">
      <c r="A228" s="3" t="s">
        <v>287</v>
      </c>
      <c r="B228" s="7" t="s">
        <v>55</v>
      </c>
      <c r="C228" s="7" t="s">
        <v>66</v>
      </c>
      <c r="D228" s="9">
        <v>200</v>
      </c>
      <c r="E228" s="9">
        <v>185</v>
      </c>
      <c r="F228" s="9">
        <v>81</v>
      </c>
    </row>
    <row r="229" spans="1:6" x14ac:dyDescent="0.3">
      <c r="A229" s="3" t="s">
        <v>287</v>
      </c>
      <c r="B229" s="7" t="s">
        <v>55</v>
      </c>
      <c r="C229" s="7" t="s">
        <v>70</v>
      </c>
      <c r="D229" s="9">
        <v>198</v>
      </c>
      <c r="E229" s="9">
        <v>187</v>
      </c>
      <c r="F229" s="9">
        <v>82</v>
      </c>
    </row>
    <row r="230" spans="1:6" x14ac:dyDescent="0.3">
      <c r="A230" s="3" t="s">
        <v>287</v>
      </c>
      <c r="B230" s="7" t="s">
        <v>55</v>
      </c>
      <c r="C230" s="7" t="s">
        <v>74</v>
      </c>
      <c r="D230" s="9">
        <v>200</v>
      </c>
      <c r="E230" s="9">
        <v>180</v>
      </c>
      <c r="F230" s="9">
        <v>79</v>
      </c>
    </row>
    <row r="231" spans="1:6" x14ac:dyDescent="0.3">
      <c r="A231" s="3" t="s">
        <v>287</v>
      </c>
      <c r="B231" s="7" t="s">
        <v>55</v>
      </c>
      <c r="C231" s="7" t="s">
        <v>76</v>
      </c>
      <c r="D231" s="9">
        <v>199</v>
      </c>
      <c r="E231" s="9">
        <v>188</v>
      </c>
      <c r="F231" s="9">
        <v>80</v>
      </c>
    </row>
    <row r="232" spans="1:6" x14ac:dyDescent="0.3">
      <c r="A232" s="3" t="s">
        <v>287</v>
      </c>
      <c r="B232" s="7" t="s">
        <v>56</v>
      </c>
      <c r="C232" s="7" t="s">
        <v>62</v>
      </c>
      <c r="D232" s="9">
        <v>219</v>
      </c>
      <c r="E232" s="9">
        <v>197</v>
      </c>
      <c r="F232" s="9">
        <v>90</v>
      </c>
    </row>
    <row r="233" spans="1:6" x14ac:dyDescent="0.3">
      <c r="A233" s="3" t="s">
        <v>287</v>
      </c>
      <c r="B233" s="7" t="s">
        <v>56</v>
      </c>
      <c r="C233" s="7" t="s">
        <v>66</v>
      </c>
      <c r="D233" s="9">
        <v>220</v>
      </c>
      <c r="E233" s="9">
        <v>203</v>
      </c>
      <c r="F233" s="9">
        <v>91</v>
      </c>
    </row>
    <row r="234" spans="1:6" x14ac:dyDescent="0.3">
      <c r="A234" s="3" t="s">
        <v>287</v>
      </c>
      <c r="B234" s="7" t="s">
        <v>56</v>
      </c>
      <c r="C234" s="7" t="s">
        <v>70</v>
      </c>
      <c r="D234" s="9">
        <v>218</v>
      </c>
      <c r="E234" s="9">
        <v>207</v>
      </c>
      <c r="F234" s="9">
        <v>92</v>
      </c>
    </row>
    <row r="235" spans="1:6" x14ac:dyDescent="0.3">
      <c r="A235" s="3" t="s">
        <v>287</v>
      </c>
      <c r="B235" s="7" t="s">
        <v>56</v>
      </c>
      <c r="C235" s="7" t="s">
        <v>74</v>
      </c>
      <c r="D235" s="9">
        <v>220</v>
      </c>
      <c r="E235" s="9">
        <v>199</v>
      </c>
      <c r="F235" s="9">
        <v>89</v>
      </c>
    </row>
    <row r="236" spans="1:6" x14ac:dyDescent="0.3">
      <c r="A236" s="3" t="s">
        <v>287</v>
      </c>
      <c r="B236" s="7" t="s">
        <v>56</v>
      </c>
      <c r="C236" s="7" t="s">
        <v>76</v>
      </c>
      <c r="D236" s="9">
        <v>219</v>
      </c>
      <c r="E236" s="9">
        <v>206</v>
      </c>
      <c r="F236" s="9">
        <v>90</v>
      </c>
    </row>
    <row r="237" spans="1:6" x14ac:dyDescent="0.3">
      <c r="A237" s="3" t="s">
        <v>287</v>
      </c>
      <c r="B237" s="7" t="s">
        <v>57</v>
      </c>
      <c r="C237" s="7" t="s">
        <v>62</v>
      </c>
      <c r="D237" s="9">
        <v>189</v>
      </c>
      <c r="E237" s="9">
        <v>171</v>
      </c>
      <c r="F237" s="9">
        <v>85</v>
      </c>
    </row>
    <row r="238" spans="1:6" x14ac:dyDescent="0.3">
      <c r="A238" s="3" t="s">
        <v>287</v>
      </c>
      <c r="B238" s="7" t="s">
        <v>57</v>
      </c>
      <c r="C238" s="7" t="s">
        <v>66</v>
      </c>
      <c r="D238" s="9">
        <v>190</v>
      </c>
      <c r="E238" s="9">
        <v>174</v>
      </c>
      <c r="F238" s="9">
        <v>86</v>
      </c>
    </row>
    <row r="239" spans="1:6" x14ac:dyDescent="0.3">
      <c r="A239" s="3" t="s">
        <v>287</v>
      </c>
      <c r="B239" s="7" t="s">
        <v>57</v>
      </c>
      <c r="C239" s="7" t="s">
        <v>70</v>
      </c>
      <c r="D239" s="9">
        <v>188</v>
      </c>
      <c r="E239" s="9">
        <v>180</v>
      </c>
      <c r="F239" s="9">
        <v>87</v>
      </c>
    </row>
    <row r="240" spans="1:6" x14ac:dyDescent="0.3">
      <c r="A240" s="3" t="s">
        <v>287</v>
      </c>
      <c r="B240" s="7" t="s">
        <v>57</v>
      </c>
      <c r="C240" s="7" t="s">
        <v>74</v>
      </c>
      <c r="D240" s="9">
        <v>190</v>
      </c>
      <c r="E240" s="9">
        <v>170</v>
      </c>
      <c r="F240" s="9">
        <v>84</v>
      </c>
    </row>
    <row r="241" spans="1:6" x14ac:dyDescent="0.3">
      <c r="A241" s="3" t="s">
        <v>287</v>
      </c>
      <c r="B241" s="7" t="s">
        <v>57</v>
      </c>
      <c r="C241" s="7" t="s">
        <v>76</v>
      </c>
      <c r="D241" s="9">
        <v>189</v>
      </c>
      <c r="E241" s="9">
        <v>177</v>
      </c>
      <c r="F241" s="9">
        <v>85</v>
      </c>
    </row>
    <row r="242" spans="1:6" x14ac:dyDescent="0.3">
      <c r="A242" s="3" t="s">
        <v>287</v>
      </c>
      <c r="B242" s="7" t="s">
        <v>58</v>
      </c>
      <c r="C242" s="7" t="s">
        <v>62</v>
      </c>
      <c r="D242" s="9">
        <v>5600</v>
      </c>
      <c r="E242" s="9">
        <v>5082</v>
      </c>
      <c r="F242" s="9">
        <v>950</v>
      </c>
    </row>
    <row r="243" spans="1:6" x14ac:dyDescent="0.3">
      <c r="A243" s="3" t="s">
        <v>287</v>
      </c>
      <c r="B243" s="7" t="s">
        <v>58</v>
      </c>
      <c r="C243" s="7" t="s">
        <v>66</v>
      </c>
      <c r="D243" s="9">
        <v>5617</v>
      </c>
      <c r="E243" s="9">
        <v>5177</v>
      </c>
      <c r="F243" s="9">
        <v>960</v>
      </c>
    </row>
    <row r="244" spans="1:6" x14ac:dyDescent="0.3">
      <c r="A244" s="3" t="s">
        <v>287</v>
      </c>
      <c r="B244" s="7" t="s">
        <v>58</v>
      </c>
      <c r="C244" s="7" t="s">
        <v>70</v>
      </c>
      <c r="D244" s="9">
        <v>5583</v>
      </c>
      <c r="E244" s="9">
        <v>5305</v>
      </c>
      <c r="F244" s="9">
        <v>969</v>
      </c>
    </row>
    <row r="245" spans="1:6" x14ac:dyDescent="0.3">
      <c r="A245" s="3" t="s">
        <v>287</v>
      </c>
      <c r="B245" s="7" t="s">
        <v>58</v>
      </c>
      <c r="C245" s="7" t="s">
        <v>74</v>
      </c>
      <c r="D245" s="9">
        <v>5628</v>
      </c>
      <c r="E245" s="9">
        <v>5093</v>
      </c>
      <c r="F245" s="9">
        <v>940</v>
      </c>
    </row>
    <row r="246" spans="1:6" x14ac:dyDescent="0.3">
      <c r="A246" s="3" t="s">
        <v>287</v>
      </c>
      <c r="B246" s="7" t="s">
        <v>58</v>
      </c>
      <c r="C246" s="7" t="s">
        <v>76</v>
      </c>
      <c r="D246" s="9">
        <v>5611</v>
      </c>
      <c r="E246" s="9">
        <v>5316</v>
      </c>
      <c r="F246" s="9">
        <v>950</v>
      </c>
    </row>
    <row r="247" spans="1:6" x14ac:dyDescent="0.3">
      <c r="A247" s="3" t="s">
        <v>287</v>
      </c>
      <c r="B247" s="7" t="s">
        <v>59</v>
      </c>
      <c r="C247" s="7" t="s">
        <v>62</v>
      </c>
      <c r="D247" s="9">
        <v>5450</v>
      </c>
      <c r="E247" s="9">
        <v>4947</v>
      </c>
      <c r="F247" s="9">
        <v>930</v>
      </c>
    </row>
    <row r="248" spans="1:6" x14ac:dyDescent="0.3">
      <c r="A248" s="3" t="s">
        <v>287</v>
      </c>
      <c r="B248" s="7" t="s">
        <v>59</v>
      </c>
      <c r="C248" s="7" t="s">
        <v>66</v>
      </c>
      <c r="D248" s="9">
        <v>5466</v>
      </c>
      <c r="E248" s="9">
        <v>4994</v>
      </c>
      <c r="F248" s="9">
        <v>939</v>
      </c>
    </row>
    <row r="249" spans="1:6" x14ac:dyDescent="0.3">
      <c r="A249" s="3" t="s">
        <v>287</v>
      </c>
      <c r="B249" s="7" t="s">
        <v>59</v>
      </c>
      <c r="C249" s="7" t="s">
        <v>70</v>
      </c>
      <c r="D249" s="9">
        <v>5434</v>
      </c>
      <c r="E249" s="9">
        <v>5089</v>
      </c>
      <c r="F249" s="9">
        <v>949</v>
      </c>
    </row>
    <row r="250" spans="1:6" x14ac:dyDescent="0.3">
      <c r="A250" s="3" t="s">
        <v>287</v>
      </c>
      <c r="B250" s="7" t="s">
        <v>59</v>
      </c>
      <c r="C250" s="7" t="s">
        <v>74</v>
      </c>
      <c r="D250" s="9">
        <v>5477</v>
      </c>
      <c r="E250" s="9">
        <v>4912</v>
      </c>
      <c r="F250" s="9">
        <v>921</v>
      </c>
    </row>
    <row r="251" spans="1:6" x14ac:dyDescent="0.3">
      <c r="A251" s="3" t="s">
        <v>287</v>
      </c>
      <c r="B251" s="7" t="s">
        <v>59</v>
      </c>
      <c r="C251" s="7" t="s">
        <v>76</v>
      </c>
      <c r="D251" s="9">
        <v>5461</v>
      </c>
      <c r="E251" s="9">
        <v>5087</v>
      </c>
      <c r="F251" s="9">
        <v>930</v>
      </c>
    </row>
    <row r="252" spans="1:6" x14ac:dyDescent="0.3">
      <c r="A252" s="3" t="s">
        <v>287</v>
      </c>
      <c r="B252" s="7" t="s">
        <v>60</v>
      </c>
      <c r="C252" s="7" t="s">
        <v>62</v>
      </c>
      <c r="D252" s="9">
        <v>5300</v>
      </c>
      <c r="E252" s="9">
        <v>4789</v>
      </c>
      <c r="F252" s="9">
        <v>920</v>
      </c>
    </row>
    <row r="253" spans="1:6" x14ac:dyDescent="0.3">
      <c r="A253" s="3" t="s">
        <v>287</v>
      </c>
      <c r="B253" s="7" t="s">
        <v>60</v>
      </c>
      <c r="C253" s="7" t="s">
        <v>66</v>
      </c>
      <c r="D253" s="9">
        <v>5316</v>
      </c>
      <c r="E253" s="9">
        <v>4845</v>
      </c>
      <c r="F253" s="9">
        <v>929</v>
      </c>
    </row>
    <row r="254" spans="1:6" x14ac:dyDescent="0.3">
      <c r="A254" s="3" t="s">
        <v>287</v>
      </c>
      <c r="B254" s="7" t="s">
        <v>60</v>
      </c>
      <c r="C254" s="7" t="s">
        <v>70</v>
      </c>
      <c r="D254" s="9">
        <v>5284</v>
      </c>
      <c r="E254" s="9">
        <v>4963</v>
      </c>
      <c r="F254" s="9">
        <v>938</v>
      </c>
    </row>
    <row r="255" spans="1:6" x14ac:dyDescent="0.3">
      <c r="A255" s="3" t="s">
        <v>287</v>
      </c>
      <c r="B255" s="7" t="s">
        <v>60</v>
      </c>
      <c r="C255" s="7" t="s">
        <v>74</v>
      </c>
      <c r="D255" s="9">
        <v>5326</v>
      </c>
      <c r="E255" s="9">
        <v>4797</v>
      </c>
      <c r="F255" s="9">
        <v>911</v>
      </c>
    </row>
    <row r="256" spans="1:6" x14ac:dyDescent="0.3">
      <c r="A256" s="3" t="s">
        <v>287</v>
      </c>
      <c r="B256" s="7" t="s">
        <v>60</v>
      </c>
      <c r="C256" s="7" t="s">
        <v>76</v>
      </c>
      <c r="D256" s="9">
        <v>5311</v>
      </c>
      <c r="E256" s="9">
        <v>4973</v>
      </c>
      <c r="F256" s="9">
        <v>920</v>
      </c>
    </row>
    <row r="257" spans="1:6" x14ac:dyDescent="0.3">
      <c r="A257" s="3" t="s">
        <v>287</v>
      </c>
      <c r="B257" s="7" t="s">
        <v>61</v>
      </c>
      <c r="C257" s="7" t="s">
        <v>62</v>
      </c>
      <c r="D257" s="9">
        <v>1300</v>
      </c>
      <c r="E257" s="9">
        <v>1173</v>
      </c>
      <c r="F257" s="9">
        <v>345</v>
      </c>
    </row>
    <row r="258" spans="1:6" x14ac:dyDescent="0.3">
      <c r="A258" s="3" t="s">
        <v>287</v>
      </c>
      <c r="B258" s="7" t="s">
        <v>61</v>
      </c>
      <c r="C258" s="7" t="s">
        <v>66</v>
      </c>
      <c r="D258" s="9">
        <v>1304</v>
      </c>
      <c r="E258" s="9">
        <v>1208</v>
      </c>
      <c r="F258" s="9">
        <v>348</v>
      </c>
    </row>
    <row r="259" spans="1:6" x14ac:dyDescent="0.3">
      <c r="A259" s="3" t="s">
        <v>287</v>
      </c>
      <c r="B259" s="7" t="s">
        <v>61</v>
      </c>
      <c r="C259" s="7" t="s">
        <v>70</v>
      </c>
      <c r="D259" s="9">
        <v>1296</v>
      </c>
      <c r="E259" s="9">
        <v>1226</v>
      </c>
      <c r="F259" s="9">
        <v>352</v>
      </c>
    </row>
    <row r="260" spans="1:6" x14ac:dyDescent="0.3">
      <c r="A260" s="3" t="s">
        <v>287</v>
      </c>
      <c r="B260" s="7" t="s">
        <v>61</v>
      </c>
      <c r="C260" s="7" t="s">
        <v>74</v>
      </c>
      <c r="D260" s="9">
        <v>1306</v>
      </c>
      <c r="E260" s="9">
        <v>1175</v>
      </c>
      <c r="F260" s="9">
        <v>342</v>
      </c>
    </row>
    <row r="261" spans="1:6" x14ac:dyDescent="0.3">
      <c r="A261" s="3" t="s">
        <v>287</v>
      </c>
      <c r="B261" s="7" t="s">
        <v>61</v>
      </c>
      <c r="C261" s="7" t="s">
        <v>76</v>
      </c>
      <c r="D261" s="9">
        <v>1303</v>
      </c>
      <c r="E261" s="9">
        <v>1216</v>
      </c>
      <c r="F261" s="9">
        <v>345</v>
      </c>
    </row>
    <row r="262" spans="1:6" x14ac:dyDescent="0.3">
      <c r="A262" s="3" t="s">
        <v>288</v>
      </c>
      <c r="B262" s="7" t="s">
        <v>46</v>
      </c>
      <c r="C262" s="7" t="s">
        <v>62</v>
      </c>
      <c r="D262" s="9">
        <v>319</v>
      </c>
      <c r="E262" s="9">
        <v>288</v>
      </c>
      <c r="F262" s="9">
        <v>185</v>
      </c>
    </row>
    <row r="263" spans="1:6" x14ac:dyDescent="0.3">
      <c r="A263" s="3" t="s">
        <v>288</v>
      </c>
      <c r="B263" s="7" t="s">
        <v>46</v>
      </c>
      <c r="C263" s="7" t="s">
        <v>66</v>
      </c>
      <c r="D263" s="9">
        <v>320</v>
      </c>
      <c r="E263" s="9">
        <v>295</v>
      </c>
      <c r="F263" s="9">
        <v>187</v>
      </c>
    </row>
    <row r="264" spans="1:6" x14ac:dyDescent="0.3">
      <c r="A264" s="3" t="s">
        <v>288</v>
      </c>
      <c r="B264" s="7" t="s">
        <v>46</v>
      </c>
      <c r="C264" s="7" t="s">
        <v>70</v>
      </c>
      <c r="D264" s="9">
        <v>318</v>
      </c>
      <c r="E264" s="9">
        <v>300</v>
      </c>
      <c r="F264" s="9">
        <v>189</v>
      </c>
    </row>
    <row r="265" spans="1:6" x14ac:dyDescent="0.3">
      <c r="A265" s="3" t="s">
        <v>288</v>
      </c>
      <c r="B265" s="7" t="s">
        <v>46</v>
      </c>
      <c r="C265" s="7" t="s">
        <v>74</v>
      </c>
      <c r="D265" s="9">
        <v>321</v>
      </c>
      <c r="E265" s="9">
        <v>287</v>
      </c>
      <c r="F265" s="9">
        <v>183</v>
      </c>
    </row>
    <row r="266" spans="1:6" x14ac:dyDescent="0.3">
      <c r="A266" s="3" t="s">
        <v>288</v>
      </c>
      <c r="B266" s="7" t="s">
        <v>46</v>
      </c>
      <c r="C266" s="7" t="s">
        <v>76</v>
      </c>
      <c r="D266" s="9">
        <v>320</v>
      </c>
      <c r="E266" s="9">
        <v>303</v>
      </c>
      <c r="F266" s="9">
        <v>185</v>
      </c>
    </row>
    <row r="267" spans="1:6" x14ac:dyDescent="0.3">
      <c r="A267" s="3" t="s">
        <v>288</v>
      </c>
      <c r="B267" s="7" t="s">
        <v>49</v>
      </c>
      <c r="C267" s="7" t="s">
        <v>62</v>
      </c>
      <c r="D267" s="9">
        <v>329</v>
      </c>
      <c r="E267" s="9">
        <v>295</v>
      </c>
      <c r="F267" s="9">
        <v>195</v>
      </c>
    </row>
    <row r="268" spans="1:6" x14ac:dyDescent="0.3">
      <c r="A268" s="3" t="s">
        <v>288</v>
      </c>
      <c r="B268" s="7" t="s">
        <v>49</v>
      </c>
      <c r="C268" s="7" t="s">
        <v>66</v>
      </c>
      <c r="D268" s="9">
        <v>330</v>
      </c>
      <c r="E268" s="9">
        <v>303</v>
      </c>
      <c r="F268" s="9">
        <v>197</v>
      </c>
    </row>
    <row r="269" spans="1:6" x14ac:dyDescent="0.3">
      <c r="A269" s="3" t="s">
        <v>288</v>
      </c>
      <c r="B269" s="7" t="s">
        <v>49</v>
      </c>
      <c r="C269" s="7" t="s">
        <v>70</v>
      </c>
      <c r="D269" s="9">
        <v>328</v>
      </c>
      <c r="E269" s="9">
        <v>312</v>
      </c>
      <c r="F269" s="9">
        <v>199</v>
      </c>
    </row>
    <row r="270" spans="1:6" x14ac:dyDescent="0.3">
      <c r="A270" s="3" t="s">
        <v>288</v>
      </c>
      <c r="B270" s="7" t="s">
        <v>49</v>
      </c>
      <c r="C270" s="7" t="s">
        <v>74</v>
      </c>
      <c r="D270" s="9">
        <v>331</v>
      </c>
      <c r="E270" s="9">
        <v>296</v>
      </c>
      <c r="F270" s="9">
        <v>193</v>
      </c>
    </row>
    <row r="271" spans="1:6" x14ac:dyDescent="0.3">
      <c r="A271" s="3" t="s">
        <v>288</v>
      </c>
      <c r="B271" s="7" t="s">
        <v>49</v>
      </c>
      <c r="C271" s="7" t="s">
        <v>76</v>
      </c>
      <c r="D271" s="9">
        <v>330</v>
      </c>
      <c r="E271" s="9">
        <v>311</v>
      </c>
      <c r="F271" s="9">
        <v>195</v>
      </c>
    </row>
    <row r="272" spans="1:6" x14ac:dyDescent="0.3">
      <c r="A272" s="3" t="s">
        <v>288</v>
      </c>
      <c r="B272" s="7" t="s">
        <v>50</v>
      </c>
      <c r="C272" s="7" t="s">
        <v>62</v>
      </c>
      <c r="D272" s="9">
        <v>339</v>
      </c>
      <c r="E272" s="9">
        <v>308</v>
      </c>
      <c r="F272" s="9">
        <v>200</v>
      </c>
    </row>
    <row r="273" spans="1:6" x14ac:dyDescent="0.3">
      <c r="A273" s="3" t="s">
        <v>288</v>
      </c>
      <c r="B273" s="7" t="s">
        <v>50</v>
      </c>
      <c r="C273" s="7" t="s">
        <v>66</v>
      </c>
      <c r="D273" s="9">
        <v>340</v>
      </c>
      <c r="E273" s="9">
        <v>313</v>
      </c>
      <c r="F273" s="9">
        <v>202</v>
      </c>
    </row>
    <row r="274" spans="1:6" x14ac:dyDescent="0.3">
      <c r="A274" s="3" t="s">
        <v>288</v>
      </c>
      <c r="B274" s="7" t="s">
        <v>50</v>
      </c>
      <c r="C274" s="7" t="s">
        <v>70</v>
      </c>
      <c r="D274" s="9">
        <v>338</v>
      </c>
      <c r="E274" s="9">
        <v>319</v>
      </c>
      <c r="F274" s="9">
        <v>204</v>
      </c>
    </row>
    <row r="275" spans="1:6" x14ac:dyDescent="0.3">
      <c r="A275" s="3" t="s">
        <v>288</v>
      </c>
      <c r="B275" s="7" t="s">
        <v>50</v>
      </c>
      <c r="C275" s="7" t="s">
        <v>74</v>
      </c>
      <c r="D275" s="9">
        <v>341</v>
      </c>
      <c r="E275" s="9">
        <v>307</v>
      </c>
      <c r="F275" s="9">
        <v>198</v>
      </c>
    </row>
    <row r="276" spans="1:6" x14ac:dyDescent="0.3">
      <c r="A276" s="3" t="s">
        <v>288</v>
      </c>
      <c r="B276" s="7" t="s">
        <v>50</v>
      </c>
      <c r="C276" s="7" t="s">
        <v>76</v>
      </c>
      <c r="D276" s="9">
        <v>340</v>
      </c>
      <c r="E276" s="9">
        <v>321</v>
      </c>
      <c r="F276" s="9">
        <v>200</v>
      </c>
    </row>
    <row r="277" spans="1:6" x14ac:dyDescent="0.3">
      <c r="A277" s="3" t="s">
        <v>288</v>
      </c>
      <c r="B277" s="7" t="s">
        <v>51</v>
      </c>
      <c r="C277" s="7" t="s">
        <v>62</v>
      </c>
      <c r="D277" s="9">
        <v>379</v>
      </c>
      <c r="E277" s="9">
        <v>341</v>
      </c>
      <c r="F277" s="9">
        <v>215</v>
      </c>
    </row>
    <row r="278" spans="1:6" x14ac:dyDescent="0.3">
      <c r="A278" s="3" t="s">
        <v>288</v>
      </c>
      <c r="B278" s="7" t="s">
        <v>51</v>
      </c>
      <c r="C278" s="7" t="s">
        <v>66</v>
      </c>
      <c r="D278" s="9">
        <v>380</v>
      </c>
      <c r="E278" s="9">
        <v>349</v>
      </c>
      <c r="F278" s="9">
        <v>217</v>
      </c>
    </row>
    <row r="279" spans="1:6" x14ac:dyDescent="0.3">
      <c r="A279" s="3" t="s">
        <v>288</v>
      </c>
      <c r="B279" s="7" t="s">
        <v>51</v>
      </c>
      <c r="C279" s="7" t="s">
        <v>70</v>
      </c>
      <c r="D279" s="9">
        <v>378</v>
      </c>
      <c r="E279" s="9">
        <v>360</v>
      </c>
      <c r="F279" s="9">
        <v>219</v>
      </c>
    </row>
    <row r="280" spans="1:6" x14ac:dyDescent="0.3">
      <c r="A280" s="3" t="s">
        <v>288</v>
      </c>
      <c r="B280" s="7" t="s">
        <v>51</v>
      </c>
      <c r="C280" s="7" t="s">
        <v>74</v>
      </c>
      <c r="D280" s="9">
        <v>381</v>
      </c>
      <c r="E280" s="9">
        <v>343</v>
      </c>
      <c r="F280" s="9">
        <v>213</v>
      </c>
    </row>
    <row r="281" spans="1:6" x14ac:dyDescent="0.3">
      <c r="A281" s="3" t="s">
        <v>288</v>
      </c>
      <c r="B281" s="7" t="s">
        <v>51</v>
      </c>
      <c r="C281" s="7" t="s">
        <v>76</v>
      </c>
      <c r="D281" s="9">
        <v>380</v>
      </c>
      <c r="E281" s="9">
        <v>357</v>
      </c>
      <c r="F281" s="9">
        <v>215</v>
      </c>
    </row>
    <row r="282" spans="1:6" x14ac:dyDescent="0.3">
      <c r="A282" s="3" t="s">
        <v>288</v>
      </c>
      <c r="B282" s="7" t="s">
        <v>52</v>
      </c>
      <c r="C282" s="7" t="s">
        <v>62</v>
      </c>
      <c r="D282" s="9">
        <v>279</v>
      </c>
      <c r="E282" s="9">
        <v>251</v>
      </c>
      <c r="F282" s="9">
        <v>180</v>
      </c>
    </row>
    <row r="283" spans="1:6" x14ac:dyDescent="0.3">
      <c r="A283" s="3" t="s">
        <v>288</v>
      </c>
      <c r="B283" s="7" t="s">
        <v>52</v>
      </c>
      <c r="C283" s="7" t="s">
        <v>66</v>
      </c>
      <c r="D283" s="9">
        <v>280</v>
      </c>
      <c r="E283" s="9">
        <v>255</v>
      </c>
      <c r="F283" s="9">
        <v>182</v>
      </c>
    </row>
    <row r="284" spans="1:6" x14ac:dyDescent="0.3">
      <c r="A284" s="3" t="s">
        <v>288</v>
      </c>
      <c r="B284" s="7" t="s">
        <v>52</v>
      </c>
      <c r="C284" s="7" t="s">
        <v>70</v>
      </c>
      <c r="D284" s="9">
        <v>278</v>
      </c>
      <c r="E284" s="9">
        <v>263</v>
      </c>
      <c r="F284" s="9">
        <v>184</v>
      </c>
    </row>
    <row r="285" spans="1:6" x14ac:dyDescent="0.3">
      <c r="A285" s="3" t="s">
        <v>288</v>
      </c>
      <c r="B285" s="7" t="s">
        <v>52</v>
      </c>
      <c r="C285" s="7" t="s">
        <v>74</v>
      </c>
      <c r="D285" s="9">
        <v>280</v>
      </c>
      <c r="E285" s="9">
        <v>253</v>
      </c>
      <c r="F285" s="9">
        <v>178</v>
      </c>
    </row>
    <row r="286" spans="1:6" x14ac:dyDescent="0.3">
      <c r="A286" s="3" t="s">
        <v>288</v>
      </c>
      <c r="B286" s="7" t="s">
        <v>52</v>
      </c>
      <c r="C286" s="7" t="s">
        <v>76</v>
      </c>
      <c r="D286" s="9">
        <v>280</v>
      </c>
      <c r="E286" s="9">
        <v>263</v>
      </c>
      <c r="F286" s="9">
        <v>180</v>
      </c>
    </row>
    <row r="287" spans="1:6" x14ac:dyDescent="0.3">
      <c r="A287" s="3" t="s">
        <v>288</v>
      </c>
      <c r="B287" s="7" t="s">
        <v>54</v>
      </c>
      <c r="C287" s="7" t="s">
        <v>62</v>
      </c>
      <c r="D287" s="9">
        <v>179</v>
      </c>
      <c r="E287" s="9">
        <v>162</v>
      </c>
      <c r="F287" s="9">
        <v>70</v>
      </c>
    </row>
    <row r="288" spans="1:6" x14ac:dyDescent="0.3">
      <c r="A288" s="3" t="s">
        <v>288</v>
      </c>
      <c r="B288" s="7" t="s">
        <v>54</v>
      </c>
      <c r="C288" s="7" t="s">
        <v>66</v>
      </c>
      <c r="D288" s="9">
        <v>180</v>
      </c>
      <c r="E288" s="9">
        <v>166</v>
      </c>
      <c r="F288" s="9">
        <v>71</v>
      </c>
    </row>
    <row r="289" spans="1:6" x14ac:dyDescent="0.3">
      <c r="A289" s="3" t="s">
        <v>288</v>
      </c>
      <c r="B289" s="7" t="s">
        <v>54</v>
      </c>
      <c r="C289" s="7" t="s">
        <v>70</v>
      </c>
      <c r="D289" s="9">
        <v>178</v>
      </c>
      <c r="E289" s="9">
        <v>170</v>
      </c>
      <c r="F289" s="9">
        <v>71</v>
      </c>
    </row>
    <row r="290" spans="1:6" x14ac:dyDescent="0.3">
      <c r="A290" s="3" t="s">
        <v>288</v>
      </c>
      <c r="B290" s="7" t="s">
        <v>54</v>
      </c>
      <c r="C290" s="7" t="s">
        <v>74</v>
      </c>
      <c r="D290" s="9">
        <v>180</v>
      </c>
      <c r="E290" s="9">
        <v>162</v>
      </c>
      <c r="F290" s="9">
        <v>69</v>
      </c>
    </row>
    <row r="291" spans="1:6" x14ac:dyDescent="0.3">
      <c r="A291" s="3" t="s">
        <v>288</v>
      </c>
      <c r="B291" s="7" t="s">
        <v>54</v>
      </c>
      <c r="C291" s="7" t="s">
        <v>76</v>
      </c>
      <c r="D291" s="9">
        <v>179</v>
      </c>
      <c r="E291" s="9">
        <v>167</v>
      </c>
      <c r="F291" s="9">
        <v>70</v>
      </c>
    </row>
    <row r="292" spans="1:6" x14ac:dyDescent="0.3">
      <c r="A292" s="3" t="s">
        <v>288</v>
      </c>
      <c r="B292" s="7" t="s">
        <v>55</v>
      </c>
      <c r="C292" s="7" t="s">
        <v>62</v>
      </c>
      <c r="D292" s="9">
        <v>199</v>
      </c>
      <c r="E292" s="9">
        <v>178</v>
      </c>
      <c r="F292" s="9">
        <v>80</v>
      </c>
    </row>
    <row r="293" spans="1:6" x14ac:dyDescent="0.3">
      <c r="A293" s="3" t="s">
        <v>288</v>
      </c>
      <c r="B293" s="7" t="s">
        <v>55</v>
      </c>
      <c r="C293" s="7" t="s">
        <v>66</v>
      </c>
      <c r="D293" s="9">
        <v>200</v>
      </c>
      <c r="E293" s="9">
        <v>184</v>
      </c>
      <c r="F293" s="9">
        <v>81</v>
      </c>
    </row>
    <row r="294" spans="1:6" x14ac:dyDescent="0.3">
      <c r="A294" s="3" t="s">
        <v>288</v>
      </c>
      <c r="B294" s="7" t="s">
        <v>55</v>
      </c>
      <c r="C294" s="7" t="s">
        <v>70</v>
      </c>
      <c r="D294" s="9">
        <v>198</v>
      </c>
      <c r="E294" s="9">
        <v>189</v>
      </c>
      <c r="F294" s="9">
        <v>82</v>
      </c>
    </row>
    <row r="295" spans="1:6" x14ac:dyDescent="0.3">
      <c r="A295" s="3" t="s">
        <v>288</v>
      </c>
      <c r="B295" s="7" t="s">
        <v>55</v>
      </c>
      <c r="C295" s="7" t="s">
        <v>74</v>
      </c>
      <c r="D295" s="9">
        <v>200</v>
      </c>
      <c r="E295" s="9">
        <v>181</v>
      </c>
      <c r="F295" s="9">
        <v>79</v>
      </c>
    </row>
    <row r="296" spans="1:6" x14ac:dyDescent="0.3">
      <c r="A296" s="3" t="s">
        <v>288</v>
      </c>
      <c r="B296" s="7" t="s">
        <v>55</v>
      </c>
      <c r="C296" s="7" t="s">
        <v>76</v>
      </c>
      <c r="D296" s="9">
        <v>199</v>
      </c>
      <c r="E296" s="9">
        <v>186</v>
      </c>
      <c r="F296" s="9">
        <v>80</v>
      </c>
    </row>
    <row r="297" spans="1:6" x14ac:dyDescent="0.3">
      <c r="A297" s="3" t="s">
        <v>288</v>
      </c>
      <c r="B297" s="7" t="s">
        <v>56</v>
      </c>
      <c r="C297" s="7" t="s">
        <v>62</v>
      </c>
      <c r="D297" s="9">
        <v>219</v>
      </c>
      <c r="E297" s="9">
        <v>196</v>
      </c>
      <c r="F297" s="9">
        <v>90</v>
      </c>
    </row>
    <row r="298" spans="1:6" x14ac:dyDescent="0.3">
      <c r="A298" s="3" t="s">
        <v>288</v>
      </c>
      <c r="B298" s="7" t="s">
        <v>56</v>
      </c>
      <c r="C298" s="7" t="s">
        <v>66</v>
      </c>
      <c r="D298" s="9">
        <v>220</v>
      </c>
      <c r="E298" s="9">
        <v>201</v>
      </c>
      <c r="F298" s="9">
        <v>91</v>
      </c>
    </row>
    <row r="299" spans="1:6" x14ac:dyDescent="0.3">
      <c r="A299" s="3" t="s">
        <v>288</v>
      </c>
      <c r="B299" s="7" t="s">
        <v>56</v>
      </c>
      <c r="C299" s="7" t="s">
        <v>70</v>
      </c>
      <c r="D299" s="9">
        <v>218</v>
      </c>
      <c r="E299" s="9">
        <v>207</v>
      </c>
      <c r="F299" s="9">
        <v>92</v>
      </c>
    </row>
    <row r="300" spans="1:6" x14ac:dyDescent="0.3">
      <c r="A300" s="3" t="s">
        <v>288</v>
      </c>
      <c r="B300" s="7" t="s">
        <v>56</v>
      </c>
      <c r="C300" s="7" t="s">
        <v>74</v>
      </c>
      <c r="D300" s="9">
        <v>220</v>
      </c>
      <c r="E300" s="9">
        <v>197</v>
      </c>
      <c r="F300" s="9">
        <v>89</v>
      </c>
    </row>
    <row r="301" spans="1:6" x14ac:dyDescent="0.3">
      <c r="A301" s="3" t="s">
        <v>288</v>
      </c>
      <c r="B301" s="7" t="s">
        <v>56</v>
      </c>
      <c r="C301" s="7" t="s">
        <v>76</v>
      </c>
      <c r="D301" s="9">
        <v>219</v>
      </c>
      <c r="E301" s="9">
        <v>207</v>
      </c>
      <c r="F301" s="9">
        <v>90</v>
      </c>
    </row>
    <row r="302" spans="1:6" x14ac:dyDescent="0.3">
      <c r="A302" s="3" t="s">
        <v>288</v>
      </c>
      <c r="B302" s="7" t="s">
        <v>57</v>
      </c>
      <c r="C302" s="7" t="s">
        <v>62</v>
      </c>
      <c r="D302" s="9">
        <v>189</v>
      </c>
      <c r="E302" s="9">
        <v>171</v>
      </c>
      <c r="F302" s="9">
        <v>85</v>
      </c>
    </row>
    <row r="303" spans="1:6" x14ac:dyDescent="0.3">
      <c r="A303" s="3" t="s">
        <v>288</v>
      </c>
      <c r="B303" s="7" t="s">
        <v>57</v>
      </c>
      <c r="C303" s="7" t="s">
        <v>66</v>
      </c>
      <c r="D303" s="9">
        <v>190</v>
      </c>
      <c r="E303" s="9">
        <v>175</v>
      </c>
      <c r="F303" s="9">
        <v>86</v>
      </c>
    </row>
    <row r="304" spans="1:6" x14ac:dyDescent="0.3">
      <c r="A304" s="3" t="s">
        <v>288</v>
      </c>
      <c r="B304" s="7" t="s">
        <v>57</v>
      </c>
      <c r="C304" s="7" t="s">
        <v>70</v>
      </c>
      <c r="D304" s="9">
        <v>188</v>
      </c>
      <c r="E304" s="9">
        <v>178</v>
      </c>
      <c r="F304" s="9">
        <v>87</v>
      </c>
    </row>
    <row r="305" spans="1:6" x14ac:dyDescent="0.3">
      <c r="A305" s="3" t="s">
        <v>288</v>
      </c>
      <c r="B305" s="7" t="s">
        <v>57</v>
      </c>
      <c r="C305" s="7" t="s">
        <v>74</v>
      </c>
      <c r="D305" s="9">
        <v>190</v>
      </c>
      <c r="E305" s="9">
        <v>171</v>
      </c>
      <c r="F305" s="9">
        <v>84</v>
      </c>
    </row>
    <row r="306" spans="1:6" x14ac:dyDescent="0.3">
      <c r="A306" s="3" t="s">
        <v>288</v>
      </c>
      <c r="B306" s="7" t="s">
        <v>57</v>
      </c>
      <c r="C306" s="7" t="s">
        <v>76</v>
      </c>
      <c r="D306" s="9">
        <v>189</v>
      </c>
      <c r="E306" s="9">
        <v>176</v>
      </c>
      <c r="F306" s="9">
        <v>85</v>
      </c>
    </row>
    <row r="307" spans="1:6" x14ac:dyDescent="0.3">
      <c r="A307" s="3" t="s">
        <v>288</v>
      </c>
      <c r="B307" s="7" t="s">
        <v>58</v>
      </c>
      <c r="C307" s="7" t="s">
        <v>62</v>
      </c>
      <c r="D307" s="9">
        <v>5600</v>
      </c>
      <c r="E307" s="9">
        <v>5028</v>
      </c>
      <c r="F307" s="9">
        <v>950</v>
      </c>
    </row>
    <row r="308" spans="1:6" x14ac:dyDescent="0.3">
      <c r="A308" s="3" t="s">
        <v>288</v>
      </c>
      <c r="B308" s="7" t="s">
        <v>58</v>
      </c>
      <c r="C308" s="7" t="s">
        <v>66</v>
      </c>
      <c r="D308" s="9">
        <v>5617</v>
      </c>
      <c r="E308" s="9">
        <v>5158</v>
      </c>
      <c r="F308" s="9">
        <v>960</v>
      </c>
    </row>
    <row r="309" spans="1:6" x14ac:dyDescent="0.3">
      <c r="A309" s="3" t="s">
        <v>288</v>
      </c>
      <c r="B309" s="7" t="s">
        <v>58</v>
      </c>
      <c r="C309" s="7" t="s">
        <v>70</v>
      </c>
      <c r="D309" s="9">
        <v>5583</v>
      </c>
      <c r="E309" s="9">
        <v>5328</v>
      </c>
      <c r="F309" s="9">
        <v>969</v>
      </c>
    </row>
    <row r="310" spans="1:6" x14ac:dyDescent="0.3">
      <c r="A310" s="3" t="s">
        <v>288</v>
      </c>
      <c r="B310" s="7" t="s">
        <v>58</v>
      </c>
      <c r="C310" s="7" t="s">
        <v>74</v>
      </c>
      <c r="D310" s="9">
        <v>5628</v>
      </c>
      <c r="E310" s="9">
        <v>5071</v>
      </c>
      <c r="F310" s="9">
        <v>940</v>
      </c>
    </row>
    <row r="311" spans="1:6" x14ac:dyDescent="0.3">
      <c r="A311" s="3" t="s">
        <v>288</v>
      </c>
      <c r="B311" s="7" t="s">
        <v>58</v>
      </c>
      <c r="C311" s="7" t="s">
        <v>76</v>
      </c>
      <c r="D311" s="9">
        <v>5611</v>
      </c>
      <c r="E311" s="9">
        <v>5277</v>
      </c>
      <c r="F311" s="9">
        <v>950</v>
      </c>
    </row>
    <row r="312" spans="1:6" x14ac:dyDescent="0.3">
      <c r="A312" s="3" t="s">
        <v>288</v>
      </c>
      <c r="B312" s="7" t="s">
        <v>59</v>
      </c>
      <c r="C312" s="7" t="s">
        <v>62</v>
      </c>
      <c r="D312" s="9">
        <v>5450</v>
      </c>
      <c r="E312" s="9">
        <v>4929</v>
      </c>
      <c r="F312" s="9">
        <v>930</v>
      </c>
    </row>
    <row r="313" spans="1:6" x14ac:dyDescent="0.3">
      <c r="A313" s="3" t="s">
        <v>288</v>
      </c>
      <c r="B313" s="7" t="s">
        <v>59</v>
      </c>
      <c r="C313" s="7" t="s">
        <v>66</v>
      </c>
      <c r="D313" s="9">
        <v>5466</v>
      </c>
      <c r="E313" s="9">
        <v>4985</v>
      </c>
      <c r="F313" s="9">
        <v>939</v>
      </c>
    </row>
    <row r="314" spans="1:6" x14ac:dyDescent="0.3">
      <c r="A314" s="3" t="s">
        <v>288</v>
      </c>
      <c r="B314" s="7" t="s">
        <v>59</v>
      </c>
      <c r="C314" s="7" t="s">
        <v>70</v>
      </c>
      <c r="D314" s="9">
        <v>5434</v>
      </c>
      <c r="E314" s="9">
        <v>5175</v>
      </c>
      <c r="F314" s="9">
        <v>949</v>
      </c>
    </row>
    <row r="315" spans="1:6" x14ac:dyDescent="0.3">
      <c r="A315" s="3" t="s">
        <v>288</v>
      </c>
      <c r="B315" s="7" t="s">
        <v>59</v>
      </c>
      <c r="C315" s="7" t="s">
        <v>74</v>
      </c>
      <c r="D315" s="9">
        <v>5477</v>
      </c>
      <c r="E315" s="9">
        <v>4963</v>
      </c>
      <c r="F315" s="9">
        <v>921</v>
      </c>
    </row>
    <row r="316" spans="1:6" x14ac:dyDescent="0.3">
      <c r="A316" s="3" t="s">
        <v>288</v>
      </c>
      <c r="B316" s="7" t="s">
        <v>59</v>
      </c>
      <c r="C316" s="7" t="s">
        <v>76</v>
      </c>
      <c r="D316" s="9">
        <v>5461</v>
      </c>
      <c r="E316" s="9">
        <v>5134</v>
      </c>
      <c r="F316" s="9">
        <v>930</v>
      </c>
    </row>
    <row r="317" spans="1:6" x14ac:dyDescent="0.3">
      <c r="A317" s="3" t="s">
        <v>288</v>
      </c>
      <c r="B317" s="7" t="s">
        <v>60</v>
      </c>
      <c r="C317" s="7" t="s">
        <v>62</v>
      </c>
      <c r="D317" s="9">
        <v>5300</v>
      </c>
      <c r="E317" s="9">
        <v>4778</v>
      </c>
      <c r="F317" s="9">
        <v>920</v>
      </c>
    </row>
    <row r="318" spans="1:6" x14ac:dyDescent="0.3">
      <c r="A318" s="3" t="s">
        <v>288</v>
      </c>
      <c r="B318" s="7" t="s">
        <v>60</v>
      </c>
      <c r="C318" s="7" t="s">
        <v>66</v>
      </c>
      <c r="D318" s="9">
        <v>5316</v>
      </c>
      <c r="E318" s="9">
        <v>4889</v>
      </c>
      <c r="F318" s="9">
        <v>929</v>
      </c>
    </row>
    <row r="319" spans="1:6" x14ac:dyDescent="0.3">
      <c r="A319" s="3" t="s">
        <v>288</v>
      </c>
      <c r="B319" s="7" t="s">
        <v>60</v>
      </c>
      <c r="C319" s="7" t="s">
        <v>70</v>
      </c>
      <c r="D319" s="9">
        <v>5284</v>
      </c>
      <c r="E319" s="9">
        <v>5011</v>
      </c>
      <c r="F319" s="9">
        <v>938</v>
      </c>
    </row>
    <row r="320" spans="1:6" x14ac:dyDescent="0.3">
      <c r="A320" s="3" t="s">
        <v>288</v>
      </c>
      <c r="B320" s="7" t="s">
        <v>60</v>
      </c>
      <c r="C320" s="7" t="s">
        <v>74</v>
      </c>
      <c r="D320" s="9">
        <v>5326</v>
      </c>
      <c r="E320" s="9">
        <v>4796</v>
      </c>
      <c r="F320" s="9">
        <v>911</v>
      </c>
    </row>
    <row r="321" spans="1:6" x14ac:dyDescent="0.3">
      <c r="A321" s="3" t="s">
        <v>288</v>
      </c>
      <c r="B321" s="7" t="s">
        <v>60</v>
      </c>
      <c r="C321" s="7" t="s">
        <v>76</v>
      </c>
      <c r="D321" s="9">
        <v>5311</v>
      </c>
      <c r="E321" s="9">
        <v>5002</v>
      </c>
      <c r="F321" s="9">
        <v>920</v>
      </c>
    </row>
    <row r="322" spans="1:6" x14ac:dyDescent="0.3">
      <c r="A322" s="3" t="s">
        <v>288</v>
      </c>
      <c r="B322" s="7" t="s">
        <v>61</v>
      </c>
      <c r="C322" s="7" t="s">
        <v>62</v>
      </c>
      <c r="D322" s="9">
        <v>1300</v>
      </c>
      <c r="E322" s="9">
        <v>1171</v>
      </c>
      <c r="F322" s="9">
        <v>345</v>
      </c>
    </row>
    <row r="323" spans="1:6" x14ac:dyDescent="0.3">
      <c r="A323" s="3" t="s">
        <v>288</v>
      </c>
      <c r="B323" s="7" t="s">
        <v>61</v>
      </c>
      <c r="C323" s="7" t="s">
        <v>66</v>
      </c>
      <c r="D323" s="9">
        <v>1304</v>
      </c>
      <c r="E323" s="9">
        <v>1196</v>
      </c>
      <c r="F323" s="9">
        <v>348</v>
      </c>
    </row>
    <row r="324" spans="1:6" x14ac:dyDescent="0.3">
      <c r="A324" s="3" t="s">
        <v>288</v>
      </c>
      <c r="B324" s="7" t="s">
        <v>61</v>
      </c>
      <c r="C324" s="7" t="s">
        <v>70</v>
      </c>
      <c r="D324" s="9">
        <v>1296</v>
      </c>
      <c r="E324" s="9">
        <v>1235</v>
      </c>
      <c r="F324" s="9">
        <v>352</v>
      </c>
    </row>
    <row r="325" spans="1:6" x14ac:dyDescent="0.3">
      <c r="A325" s="3" t="s">
        <v>288</v>
      </c>
      <c r="B325" s="7" t="s">
        <v>61</v>
      </c>
      <c r="C325" s="7" t="s">
        <v>74</v>
      </c>
      <c r="D325" s="9">
        <v>1306</v>
      </c>
      <c r="E325" s="9">
        <v>1177</v>
      </c>
      <c r="F325" s="9">
        <v>342</v>
      </c>
    </row>
    <row r="326" spans="1:6" x14ac:dyDescent="0.3">
      <c r="A326" s="3" t="s">
        <v>288</v>
      </c>
      <c r="B326" s="7" t="s">
        <v>61</v>
      </c>
      <c r="C326" s="7" t="s">
        <v>76</v>
      </c>
      <c r="D326" s="9">
        <v>1303</v>
      </c>
      <c r="E326" s="9">
        <v>1214</v>
      </c>
      <c r="F326" s="9">
        <v>345</v>
      </c>
    </row>
    <row r="327" spans="1:6" x14ac:dyDescent="0.3">
      <c r="A327" s="3" t="s">
        <v>289</v>
      </c>
      <c r="B327" s="7" t="s">
        <v>46</v>
      </c>
      <c r="C327" s="7" t="s">
        <v>62</v>
      </c>
      <c r="D327" s="9">
        <v>319</v>
      </c>
      <c r="E327" s="9">
        <v>284</v>
      </c>
      <c r="F327" s="9">
        <v>185</v>
      </c>
    </row>
    <row r="328" spans="1:6" x14ac:dyDescent="0.3">
      <c r="A328" s="3" t="s">
        <v>289</v>
      </c>
      <c r="B328" s="7" t="s">
        <v>46</v>
      </c>
      <c r="C328" s="7" t="s">
        <v>66</v>
      </c>
      <c r="D328" s="9">
        <v>320</v>
      </c>
      <c r="E328" s="9">
        <v>296</v>
      </c>
      <c r="F328" s="9">
        <v>187</v>
      </c>
    </row>
    <row r="329" spans="1:6" x14ac:dyDescent="0.3">
      <c r="A329" s="3" t="s">
        <v>289</v>
      </c>
      <c r="B329" s="7" t="s">
        <v>46</v>
      </c>
      <c r="C329" s="7" t="s">
        <v>70</v>
      </c>
      <c r="D329" s="9">
        <v>318</v>
      </c>
      <c r="E329" s="9">
        <v>304</v>
      </c>
      <c r="F329" s="9">
        <v>189</v>
      </c>
    </row>
    <row r="330" spans="1:6" x14ac:dyDescent="0.3">
      <c r="A330" s="3" t="s">
        <v>289</v>
      </c>
      <c r="B330" s="7" t="s">
        <v>46</v>
      </c>
      <c r="C330" s="7" t="s">
        <v>74</v>
      </c>
      <c r="D330" s="9">
        <v>321</v>
      </c>
      <c r="E330" s="9">
        <v>291</v>
      </c>
      <c r="F330" s="9">
        <v>183</v>
      </c>
    </row>
    <row r="331" spans="1:6" x14ac:dyDescent="0.3">
      <c r="A331" s="3" t="s">
        <v>289</v>
      </c>
      <c r="B331" s="7" t="s">
        <v>46</v>
      </c>
      <c r="C331" s="7" t="s">
        <v>76</v>
      </c>
      <c r="D331" s="9">
        <v>320</v>
      </c>
      <c r="E331" s="9">
        <v>299</v>
      </c>
      <c r="F331" s="9">
        <v>185</v>
      </c>
    </row>
    <row r="332" spans="1:6" x14ac:dyDescent="0.3">
      <c r="A332" s="3" t="s">
        <v>289</v>
      </c>
      <c r="B332" s="7" t="s">
        <v>49</v>
      </c>
      <c r="C332" s="7" t="s">
        <v>62</v>
      </c>
      <c r="D332" s="9">
        <v>329</v>
      </c>
      <c r="E332" s="9">
        <v>298</v>
      </c>
      <c r="F332" s="9">
        <v>195</v>
      </c>
    </row>
    <row r="333" spans="1:6" x14ac:dyDescent="0.3">
      <c r="A333" s="3" t="s">
        <v>289</v>
      </c>
      <c r="B333" s="7" t="s">
        <v>49</v>
      </c>
      <c r="C333" s="7" t="s">
        <v>66</v>
      </c>
      <c r="D333" s="9">
        <v>330</v>
      </c>
      <c r="E333" s="9">
        <v>301</v>
      </c>
      <c r="F333" s="9">
        <v>197</v>
      </c>
    </row>
    <row r="334" spans="1:6" x14ac:dyDescent="0.3">
      <c r="A334" s="3" t="s">
        <v>289</v>
      </c>
      <c r="B334" s="7" t="s">
        <v>49</v>
      </c>
      <c r="C334" s="7" t="s">
        <v>70</v>
      </c>
      <c r="D334" s="9">
        <v>328</v>
      </c>
      <c r="E334" s="9">
        <v>314</v>
      </c>
      <c r="F334" s="9">
        <v>199</v>
      </c>
    </row>
    <row r="335" spans="1:6" x14ac:dyDescent="0.3">
      <c r="A335" s="3" t="s">
        <v>289</v>
      </c>
      <c r="B335" s="7" t="s">
        <v>49</v>
      </c>
      <c r="C335" s="7" t="s">
        <v>74</v>
      </c>
      <c r="D335" s="9">
        <v>331</v>
      </c>
      <c r="E335" s="9">
        <v>298</v>
      </c>
      <c r="F335" s="9">
        <v>193</v>
      </c>
    </row>
    <row r="336" spans="1:6" x14ac:dyDescent="0.3">
      <c r="A336" s="3" t="s">
        <v>289</v>
      </c>
      <c r="B336" s="7" t="s">
        <v>49</v>
      </c>
      <c r="C336" s="7" t="s">
        <v>76</v>
      </c>
      <c r="D336" s="9">
        <v>330</v>
      </c>
      <c r="E336" s="9">
        <v>308</v>
      </c>
      <c r="F336" s="9">
        <v>195</v>
      </c>
    </row>
    <row r="337" spans="1:6" x14ac:dyDescent="0.3">
      <c r="A337" s="3" t="s">
        <v>289</v>
      </c>
      <c r="B337" s="7" t="s">
        <v>50</v>
      </c>
      <c r="C337" s="7" t="s">
        <v>62</v>
      </c>
      <c r="D337" s="9">
        <v>339</v>
      </c>
      <c r="E337" s="9">
        <v>305</v>
      </c>
      <c r="F337" s="9">
        <v>200</v>
      </c>
    </row>
    <row r="338" spans="1:6" x14ac:dyDescent="0.3">
      <c r="A338" s="3" t="s">
        <v>289</v>
      </c>
      <c r="B338" s="7" t="s">
        <v>50</v>
      </c>
      <c r="C338" s="7" t="s">
        <v>66</v>
      </c>
      <c r="D338" s="9">
        <v>340</v>
      </c>
      <c r="E338" s="9">
        <v>316</v>
      </c>
      <c r="F338" s="9">
        <v>202</v>
      </c>
    </row>
    <row r="339" spans="1:6" x14ac:dyDescent="0.3">
      <c r="A339" s="3" t="s">
        <v>289</v>
      </c>
      <c r="B339" s="7" t="s">
        <v>50</v>
      </c>
      <c r="C339" s="7" t="s">
        <v>70</v>
      </c>
      <c r="D339" s="9">
        <v>338</v>
      </c>
      <c r="E339" s="9">
        <v>324</v>
      </c>
      <c r="F339" s="9">
        <v>204</v>
      </c>
    </row>
    <row r="340" spans="1:6" x14ac:dyDescent="0.3">
      <c r="A340" s="3" t="s">
        <v>289</v>
      </c>
      <c r="B340" s="7" t="s">
        <v>50</v>
      </c>
      <c r="C340" s="7" t="s">
        <v>74</v>
      </c>
      <c r="D340" s="9">
        <v>341</v>
      </c>
      <c r="E340" s="9">
        <v>309</v>
      </c>
      <c r="F340" s="9">
        <v>198</v>
      </c>
    </row>
    <row r="341" spans="1:6" x14ac:dyDescent="0.3">
      <c r="A341" s="3" t="s">
        <v>289</v>
      </c>
      <c r="B341" s="7" t="s">
        <v>50</v>
      </c>
      <c r="C341" s="7" t="s">
        <v>76</v>
      </c>
      <c r="D341" s="9">
        <v>340</v>
      </c>
      <c r="E341" s="9">
        <v>318</v>
      </c>
      <c r="F341" s="9">
        <v>200</v>
      </c>
    </row>
    <row r="342" spans="1:6" x14ac:dyDescent="0.3">
      <c r="A342" s="3" t="s">
        <v>289</v>
      </c>
      <c r="B342" s="7" t="s">
        <v>51</v>
      </c>
      <c r="C342" s="7" t="s">
        <v>62</v>
      </c>
      <c r="D342" s="9">
        <v>379</v>
      </c>
      <c r="E342" s="9">
        <v>342</v>
      </c>
      <c r="F342" s="9">
        <v>215</v>
      </c>
    </row>
    <row r="343" spans="1:6" x14ac:dyDescent="0.3">
      <c r="A343" s="3" t="s">
        <v>289</v>
      </c>
      <c r="B343" s="7" t="s">
        <v>51</v>
      </c>
      <c r="C343" s="7" t="s">
        <v>66</v>
      </c>
      <c r="D343" s="9">
        <v>380</v>
      </c>
      <c r="E343" s="9">
        <v>348</v>
      </c>
      <c r="F343" s="9">
        <v>217</v>
      </c>
    </row>
    <row r="344" spans="1:6" x14ac:dyDescent="0.3">
      <c r="A344" s="3" t="s">
        <v>289</v>
      </c>
      <c r="B344" s="7" t="s">
        <v>51</v>
      </c>
      <c r="C344" s="7" t="s">
        <v>70</v>
      </c>
      <c r="D344" s="9">
        <v>378</v>
      </c>
      <c r="E344" s="9">
        <v>360</v>
      </c>
      <c r="F344" s="9">
        <v>219</v>
      </c>
    </row>
    <row r="345" spans="1:6" x14ac:dyDescent="0.3">
      <c r="A345" s="3" t="s">
        <v>289</v>
      </c>
      <c r="B345" s="7" t="s">
        <v>51</v>
      </c>
      <c r="C345" s="7" t="s">
        <v>74</v>
      </c>
      <c r="D345" s="9">
        <v>381</v>
      </c>
      <c r="E345" s="9">
        <v>343</v>
      </c>
      <c r="F345" s="9">
        <v>213</v>
      </c>
    </row>
    <row r="346" spans="1:6" x14ac:dyDescent="0.3">
      <c r="A346" s="3" t="s">
        <v>289</v>
      </c>
      <c r="B346" s="7" t="s">
        <v>51</v>
      </c>
      <c r="C346" s="7" t="s">
        <v>76</v>
      </c>
      <c r="D346" s="9">
        <v>380</v>
      </c>
      <c r="E346" s="9">
        <v>359</v>
      </c>
      <c r="F346" s="9">
        <v>215</v>
      </c>
    </row>
    <row r="347" spans="1:6" x14ac:dyDescent="0.3">
      <c r="A347" s="3" t="s">
        <v>289</v>
      </c>
      <c r="B347" s="7" t="s">
        <v>52</v>
      </c>
      <c r="C347" s="7" t="s">
        <v>62</v>
      </c>
      <c r="D347" s="9">
        <v>279</v>
      </c>
      <c r="E347" s="9">
        <v>253</v>
      </c>
      <c r="F347" s="9">
        <v>180</v>
      </c>
    </row>
    <row r="348" spans="1:6" x14ac:dyDescent="0.3">
      <c r="A348" s="3" t="s">
        <v>289</v>
      </c>
      <c r="B348" s="7" t="s">
        <v>52</v>
      </c>
      <c r="C348" s="7" t="s">
        <v>66</v>
      </c>
      <c r="D348" s="9">
        <v>280</v>
      </c>
      <c r="E348" s="9">
        <v>260</v>
      </c>
      <c r="F348" s="9">
        <v>182</v>
      </c>
    </row>
    <row r="349" spans="1:6" x14ac:dyDescent="0.3">
      <c r="A349" s="3" t="s">
        <v>289</v>
      </c>
      <c r="B349" s="7" t="s">
        <v>52</v>
      </c>
      <c r="C349" s="7" t="s">
        <v>70</v>
      </c>
      <c r="D349" s="9">
        <v>278</v>
      </c>
      <c r="E349" s="9">
        <v>265</v>
      </c>
      <c r="F349" s="9">
        <v>184</v>
      </c>
    </row>
    <row r="350" spans="1:6" x14ac:dyDescent="0.3">
      <c r="A350" s="3" t="s">
        <v>289</v>
      </c>
      <c r="B350" s="7" t="s">
        <v>52</v>
      </c>
      <c r="C350" s="7" t="s">
        <v>74</v>
      </c>
      <c r="D350" s="9">
        <v>280</v>
      </c>
      <c r="E350" s="9">
        <v>251</v>
      </c>
      <c r="F350" s="9">
        <v>178</v>
      </c>
    </row>
    <row r="351" spans="1:6" x14ac:dyDescent="0.3">
      <c r="A351" s="3" t="s">
        <v>289</v>
      </c>
      <c r="B351" s="7" t="s">
        <v>52</v>
      </c>
      <c r="C351" s="7" t="s">
        <v>76</v>
      </c>
      <c r="D351" s="9">
        <v>280</v>
      </c>
      <c r="E351" s="9">
        <v>264</v>
      </c>
      <c r="F351" s="9">
        <v>180</v>
      </c>
    </row>
    <row r="352" spans="1:6" x14ac:dyDescent="0.3">
      <c r="A352" s="3" t="s">
        <v>289</v>
      </c>
      <c r="B352" s="7" t="s">
        <v>54</v>
      </c>
      <c r="C352" s="7" t="s">
        <v>62</v>
      </c>
      <c r="D352" s="9">
        <v>179</v>
      </c>
      <c r="E352" s="9">
        <v>161</v>
      </c>
      <c r="F352" s="9">
        <v>70</v>
      </c>
    </row>
    <row r="353" spans="1:6" x14ac:dyDescent="0.3">
      <c r="A353" s="3" t="s">
        <v>289</v>
      </c>
      <c r="B353" s="7" t="s">
        <v>54</v>
      </c>
      <c r="C353" s="7" t="s">
        <v>66</v>
      </c>
      <c r="D353" s="9">
        <v>180</v>
      </c>
      <c r="E353" s="9">
        <v>165</v>
      </c>
      <c r="F353" s="9">
        <v>71</v>
      </c>
    </row>
    <row r="354" spans="1:6" x14ac:dyDescent="0.3">
      <c r="A354" s="3" t="s">
        <v>289</v>
      </c>
      <c r="B354" s="7" t="s">
        <v>54</v>
      </c>
      <c r="C354" s="7" t="s">
        <v>70</v>
      </c>
      <c r="D354" s="9">
        <v>178</v>
      </c>
      <c r="E354" s="9">
        <v>169</v>
      </c>
      <c r="F354" s="9">
        <v>71</v>
      </c>
    </row>
    <row r="355" spans="1:6" x14ac:dyDescent="0.3">
      <c r="A355" s="3" t="s">
        <v>289</v>
      </c>
      <c r="B355" s="7" t="s">
        <v>54</v>
      </c>
      <c r="C355" s="7" t="s">
        <v>74</v>
      </c>
      <c r="D355" s="9">
        <v>180</v>
      </c>
      <c r="E355" s="9">
        <v>162</v>
      </c>
      <c r="F355" s="9">
        <v>69</v>
      </c>
    </row>
    <row r="356" spans="1:6" x14ac:dyDescent="0.3">
      <c r="A356" s="3" t="s">
        <v>289</v>
      </c>
      <c r="B356" s="7" t="s">
        <v>54</v>
      </c>
      <c r="C356" s="7" t="s">
        <v>76</v>
      </c>
      <c r="D356" s="9">
        <v>179</v>
      </c>
      <c r="E356" s="9">
        <v>167</v>
      </c>
      <c r="F356" s="9">
        <v>70</v>
      </c>
    </row>
    <row r="357" spans="1:6" x14ac:dyDescent="0.3">
      <c r="A357" s="3" t="s">
        <v>289</v>
      </c>
      <c r="B357" s="7" t="s">
        <v>55</v>
      </c>
      <c r="C357" s="7" t="s">
        <v>62</v>
      </c>
      <c r="D357" s="9">
        <v>199</v>
      </c>
      <c r="E357" s="9">
        <v>177</v>
      </c>
      <c r="F357" s="9">
        <v>80</v>
      </c>
    </row>
    <row r="358" spans="1:6" x14ac:dyDescent="0.3">
      <c r="A358" s="3" t="s">
        <v>289</v>
      </c>
      <c r="B358" s="7" t="s">
        <v>55</v>
      </c>
      <c r="C358" s="7" t="s">
        <v>66</v>
      </c>
      <c r="D358" s="9">
        <v>200</v>
      </c>
      <c r="E358" s="9">
        <v>185</v>
      </c>
      <c r="F358" s="9">
        <v>81</v>
      </c>
    </row>
    <row r="359" spans="1:6" x14ac:dyDescent="0.3">
      <c r="A359" s="3" t="s">
        <v>289</v>
      </c>
      <c r="B359" s="7" t="s">
        <v>55</v>
      </c>
      <c r="C359" s="7" t="s">
        <v>70</v>
      </c>
      <c r="D359" s="9">
        <v>198</v>
      </c>
      <c r="E359" s="9">
        <v>187</v>
      </c>
      <c r="F359" s="9">
        <v>82</v>
      </c>
    </row>
    <row r="360" spans="1:6" x14ac:dyDescent="0.3">
      <c r="A360" s="3" t="s">
        <v>289</v>
      </c>
      <c r="B360" s="7" t="s">
        <v>55</v>
      </c>
      <c r="C360" s="7" t="s">
        <v>74</v>
      </c>
      <c r="D360" s="9">
        <v>200</v>
      </c>
      <c r="E360" s="9">
        <v>177</v>
      </c>
      <c r="F360" s="9">
        <v>79</v>
      </c>
    </row>
    <row r="361" spans="1:6" x14ac:dyDescent="0.3">
      <c r="A361" s="3" t="s">
        <v>289</v>
      </c>
      <c r="B361" s="7" t="s">
        <v>55</v>
      </c>
      <c r="C361" s="7" t="s">
        <v>76</v>
      </c>
      <c r="D361" s="9">
        <v>199</v>
      </c>
      <c r="E361" s="9">
        <v>187</v>
      </c>
      <c r="F361" s="9">
        <v>80</v>
      </c>
    </row>
    <row r="362" spans="1:6" x14ac:dyDescent="0.3">
      <c r="A362" s="3" t="s">
        <v>289</v>
      </c>
      <c r="B362" s="7" t="s">
        <v>56</v>
      </c>
      <c r="C362" s="7" t="s">
        <v>62</v>
      </c>
      <c r="D362" s="9">
        <v>219</v>
      </c>
      <c r="E362" s="9">
        <v>197</v>
      </c>
      <c r="F362" s="9">
        <v>90</v>
      </c>
    </row>
    <row r="363" spans="1:6" x14ac:dyDescent="0.3">
      <c r="A363" s="3" t="s">
        <v>289</v>
      </c>
      <c r="B363" s="7" t="s">
        <v>56</v>
      </c>
      <c r="C363" s="7" t="s">
        <v>66</v>
      </c>
      <c r="D363" s="9">
        <v>220</v>
      </c>
      <c r="E363" s="9">
        <v>202</v>
      </c>
      <c r="F363" s="9">
        <v>91</v>
      </c>
    </row>
    <row r="364" spans="1:6" x14ac:dyDescent="0.3">
      <c r="A364" s="3" t="s">
        <v>289</v>
      </c>
      <c r="B364" s="7" t="s">
        <v>56</v>
      </c>
      <c r="C364" s="7" t="s">
        <v>70</v>
      </c>
      <c r="D364" s="9">
        <v>218</v>
      </c>
      <c r="E364" s="9">
        <v>206</v>
      </c>
      <c r="F364" s="9">
        <v>92</v>
      </c>
    </row>
    <row r="365" spans="1:6" x14ac:dyDescent="0.3">
      <c r="A365" s="3" t="s">
        <v>289</v>
      </c>
      <c r="B365" s="7" t="s">
        <v>56</v>
      </c>
      <c r="C365" s="7" t="s">
        <v>74</v>
      </c>
      <c r="D365" s="9">
        <v>220</v>
      </c>
      <c r="E365" s="9">
        <v>198</v>
      </c>
      <c r="F365" s="9">
        <v>89</v>
      </c>
    </row>
    <row r="366" spans="1:6" x14ac:dyDescent="0.3">
      <c r="A366" s="3" t="s">
        <v>289</v>
      </c>
      <c r="B366" s="7" t="s">
        <v>56</v>
      </c>
      <c r="C366" s="7" t="s">
        <v>76</v>
      </c>
      <c r="D366" s="9">
        <v>219</v>
      </c>
      <c r="E366" s="9">
        <v>206</v>
      </c>
      <c r="F366" s="9">
        <v>90</v>
      </c>
    </row>
    <row r="367" spans="1:6" x14ac:dyDescent="0.3">
      <c r="A367" s="3" t="s">
        <v>289</v>
      </c>
      <c r="B367" s="7" t="s">
        <v>57</v>
      </c>
      <c r="C367" s="7" t="s">
        <v>62</v>
      </c>
      <c r="D367" s="9">
        <v>189</v>
      </c>
      <c r="E367" s="9">
        <v>171</v>
      </c>
      <c r="F367" s="9">
        <v>85</v>
      </c>
    </row>
    <row r="368" spans="1:6" x14ac:dyDescent="0.3">
      <c r="A368" s="3" t="s">
        <v>289</v>
      </c>
      <c r="B368" s="7" t="s">
        <v>57</v>
      </c>
      <c r="C368" s="7" t="s">
        <v>66</v>
      </c>
      <c r="D368" s="9">
        <v>190</v>
      </c>
      <c r="E368" s="9">
        <v>175</v>
      </c>
      <c r="F368" s="9">
        <v>86</v>
      </c>
    </row>
    <row r="369" spans="1:6" x14ac:dyDescent="0.3">
      <c r="A369" s="3" t="s">
        <v>289</v>
      </c>
      <c r="B369" s="7" t="s">
        <v>57</v>
      </c>
      <c r="C369" s="7" t="s">
        <v>70</v>
      </c>
      <c r="D369" s="9">
        <v>188</v>
      </c>
      <c r="E369" s="9">
        <v>178</v>
      </c>
      <c r="F369" s="9">
        <v>87</v>
      </c>
    </row>
    <row r="370" spans="1:6" x14ac:dyDescent="0.3">
      <c r="A370" s="3" t="s">
        <v>289</v>
      </c>
      <c r="B370" s="7" t="s">
        <v>57</v>
      </c>
      <c r="C370" s="7" t="s">
        <v>74</v>
      </c>
      <c r="D370" s="9">
        <v>190</v>
      </c>
      <c r="E370" s="9">
        <v>171</v>
      </c>
      <c r="F370" s="9">
        <v>84</v>
      </c>
    </row>
    <row r="371" spans="1:6" x14ac:dyDescent="0.3">
      <c r="A371" s="3" t="s">
        <v>289</v>
      </c>
      <c r="B371" s="7" t="s">
        <v>57</v>
      </c>
      <c r="C371" s="7" t="s">
        <v>76</v>
      </c>
      <c r="D371" s="9">
        <v>189</v>
      </c>
      <c r="E371" s="9">
        <v>178</v>
      </c>
      <c r="F371" s="9">
        <v>85</v>
      </c>
    </row>
    <row r="372" spans="1:6" x14ac:dyDescent="0.3">
      <c r="A372" s="3" t="s">
        <v>289</v>
      </c>
      <c r="B372" s="7" t="s">
        <v>58</v>
      </c>
      <c r="C372" s="7" t="s">
        <v>62</v>
      </c>
      <c r="D372" s="9">
        <v>5600</v>
      </c>
      <c r="E372" s="9">
        <v>5029</v>
      </c>
      <c r="F372" s="9">
        <v>950</v>
      </c>
    </row>
    <row r="373" spans="1:6" x14ac:dyDescent="0.3">
      <c r="A373" s="3" t="s">
        <v>289</v>
      </c>
      <c r="B373" s="7" t="s">
        <v>58</v>
      </c>
      <c r="C373" s="7" t="s">
        <v>66</v>
      </c>
      <c r="D373" s="9">
        <v>5617</v>
      </c>
      <c r="E373" s="9">
        <v>5190</v>
      </c>
      <c r="F373" s="9">
        <v>960</v>
      </c>
    </row>
    <row r="374" spans="1:6" x14ac:dyDescent="0.3">
      <c r="A374" s="3" t="s">
        <v>289</v>
      </c>
      <c r="B374" s="7" t="s">
        <v>58</v>
      </c>
      <c r="C374" s="7" t="s">
        <v>70</v>
      </c>
      <c r="D374" s="9">
        <v>5583</v>
      </c>
      <c r="E374" s="9">
        <v>5308</v>
      </c>
      <c r="F374" s="9">
        <v>969</v>
      </c>
    </row>
    <row r="375" spans="1:6" x14ac:dyDescent="0.3">
      <c r="A375" s="3" t="s">
        <v>289</v>
      </c>
      <c r="B375" s="7" t="s">
        <v>58</v>
      </c>
      <c r="C375" s="7" t="s">
        <v>74</v>
      </c>
      <c r="D375" s="9">
        <v>5628</v>
      </c>
      <c r="E375" s="9">
        <v>5096</v>
      </c>
      <c r="F375" s="9">
        <v>940</v>
      </c>
    </row>
    <row r="376" spans="1:6" x14ac:dyDescent="0.3">
      <c r="A376" s="3" t="s">
        <v>289</v>
      </c>
      <c r="B376" s="7" t="s">
        <v>58</v>
      </c>
      <c r="C376" s="7" t="s">
        <v>76</v>
      </c>
      <c r="D376" s="9">
        <v>5611</v>
      </c>
      <c r="E376" s="9">
        <v>5234</v>
      </c>
      <c r="F376" s="9">
        <v>950</v>
      </c>
    </row>
    <row r="377" spans="1:6" x14ac:dyDescent="0.3">
      <c r="A377" s="3" t="s">
        <v>289</v>
      </c>
      <c r="B377" s="7" t="s">
        <v>59</v>
      </c>
      <c r="C377" s="7" t="s">
        <v>62</v>
      </c>
      <c r="D377" s="9">
        <v>5450</v>
      </c>
      <c r="E377" s="9">
        <v>4898</v>
      </c>
      <c r="F377" s="9">
        <v>930</v>
      </c>
    </row>
    <row r="378" spans="1:6" x14ac:dyDescent="0.3">
      <c r="A378" s="3" t="s">
        <v>289</v>
      </c>
      <c r="B378" s="7" t="s">
        <v>59</v>
      </c>
      <c r="C378" s="7" t="s">
        <v>66</v>
      </c>
      <c r="D378" s="9">
        <v>5466</v>
      </c>
      <c r="E378" s="9">
        <v>5010</v>
      </c>
      <c r="F378" s="9">
        <v>939</v>
      </c>
    </row>
    <row r="379" spans="1:6" x14ac:dyDescent="0.3">
      <c r="A379" s="3" t="s">
        <v>289</v>
      </c>
      <c r="B379" s="7" t="s">
        <v>59</v>
      </c>
      <c r="C379" s="7" t="s">
        <v>70</v>
      </c>
      <c r="D379" s="9">
        <v>5434</v>
      </c>
      <c r="E379" s="9">
        <v>5163</v>
      </c>
      <c r="F379" s="9">
        <v>949</v>
      </c>
    </row>
    <row r="380" spans="1:6" x14ac:dyDescent="0.3">
      <c r="A380" s="3" t="s">
        <v>289</v>
      </c>
      <c r="B380" s="7" t="s">
        <v>59</v>
      </c>
      <c r="C380" s="7" t="s">
        <v>74</v>
      </c>
      <c r="D380" s="9">
        <v>5477</v>
      </c>
      <c r="E380" s="9">
        <v>4886</v>
      </c>
      <c r="F380" s="9">
        <v>921</v>
      </c>
    </row>
    <row r="381" spans="1:6" x14ac:dyDescent="0.3">
      <c r="A381" s="3" t="s">
        <v>289</v>
      </c>
      <c r="B381" s="7" t="s">
        <v>59</v>
      </c>
      <c r="C381" s="7" t="s">
        <v>76</v>
      </c>
      <c r="D381" s="9">
        <v>5461</v>
      </c>
      <c r="E381" s="9">
        <v>5118</v>
      </c>
      <c r="F381" s="9">
        <v>930</v>
      </c>
    </row>
    <row r="382" spans="1:6" x14ac:dyDescent="0.3">
      <c r="A382" s="3" t="s">
        <v>289</v>
      </c>
      <c r="B382" s="7" t="s">
        <v>60</v>
      </c>
      <c r="C382" s="7" t="s">
        <v>62</v>
      </c>
      <c r="D382" s="9">
        <v>5300</v>
      </c>
      <c r="E382" s="9">
        <v>4756</v>
      </c>
      <c r="F382" s="9">
        <v>920</v>
      </c>
    </row>
    <row r="383" spans="1:6" x14ac:dyDescent="0.3">
      <c r="A383" s="3" t="s">
        <v>289</v>
      </c>
      <c r="B383" s="7" t="s">
        <v>60</v>
      </c>
      <c r="C383" s="7" t="s">
        <v>66</v>
      </c>
      <c r="D383" s="9">
        <v>5316</v>
      </c>
      <c r="E383" s="9">
        <v>4898</v>
      </c>
      <c r="F383" s="9">
        <v>929</v>
      </c>
    </row>
    <row r="384" spans="1:6" x14ac:dyDescent="0.3">
      <c r="A384" s="3" t="s">
        <v>289</v>
      </c>
      <c r="B384" s="7" t="s">
        <v>60</v>
      </c>
      <c r="C384" s="7" t="s">
        <v>70</v>
      </c>
      <c r="D384" s="9">
        <v>5284</v>
      </c>
      <c r="E384" s="9">
        <v>5034</v>
      </c>
      <c r="F384" s="9">
        <v>938</v>
      </c>
    </row>
    <row r="385" spans="1:6" x14ac:dyDescent="0.3">
      <c r="A385" s="3" t="s">
        <v>289</v>
      </c>
      <c r="B385" s="7" t="s">
        <v>60</v>
      </c>
      <c r="C385" s="7" t="s">
        <v>74</v>
      </c>
      <c r="D385" s="9">
        <v>5326</v>
      </c>
      <c r="E385" s="9">
        <v>4792</v>
      </c>
      <c r="F385" s="9">
        <v>911</v>
      </c>
    </row>
    <row r="386" spans="1:6" x14ac:dyDescent="0.3">
      <c r="A386" s="3" t="s">
        <v>289</v>
      </c>
      <c r="B386" s="7" t="s">
        <v>60</v>
      </c>
      <c r="C386" s="7" t="s">
        <v>76</v>
      </c>
      <c r="D386" s="9">
        <v>5311</v>
      </c>
      <c r="E386" s="9">
        <v>4957</v>
      </c>
      <c r="F386" s="9">
        <v>920</v>
      </c>
    </row>
    <row r="387" spans="1:6" x14ac:dyDescent="0.3">
      <c r="A387" s="3" t="s">
        <v>289</v>
      </c>
      <c r="B387" s="7" t="s">
        <v>61</v>
      </c>
      <c r="C387" s="7" t="s">
        <v>62</v>
      </c>
      <c r="D387" s="9">
        <v>1300</v>
      </c>
      <c r="E387" s="9">
        <v>1179</v>
      </c>
      <c r="F387" s="9">
        <v>345</v>
      </c>
    </row>
    <row r="388" spans="1:6" x14ac:dyDescent="0.3">
      <c r="A388" s="3" t="s">
        <v>289</v>
      </c>
      <c r="B388" s="7" t="s">
        <v>61</v>
      </c>
      <c r="C388" s="7" t="s">
        <v>66</v>
      </c>
      <c r="D388" s="9">
        <v>1304</v>
      </c>
      <c r="E388" s="9">
        <v>1202</v>
      </c>
      <c r="F388" s="9">
        <v>348</v>
      </c>
    </row>
    <row r="389" spans="1:6" x14ac:dyDescent="0.3">
      <c r="A389" s="3" t="s">
        <v>289</v>
      </c>
      <c r="B389" s="7" t="s">
        <v>61</v>
      </c>
      <c r="C389" s="7" t="s">
        <v>70</v>
      </c>
      <c r="D389" s="9">
        <v>1296</v>
      </c>
      <c r="E389" s="9">
        <v>1223</v>
      </c>
      <c r="F389" s="9">
        <v>352</v>
      </c>
    </row>
    <row r="390" spans="1:6" x14ac:dyDescent="0.3">
      <c r="A390" s="3" t="s">
        <v>289</v>
      </c>
      <c r="B390" s="7" t="s">
        <v>61</v>
      </c>
      <c r="C390" s="7" t="s">
        <v>74</v>
      </c>
      <c r="D390" s="9">
        <v>1306</v>
      </c>
      <c r="E390" s="9">
        <v>1174</v>
      </c>
      <c r="F390" s="9">
        <v>342</v>
      </c>
    </row>
    <row r="391" spans="1:6" x14ac:dyDescent="0.3">
      <c r="A391" s="3" t="s">
        <v>289</v>
      </c>
      <c r="B391" s="7" t="s">
        <v>61</v>
      </c>
      <c r="C391" s="7" t="s">
        <v>76</v>
      </c>
      <c r="D391" s="9">
        <v>1303</v>
      </c>
      <c r="E391" s="9">
        <v>1231</v>
      </c>
      <c r="F391" s="9">
        <v>345</v>
      </c>
    </row>
    <row r="392" spans="1:6" x14ac:dyDescent="0.3">
      <c r="A392" s="3" t="s">
        <v>290</v>
      </c>
      <c r="B392" s="7" t="s">
        <v>46</v>
      </c>
      <c r="C392" s="7" t="s">
        <v>62</v>
      </c>
      <c r="D392" s="9">
        <v>319</v>
      </c>
      <c r="E392" s="9">
        <v>291</v>
      </c>
      <c r="F392" s="9">
        <v>185</v>
      </c>
    </row>
    <row r="393" spans="1:6" x14ac:dyDescent="0.3">
      <c r="A393" s="3" t="s">
        <v>290</v>
      </c>
      <c r="B393" s="7" t="s">
        <v>46</v>
      </c>
      <c r="C393" s="7" t="s">
        <v>66</v>
      </c>
      <c r="D393" s="9">
        <v>320</v>
      </c>
      <c r="E393" s="9">
        <v>294</v>
      </c>
      <c r="F393" s="9">
        <v>187</v>
      </c>
    </row>
    <row r="394" spans="1:6" x14ac:dyDescent="0.3">
      <c r="A394" s="3" t="s">
        <v>290</v>
      </c>
      <c r="B394" s="7" t="s">
        <v>46</v>
      </c>
      <c r="C394" s="7" t="s">
        <v>70</v>
      </c>
      <c r="D394" s="9">
        <v>318</v>
      </c>
      <c r="E394" s="9">
        <v>301</v>
      </c>
      <c r="F394" s="9">
        <v>189</v>
      </c>
    </row>
    <row r="395" spans="1:6" x14ac:dyDescent="0.3">
      <c r="A395" s="3" t="s">
        <v>290</v>
      </c>
      <c r="B395" s="7" t="s">
        <v>46</v>
      </c>
      <c r="C395" s="7" t="s">
        <v>74</v>
      </c>
      <c r="D395" s="9">
        <v>321</v>
      </c>
      <c r="E395" s="9">
        <v>288</v>
      </c>
      <c r="F395" s="9">
        <v>183</v>
      </c>
    </row>
    <row r="396" spans="1:6" x14ac:dyDescent="0.3">
      <c r="A396" s="3" t="s">
        <v>290</v>
      </c>
      <c r="B396" s="7" t="s">
        <v>46</v>
      </c>
      <c r="C396" s="7" t="s">
        <v>76</v>
      </c>
      <c r="D396" s="9">
        <v>320</v>
      </c>
      <c r="E396" s="9">
        <v>301</v>
      </c>
      <c r="F396" s="9">
        <v>185</v>
      </c>
    </row>
    <row r="397" spans="1:6" x14ac:dyDescent="0.3">
      <c r="A397" s="3" t="s">
        <v>290</v>
      </c>
      <c r="B397" s="7" t="s">
        <v>49</v>
      </c>
      <c r="C397" s="7" t="s">
        <v>62</v>
      </c>
      <c r="D397" s="9">
        <v>329</v>
      </c>
      <c r="E397" s="9">
        <v>296</v>
      </c>
      <c r="F397" s="9">
        <v>195</v>
      </c>
    </row>
    <row r="398" spans="1:6" x14ac:dyDescent="0.3">
      <c r="A398" s="3" t="s">
        <v>290</v>
      </c>
      <c r="B398" s="7" t="s">
        <v>49</v>
      </c>
      <c r="C398" s="7" t="s">
        <v>66</v>
      </c>
      <c r="D398" s="9">
        <v>330</v>
      </c>
      <c r="E398" s="9">
        <v>303</v>
      </c>
      <c r="F398" s="9">
        <v>197</v>
      </c>
    </row>
    <row r="399" spans="1:6" x14ac:dyDescent="0.3">
      <c r="A399" s="3" t="s">
        <v>290</v>
      </c>
      <c r="B399" s="7" t="s">
        <v>49</v>
      </c>
      <c r="C399" s="7" t="s">
        <v>70</v>
      </c>
      <c r="D399" s="9">
        <v>328</v>
      </c>
      <c r="E399" s="9">
        <v>313</v>
      </c>
      <c r="F399" s="9">
        <v>199</v>
      </c>
    </row>
    <row r="400" spans="1:6" x14ac:dyDescent="0.3">
      <c r="A400" s="3" t="s">
        <v>290</v>
      </c>
      <c r="B400" s="7" t="s">
        <v>49</v>
      </c>
      <c r="C400" s="7" t="s">
        <v>74</v>
      </c>
      <c r="D400" s="9">
        <v>331</v>
      </c>
      <c r="E400" s="9">
        <v>298</v>
      </c>
      <c r="F400" s="9">
        <v>193</v>
      </c>
    </row>
    <row r="401" spans="1:6" x14ac:dyDescent="0.3">
      <c r="A401" s="3" t="s">
        <v>290</v>
      </c>
      <c r="B401" s="7" t="s">
        <v>49</v>
      </c>
      <c r="C401" s="7" t="s">
        <v>76</v>
      </c>
      <c r="D401" s="9">
        <v>330</v>
      </c>
      <c r="E401" s="9">
        <v>308</v>
      </c>
      <c r="F401" s="9">
        <v>195</v>
      </c>
    </row>
    <row r="402" spans="1:6" x14ac:dyDescent="0.3">
      <c r="A402" s="3" t="s">
        <v>290</v>
      </c>
      <c r="B402" s="7" t="s">
        <v>50</v>
      </c>
      <c r="C402" s="7" t="s">
        <v>62</v>
      </c>
      <c r="D402" s="9">
        <v>339</v>
      </c>
      <c r="E402" s="9">
        <v>302</v>
      </c>
      <c r="F402" s="9">
        <v>200</v>
      </c>
    </row>
    <row r="403" spans="1:6" x14ac:dyDescent="0.3">
      <c r="A403" s="3" t="s">
        <v>290</v>
      </c>
      <c r="B403" s="7" t="s">
        <v>50</v>
      </c>
      <c r="C403" s="7" t="s">
        <v>66</v>
      </c>
      <c r="D403" s="9">
        <v>340</v>
      </c>
      <c r="E403" s="9">
        <v>313</v>
      </c>
      <c r="F403" s="9">
        <v>202</v>
      </c>
    </row>
    <row r="404" spans="1:6" x14ac:dyDescent="0.3">
      <c r="A404" s="3" t="s">
        <v>290</v>
      </c>
      <c r="B404" s="7" t="s">
        <v>50</v>
      </c>
      <c r="C404" s="7" t="s">
        <v>70</v>
      </c>
      <c r="D404" s="9">
        <v>338</v>
      </c>
      <c r="E404" s="9">
        <v>320</v>
      </c>
      <c r="F404" s="9">
        <v>204</v>
      </c>
    </row>
    <row r="405" spans="1:6" x14ac:dyDescent="0.3">
      <c r="A405" s="3" t="s">
        <v>290</v>
      </c>
      <c r="B405" s="7" t="s">
        <v>50</v>
      </c>
      <c r="C405" s="7" t="s">
        <v>74</v>
      </c>
      <c r="D405" s="9">
        <v>341</v>
      </c>
      <c r="E405" s="9">
        <v>307</v>
      </c>
      <c r="F405" s="9">
        <v>198</v>
      </c>
    </row>
    <row r="406" spans="1:6" x14ac:dyDescent="0.3">
      <c r="A406" s="3" t="s">
        <v>290</v>
      </c>
      <c r="B406" s="7" t="s">
        <v>50</v>
      </c>
      <c r="C406" s="7" t="s">
        <v>76</v>
      </c>
      <c r="D406" s="9">
        <v>340</v>
      </c>
      <c r="E406" s="9">
        <v>317</v>
      </c>
      <c r="F406" s="9">
        <v>200</v>
      </c>
    </row>
    <row r="407" spans="1:6" x14ac:dyDescent="0.3">
      <c r="A407" s="3" t="s">
        <v>290</v>
      </c>
      <c r="B407" s="7" t="s">
        <v>51</v>
      </c>
      <c r="C407" s="7" t="s">
        <v>62</v>
      </c>
      <c r="D407" s="9">
        <v>379</v>
      </c>
      <c r="E407" s="9">
        <v>342</v>
      </c>
      <c r="F407" s="9">
        <v>215</v>
      </c>
    </row>
    <row r="408" spans="1:6" x14ac:dyDescent="0.3">
      <c r="A408" s="3" t="s">
        <v>290</v>
      </c>
      <c r="B408" s="7" t="s">
        <v>51</v>
      </c>
      <c r="C408" s="7" t="s">
        <v>66</v>
      </c>
      <c r="D408" s="9">
        <v>380</v>
      </c>
      <c r="E408" s="9">
        <v>352</v>
      </c>
      <c r="F408" s="9">
        <v>217</v>
      </c>
    </row>
    <row r="409" spans="1:6" x14ac:dyDescent="0.3">
      <c r="A409" s="3" t="s">
        <v>290</v>
      </c>
      <c r="B409" s="7" t="s">
        <v>51</v>
      </c>
      <c r="C409" s="7" t="s">
        <v>70</v>
      </c>
      <c r="D409" s="9">
        <v>378</v>
      </c>
      <c r="E409" s="9">
        <v>357</v>
      </c>
      <c r="F409" s="9">
        <v>219</v>
      </c>
    </row>
    <row r="410" spans="1:6" x14ac:dyDescent="0.3">
      <c r="A410" s="3" t="s">
        <v>290</v>
      </c>
      <c r="B410" s="7" t="s">
        <v>51</v>
      </c>
      <c r="C410" s="7" t="s">
        <v>74</v>
      </c>
      <c r="D410" s="9">
        <v>381</v>
      </c>
      <c r="E410" s="9">
        <v>344</v>
      </c>
      <c r="F410" s="9">
        <v>213</v>
      </c>
    </row>
    <row r="411" spans="1:6" x14ac:dyDescent="0.3">
      <c r="A411" s="3" t="s">
        <v>290</v>
      </c>
      <c r="B411" s="7" t="s">
        <v>51</v>
      </c>
      <c r="C411" s="7" t="s">
        <v>76</v>
      </c>
      <c r="D411" s="9">
        <v>380</v>
      </c>
      <c r="E411" s="9">
        <v>357</v>
      </c>
      <c r="F411" s="9">
        <v>215</v>
      </c>
    </row>
    <row r="412" spans="1:6" x14ac:dyDescent="0.3">
      <c r="A412" s="3" t="s">
        <v>290</v>
      </c>
      <c r="B412" s="7" t="s">
        <v>52</v>
      </c>
      <c r="C412" s="7" t="s">
        <v>62</v>
      </c>
      <c r="D412" s="9">
        <v>279</v>
      </c>
      <c r="E412" s="9">
        <v>253</v>
      </c>
      <c r="F412" s="9">
        <v>180</v>
      </c>
    </row>
    <row r="413" spans="1:6" x14ac:dyDescent="0.3">
      <c r="A413" s="3" t="s">
        <v>290</v>
      </c>
      <c r="B413" s="7" t="s">
        <v>52</v>
      </c>
      <c r="C413" s="7" t="s">
        <v>66</v>
      </c>
      <c r="D413" s="9">
        <v>280</v>
      </c>
      <c r="E413" s="9">
        <v>256</v>
      </c>
      <c r="F413" s="9">
        <v>182</v>
      </c>
    </row>
    <row r="414" spans="1:6" x14ac:dyDescent="0.3">
      <c r="A414" s="3" t="s">
        <v>290</v>
      </c>
      <c r="B414" s="7" t="s">
        <v>52</v>
      </c>
      <c r="C414" s="7" t="s">
        <v>70</v>
      </c>
      <c r="D414" s="9">
        <v>278</v>
      </c>
      <c r="E414" s="9">
        <v>263</v>
      </c>
      <c r="F414" s="9">
        <v>184</v>
      </c>
    </row>
    <row r="415" spans="1:6" x14ac:dyDescent="0.3">
      <c r="A415" s="3" t="s">
        <v>290</v>
      </c>
      <c r="B415" s="7" t="s">
        <v>52</v>
      </c>
      <c r="C415" s="7" t="s">
        <v>74</v>
      </c>
      <c r="D415" s="9">
        <v>280</v>
      </c>
      <c r="E415" s="9">
        <v>252</v>
      </c>
      <c r="F415" s="9">
        <v>178</v>
      </c>
    </row>
    <row r="416" spans="1:6" x14ac:dyDescent="0.3">
      <c r="A416" s="3" t="s">
        <v>290</v>
      </c>
      <c r="B416" s="7" t="s">
        <v>52</v>
      </c>
      <c r="C416" s="7" t="s">
        <v>76</v>
      </c>
      <c r="D416" s="9">
        <v>280</v>
      </c>
      <c r="E416" s="9">
        <v>263</v>
      </c>
      <c r="F416" s="9">
        <v>180</v>
      </c>
    </row>
    <row r="417" spans="1:6" x14ac:dyDescent="0.3">
      <c r="A417" s="3" t="s">
        <v>290</v>
      </c>
      <c r="B417" s="7" t="s">
        <v>54</v>
      </c>
      <c r="C417" s="7" t="s">
        <v>62</v>
      </c>
      <c r="D417" s="9">
        <v>179</v>
      </c>
      <c r="E417" s="9">
        <v>162</v>
      </c>
      <c r="F417" s="9">
        <v>70</v>
      </c>
    </row>
    <row r="418" spans="1:6" x14ac:dyDescent="0.3">
      <c r="A418" s="3" t="s">
        <v>290</v>
      </c>
      <c r="B418" s="7" t="s">
        <v>54</v>
      </c>
      <c r="C418" s="7" t="s">
        <v>66</v>
      </c>
      <c r="D418" s="9">
        <v>180</v>
      </c>
      <c r="E418" s="9">
        <v>166</v>
      </c>
      <c r="F418" s="9">
        <v>71</v>
      </c>
    </row>
    <row r="419" spans="1:6" x14ac:dyDescent="0.3">
      <c r="A419" s="3" t="s">
        <v>290</v>
      </c>
      <c r="B419" s="7" t="s">
        <v>54</v>
      </c>
      <c r="C419" s="7" t="s">
        <v>70</v>
      </c>
      <c r="D419" s="9">
        <v>178</v>
      </c>
      <c r="E419" s="9">
        <v>169</v>
      </c>
      <c r="F419" s="9">
        <v>71</v>
      </c>
    </row>
    <row r="420" spans="1:6" x14ac:dyDescent="0.3">
      <c r="A420" s="3" t="s">
        <v>290</v>
      </c>
      <c r="B420" s="7" t="s">
        <v>54</v>
      </c>
      <c r="C420" s="7" t="s">
        <v>74</v>
      </c>
      <c r="D420" s="9">
        <v>180</v>
      </c>
      <c r="E420" s="9">
        <v>161</v>
      </c>
      <c r="F420" s="9">
        <v>69</v>
      </c>
    </row>
    <row r="421" spans="1:6" x14ac:dyDescent="0.3">
      <c r="A421" s="3" t="s">
        <v>290</v>
      </c>
      <c r="B421" s="7" t="s">
        <v>54</v>
      </c>
      <c r="C421" s="7" t="s">
        <v>76</v>
      </c>
      <c r="D421" s="9">
        <v>179</v>
      </c>
      <c r="E421" s="9">
        <v>169</v>
      </c>
      <c r="F421" s="9">
        <v>70</v>
      </c>
    </row>
    <row r="422" spans="1:6" x14ac:dyDescent="0.3">
      <c r="A422" s="3" t="s">
        <v>290</v>
      </c>
      <c r="B422" s="7" t="s">
        <v>55</v>
      </c>
      <c r="C422" s="7" t="s">
        <v>62</v>
      </c>
      <c r="D422" s="9">
        <v>199</v>
      </c>
      <c r="E422" s="9">
        <v>179</v>
      </c>
      <c r="F422" s="9">
        <v>80</v>
      </c>
    </row>
    <row r="423" spans="1:6" x14ac:dyDescent="0.3">
      <c r="A423" s="3" t="s">
        <v>290</v>
      </c>
      <c r="B423" s="7" t="s">
        <v>55</v>
      </c>
      <c r="C423" s="7" t="s">
        <v>66</v>
      </c>
      <c r="D423" s="9">
        <v>200</v>
      </c>
      <c r="E423" s="9">
        <v>184</v>
      </c>
      <c r="F423" s="9">
        <v>81</v>
      </c>
    </row>
    <row r="424" spans="1:6" x14ac:dyDescent="0.3">
      <c r="A424" s="3" t="s">
        <v>290</v>
      </c>
      <c r="B424" s="7" t="s">
        <v>55</v>
      </c>
      <c r="C424" s="7" t="s">
        <v>70</v>
      </c>
      <c r="D424" s="9">
        <v>198</v>
      </c>
      <c r="E424" s="9">
        <v>188</v>
      </c>
      <c r="F424" s="9">
        <v>82</v>
      </c>
    </row>
    <row r="425" spans="1:6" x14ac:dyDescent="0.3">
      <c r="A425" s="3" t="s">
        <v>290</v>
      </c>
      <c r="B425" s="7" t="s">
        <v>55</v>
      </c>
      <c r="C425" s="7" t="s">
        <v>74</v>
      </c>
      <c r="D425" s="9">
        <v>200</v>
      </c>
      <c r="E425" s="9">
        <v>179</v>
      </c>
      <c r="F425" s="9">
        <v>79</v>
      </c>
    </row>
    <row r="426" spans="1:6" x14ac:dyDescent="0.3">
      <c r="A426" s="3" t="s">
        <v>290</v>
      </c>
      <c r="B426" s="7" t="s">
        <v>55</v>
      </c>
      <c r="C426" s="7" t="s">
        <v>76</v>
      </c>
      <c r="D426" s="9">
        <v>199</v>
      </c>
      <c r="E426" s="9">
        <v>186</v>
      </c>
      <c r="F426" s="9">
        <v>80</v>
      </c>
    </row>
    <row r="427" spans="1:6" x14ac:dyDescent="0.3">
      <c r="A427" s="3" t="s">
        <v>290</v>
      </c>
      <c r="B427" s="7" t="s">
        <v>56</v>
      </c>
      <c r="C427" s="7" t="s">
        <v>62</v>
      </c>
      <c r="D427" s="9">
        <v>219</v>
      </c>
      <c r="E427" s="9">
        <v>198</v>
      </c>
      <c r="F427" s="9">
        <v>90</v>
      </c>
    </row>
    <row r="428" spans="1:6" x14ac:dyDescent="0.3">
      <c r="A428" s="3" t="s">
        <v>290</v>
      </c>
      <c r="B428" s="7" t="s">
        <v>56</v>
      </c>
      <c r="C428" s="7" t="s">
        <v>66</v>
      </c>
      <c r="D428" s="9">
        <v>220</v>
      </c>
      <c r="E428" s="9">
        <v>199</v>
      </c>
      <c r="F428" s="9">
        <v>91</v>
      </c>
    </row>
    <row r="429" spans="1:6" x14ac:dyDescent="0.3">
      <c r="A429" s="3" t="s">
        <v>290</v>
      </c>
      <c r="B429" s="7" t="s">
        <v>56</v>
      </c>
      <c r="C429" s="7" t="s">
        <v>70</v>
      </c>
      <c r="D429" s="9">
        <v>218</v>
      </c>
      <c r="E429" s="9">
        <v>207</v>
      </c>
      <c r="F429" s="9">
        <v>92</v>
      </c>
    </row>
    <row r="430" spans="1:6" x14ac:dyDescent="0.3">
      <c r="A430" s="3" t="s">
        <v>290</v>
      </c>
      <c r="B430" s="7" t="s">
        <v>56</v>
      </c>
      <c r="C430" s="7" t="s">
        <v>74</v>
      </c>
      <c r="D430" s="9">
        <v>220</v>
      </c>
      <c r="E430" s="9">
        <v>200</v>
      </c>
      <c r="F430" s="9">
        <v>89</v>
      </c>
    </row>
    <row r="431" spans="1:6" x14ac:dyDescent="0.3">
      <c r="A431" s="3" t="s">
        <v>290</v>
      </c>
      <c r="B431" s="7" t="s">
        <v>56</v>
      </c>
      <c r="C431" s="7" t="s">
        <v>76</v>
      </c>
      <c r="D431" s="9">
        <v>219</v>
      </c>
      <c r="E431" s="9">
        <v>207</v>
      </c>
      <c r="F431" s="9">
        <v>90</v>
      </c>
    </row>
    <row r="432" spans="1:6" x14ac:dyDescent="0.3">
      <c r="A432" s="3" t="s">
        <v>290</v>
      </c>
      <c r="B432" s="7" t="s">
        <v>57</v>
      </c>
      <c r="C432" s="7" t="s">
        <v>62</v>
      </c>
      <c r="D432" s="9">
        <v>189</v>
      </c>
      <c r="E432" s="9">
        <v>170</v>
      </c>
      <c r="F432" s="9">
        <v>85</v>
      </c>
    </row>
    <row r="433" spans="1:6" x14ac:dyDescent="0.3">
      <c r="A433" s="3" t="s">
        <v>290</v>
      </c>
      <c r="B433" s="7" t="s">
        <v>57</v>
      </c>
      <c r="C433" s="7" t="s">
        <v>66</v>
      </c>
      <c r="D433" s="9">
        <v>190</v>
      </c>
      <c r="E433" s="9">
        <v>174</v>
      </c>
      <c r="F433" s="9">
        <v>86</v>
      </c>
    </row>
    <row r="434" spans="1:6" x14ac:dyDescent="0.3">
      <c r="A434" s="3" t="s">
        <v>290</v>
      </c>
      <c r="B434" s="7" t="s">
        <v>57</v>
      </c>
      <c r="C434" s="7" t="s">
        <v>70</v>
      </c>
      <c r="D434" s="9">
        <v>188</v>
      </c>
      <c r="E434" s="9">
        <v>178</v>
      </c>
      <c r="F434" s="9">
        <v>87</v>
      </c>
    </row>
    <row r="435" spans="1:6" x14ac:dyDescent="0.3">
      <c r="A435" s="3" t="s">
        <v>290</v>
      </c>
      <c r="B435" s="7" t="s">
        <v>57</v>
      </c>
      <c r="C435" s="7" t="s">
        <v>74</v>
      </c>
      <c r="D435" s="9">
        <v>190</v>
      </c>
      <c r="E435" s="9">
        <v>170</v>
      </c>
      <c r="F435" s="9">
        <v>84</v>
      </c>
    </row>
    <row r="436" spans="1:6" x14ac:dyDescent="0.3">
      <c r="A436" s="3" t="s">
        <v>290</v>
      </c>
      <c r="B436" s="7" t="s">
        <v>57</v>
      </c>
      <c r="C436" s="7" t="s">
        <v>76</v>
      </c>
      <c r="D436" s="9">
        <v>189</v>
      </c>
      <c r="E436" s="9">
        <v>179</v>
      </c>
      <c r="F436" s="9">
        <v>85</v>
      </c>
    </row>
    <row r="437" spans="1:6" x14ac:dyDescent="0.3">
      <c r="A437" s="3" t="s">
        <v>290</v>
      </c>
      <c r="B437" s="7" t="s">
        <v>58</v>
      </c>
      <c r="C437" s="7" t="s">
        <v>62</v>
      </c>
      <c r="D437" s="9">
        <v>5600</v>
      </c>
      <c r="E437" s="9">
        <v>5058</v>
      </c>
      <c r="F437" s="9">
        <v>950</v>
      </c>
    </row>
    <row r="438" spans="1:6" x14ac:dyDescent="0.3">
      <c r="A438" s="3" t="s">
        <v>290</v>
      </c>
      <c r="B438" s="7" t="s">
        <v>58</v>
      </c>
      <c r="C438" s="7" t="s">
        <v>66</v>
      </c>
      <c r="D438" s="9">
        <v>5617</v>
      </c>
      <c r="E438" s="9">
        <v>5161</v>
      </c>
      <c r="F438" s="9">
        <v>960</v>
      </c>
    </row>
    <row r="439" spans="1:6" x14ac:dyDescent="0.3">
      <c r="A439" s="3" t="s">
        <v>290</v>
      </c>
      <c r="B439" s="7" t="s">
        <v>58</v>
      </c>
      <c r="C439" s="7" t="s">
        <v>70</v>
      </c>
      <c r="D439" s="9">
        <v>5583</v>
      </c>
      <c r="E439" s="9">
        <v>5324</v>
      </c>
      <c r="F439" s="9">
        <v>969</v>
      </c>
    </row>
    <row r="440" spans="1:6" x14ac:dyDescent="0.3">
      <c r="A440" s="3" t="s">
        <v>290</v>
      </c>
      <c r="B440" s="7" t="s">
        <v>58</v>
      </c>
      <c r="C440" s="7" t="s">
        <v>74</v>
      </c>
      <c r="D440" s="9">
        <v>5628</v>
      </c>
      <c r="E440" s="9">
        <v>5033</v>
      </c>
      <c r="F440" s="9">
        <v>940</v>
      </c>
    </row>
    <row r="441" spans="1:6" x14ac:dyDescent="0.3">
      <c r="A441" s="3" t="s">
        <v>290</v>
      </c>
      <c r="B441" s="7" t="s">
        <v>58</v>
      </c>
      <c r="C441" s="7" t="s">
        <v>76</v>
      </c>
      <c r="D441" s="9">
        <v>5611</v>
      </c>
      <c r="E441" s="9">
        <v>5234</v>
      </c>
      <c r="F441" s="9">
        <v>950</v>
      </c>
    </row>
    <row r="442" spans="1:6" x14ac:dyDescent="0.3">
      <c r="A442" s="3" t="s">
        <v>290</v>
      </c>
      <c r="B442" s="7" t="s">
        <v>59</v>
      </c>
      <c r="C442" s="7" t="s">
        <v>62</v>
      </c>
      <c r="D442" s="9">
        <v>5450</v>
      </c>
      <c r="E442" s="9">
        <v>4928</v>
      </c>
      <c r="F442" s="9">
        <v>930</v>
      </c>
    </row>
    <row r="443" spans="1:6" x14ac:dyDescent="0.3">
      <c r="A443" s="3" t="s">
        <v>290</v>
      </c>
      <c r="B443" s="7" t="s">
        <v>59</v>
      </c>
      <c r="C443" s="7" t="s">
        <v>66</v>
      </c>
      <c r="D443" s="9">
        <v>5466</v>
      </c>
      <c r="E443" s="9">
        <v>5043</v>
      </c>
      <c r="F443" s="9">
        <v>939</v>
      </c>
    </row>
    <row r="444" spans="1:6" x14ac:dyDescent="0.3">
      <c r="A444" s="3" t="s">
        <v>290</v>
      </c>
      <c r="B444" s="7" t="s">
        <v>59</v>
      </c>
      <c r="C444" s="7" t="s">
        <v>70</v>
      </c>
      <c r="D444" s="9">
        <v>5434</v>
      </c>
      <c r="E444" s="9">
        <v>5183</v>
      </c>
      <c r="F444" s="9">
        <v>949</v>
      </c>
    </row>
    <row r="445" spans="1:6" x14ac:dyDescent="0.3">
      <c r="A445" s="3" t="s">
        <v>290</v>
      </c>
      <c r="B445" s="7" t="s">
        <v>59</v>
      </c>
      <c r="C445" s="7" t="s">
        <v>74</v>
      </c>
      <c r="D445" s="9">
        <v>5477</v>
      </c>
      <c r="E445" s="9">
        <v>4922</v>
      </c>
      <c r="F445" s="9">
        <v>921</v>
      </c>
    </row>
    <row r="446" spans="1:6" x14ac:dyDescent="0.3">
      <c r="A446" s="3" t="s">
        <v>290</v>
      </c>
      <c r="B446" s="7" t="s">
        <v>59</v>
      </c>
      <c r="C446" s="7" t="s">
        <v>76</v>
      </c>
      <c r="D446" s="9">
        <v>5461</v>
      </c>
      <c r="E446" s="9">
        <v>5140</v>
      </c>
      <c r="F446" s="9">
        <v>930</v>
      </c>
    </row>
    <row r="447" spans="1:6" x14ac:dyDescent="0.3">
      <c r="A447" s="3" t="s">
        <v>290</v>
      </c>
      <c r="B447" s="7" t="s">
        <v>60</v>
      </c>
      <c r="C447" s="7" t="s">
        <v>62</v>
      </c>
      <c r="D447" s="9">
        <v>5300</v>
      </c>
      <c r="E447" s="9">
        <v>4752</v>
      </c>
      <c r="F447" s="9">
        <v>920</v>
      </c>
    </row>
    <row r="448" spans="1:6" x14ac:dyDescent="0.3">
      <c r="A448" s="3" t="s">
        <v>290</v>
      </c>
      <c r="B448" s="7" t="s">
        <v>60</v>
      </c>
      <c r="C448" s="7" t="s">
        <v>66</v>
      </c>
      <c r="D448" s="9">
        <v>5316</v>
      </c>
      <c r="E448" s="9">
        <v>4905</v>
      </c>
      <c r="F448" s="9">
        <v>929</v>
      </c>
    </row>
    <row r="449" spans="1:6" x14ac:dyDescent="0.3">
      <c r="A449" s="3" t="s">
        <v>290</v>
      </c>
      <c r="B449" s="7" t="s">
        <v>60</v>
      </c>
      <c r="C449" s="7" t="s">
        <v>70</v>
      </c>
      <c r="D449" s="9">
        <v>5284</v>
      </c>
      <c r="E449" s="9">
        <v>5033</v>
      </c>
      <c r="F449" s="9">
        <v>938</v>
      </c>
    </row>
    <row r="450" spans="1:6" x14ac:dyDescent="0.3">
      <c r="A450" s="3" t="s">
        <v>290</v>
      </c>
      <c r="B450" s="7" t="s">
        <v>60</v>
      </c>
      <c r="C450" s="7" t="s">
        <v>74</v>
      </c>
      <c r="D450" s="9">
        <v>5326</v>
      </c>
      <c r="E450" s="9">
        <v>4836</v>
      </c>
      <c r="F450" s="9">
        <v>911</v>
      </c>
    </row>
    <row r="451" spans="1:6" x14ac:dyDescent="0.3">
      <c r="A451" s="3" t="s">
        <v>290</v>
      </c>
      <c r="B451" s="7" t="s">
        <v>60</v>
      </c>
      <c r="C451" s="7" t="s">
        <v>76</v>
      </c>
      <c r="D451" s="9">
        <v>5311</v>
      </c>
      <c r="E451" s="9">
        <v>4985</v>
      </c>
      <c r="F451" s="9">
        <v>920</v>
      </c>
    </row>
    <row r="452" spans="1:6" x14ac:dyDescent="0.3">
      <c r="A452" s="3" t="s">
        <v>290</v>
      </c>
      <c r="B452" s="7" t="s">
        <v>61</v>
      </c>
      <c r="C452" s="7" t="s">
        <v>62</v>
      </c>
      <c r="D452" s="9">
        <v>1300</v>
      </c>
      <c r="E452" s="9">
        <v>1167</v>
      </c>
      <c r="F452" s="9">
        <v>345</v>
      </c>
    </row>
    <row r="453" spans="1:6" x14ac:dyDescent="0.3">
      <c r="A453" s="3" t="s">
        <v>290</v>
      </c>
      <c r="B453" s="7" t="s">
        <v>61</v>
      </c>
      <c r="C453" s="7" t="s">
        <v>66</v>
      </c>
      <c r="D453" s="9">
        <v>1304</v>
      </c>
      <c r="E453" s="9">
        <v>1200</v>
      </c>
      <c r="F453" s="9">
        <v>348</v>
      </c>
    </row>
    <row r="454" spans="1:6" x14ac:dyDescent="0.3">
      <c r="A454" s="3" t="s">
        <v>290</v>
      </c>
      <c r="B454" s="7" t="s">
        <v>61</v>
      </c>
      <c r="C454" s="7" t="s">
        <v>70</v>
      </c>
      <c r="D454" s="9">
        <v>1296</v>
      </c>
      <c r="E454" s="9">
        <v>1229</v>
      </c>
      <c r="F454" s="9">
        <v>352</v>
      </c>
    </row>
    <row r="455" spans="1:6" x14ac:dyDescent="0.3">
      <c r="A455" s="3" t="s">
        <v>290</v>
      </c>
      <c r="B455" s="7" t="s">
        <v>61</v>
      </c>
      <c r="C455" s="7" t="s">
        <v>74</v>
      </c>
      <c r="D455" s="9">
        <v>1306</v>
      </c>
      <c r="E455" s="9">
        <v>1176</v>
      </c>
      <c r="F455" s="9">
        <v>342</v>
      </c>
    </row>
    <row r="456" spans="1:6" x14ac:dyDescent="0.3">
      <c r="A456" s="3" t="s">
        <v>290</v>
      </c>
      <c r="B456" s="7" t="s">
        <v>61</v>
      </c>
      <c r="C456" s="7" t="s">
        <v>76</v>
      </c>
      <c r="D456" s="9">
        <v>1303</v>
      </c>
      <c r="E456" s="9">
        <v>1234</v>
      </c>
      <c r="F456" s="9">
        <v>345</v>
      </c>
    </row>
    <row r="457" spans="1:6" x14ac:dyDescent="0.3">
      <c r="A457" s="3" t="s">
        <v>291</v>
      </c>
      <c r="B457" s="7" t="s">
        <v>46</v>
      </c>
      <c r="C457" s="7" t="s">
        <v>62</v>
      </c>
      <c r="D457" s="9">
        <v>319</v>
      </c>
      <c r="E457" s="9">
        <v>287</v>
      </c>
      <c r="F457" s="9">
        <v>185</v>
      </c>
    </row>
    <row r="458" spans="1:6" x14ac:dyDescent="0.3">
      <c r="A458" s="3" t="s">
        <v>291</v>
      </c>
      <c r="B458" s="7" t="s">
        <v>46</v>
      </c>
      <c r="C458" s="7" t="s">
        <v>66</v>
      </c>
      <c r="D458" s="9">
        <v>320</v>
      </c>
      <c r="E458" s="9">
        <v>295</v>
      </c>
      <c r="F458" s="9">
        <v>187</v>
      </c>
    </row>
    <row r="459" spans="1:6" x14ac:dyDescent="0.3">
      <c r="A459" s="3" t="s">
        <v>291</v>
      </c>
      <c r="B459" s="7" t="s">
        <v>46</v>
      </c>
      <c r="C459" s="7" t="s">
        <v>70</v>
      </c>
      <c r="D459" s="9">
        <v>318</v>
      </c>
      <c r="E459" s="9">
        <v>302</v>
      </c>
      <c r="F459" s="9">
        <v>189</v>
      </c>
    </row>
    <row r="460" spans="1:6" x14ac:dyDescent="0.3">
      <c r="A460" s="3" t="s">
        <v>291</v>
      </c>
      <c r="B460" s="7" t="s">
        <v>46</v>
      </c>
      <c r="C460" s="7" t="s">
        <v>74</v>
      </c>
      <c r="D460" s="9">
        <v>321</v>
      </c>
      <c r="E460" s="9">
        <v>289</v>
      </c>
      <c r="F460" s="9">
        <v>183</v>
      </c>
    </row>
    <row r="461" spans="1:6" x14ac:dyDescent="0.3">
      <c r="A461" s="3" t="s">
        <v>291</v>
      </c>
      <c r="B461" s="7" t="s">
        <v>46</v>
      </c>
      <c r="C461" s="7" t="s">
        <v>76</v>
      </c>
      <c r="D461" s="9">
        <v>320</v>
      </c>
      <c r="E461" s="9">
        <v>302</v>
      </c>
      <c r="F461" s="9">
        <v>185</v>
      </c>
    </row>
    <row r="462" spans="1:6" x14ac:dyDescent="0.3">
      <c r="A462" s="3" t="s">
        <v>291</v>
      </c>
      <c r="B462" s="7" t="s">
        <v>49</v>
      </c>
      <c r="C462" s="7" t="s">
        <v>62</v>
      </c>
      <c r="D462" s="9">
        <v>329</v>
      </c>
      <c r="E462" s="9">
        <v>298</v>
      </c>
      <c r="F462" s="9">
        <v>195</v>
      </c>
    </row>
    <row r="463" spans="1:6" x14ac:dyDescent="0.3">
      <c r="A463" s="3" t="s">
        <v>291</v>
      </c>
      <c r="B463" s="7" t="s">
        <v>49</v>
      </c>
      <c r="C463" s="7" t="s">
        <v>66</v>
      </c>
      <c r="D463" s="9">
        <v>330</v>
      </c>
      <c r="E463" s="9">
        <v>303</v>
      </c>
      <c r="F463" s="9">
        <v>197</v>
      </c>
    </row>
    <row r="464" spans="1:6" x14ac:dyDescent="0.3">
      <c r="A464" s="3" t="s">
        <v>291</v>
      </c>
      <c r="B464" s="7" t="s">
        <v>49</v>
      </c>
      <c r="C464" s="7" t="s">
        <v>70</v>
      </c>
      <c r="D464" s="9">
        <v>328</v>
      </c>
      <c r="E464" s="9">
        <v>312</v>
      </c>
      <c r="F464" s="9">
        <v>199</v>
      </c>
    </row>
    <row r="465" spans="1:6" x14ac:dyDescent="0.3">
      <c r="A465" s="3" t="s">
        <v>291</v>
      </c>
      <c r="B465" s="7" t="s">
        <v>49</v>
      </c>
      <c r="C465" s="7" t="s">
        <v>74</v>
      </c>
      <c r="D465" s="9">
        <v>331</v>
      </c>
      <c r="E465" s="9">
        <v>297</v>
      </c>
      <c r="F465" s="9">
        <v>193</v>
      </c>
    </row>
    <row r="466" spans="1:6" x14ac:dyDescent="0.3">
      <c r="A466" s="3" t="s">
        <v>291</v>
      </c>
      <c r="B466" s="7" t="s">
        <v>49</v>
      </c>
      <c r="C466" s="7" t="s">
        <v>76</v>
      </c>
      <c r="D466" s="9">
        <v>330</v>
      </c>
      <c r="E466" s="9">
        <v>309</v>
      </c>
      <c r="F466" s="9">
        <v>195</v>
      </c>
    </row>
    <row r="467" spans="1:6" x14ac:dyDescent="0.3">
      <c r="A467" s="3" t="s">
        <v>291</v>
      </c>
      <c r="B467" s="7" t="s">
        <v>50</v>
      </c>
      <c r="C467" s="7" t="s">
        <v>62</v>
      </c>
      <c r="D467" s="9">
        <v>339</v>
      </c>
      <c r="E467" s="9">
        <v>305</v>
      </c>
      <c r="F467" s="9">
        <v>200</v>
      </c>
    </row>
    <row r="468" spans="1:6" x14ac:dyDescent="0.3">
      <c r="A468" s="3" t="s">
        <v>291</v>
      </c>
      <c r="B468" s="7" t="s">
        <v>50</v>
      </c>
      <c r="C468" s="7" t="s">
        <v>66</v>
      </c>
      <c r="D468" s="9">
        <v>340</v>
      </c>
      <c r="E468" s="9">
        <v>311</v>
      </c>
      <c r="F468" s="9">
        <v>202</v>
      </c>
    </row>
    <row r="469" spans="1:6" x14ac:dyDescent="0.3">
      <c r="A469" s="3" t="s">
        <v>291</v>
      </c>
      <c r="B469" s="7" t="s">
        <v>50</v>
      </c>
      <c r="C469" s="7" t="s">
        <v>70</v>
      </c>
      <c r="D469" s="9">
        <v>338</v>
      </c>
      <c r="E469" s="9">
        <v>319</v>
      </c>
      <c r="F469" s="9">
        <v>204</v>
      </c>
    </row>
    <row r="470" spans="1:6" x14ac:dyDescent="0.3">
      <c r="A470" s="3" t="s">
        <v>291</v>
      </c>
      <c r="B470" s="7" t="s">
        <v>50</v>
      </c>
      <c r="C470" s="7" t="s">
        <v>74</v>
      </c>
      <c r="D470" s="9">
        <v>341</v>
      </c>
      <c r="E470" s="9">
        <v>307</v>
      </c>
      <c r="F470" s="9">
        <v>198</v>
      </c>
    </row>
    <row r="471" spans="1:6" x14ac:dyDescent="0.3">
      <c r="A471" s="3" t="s">
        <v>291</v>
      </c>
      <c r="B471" s="7" t="s">
        <v>50</v>
      </c>
      <c r="C471" s="7" t="s">
        <v>76</v>
      </c>
      <c r="D471" s="9">
        <v>340</v>
      </c>
      <c r="E471" s="9">
        <v>321</v>
      </c>
      <c r="F471" s="9">
        <v>200</v>
      </c>
    </row>
    <row r="472" spans="1:6" x14ac:dyDescent="0.3">
      <c r="A472" s="3" t="s">
        <v>291</v>
      </c>
      <c r="B472" s="7" t="s">
        <v>51</v>
      </c>
      <c r="C472" s="7" t="s">
        <v>62</v>
      </c>
      <c r="D472" s="9">
        <v>379</v>
      </c>
      <c r="E472" s="9">
        <v>342</v>
      </c>
      <c r="F472" s="9">
        <v>215</v>
      </c>
    </row>
    <row r="473" spans="1:6" x14ac:dyDescent="0.3">
      <c r="A473" s="3" t="s">
        <v>291</v>
      </c>
      <c r="B473" s="7" t="s">
        <v>51</v>
      </c>
      <c r="C473" s="7" t="s">
        <v>66</v>
      </c>
      <c r="D473" s="9">
        <v>380</v>
      </c>
      <c r="E473" s="9">
        <v>346</v>
      </c>
      <c r="F473" s="9">
        <v>217</v>
      </c>
    </row>
    <row r="474" spans="1:6" x14ac:dyDescent="0.3">
      <c r="A474" s="3" t="s">
        <v>291</v>
      </c>
      <c r="B474" s="7" t="s">
        <v>51</v>
      </c>
      <c r="C474" s="7" t="s">
        <v>70</v>
      </c>
      <c r="D474" s="9">
        <v>378</v>
      </c>
      <c r="E474" s="9">
        <v>357</v>
      </c>
      <c r="F474" s="9">
        <v>219</v>
      </c>
    </row>
    <row r="475" spans="1:6" x14ac:dyDescent="0.3">
      <c r="A475" s="3" t="s">
        <v>291</v>
      </c>
      <c r="B475" s="7" t="s">
        <v>51</v>
      </c>
      <c r="C475" s="7" t="s">
        <v>74</v>
      </c>
      <c r="D475" s="9">
        <v>381</v>
      </c>
      <c r="E475" s="9">
        <v>341</v>
      </c>
      <c r="F475" s="9">
        <v>213</v>
      </c>
    </row>
    <row r="476" spans="1:6" x14ac:dyDescent="0.3">
      <c r="A476" s="3" t="s">
        <v>291</v>
      </c>
      <c r="B476" s="7" t="s">
        <v>51</v>
      </c>
      <c r="C476" s="7" t="s">
        <v>76</v>
      </c>
      <c r="D476" s="9">
        <v>380</v>
      </c>
      <c r="E476" s="9">
        <v>357</v>
      </c>
      <c r="F476" s="9">
        <v>215</v>
      </c>
    </row>
    <row r="477" spans="1:6" x14ac:dyDescent="0.3">
      <c r="A477" s="3" t="s">
        <v>291</v>
      </c>
      <c r="B477" s="7" t="s">
        <v>52</v>
      </c>
      <c r="C477" s="7" t="s">
        <v>62</v>
      </c>
      <c r="D477" s="9">
        <v>279</v>
      </c>
      <c r="E477" s="9">
        <v>254</v>
      </c>
      <c r="F477" s="9">
        <v>180</v>
      </c>
    </row>
    <row r="478" spans="1:6" x14ac:dyDescent="0.3">
      <c r="A478" s="3" t="s">
        <v>291</v>
      </c>
      <c r="B478" s="7" t="s">
        <v>52</v>
      </c>
      <c r="C478" s="7" t="s">
        <v>66</v>
      </c>
      <c r="D478" s="9">
        <v>280</v>
      </c>
      <c r="E478" s="9">
        <v>260</v>
      </c>
      <c r="F478" s="9">
        <v>182</v>
      </c>
    </row>
    <row r="479" spans="1:6" x14ac:dyDescent="0.3">
      <c r="A479" s="3" t="s">
        <v>291</v>
      </c>
      <c r="B479" s="7" t="s">
        <v>52</v>
      </c>
      <c r="C479" s="7" t="s">
        <v>70</v>
      </c>
      <c r="D479" s="9">
        <v>278</v>
      </c>
      <c r="E479" s="9">
        <v>263</v>
      </c>
      <c r="F479" s="9">
        <v>184</v>
      </c>
    </row>
    <row r="480" spans="1:6" x14ac:dyDescent="0.3">
      <c r="A480" s="3" t="s">
        <v>291</v>
      </c>
      <c r="B480" s="7" t="s">
        <v>52</v>
      </c>
      <c r="C480" s="7" t="s">
        <v>74</v>
      </c>
      <c r="D480" s="9">
        <v>280</v>
      </c>
      <c r="E480" s="9">
        <v>251</v>
      </c>
      <c r="F480" s="9">
        <v>178</v>
      </c>
    </row>
    <row r="481" spans="1:6" x14ac:dyDescent="0.3">
      <c r="A481" s="3" t="s">
        <v>291</v>
      </c>
      <c r="B481" s="7" t="s">
        <v>52</v>
      </c>
      <c r="C481" s="7" t="s">
        <v>76</v>
      </c>
      <c r="D481" s="9">
        <v>280</v>
      </c>
      <c r="E481" s="9">
        <v>260</v>
      </c>
      <c r="F481" s="9">
        <v>180</v>
      </c>
    </row>
    <row r="482" spans="1:6" x14ac:dyDescent="0.3">
      <c r="A482" s="3" t="s">
        <v>291</v>
      </c>
      <c r="B482" s="7" t="s">
        <v>54</v>
      </c>
      <c r="C482" s="7" t="s">
        <v>62</v>
      </c>
      <c r="D482" s="9">
        <v>179</v>
      </c>
      <c r="E482" s="9">
        <v>163</v>
      </c>
      <c r="F482" s="9">
        <v>70</v>
      </c>
    </row>
    <row r="483" spans="1:6" x14ac:dyDescent="0.3">
      <c r="A483" s="3" t="s">
        <v>291</v>
      </c>
      <c r="B483" s="7" t="s">
        <v>54</v>
      </c>
      <c r="C483" s="7" t="s">
        <v>66</v>
      </c>
      <c r="D483" s="9">
        <v>180</v>
      </c>
      <c r="E483" s="9">
        <v>165</v>
      </c>
      <c r="F483" s="9">
        <v>71</v>
      </c>
    </row>
    <row r="484" spans="1:6" x14ac:dyDescent="0.3">
      <c r="A484" s="3" t="s">
        <v>291</v>
      </c>
      <c r="B484" s="7" t="s">
        <v>54</v>
      </c>
      <c r="C484" s="7" t="s">
        <v>70</v>
      </c>
      <c r="D484" s="9">
        <v>178</v>
      </c>
      <c r="E484" s="9">
        <v>170</v>
      </c>
      <c r="F484" s="9">
        <v>71</v>
      </c>
    </row>
    <row r="485" spans="1:6" x14ac:dyDescent="0.3">
      <c r="A485" s="3" t="s">
        <v>291</v>
      </c>
      <c r="B485" s="7" t="s">
        <v>54</v>
      </c>
      <c r="C485" s="7" t="s">
        <v>74</v>
      </c>
      <c r="D485" s="9">
        <v>180</v>
      </c>
      <c r="E485" s="9">
        <v>161</v>
      </c>
      <c r="F485" s="9">
        <v>69</v>
      </c>
    </row>
    <row r="486" spans="1:6" x14ac:dyDescent="0.3">
      <c r="A486" s="3" t="s">
        <v>291</v>
      </c>
      <c r="B486" s="7" t="s">
        <v>54</v>
      </c>
      <c r="C486" s="7" t="s">
        <v>76</v>
      </c>
      <c r="D486" s="9">
        <v>179</v>
      </c>
      <c r="E486" s="9">
        <v>168</v>
      </c>
      <c r="F486" s="9">
        <v>70</v>
      </c>
    </row>
    <row r="487" spans="1:6" x14ac:dyDescent="0.3">
      <c r="A487" s="3" t="s">
        <v>291</v>
      </c>
      <c r="B487" s="7" t="s">
        <v>55</v>
      </c>
      <c r="C487" s="7" t="s">
        <v>62</v>
      </c>
      <c r="D487" s="9">
        <v>199</v>
      </c>
      <c r="E487" s="9">
        <v>178</v>
      </c>
      <c r="F487" s="9">
        <v>80</v>
      </c>
    </row>
    <row r="488" spans="1:6" x14ac:dyDescent="0.3">
      <c r="A488" s="3" t="s">
        <v>291</v>
      </c>
      <c r="B488" s="7" t="s">
        <v>55</v>
      </c>
      <c r="C488" s="7" t="s">
        <v>66</v>
      </c>
      <c r="D488" s="9">
        <v>200</v>
      </c>
      <c r="E488" s="9">
        <v>183</v>
      </c>
      <c r="F488" s="9">
        <v>81</v>
      </c>
    </row>
    <row r="489" spans="1:6" x14ac:dyDescent="0.3">
      <c r="A489" s="3" t="s">
        <v>291</v>
      </c>
      <c r="B489" s="7" t="s">
        <v>55</v>
      </c>
      <c r="C489" s="7" t="s">
        <v>70</v>
      </c>
      <c r="D489" s="9">
        <v>198</v>
      </c>
      <c r="E489" s="9">
        <v>189</v>
      </c>
      <c r="F489" s="9">
        <v>82</v>
      </c>
    </row>
    <row r="490" spans="1:6" x14ac:dyDescent="0.3">
      <c r="A490" s="3" t="s">
        <v>291</v>
      </c>
      <c r="B490" s="7" t="s">
        <v>55</v>
      </c>
      <c r="C490" s="7" t="s">
        <v>74</v>
      </c>
      <c r="D490" s="9">
        <v>200</v>
      </c>
      <c r="E490" s="9">
        <v>178</v>
      </c>
      <c r="F490" s="9">
        <v>79</v>
      </c>
    </row>
    <row r="491" spans="1:6" x14ac:dyDescent="0.3">
      <c r="A491" s="3" t="s">
        <v>291</v>
      </c>
      <c r="B491" s="7" t="s">
        <v>55</v>
      </c>
      <c r="C491" s="7" t="s">
        <v>76</v>
      </c>
      <c r="D491" s="9">
        <v>199</v>
      </c>
      <c r="E491" s="9">
        <v>187</v>
      </c>
      <c r="F491" s="9">
        <v>80</v>
      </c>
    </row>
    <row r="492" spans="1:6" x14ac:dyDescent="0.3">
      <c r="A492" s="3" t="s">
        <v>291</v>
      </c>
      <c r="B492" s="7" t="s">
        <v>56</v>
      </c>
      <c r="C492" s="7" t="s">
        <v>62</v>
      </c>
      <c r="D492" s="9">
        <v>219</v>
      </c>
      <c r="E492" s="9">
        <v>197</v>
      </c>
      <c r="F492" s="9">
        <v>90</v>
      </c>
    </row>
    <row r="493" spans="1:6" x14ac:dyDescent="0.3">
      <c r="A493" s="3" t="s">
        <v>291</v>
      </c>
      <c r="B493" s="7" t="s">
        <v>56</v>
      </c>
      <c r="C493" s="7" t="s">
        <v>66</v>
      </c>
      <c r="D493" s="9">
        <v>220</v>
      </c>
      <c r="E493" s="9">
        <v>203</v>
      </c>
      <c r="F493" s="9">
        <v>91</v>
      </c>
    </row>
    <row r="494" spans="1:6" x14ac:dyDescent="0.3">
      <c r="A494" s="3" t="s">
        <v>291</v>
      </c>
      <c r="B494" s="7" t="s">
        <v>56</v>
      </c>
      <c r="C494" s="7" t="s">
        <v>70</v>
      </c>
      <c r="D494" s="9">
        <v>218</v>
      </c>
      <c r="E494" s="9">
        <v>208</v>
      </c>
      <c r="F494" s="9">
        <v>92</v>
      </c>
    </row>
    <row r="495" spans="1:6" x14ac:dyDescent="0.3">
      <c r="A495" s="3" t="s">
        <v>291</v>
      </c>
      <c r="B495" s="7" t="s">
        <v>56</v>
      </c>
      <c r="C495" s="7" t="s">
        <v>74</v>
      </c>
      <c r="D495" s="9">
        <v>220</v>
      </c>
      <c r="E495" s="9">
        <v>198</v>
      </c>
      <c r="F495" s="9">
        <v>89</v>
      </c>
    </row>
    <row r="496" spans="1:6" x14ac:dyDescent="0.3">
      <c r="A496" s="3" t="s">
        <v>291</v>
      </c>
      <c r="B496" s="7" t="s">
        <v>56</v>
      </c>
      <c r="C496" s="7" t="s">
        <v>76</v>
      </c>
      <c r="D496" s="9">
        <v>219</v>
      </c>
      <c r="E496" s="9">
        <v>205</v>
      </c>
      <c r="F496" s="9">
        <v>90</v>
      </c>
    </row>
    <row r="497" spans="1:6" x14ac:dyDescent="0.3">
      <c r="A497" s="3" t="s">
        <v>291</v>
      </c>
      <c r="B497" s="7" t="s">
        <v>57</v>
      </c>
      <c r="C497" s="7" t="s">
        <v>62</v>
      </c>
      <c r="D497" s="9">
        <v>189</v>
      </c>
      <c r="E497" s="9">
        <v>170</v>
      </c>
      <c r="F497" s="9">
        <v>85</v>
      </c>
    </row>
    <row r="498" spans="1:6" x14ac:dyDescent="0.3">
      <c r="A498" s="3" t="s">
        <v>291</v>
      </c>
      <c r="B498" s="7" t="s">
        <v>57</v>
      </c>
      <c r="C498" s="7" t="s">
        <v>66</v>
      </c>
      <c r="D498" s="9">
        <v>190</v>
      </c>
      <c r="E498" s="9">
        <v>175</v>
      </c>
      <c r="F498" s="9">
        <v>86</v>
      </c>
    </row>
    <row r="499" spans="1:6" x14ac:dyDescent="0.3">
      <c r="A499" s="3" t="s">
        <v>291</v>
      </c>
      <c r="B499" s="7" t="s">
        <v>57</v>
      </c>
      <c r="C499" s="7" t="s">
        <v>70</v>
      </c>
      <c r="D499" s="9">
        <v>188</v>
      </c>
      <c r="E499" s="9">
        <v>178</v>
      </c>
      <c r="F499" s="9">
        <v>87</v>
      </c>
    </row>
    <row r="500" spans="1:6" x14ac:dyDescent="0.3">
      <c r="A500" s="3" t="s">
        <v>291</v>
      </c>
      <c r="B500" s="7" t="s">
        <v>57</v>
      </c>
      <c r="C500" s="7" t="s">
        <v>74</v>
      </c>
      <c r="D500" s="9">
        <v>190</v>
      </c>
      <c r="E500" s="9">
        <v>172</v>
      </c>
      <c r="F500" s="9">
        <v>84</v>
      </c>
    </row>
    <row r="501" spans="1:6" x14ac:dyDescent="0.3">
      <c r="A501" s="3" t="s">
        <v>291</v>
      </c>
      <c r="B501" s="7" t="s">
        <v>57</v>
      </c>
      <c r="C501" s="7" t="s">
        <v>76</v>
      </c>
      <c r="D501" s="9">
        <v>189</v>
      </c>
      <c r="E501" s="9">
        <v>178</v>
      </c>
      <c r="F501" s="9">
        <v>85</v>
      </c>
    </row>
    <row r="502" spans="1:6" x14ac:dyDescent="0.3">
      <c r="A502" s="3" t="s">
        <v>291</v>
      </c>
      <c r="B502" s="7" t="s">
        <v>58</v>
      </c>
      <c r="C502" s="7" t="s">
        <v>62</v>
      </c>
      <c r="D502" s="9">
        <v>5600</v>
      </c>
      <c r="E502" s="9">
        <v>5013</v>
      </c>
      <c r="F502" s="9">
        <v>950</v>
      </c>
    </row>
    <row r="503" spans="1:6" x14ac:dyDescent="0.3">
      <c r="A503" s="3" t="s">
        <v>291</v>
      </c>
      <c r="B503" s="7" t="s">
        <v>58</v>
      </c>
      <c r="C503" s="7" t="s">
        <v>66</v>
      </c>
      <c r="D503" s="9">
        <v>5617</v>
      </c>
      <c r="E503" s="9">
        <v>5167</v>
      </c>
      <c r="F503" s="9">
        <v>960</v>
      </c>
    </row>
    <row r="504" spans="1:6" x14ac:dyDescent="0.3">
      <c r="A504" s="3" t="s">
        <v>291</v>
      </c>
      <c r="B504" s="7" t="s">
        <v>58</v>
      </c>
      <c r="C504" s="7" t="s">
        <v>70</v>
      </c>
      <c r="D504" s="9">
        <v>5583</v>
      </c>
      <c r="E504" s="9">
        <v>5285</v>
      </c>
      <c r="F504" s="9">
        <v>969</v>
      </c>
    </row>
    <row r="505" spans="1:6" x14ac:dyDescent="0.3">
      <c r="A505" s="3" t="s">
        <v>291</v>
      </c>
      <c r="B505" s="7" t="s">
        <v>58</v>
      </c>
      <c r="C505" s="7" t="s">
        <v>74</v>
      </c>
      <c r="D505" s="9">
        <v>5628</v>
      </c>
      <c r="E505" s="9">
        <v>5090</v>
      </c>
      <c r="F505" s="9">
        <v>940</v>
      </c>
    </row>
    <row r="506" spans="1:6" x14ac:dyDescent="0.3">
      <c r="A506" s="3" t="s">
        <v>291</v>
      </c>
      <c r="B506" s="7" t="s">
        <v>58</v>
      </c>
      <c r="C506" s="7" t="s">
        <v>76</v>
      </c>
      <c r="D506" s="9">
        <v>5611</v>
      </c>
      <c r="E506" s="9">
        <v>5306</v>
      </c>
      <c r="F506" s="9">
        <v>950</v>
      </c>
    </row>
    <row r="507" spans="1:6" x14ac:dyDescent="0.3">
      <c r="A507" s="3" t="s">
        <v>291</v>
      </c>
      <c r="B507" s="7" t="s">
        <v>59</v>
      </c>
      <c r="C507" s="7" t="s">
        <v>62</v>
      </c>
      <c r="D507" s="9">
        <v>5450</v>
      </c>
      <c r="E507" s="9">
        <v>4886</v>
      </c>
      <c r="F507" s="9">
        <v>930</v>
      </c>
    </row>
    <row r="508" spans="1:6" x14ac:dyDescent="0.3">
      <c r="A508" s="3" t="s">
        <v>291</v>
      </c>
      <c r="B508" s="7" t="s">
        <v>59</v>
      </c>
      <c r="C508" s="7" t="s">
        <v>66</v>
      </c>
      <c r="D508" s="9">
        <v>5466</v>
      </c>
      <c r="E508" s="9">
        <v>5045</v>
      </c>
      <c r="F508" s="9">
        <v>939</v>
      </c>
    </row>
    <row r="509" spans="1:6" x14ac:dyDescent="0.3">
      <c r="A509" s="3" t="s">
        <v>291</v>
      </c>
      <c r="B509" s="7" t="s">
        <v>59</v>
      </c>
      <c r="C509" s="7" t="s">
        <v>70</v>
      </c>
      <c r="D509" s="9">
        <v>5434</v>
      </c>
      <c r="E509" s="9">
        <v>5129</v>
      </c>
      <c r="F509" s="9">
        <v>949</v>
      </c>
    </row>
    <row r="510" spans="1:6" x14ac:dyDescent="0.3">
      <c r="A510" s="3" t="s">
        <v>291</v>
      </c>
      <c r="B510" s="7" t="s">
        <v>59</v>
      </c>
      <c r="C510" s="7" t="s">
        <v>74</v>
      </c>
      <c r="D510" s="9">
        <v>5477</v>
      </c>
      <c r="E510" s="9">
        <v>4968</v>
      </c>
      <c r="F510" s="9">
        <v>921</v>
      </c>
    </row>
    <row r="511" spans="1:6" x14ac:dyDescent="0.3">
      <c r="A511" s="3" t="s">
        <v>291</v>
      </c>
      <c r="B511" s="7" t="s">
        <v>59</v>
      </c>
      <c r="C511" s="7" t="s">
        <v>76</v>
      </c>
      <c r="D511" s="9">
        <v>5461</v>
      </c>
      <c r="E511" s="9">
        <v>5104</v>
      </c>
      <c r="F511" s="9">
        <v>930</v>
      </c>
    </row>
    <row r="512" spans="1:6" x14ac:dyDescent="0.3">
      <c r="A512" s="3" t="s">
        <v>291</v>
      </c>
      <c r="B512" s="7" t="s">
        <v>60</v>
      </c>
      <c r="C512" s="7" t="s">
        <v>62</v>
      </c>
      <c r="D512" s="9">
        <v>5300</v>
      </c>
      <c r="E512" s="9">
        <v>4774</v>
      </c>
      <c r="F512" s="9">
        <v>920</v>
      </c>
    </row>
    <row r="513" spans="1:6" x14ac:dyDescent="0.3">
      <c r="A513" s="3" t="s">
        <v>291</v>
      </c>
      <c r="B513" s="7" t="s">
        <v>60</v>
      </c>
      <c r="C513" s="7" t="s">
        <v>66</v>
      </c>
      <c r="D513" s="9">
        <v>5316</v>
      </c>
      <c r="E513" s="9">
        <v>4879</v>
      </c>
      <c r="F513" s="9">
        <v>929</v>
      </c>
    </row>
    <row r="514" spans="1:6" x14ac:dyDescent="0.3">
      <c r="A514" s="3" t="s">
        <v>291</v>
      </c>
      <c r="B514" s="7" t="s">
        <v>60</v>
      </c>
      <c r="C514" s="7" t="s">
        <v>70</v>
      </c>
      <c r="D514" s="9">
        <v>5284</v>
      </c>
      <c r="E514" s="9">
        <v>5066</v>
      </c>
      <c r="F514" s="9">
        <v>938</v>
      </c>
    </row>
    <row r="515" spans="1:6" x14ac:dyDescent="0.3">
      <c r="A515" s="3" t="s">
        <v>291</v>
      </c>
      <c r="B515" s="7" t="s">
        <v>60</v>
      </c>
      <c r="C515" s="7" t="s">
        <v>74</v>
      </c>
      <c r="D515" s="9">
        <v>5326</v>
      </c>
      <c r="E515" s="9">
        <v>4816</v>
      </c>
      <c r="F515" s="9">
        <v>911</v>
      </c>
    </row>
    <row r="516" spans="1:6" x14ac:dyDescent="0.3">
      <c r="A516" s="3" t="s">
        <v>291</v>
      </c>
      <c r="B516" s="7" t="s">
        <v>60</v>
      </c>
      <c r="C516" s="7" t="s">
        <v>76</v>
      </c>
      <c r="D516" s="9">
        <v>5311</v>
      </c>
      <c r="E516" s="9">
        <v>5011</v>
      </c>
      <c r="F516" s="9">
        <v>920</v>
      </c>
    </row>
    <row r="517" spans="1:6" x14ac:dyDescent="0.3">
      <c r="A517" s="3" t="s">
        <v>291</v>
      </c>
      <c r="B517" s="7" t="s">
        <v>61</v>
      </c>
      <c r="C517" s="7" t="s">
        <v>62</v>
      </c>
      <c r="D517" s="9">
        <v>1300</v>
      </c>
      <c r="E517" s="9">
        <v>1176</v>
      </c>
      <c r="F517" s="9">
        <v>345</v>
      </c>
    </row>
    <row r="518" spans="1:6" x14ac:dyDescent="0.3">
      <c r="A518" s="3" t="s">
        <v>291</v>
      </c>
      <c r="B518" s="7" t="s">
        <v>61</v>
      </c>
      <c r="C518" s="7" t="s">
        <v>66</v>
      </c>
      <c r="D518" s="9">
        <v>1304</v>
      </c>
      <c r="E518" s="9">
        <v>1193</v>
      </c>
      <c r="F518" s="9">
        <v>348</v>
      </c>
    </row>
    <row r="519" spans="1:6" x14ac:dyDescent="0.3">
      <c r="A519" s="3" t="s">
        <v>291</v>
      </c>
      <c r="B519" s="7" t="s">
        <v>61</v>
      </c>
      <c r="C519" s="7" t="s">
        <v>70</v>
      </c>
      <c r="D519" s="9">
        <v>1296</v>
      </c>
      <c r="E519" s="9">
        <v>1228</v>
      </c>
      <c r="F519" s="9">
        <v>352</v>
      </c>
    </row>
    <row r="520" spans="1:6" x14ac:dyDescent="0.3">
      <c r="A520" s="3" t="s">
        <v>291</v>
      </c>
      <c r="B520" s="7" t="s">
        <v>61</v>
      </c>
      <c r="C520" s="7" t="s">
        <v>74</v>
      </c>
      <c r="D520" s="9">
        <v>1306</v>
      </c>
      <c r="E520" s="9">
        <v>1175</v>
      </c>
      <c r="F520" s="9">
        <v>342</v>
      </c>
    </row>
    <row r="521" spans="1:6" x14ac:dyDescent="0.3">
      <c r="A521" s="3" t="s">
        <v>291</v>
      </c>
      <c r="B521" s="7" t="s">
        <v>61</v>
      </c>
      <c r="C521" s="7" t="s">
        <v>76</v>
      </c>
      <c r="D521" s="9">
        <v>1303</v>
      </c>
      <c r="E521" s="9">
        <v>1230</v>
      </c>
      <c r="F521" s="9">
        <v>345</v>
      </c>
    </row>
    <row r="522" spans="1:6" x14ac:dyDescent="0.3">
      <c r="A522" s="3" t="s">
        <v>292</v>
      </c>
      <c r="B522" s="7" t="s">
        <v>46</v>
      </c>
      <c r="C522" s="7" t="s">
        <v>62</v>
      </c>
      <c r="D522" s="9">
        <v>319</v>
      </c>
      <c r="E522" s="9">
        <v>286</v>
      </c>
      <c r="F522" s="9">
        <v>185</v>
      </c>
    </row>
    <row r="523" spans="1:6" x14ac:dyDescent="0.3">
      <c r="A523" s="3" t="s">
        <v>292</v>
      </c>
      <c r="B523" s="7" t="s">
        <v>46</v>
      </c>
      <c r="C523" s="7" t="s">
        <v>66</v>
      </c>
      <c r="D523" s="9">
        <v>320</v>
      </c>
      <c r="E523" s="9">
        <v>292</v>
      </c>
      <c r="F523" s="9">
        <v>187</v>
      </c>
    </row>
    <row r="524" spans="1:6" x14ac:dyDescent="0.3">
      <c r="A524" s="3" t="s">
        <v>292</v>
      </c>
      <c r="B524" s="7" t="s">
        <v>46</v>
      </c>
      <c r="C524" s="7" t="s">
        <v>70</v>
      </c>
      <c r="D524" s="9">
        <v>318</v>
      </c>
      <c r="E524" s="9">
        <v>300</v>
      </c>
      <c r="F524" s="9">
        <v>189</v>
      </c>
    </row>
    <row r="525" spans="1:6" x14ac:dyDescent="0.3">
      <c r="A525" s="3" t="s">
        <v>292</v>
      </c>
      <c r="B525" s="7" t="s">
        <v>46</v>
      </c>
      <c r="C525" s="7" t="s">
        <v>74</v>
      </c>
      <c r="D525" s="9">
        <v>321</v>
      </c>
      <c r="E525" s="9">
        <v>288</v>
      </c>
      <c r="F525" s="9">
        <v>183</v>
      </c>
    </row>
    <row r="526" spans="1:6" x14ac:dyDescent="0.3">
      <c r="A526" s="3" t="s">
        <v>292</v>
      </c>
      <c r="B526" s="7" t="s">
        <v>46</v>
      </c>
      <c r="C526" s="7" t="s">
        <v>76</v>
      </c>
      <c r="D526" s="9">
        <v>320</v>
      </c>
      <c r="E526" s="9">
        <v>299</v>
      </c>
      <c r="F526" s="9">
        <v>185</v>
      </c>
    </row>
    <row r="527" spans="1:6" x14ac:dyDescent="0.3">
      <c r="A527" s="3" t="s">
        <v>292</v>
      </c>
      <c r="B527" s="7" t="s">
        <v>49</v>
      </c>
      <c r="C527" s="7" t="s">
        <v>62</v>
      </c>
      <c r="D527" s="9">
        <v>329</v>
      </c>
      <c r="E527" s="9">
        <v>295</v>
      </c>
      <c r="F527" s="9">
        <v>195</v>
      </c>
    </row>
    <row r="528" spans="1:6" x14ac:dyDescent="0.3">
      <c r="A528" s="3" t="s">
        <v>292</v>
      </c>
      <c r="B528" s="7" t="s">
        <v>49</v>
      </c>
      <c r="C528" s="7" t="s">
        <v>66</v>
      </c>
      <c r="D528" s="9">
        <v>330</v>
      </c>
      <c r="E528" s="9">
        <v>304</v>
      </c>
      <c r="F528" s="9">
        <v>197</v>
      </c>
    </row>
    <row r="529" spans="1:6" x14ac:dyDescent="0.3">
      <c r="A529" s="3" t="s">
        <v>292</v>
      </c>
      <c r="B529" s="7" t="s">
        <v>49</v>
      </c>
      <c r="C529" s="7" t="s">
        <v>70</v>
      </c>
      <c r="D529" s="9">
        <v>328</v>
      </c>
      <c r="E529" s="9">
        <v>314</v>
      </c>
      <c r="F529" s="9">
        <v>199</v>
      </c>
    </row>
    <row r="530" spans="1:6" x14ac:dyDescent="0.3">
      <c r="A530" s="3" t="s">
        <v>292</v>
      </c>
      <c r="B530" s="7" t="s">
        <v>49</v>
      </c>
      <c r="C530" s="7" t="s">
        <v>74</v>
      </c>
      <c r="D530" s="9">
        <v>331</v>
      </c>
      <c r="E530" s="9">
        <v>298</v>
      </c>
      <c r="F530" s="9">
        <v>193</v>
      </c>
    </row>
    <row r="531" spans="1:6" x14ac:dyDescent="0.3">
      <c r="A531" s="3" t="s">
        <v>292</v>
      </c>
      <c r="B531" s="7" t="s">
        <v>49</v>
      </c>
      <c r="C531" s="7" t="s">
        <v>76</v>
      </c>
      <c r="D531" s="9">
        <v>330</v>
      </c>
      <c r="E531" s="9">
        <v>309</v>
      </c>
      <c r="F531" s="9">
        <v>195</v>
      </c>
    </row>
    <row r="532" spans="1:6" x14ac:dyDescent="0.3">
      <c r="A532" s="3" t="s">
        <v>292</v>
      </c>
      <c r="B532" s="7" t="s">
        <v>50</v>
      </c>
      <c r="C532" s="7" t="s">
        <v>62</v>
      </c>
      <c r="D532" s="9">
        <v>339</v>
      </c>
      <c r="E532" s="9">
        <v>303</v>
      </c>
      <c r="F532" s="9">
        <v>200</v>
      </c>
    </row>
    <row r="533" spans="1:6" x14ac:dyDescent="0.3">
      <c r="A533" s="3" t="s">
        <v>292</v>
      </c>
      <c r="B533" s="7" t="s">
        <v>50</v>
      </c>
      <c r="C533" s="7" t="s">
        <v>66</v>
      </c>
      <c r="D533" s="9">
        <v>340</v>
      </c>
      <c r="E533" s="9">
        <v>312</v>
      </c>
      <c r="F533" s="9">
        <v>202</v>
      </c>
    </row>
    <row r="534" spans="1:6" x14ac:dyDescent="0.3">
      <c r="A534" s="3" t="s">
        <v>292</v>
      </c>
      <c r="B534" s="7" t="s">
        <v>50</v>
      </c>
      <c r="C534" s="7" t="s">
        <v>70</v>
      </c>
      <c r="D534" s="9">
        <v>338</v>
      </c>
      <c r="E534" s="9">
        <v>323</v>
      </c>
      <c r="F534" s="9">
        <v>204</v>
      </c>
    </row>
    <row r="535" spans="1:6" x14ac:dyDescent="0.3">
      <c r="A535" s="3" t="s">
        <v>292</v>
      </c>
      <c r="B535" s="7" t="s">
        <v>50</v>
      </c>
      <c r="C535" s="7" t="s">
        <v>74</v>
      </c>
      <c r="D535" s="9">
        <v>341</v>
      </c>
      <c r="E535" s="9">
        <v>309</v>
      </c>
      <c r="F535" s="9">
        <v>198</v>
      </c>
    </row>
    <row r="536" spans="1:6" x14ac:dyDescent="0.3">
      <c r="A536" s="3" t="s">
        <v>292</v>
      </c>
      <c r="B536" s="7" t="s">
        <v>50</v>
      </c>
      <c r="C536" s="7" t="s">
        <v>76</v>
      </c>
      <c r="D536" s="9">
        <v>340</v>
      </c>
      <c r="E536" s="9">
        <v>321</v>
      </c>
      <c r="F536" s="9">
        <v>200</v>
      </c>
    </row>
    <row r="537" spans="1:6" x14ac:dyDescent="0.3">
      <c r="A537" s="3" t="s">
        <v>292</v>
      </c>
      <c r="B537" s="7" t="s">
        <v>51</v>
      </c>
      <c r="C537" s="7" t="s">
        <v>62</v>
      </c>
      <c r="D537" s="9">
        <v>379</v>
      </c>
      <c r="E537" s="9">
        <v>340</v>
      </c>
      <c r="F537" s="9">
        <v>215</v>
      </c>
    </row>
    <row r="538" spans="1:6" x14ac:dyDescent="0.3">
      <c r="A538" s="3" t="s">
        <v>292</v>
      </c>
      <c r="B538" s="7" t="s">
        <v>51</v>
      </c>
      <c r="C538" s="7" t="s">
        <v>66</v>
      </c>
      <c r="D538" s="9">
        <v>380</v>
      </c>
      <c r="E538" s="9">
        <v>349</v>
      </c>
      <c r="F538" s="9">
        <v>217</v>
      </c>
    </row>
    <row r="539" spans="1:6" x14ac:dyDescent="0.3">
      <c r="A539" s="3" t="s">
        <v>292</v>
      </c>
      <c r="B539" s="7" t="s">
        <v>51</v>
      </c>
      <c r="C539" s="7" t="s">
        <v>70</v>
      </c>
      <c r="D539" s="9">
        <v>378</v>
      </c>
      <c r="E539" s="9">
        <v>357</v>
      </c>
      <c r="F539" s="9">
        <v>219</v>
      </c>
    </row>
    <row r="540" spans="1:6" x14ac:dyDescent="0.3">
      <c r="A540" s="3" t="s">
        <v>292</v>
      </c>
      <c r="B540" s="7" t="s">
        <v>51</v>
      </c>
      <c r="C540" s="7" t="s">
        <v>74</v>
      </c>
      <c r="D540" s="9">
        <v>381</v>
      </c>
      <c r="E540" s="9">
        <v>344</v>
      </c>
      <c r="F540" s="9">
        <v>213</v>
      </c>
    </row>
    <row r="541" spans="1:6" x14ac:dyDescent="0.3">
      <c r="A541" s="3" t="s">
        <v>292</v>
      </c>
      <c r="B541" s="7" t="s">
        <v>51</v>
      </c>
      <c r="C541" s="7" t="s">
        <v>76</v>
      </c>
      <c r="D541" s="9">
        <v>380</v>
      </c>
      <c r="E541" s="9">
        <v>357</v>
      </c>
      <c r="F541" s="9">
        <v>215</v>
      </c>
    </row>
    <row r="542" spans="1:6" x14ac:dyDescent="0.3">
      <c r="A542" s="3" t="s">
        <v>292</v>
      </c>
      <c r="B542" s="7" t="s">
        <v>52</v>
      </c>
      <c r="C542" s="7" t="s">
        <v>62</v>
      </c>
      <c r="D542" s="9">
        <v>279</v>
      </c>
      <c r="E542" s="9">
        <v>251</v>
      </c>
      <c r="F542" s="9">
        <v>180</v>
      </c>
    </row>
    <row r="543" spans="1:6" x14ac:dyDescent="0.3">
      <c r="A543" s="3" t="s">
        <v>292</v>
      </c>
      <c r="B543" s="7" t="s">
        <v>52</v>
      </c>
      <c r="C543" s="7" t="s">
        <v>66</v>
      </c>
      <c r="D543" s="9">
        <v>280</v>
      </c>
      <c r="E543" s="9">
        <v>257</v>
      </c>
      <c r="F543" s="9">
        <v>182</v>
      </c>
    </row>
    <row r="544" spans="1:6" x14ac:dyDescent="0.3">
      <c r="A544" s="3" t="s">
        <v>292</v>
      </c>
      <c r="B544" s="7" t="s">
        <v>52</v>
      </c>
      <c r="C544" s="7" t="s">
        <v>70</v>
      </c>
      <c r="D544" s="9">
        <v>278</v>
      </c>
      <c r="E544" s="9">
        <v>263</v>
      </c>
      <c r="F544" s="9">
        <v>184</v>
      </c>
    </row>
    <row r="545" spans="1:6" x14ac:dyDescent="0.3">
      <c r="A545" s="3" t="s">
        <v>292</v>
      </c>
      <c r="B545" s="7" t="s">
        <v>52</v>
      </c>
      <c r="C545" s="7" t="s">
        <v>74</v>
      </c>
      <c r="D545" s="9">
        <v>280</v>
      </c>
      <c r="E545" s="9">
        <v>253</v>
      </c>
      <c r="F545" s="9">
        <v>178</v>
      </c>
    </row>
    <row r="546" spans="1:6" x14ac:dyDescent="0.3">
      <c r="A546" s="3" t="s">
        <v>292</v>
      </c>
      <c r="B546" s="7" t="s">
        <v>52</v>
      </c>
      <c r="C546" s="7" t="s">
        <v>76</v>
      </c>
      <c r="D546" s="9">
        <v>280</v>
      </c>
      <c r="E546" s="9">
        <v>265</v>
      </c>
      <c r="F546" s="9">
        <v>180</v>
      </c>
    </row>
    <row r="547" spans="1:6" x14ac:dyDescent="0.3">
      <c r="A547" s="3" t="s">
        <v>292</v>
      </c>
      <c r="B547" s="7" t="s">
        <v>54</v>
      </c>
      <c r="C547" s="7" t="s">
        <v>62</v>
      </c>
      <c r="D547" s="9">
        <v>179</v>
      </c>
      <c r="E547" s="9">
        <v>162</v>
      </c>
      <c r="F547" s="9">
        <v>70</v>
      </c>
    </row>
    <row r="548" spans="1:6" x14ac:dyDescent="0.3">
      <c r="A548" s="3" t="s">
        <v>292</v>
      </c>
      <c r="B548" s="7" t="s">
        <v>54</v>
      </c>
      <c r="C548" s="7" t="s">
        <v>66</v>
      </c>
      <c r="D548" s="9">
        <v>180</v>
      </c>
      <c r="E548" s="9">
        <v>166</v>
      </c>
      <c r="F548" s="9">
        <v>71</v>
      </c>
    </row>
    <row r="549" spans="1:6" x14ac:dyDescent="0.3">
      <c r="A549" s="3" t="s">
        <v>292</v>
      </c>
      <c r="B549" s="7" t="s">
        <v>54</v>
      </c>
      <c r="C549" s="7" t="s">
        <v>70</v>
      </c>
      <c r="D549" s="9">
        <v>178</v>
      </c>
      <c r="E549" s="9">
        <v>168</v>
      </c>
      <c r="F549" s="9">
        <v>71</v>
      </c>
    </row>
    <row r="550" spans="1:6" x14ac:dyDescent="0.3">
      <c r="A550" s="3" t="s">
        <v>292</v>
      </c>
      <c r="B550" s="7" t="s">
        <v>54</v>
      </c>
      <c r="C550" s="7" t="s">
        <v>74</v>
      </c>
      <c r="D550" s="9">
        <v>180</v>
      </c>
      <c r="E550" s="9">
        <v>162</v>
      </c>
      <c r="F550" s="9">
        <v>69</v>
      </c>
    </row>
    <row r="551" spans="1:6" x14ac:dyDescent="0.3">
      <c r="A551" s="3" t="s">
        <v>292</v>
      </c>
      <c r="B551" s="7" t="s">
        <v>54</v>
      </c>
      <c r="C551" s="7" t="s">
        <v>76</v>
      </c>
      <c r="D551" s="9">
        <v>179</v>
      </c>
      <c r="E551" s="9">
        <v>167</v>
      </c>
      <c r="F551" s="9">
        <v>70</v>
      </c>
    </row>
    <row r="552" spans="1:6" x14ac:dyDescent="0.3">
      <c r="A552" s="3" t="s">
        <v>292</v>
      </c>
      <c r="B552" s="7" t="s">
        <v>55</v>
      </c>
      <c r="C552" s="7" t="s">
        <v>62</v>
      </c>
      <c r="D552" s="9">
        <v>199</v>
      </c>
      <c r="E552" s="9">
        <v>179</v>
      </c>
      <c r="F552" s="9">
        <v>80</v>
      </c>
    </row>
    <row r="553" spans="1:6" x14ac:dyDescent="0.3">
      <c r="A553" s="3" t="s">
        <v>292</v>
      </c>
      <c r="B553" s="7" t="s">
        <v>55</v>
      </c>
      <c r="C553" s="7" t="s">
        <v>66</v>
      </c>
      <c r="D553" s="9">
        <v>200</v>
      </c>
      <c r="E553" s="9">
        <v>185</v>
      </c>
      <c r="F553" s="9">
        <v>81</v>
      </c>
    </row>
    <row r="554" spans="1:6" x14ac:dyDescent="0.3">
      <c r="A554" s="3" t="s">
        <v>292</v>
      </c>
      <c r="B554" s="7" t="s">
        <v>55</v>
      </c>
      <c r="C554" s="7" t="s">
        <v>70</v>
      </c>
      <c r="D554" s="9">
        <v>198</v>
      </c>
      <c r="E554" s="9">
        <v>187</v>
      </c>
      <c r="F554" s="9">
        <v>82</v>
      </c>
    </row>
    <row r="555" spans="1:6" x14ac:dyDescent="0.3">
      <c r="A555" s="3" t="s">
        <v>292</v>
      </c>
      <c r="B555" s="7" t="s">
        <v>55</v>
      </c>
      <c r="C555" s="7" t="s">
        <v>74</v>
      </c>
      <c r="D555" s="9">
        <v>200</v>
      </c>
      <c r="E555" s="9">
        <v>181</v>
      </c>
      <c r="F555" s="9">
        <v>79</v>
      </c>
    </row>
    <row r="556" spans="1:6" x14ac:dyDescent="0.3">
      <c r="A556" s="3" t="s">
        <v>292</v>
      </c>
      <c r="B556" s="7" t="s">
        <v>55</v>
      </c>
      <c r="C556" s="7" t="s">
        <v>76</v>
      </c>
      <c r="D556" s="9">
        <v>199</v>
      </c>
      <c r="E556" s="9">
        <v>187</v>
      </c>
      <c r="F556" s="9">
        <v>80</v>
      </c>
    </row>
    <row r="557" spans="1:6" x14ac:dyDescent="0.3">
      <c r="A557" s="3" t="s">
        <v>292</v>
      </c>
      <c r="B557" s="7" t="s">
        <v>56</v>
      </c>
      <c r="C557" s="7" t="s">
        <v>62</v>
      </c>
      <c r="D557" s="9">
        <v>219</v>
      </c>
      <c r="E557" s="9">
        <v>196</v>
      </c>
      <c r="F557" s="9">
        <v>90</v>
      </c>
    </row>
    <row r="558" spans="1:6" x14ac:dyDescent="0.3">
      <c r="A558" s="3" t="s">
        <v>292</v>
      </c>
      <c r="B558" s="7" t="s">
        <v>56</v>
      </c>
      <c r="C558" s="7" t="s">
        <v>66</v>
      </c>
      <c r="D558" s="9">
        <v>220</v>
      </c>
      <c r="E558" s="9">
        <v>203</v>
      </c>
      <c r="F558" s="9">
        <v>91</v>
      </c>
    </row>
    <row r="559" spans="1:6" x14ac:dyDescent="0.3">
      <c r="A559" s="3" t="s">
        <v>292</v>
      </c>
      <c r="B559" s="7" t="s">
        <v>56</v>
      </c>
      <c r="C559" s="7" t="s">
        <v>70</v>
      </c>
      <c r="D559" s="9">
        <v>218</v>
      </c>
      <c r="E559" s="9">
        <v>207</v>
      </c>
      <c r="F559" s="9">
        <v>92</v>
      </c>
    </row>
    <row r="560" spans="1:6" x14ac:dyDescent="0.3">
      <c r="A560" s="3" t="s">
        <v>292</v>
      </c>
      <c r="B560" s="7" t="s">
        <v>56</v>
      </c>
      <c r="C560" s="7" t="s">
        <v>74</v>
      </c>
      <c r="D560" s="9">
        <v>220</v>
      </c>
      <c r="E560" s="9">
        <v>199</v>
      </c>
      <c r="F560" s="9">
        <v>89</v>
      </c>
    </row>
    <row r="561" spans="1:6" x14ac:dyDescent="0.3">
      <c r="A561" s="3" t="s">
        <v>292</v>
      </c>
      <c r="B561" s="7" t="s">
        <v>56</v>
      </c>
      <c r="C561" s="7" t="s">
        <v>76</v>
      </c>
      <c r="D561" s="9">
        <v>219</v>
      </c>
      <c r="E561" s="9">
        <v>208</v>
      </c>
      <c r="F561" s="9">
        <v>90</v>
      </c>
    </row>
    <row r="562" spans="1:6" x14ac:dyDescent="0.3">
      <c r="A562" s="3" t="s">
        <v>292</v>
      </c>
      <c r="B562" s="7" t="s">
        <v>57</v>
      </c>
      <c r="C562" s="7" t="s">
        <v>62</v>
      </c>
      <c r="D562" s="9">
        <v>189</v>
      </c>
      <c r="E562" s="9">
        <v>167</v>
      </c>
      <c r="F562" s="9">
        <v>85</v>
      </c>
    </row>
    <row r="563" spans="1:6" x14ac:dyDescent="0.3">
      <c r="A563" s="3" t="s">
        <v>292</v>
      </c>
      <c r="B563" s="7" t="s">
        <v>57</v>
      </c>
      <c r="C563" s="7" t="s">
        <v>66</v>
      </c>
      <c r="D563" s="9">
        <v>190</v>
      </c>
      <c r="E563" s="9">
        <v>176</v>
      </c>
      <c r="F563" s="9">
        <v>86</v>
      </c>
    </row>
    <row r="564" spans="1:6" x14ac:dyDescent="0.3">
      <c r="A564" s="3" t="s">
        <v>292</v>
      </c>
      <c r="B564" s="7" t="s">
        <v>57</v>
      </c>
      <c r="C564" s="7" t="s">
        <v>70</v>
      </c>
      <c r="D564" s="9">
        <v>188</v>
      </c>
      <c r="E564" s="9">
        <v>180</v>
      </c>
      <c r="F564" s="9">
        <v>87</v>
      </c>
    </row>
    <row r="565" spans="1:6" x14ac:dyDescent="0.3">
      <c r="A565" s="3" t="s">
        <v>292</v>
      </c>
      <c r="B565" s="7" t="s">
        <v>57</v>
      </c>
      <c r="C565" s="7" t="s">
        <v>74</v>
      </c>
      <c r="D565" s="9">
        <v>190</v>
      </c>
      <c r="E565" s="9">
        <v>171</v>
      </c>
      <c r="F565" s="9">
        <v>84</v>
      </c>
    </row>
    <row r="566" spans="1:6" x14ac:dyDescent="0.3">
      <c r="A566" s="3" t="s">
        <v>292</v>
      </c>
      <c r="B566" s="7" t="s">
        <v>57</v>
      </c>
      <c r="C566" s="7" t="s">
        <v>76</v>
      </c>
      <c r="D566" s="9">
        <v>189</v>
      </c>
      <c r="E566" s="9">
        <v>179</v>
      </c>
      <c r="F566" s="9">
        <v>85</v>
      </c>
    </row>
    <row r="567" spans="1:6" x14ac:dyDescent="0.3">
      <c r="A567" s="3" t="s">
        <v>292</v>
      </c>
      <c r="B567" s="7" t="s">
        <v>58</v>
      </c>
      <c r="C567" s="7" t="s">
        <v>62</v>
      </c>
      <c r="D567" s="9">
        <v>5600</v>
      </c>
      <c r="E567" s="9">
        <v>5023</v>
      </c>
      <c r="F567" s="9">
        <v>950</v>
      </c>
    </row>
    <row r="568" spans="1:6" x14ac:dyDescent="0.3">
      <c r="A568" s="3" t="s">
        <v>292</v>
      </c>
      <c r="B568" s="7" t="s">
        <v>58</v>
      </c>
      <c r="C568" s="7" t="s">
        <v>66</v>
      </c>
      <c r="D568" s="9">
        <v>5617</v>
      </c>
      <c r="E568" s="9">
        <v>5169</v>
      </c>
      <c r="F568" s="9">
        <v>960</v>
      </c>
    </row>
    <row r="569" spans="1:6" x14ac:dyDescent="0.3">
      <c r="A569" s="3" t="s">
        <v>292</v>
      </c>
      <c r="B569" s="7" t="s">
        <v>58</v>
      </c>
      <c r="C569" s="7" t="s">
        <v>70</v>
      </c>
      <c r="D569" s="9">
        <v>5583</v>
      </c>
      <c r="E569" s="9">
        <v>5314</v>
      </c>
      <c r="F569" s="9">
        <v>969</v>
      </c>
    </row>
    <row r="570" spans="1:6" x14ac:dyDescent="0.3">
      <c r="A570" s="3" t="s">
        <v>292</v>
      </c>
      <c r="B570" s="7" t="s">
        <v>58</v>
      </c>
      <c r="C570" s="7" t="s">
        <v>74</v>
      </c>
      <c r="D570" s="9">
        <v>5628</v>
      </c>
      <c r="E570" s="9">
        <v>5030</v>
      </c>
      <c r="F570" s="9">
        <v>940</v>
      </c>
    </row>
    <row r="571" spans="1:6" x14ac:dyDescent="0.3">
      <c r="A571" s="3" t="s">
        <v>292</v>
      </c>
      <c r="B571" s="7" t="s">
        <v>58</v>
      </c>
      <c r="C571" s="7" t="s">
        <v>76</v>
      </c>
      <c r="D571" s="9">
        <v>5611</v>
      </c>
      <c r="E571" s="9">
        <v>5260</v>
      </c>
      <c r="F571" s="9">
        <v>950</v>
      </c>
    </row>
    <row r="572" spans="1:6" x14ac:dyDescent="0.3">
      <c r="A572" s="3" t="s">
        <v>292</v>
      </c>
      <c r="B572" s="7" t="s">
        <v>59</v>
      </c>
      <c r="C572" s="7" t="s">
        <v>62</v>
      </c>
      <c r="D572" s="9">
        <v>5450</v>
      </c>
      <c r="E572" s="9">
        <v>4873</v>
      </c>
      <c r="F572" s="9">
        <v>930</v>
      </c>
    </row>
    <row r="573" spans="1:6" x14ac:dyDescent="0.3">
      <c r="A573" s="3" t="s">
        <v>292</v>
      </c>
      <c r="B573" s="7" t="s">
        <v>59</v>
      </c>
      <c r="C573" s="7" t="s">
        <v>66</v>
      </c>
      <c r="D573" s="9">
        <v>5466</v>
      </c>
      <c r="E573" s="9">
        <v>5032</v>
      </c>
      <c r="F573" s="9">
        <v>939</v>
      </c>
    </row>
    <row r="574" spans="1:6" x14ac:dyDescent="0.3">
      <c r="A574" s="3" t="s">
        <v>292</v>
      </c>
      <c r="B574" s="7" t="s">
        <v>59</v>
      </c>
      <c r="C574" s="7" t="s">
        <v>70</v>
      </c>
      <c r="D574" s="9">
        <v>5434</v>
      </c>
      <c r="E574" s="9">
        <v>5203</v>
      </c>
      <c r="F574" s="9">
        <v>949</v>
      </c>
    </row>
    <row r="575" spans="1:6" x14ac:dyDescent="0.3">
      <c r="A575" s="3" t="s">
        <v>292</v>
      </c>
      <c r="B575" s="7" t="s">
        <v>59</v>
      </c>
      <c r="C575" s="7" t="s">
        <v>74</v>
      </c>
      <c r="D575" s="9">
        <v>5477</v>
      </c>
      <c r="E575" s="9">
        <v>4936</v>
      </c>
      <c r="F575" s="9">
        <v>921</v>
      </c>
    </row>
    <row r="576" spans="1:6" x14ac:dyDescent="0.3">
      <c r="A576" s="3" t="s">
        <v>292</v>
      </c>
      <c r="B576" s="7" t="s">
        <v>59</v>
      </c>
      <c r="C576" s="7" t="s">
        <v>76</v>
      </c>
      <c r="D576" s="9">
        <v>5461</v>
      </c>
      <c r="E576" s="9">
        <v>5174</v>
      </c>
      <c r="F576" s="9">
        <v>930</v>
      </c>
    </row>
    <row r="577" spans="1:6" x14ac:dyDescent="0.3">
      <c r="A577" s="3" t="s">
        <v>292</v>
      </c>
      <c r="B577" s="7" t="s">
        <v>60</v>
      </c>
      <c r="C577" s="7" t="s">
        <v>62</v>
      </c>
      <c r="D577" s="9">
        <v>5300</v>
      </c>
      <c r="E577" s="9">
        <v>4774</v>
      </c>
      <c r="F577" s="9">
        <v>920</v>
      </c>
    </row>
    <row r="578" spans="1:6" x14ac:dyDescent="0.3">
      <c r="A578" s="3" t="s">
        <v>292</v>
      </c>
      <c r="B578" s="7" t="s">
        <v>60</v>
      </c>
      <c r="C578" s="7" t="s">
        <v>66</v>
      </c>
      <c r="D578" s="9">
        <v>5316</v>
      </c>
      <c r="E578" s="9">
        <v>4904</v>
      </c>
      <c r="F578" s="9">
        <v>929</v>
      </c>
    </row>
    <row r="579" spans="1:6" x14ac:dyDescent="0.3">
      <c r="A579" s="3" t="s">
        <v>292</v>
      </c>
      <c r="B579" s="7" t="s">
        <v>60</v>
      </c>
      <c r="C579" s="7" t="s">
        <v>70</v>
      </c>
      <c r="D579" s="9">
        <v>5284</v>
      </c>
      <c r="E579" s="9">
        <v>5009</v>
      </c>
      <c r="F579" s="9">
        <v>938</v>
      </c>
    </row>
    <row r="580" spans="1:6" x14ac:dyDescent="0.3">
      <c r="A580" s="3" t="s">
        <v>292</v>
      </c>
      <c r="B580" s="7" t="s">
        <v>60</v>
      </c>
      <c r="C580" s="7" t="s">
        <v>74</v>
      </c>
      <c r="D580" s="9">
        <v>5326</v>
      </c>
      <c r="E580" s="9">
        <v>4799</v>
      </c>
      <c r="F580" s="9">
        <v>911</v>
      </c>
    </row>
    <row r="581" spans="1:6" x14ac:dyDescent="0.3">
      <c r="A581" s="3" t="s">
        <v>292</v>
      </c>
      <c r="B581" s="7" t="s">
        <v>60</v>
      </c>
      <c r="C581" s="7" t="s">
        <v>76</v>
      </c>
      <c r="D581" s="9">
        <v>5311</v>
      </c>
      <c r="E581" s="9">
        <v>5020</v>
      </c>
      <c r="F581" s="9">
        <v>920</v>
      </c>
    </row>
    <row r="582" spans="1:6" x14ac:dyDescent="0.3">
      <c r="A582" s="3" t="s">
        <v>292</v>
      </c>
      <c r="B582" s="7" t="s">
        <v>61</v>
      </c>
      <c r="C582" s="7" t="s">
        <v>62</v>
      </c>
      <c r="D582" s="9">
        <v>1300</v>
      </c>
      <c r="E582" s="9">
        <v>1171</v>
      </c>
      <c r="F582" s="9">
        <v>345</v>
      </c>
    </row>
    <row r="583" spans="1:6" x14ac:dyDescent="0.3">
      <c r="A583" s="3" t="s">
        <v>292</v>
      </c>
      <c r="B583" s="7" t="s">
        <v>61</v>
      </c>
      <c r="C583" s="7" t="s">
        <v>66</v>
      </c>
      <c r="D583" s="9">
        <v>1304</v>
      </c>
      <c r="E583" s="9">
        <v>1198</v>
      </c>
      <c r="F583" s="9">
        <v>348</v>
      </c>
    </row>
    <row r="584" spans="1:6" x14ac:dyDescent="0.3">
      <c r="A584" s="3" t="s">
        <v>292</v>
      </c>
      <c r="B584" s="7" t="s">
        <v>61</v>
      </c>
      <c r="C584" s="7" t="s">
        <v>70</v>
      </c>
      <c r="D584" s="9">
        <v>1296</v>
      </c>
      <c r="E584" s="9">
        <v>1233</v>
      </c>
      <c r="F584" s="9">
        <v>352</v>
      </c>
    </row>
    <row r="585" spans="1:6" x14ac:dyDescent="0.3">
      <c r="A585" s="3" t="s">
        <v>292</v>
      </c>
      <c r="B585" s="7" t="s">
        <v>61</v>
      </c>
      <c r="C585" s="7" t="s">
        <v>74</v>
      </c>
      <c r="D585" s="9">
        <v>1306</v>
      </c>
      <c r="E585" s="9">
        <v>1171</v>
      </c>
      <c r="F585" s="9">
        <v>342</v>
      </c>
    </row>
    <row r="586" spans="1:6" x14ac:dyDescent="0.3">
      <c r="A586" s="3" t="s">
        <v>292</v>
      </c>
      <c r="B586" s="7" t="s">
        <v>61</v>
      </c>
      <c r="C586" s="7" t="s">
        <v>76</v>
      </c>
      <c r="D586" s="9">
        <v>1303</v>
      </c>
      <c r="E586" s="9">
        <v>1232</v>
      </c>
      <c r="F586" s="9">
        <v>345</v>
      </c>
    </row>
    <row r="587" spans="1:6" x14ac:dyDescent="0.3">
      <c r="A587" s="3" t="s">
        <v>293</v>
      </c>
      <c r="B587" s="7" t="s">
        <v>46</v>
      </c>
      <c r="C587" s="7" t="s">
        <v>62</v>
      </c>
      <c r="D587" s="9">
        <v>319</v>
      </c>
      <c r="E587" s="9">
        <v>287</v>
      </c>
      <c r="F587" s="9">
        <v>185</v>
      </c>
    </row>
    <row r="588" spans="1:6" x14ac:dyDescent="0.3">
      <c r="A588" s="3" t="s">
        <v>293</v>
      </c>
      <c r="B588" s="7" t="s">
        <v>46</v>
      </c>
      <c r="C588" s="7" t="s">
        <v>66</v>
      </c>
      <c r="D588" s="9">
        <v>320</v>
      </c>
      <c r="E588" s="9">
        <v>296</v>
      </c>
      <c r="F588" s="9">
        <v>187</v>
      </c>
    </row>
    <row r="589" spans="1:6" x14ac:dyDescent="0.3">
      <c r="A589" s="3" t="s">
        <v>293</v>
      </c>
      <c r="B589" s="7" t="s">
        <v>46</v>
      </c>
      <c r="C589" s="7" t="s">
        <v>70</v>
      </c>
      <c r="D589" s="9">
        <v>318</v>
      </c>
      <c r="E589" s="9">
        <v>301</v>
      </c>
      <c r="F589" s="9">
        <v>189</v>
      </c>
    </row>
    <row r="590" spans="1:6" x14ac:dyDescent="0.3">
      <c r="A590" s="3" t="s">
        <v>293</v>
      </c>
      <c r="B590" s="7" t="s">
        <v>46</v>
      </c>
      <c r="C590" s="7" t="s">
        <v>74</v>
      </c>
      <c r="D590" s="9">
        <v>321</v>
      </c>
      <c r="E590" s="9">
        <v>290</v>
      </c>
      <c r="F590" s="9">
        <v>183</v>
      </c>
    </row>
    <row r="591" spans="1:6" x14ac:dyDescent="0.3">
      <c r="A591" s="3" t="s">
        <v>293</v>
      </c>
      <c r="B591" s="7" t="s">
        <v>46</v>
      </c>
      <c r="C591" s="7" t="s">
        <v>76</v>
      </c>
      <c r="D591" s="9">
        <v>320</v>
      </c>
      <c r="E591" s="9">
        <v>300</v>
      </c>
      <c r="F591" s="9">
        <v>185</v>
      </c>
    </row>
    <row r="592" spans="1:6" x14ac:dyDescent="0.3">
      <c r="A592" s="3" t="s">
        <v>293</v>
      </c>
      <c r="B592" s="7" t="s">
        <v>49</v>
      </c>
      <c r="C592" s="7" t="s">
        <v>62</v>
      </c>
      <c r="D592" s="9">
        <v>329</v>
      </c>
      <c r="E592" s="9">
        <v>298</v>
      </c>
      <c r="F592" s="9">
        <v>195</v>
      </c>
    </row>
    <row r="593" spans="1:6" x14ac:dyDescent="0.3">
      <c r="A593" s="3" t="s">
        <v>293</v>
      </c>
      <c r="B593" s="7" t="s">
        <v>49</v>
      </c>
      <c r="C593" s="7" t="s">
        <v>66</v>
      </c>
      <c r="D593" s="9">
        <v>330</v>
      </c>
      <c r="E593" s="9">
        <v>303</v>
      </c>
      <c r="F593" s="9">
        <v>197</v>
      </c>
    </row>
    <row r="594" spans="1:6" x14ac:dyDescent="0.3">
      <c r="A594" s="3" t="s">
        <v>293</v>
      </c>
      <c r="B594" s="7" t="s">
        <v>49</v>
      </c>
      <c r="C594" s="7" t="s">
        <v>70</v>
      </c>
      <c r="D594" s="9">
        <v>328</v>
      </c>
      <c r="E594" s="9">
        <v>312</v>
      </c>
      <c r="F594" s="9">
        <v>199</v>
      </c>
    </row>
    <row r="595" spans="1:6" x14ac:dyDescent="0.3">
      <c r="A595" s="3" t="s">
        <v>293</v>
      </c>
      <c r="B595" s="7" t="s">
        <v>49</v>
      </c>
      <c r="C595" s="7" t="s">
        <v>74</v>
      </c>
      <c r="D595" s="9">
        <v>331</v>
      </c>
      <c r="E595" s="9">
        <v>294</v>
      </c>
      <c r="F595" s="9">
        <v>193</v>
      </c>
    </row>
    <row r="596" spans="1:6" x14ac:dyDescent="0.3">
      <c r="A596" s="3" t="s">
        <v>293</v>
      </c>
      <c r="B596" s="7" t="s">
        <v>49</v>
      </c>
      <c r="C596" s="7" t="s">
        <v>76</v>
      </c>
      <c r="D596" s="9">
        <v>330</v>
      </c>
      <c r="E596" s="9">
        <v>310</v>
      </c>
      <c r="F596" s="9">
        <v>195</v>
      </c>
    </row>
    <row r="597" spans="1:6" x14ac:dyDescent="0.3">
      <c r="A597" s="3" t="s">
        <v>293</v>
      </c>
      <c r="B597" s="7" t="s">
        <v>50</v>
      </c>
      <c r="C597" s="7" t="s">
        <v>62</v>
      </c>
      <c r="D597" s="9">
        <v>339</v>
      </c>
      <c r="E597" s="9">
        <v>306</v>
      </c>
      <c r="F597" s="9">
        <v>200</v>
      </c>
    </row>
    <row r="598" spans="1:6" x14ac:dyDescent="0.3">
      <c r="A598" s="3" t="s">
        <v>293</v>
      </c>
      <c r="B598" s="7" t="s">
        <v>50</v>
      </c>
      <c r="C598" s="7" t="s">
        <v>66</v>
      </c>
      <c r="D598" s="9">
        <v>340</v>
      </c>
      <c r="E598" s="9">
        <v>309</v>
      </c>
      <c r="F598" s="9">
        <v>202</v>
      </c>
    </row>
    <row r="599" spans="1:6" x14ac:dyDescent="0.3">
      <c r="A599" s="3" t="s">
        <v>293</v>
      </c>
      <c r="B599" s="7" t="s">
        <v>50</v>
      </c>
      <c r="C599" s="7" t="s">
        <v>70</v>
      </c>
      <c r="D599" s="9">
        <v>338</v>
      </c>
      <c r="E599" s="9">
        <v>321</v>
      </c>
      <c r="F599" s="9">
        <v>204</v>
      </c>
    </row>
    <row r="600" spans="1:6" x14ac:dyDescent="0.3">
      <c r="A600" s="3" t="s">
        <v>293</v>
      </c>
      <c r="B600" s="7" t="s">
        <v>50</v>
      </c>
      <c r="C600" s="7" t="s">
        <v>74</v>
      </c>
      <c r="D600" s="9">
        <v>341</v>
      </c>
      <c r="E600" s="9">
        <v>305</v>
      </c>
      <c r="F600" s="9">
        <v>198</v>
      </c>
    </row>
    <row r="601" spans="1:6" x14ac:dyDescent="0.3">
      <c r="A601" s="3" t="s">
        <v>293</v>
      </c>
      <c r="B601" s="7" t="s">
        <v>50</v>
      </c>
      <c r="C601" s="7" t="s">
        <v>76</v>
      </c>
      <c r="D601" s="9">
        <v>340</v>
      </c>
      <c r="E601" s="9">
        <v>320</v>
      </c>
      <c r="F601" s="9">
        <v>200</v>
      </c>
    </row>
    <row r="602" spans="1:6" x14ac:dyDescent="0.3">
      <c r="A602" s="3" t="s">
        <v>293</v>
      </c>
      <c r="B602" s="7" t="s">
        <v>51</v>
      </c>
      <c r="C602" s="7" t="s">
        <v>62</v>
      </c>
      <c r="D602" s="9">
        <v>379</v>
      </c>
      <c r="E602" s="9">
        <v>340</v>
      </c>
      <c r="F602" s="9">
        <v>215</v>
      </c>
    </row>
    <row r="603" spans="1:6" x14ac:dyDescent="0.3">
      <c r="A603" s="3" t="s">
        <v>293</v>
      </c>
      <c r="B603" s="7" t="s">
        <v>51</v>
      </c>
      <c r="C603" s="7" t="s">
        <v>66</v>
      </c>
      <c r="D603" s="9">
        <v>380</v>
      </c>
      <c r="E603" s="9">
        <v>351</v>
      </c>
      <c r="F603" s="9">
        <v>217</v>
      </c>
    </row>
    <row r="604" spans="1:6" x14ac:dyDescent="0.3">
      <c r="A604" s="3" t="s">
        <v>293</v>
      </c>
      <c r="B604" s="7" t="s">
        <v>51</v>
      </c>
      <c r="C604" s="7" t="s">
        <v>70</v>
      </c>
      <c r="D604" s="9">
        <v>378</v>
      </c>
      <c r="E604" s="9">
        <v>363</v>
      </c>
      <c r="F604" s="9">
        <v>219</v>
      </c>
    </row>
    <row r="605" spans="1:6" x14ac:dyDescent="0.3">
      <c r="A605" s="3" t="s">
        <v>293</v>
      </c>
      <c r="B605" s="7" t="s">
        <v>51</v>
      </c>
      <c r="C605" s="7" t="s">
        <v>74</v>
      </c>
      <c r="D605" s="9">
        <v>381</v>
      </c>
      <c r="E605" s="9">
        <v>341</v>
      </c>
      <c r="F605" s="9">
        <v>213</v>
      </c>
    </row>
    <row r="606" spans="1:6" x14ac:dyDescent="0.3">
      <c r="A606" s="3" t="s">
        <v>293</v>
      </c>
      <c r="B606" s="7" t="s">
        <v>51</v>
      </c>
      <c r="C606" s="7" t="s">
        <v>76</v>
      </c>
      <c r="D606" s="9">
        <v>380</v>
      </c>
      <c r="E606" s="9">
        <v>359</v>
      </c>
      <c r="F606" s="9">
        <v>215</v>
      </c>
    </row>
    <row r="607" spans="1:6" x14ac:dyDescent="0.3">
      <c r="A607" s="3" t="s">
        <v>293</v>
      </c>
      <c r="B607" s="7" t="s">
        <v>52</v>
      </c>
      <c r="C607" s="7" t="s">
        <v>62</v>
      </c>
      <c r="D607" s="9">
        <v>279</v>
      </c>
      <c r="E607" s="9">
        <v>248</v>
      </c>
      <c r="F607" s="9">
        <v>180</v>
      </c>
    </row>
    <row r="608" spans="1:6" x14ac:dyDescent="0.3">
      <c r="A608" s="3" t="s">
        <v>293</v>
      </c>
      <c r="B608" s="7" t="s">
        <v>52</v>
      </c>
      <c r="C608" s="7" t="s">
        <v>66</v>
      </c>
      <c r="D608" s="9">
        <v>280</v>
      </c>
      <c r="E608" s="9">
        <v>259</v>
      </c>
      <c r="F608" s="9">
        <v>182</v>
      </c>
    </row>
    <row r="609" spans="1:6" x14ac:dyDescent="0.3">
      <c r="A609" s="3" t="s">
        <v>293</v>
      </c>
      <c r="B609" s="7" t="s">
        <v>52</v>
      </c>
      <c r="C609" s="7" t="s">
        <v>70</v>
      </c>
      <c r="D609" s="9">
        <v>278</v>
      </c>
      <c r="E609" s="9">
        <v>264</v>
      </c>
      <c r="F609" s="9">
        <v>184</v>
      </c>
    </row>
    <row r="610" spans="1:6" x14ac:dyDescent="0.3">
      <c r="A610" s="3" t="s">
        <v>293</v>
      </c>
      <c r="B610" s="7" t="s">
        <v>52</v>
      </c>
      <c r="C610" s="7" t="s">
        <v>74</v>
      </c>
      <c r="D610" s="9">
        <v>280</v>
      </c>
      <c r="E610" s="9">
        <v>253</v>
      </c>
      <c r="F610" s="9">
        <v>178</v>
      </c>
    </row>
    <row r="611" spans="1:6" x14ac:dyDescent="0.3">
      <c r="A611" s="3" t="s">
        <v>293</v>
      </c>
      <c r="B611" s="7" t="s">
        <v>52</v>
      </c>
      <c r="C611" s="7" t="s">
        <v>76</v>
      </c>
      <c r="D611" s="9">
        <v>280</v>
      </c>
      <c r="E611" s="9">
        <v>265</v>
      </c>
      <c r="F611" s="9">
        <v>180</v>
      </c>
    </row>
    <row r="612" spans="1:6" x14ac:dyDescent="0.3">
      <c r="A612" s="3" t="s">
        <v>293</v>
      </c>
      <c r="B612" s="7" t="s">
        <v>54</v>
      </c>
      <c r="C612" s="7" t="s">
        <v>62</v>
      </c>
      <c r="D612" s="9">
        <v>179</v>
      </c>
      <c r="E612" s="9">
        <v>162</v>
      </c>
      <c r="F612" s="9">
        <v>70</v>
      </c>
    </row>
    <row r="613" spans="1:6" x14ac:dyDescent="0.3">
      <c r="A613" s="3" t="s">
        <v>293</v>
      </c>
      <c r="B613" s="7" t="s">
        <v>54</v>
      </c>
      <c r="C613" s="7" t="s">
        <v>66</v>
      </c>
      <c r="D613" s="9">
        <v>180</v>
      </c>
      <c r="E613" s="9">
        <v>167</v>
      </c>
      <c r="F613" s="9">
        <v>71</v>
      </c>
    </row>
    <row r="614" spans="1:6" x14ac:dyDescent="0.3">
      <c r="A614" s="3" t="s">
        <v>293</v>
      </c>
      <c r="B614" s="7" t="s">
        <v>54</v>
      </c>
      <c r="C614" s="7" t="s">
        <v>70</v>
      </c>
      <c r="D614" s="9">
        <v>178</v>
      </c>
      <c r="E614" s="9">
        <v>170</v>
      </c>
      <c r="F614" s="9">
        <v>71</v>
      </c>
    </row>
    <row r="615" spans="1:6" x14ac:dyDescent="0.3">
      <c r="A615" s="3" t="s">
        <v>293</v>
      </c>
      <c r="B615" s="7" t="s">
        <v>54</v>
      </c>
      <c r="C615" s="7" t="s">
        <v>74</v>
      </c>
      <c r="D615" s="9">
        <v>180</v>
      </c>
      <c r="E615" s="9">
        <v>163</v>
      </c>
      <c r="F615" s="9">
        <v>69</v>
      </c>
    </row>
    <row r="616" spans="1:6" x14ac:dyDescent="0.3">
      <c r="A616" s="3" t="s">
        <v>293</v>
      </c>
      <c r="B616" s="7" t="s">
        <v>54</v>
      </c>
      <c r="C616" s="7" t="s">
        <v>76</v>
      </c>
      <c r="D616" s="9">
        <v>179</v>
      </c>
      <c r="E616" s="9">
        <v>168</v>
      </c>
      <c r="F616" s="9">
        <v>70</v>
      </c>
    </row>
    <row r="617" spans="1:6" x14ac:dyDescent="0.3">
      <c r="A617" s="3" t="s">
        <v>293</v>
      </c>
      <c r="B617" s="7" t="s">
        <v>55</v>
      </c>
      <c r="C617" s="7" t="s">
        <v>62</v>
      </c>
      <c r="D617" s="9">
        <v>199</v>
      </c>
      <c r="E617" s="9">
        <v>180</v>
      </c>
      <c r="F617" s="9">
        <v>80</v>
      </c>
    </row>
    <row r="618" spans="1:6" x14ac:dyDescent="0.3">
      <c r="A618" s="3" t="s">
        <v>293</v>
      </c>
      <c r="B618" s="7" t="s">
        <v>55</v>
      </c>
      <c r="C618" s="7" t="s">
        <v>66</v>
      </c>
      <c r="D618" s="9">
        <v>200</v>
      </c>
      <c r="E618" s="9">
        <v>184</v>
      </c>
      <c r="F618" s="9">
        <v>81</v>
      </c>
    </row>
    <row r="619" spans="1:6" x14ac:dyDescent="0.3">
      <c r="A619" s="3" t="s">
        <v>293</v>
      </c>
      <c r="B619" s="7" t="s">
        <v>55</v>
      </c>
      <c r="C619" s="7" t="s">
        <v>70</v>
      </c>
      <c r="D619" s="9">
        <v>198</v>
      </c>
      <c r="E619" s="9">
        <v>189</v>
      </c>
      <c r="F619" s="9">
        <v>82</v>
      </c>
    </row>
    <row r="620" spans="1:6" x14ac:dyDescent="0.3">
      <c r="A620" s="3" t="s">
        <v>293</v>
      </c>
      <c r="B620" s="7" t="s">
        <v>55</v>
      </c>
      <c r="C620" s="7" t="s">
        <v>74</v>
      </c>
      <c r="D620" s="9">
        <v>200</v>
      </c>
      <c r="E620" s="9">
        <v>180</v>
      </c>
      <c r="F620" s="9">
        <v>79</v>
      </c>
    </row>
    <row r="621" spans="1:6" x14ac:dyDescent="0.3">
      <c r="A621" s="3" t="s">
        <v>293</v>
      </c>
      <c r="B621" s="7" t="s">
        <v>55</v>
      </c>
      <c r="C621" s="7" t="s">
        <v>76</v>
      </c>
      <c r="D621" s="9">
        <v>199</v>
      </c>
      <c r="E621" s="9">
        <v>186</v>
      </c>
      <c r="F621" s="9">
        <v>80</v>
      </c>
    </row>
    <row r="622" spans="1:6" x14ac:dyDescent="0.3">
      <c r="A622" s="3" t="s">
        <v>293</v>
      </c>
      <c r="B622" s="7" t="s">
        <v>56</v>
      </c>
      <c r="C622" s="7" t="s">
        <v>62</v>
      </c>
      <c r="D622" s="9">
        <v>219</v>
      </c>
      <c r="E622" s="9">
        <v>198</v>
      </c>
      <c r="F622" s="9">
        <v>90</v>
      </c>
    </row>
    <row r="623" spans="1:6" x14ac:dyDescent="0.3">
      <c r="A623" s="3" t="s">
        <v>293</v>
      </c>
      <c r="B623" s="7" t="s">
        <v>56</v>
      </c>
      <c r="C623" s="7" t="s">
        <v>66</v>
      </c>
      <c r="D623" s="9">
        <v>220</v>
      </c>
      <c r="E623" s="9">
        <v>202</v>
      </c>
      <c r="F623" s="9">
        <v>91</v>
      </c>
    </row>
    <row r="624" spans="1:6" x14ac:dyDescent="0.3">
      <c r="A624" s="3" t="s">
        <v>293</v>
      </c>
      <c r="B624" s="7" t="s">
        <v>56</v>
      </c>
      <c r="C624" s="7" t="s">
        <v>70</v>
      </c>
      <c r="D624" s="9">
        <v>218</v>
      </c>
      <c r="E624" s="9">
        <v>208</v>
      </c>
      <c r="F624" s="9">
        <v>92</v>
      </c>
    </row>
    <row r="625" spans="1:6" x14ac:dyDescent="0.3">
      <c r="A625" s="3" t="s">
        <v>293</v>
      </c>
      <c r="B625" s="7" t="s">
        <v>56</v>
      </c>
      <c r="C625" s="7" t="s">
        <v>74</v>
      </c>
      <c r="D625" s="9">
        <v>220</v>
      </c>
      <c r="E625" s="9">
        <v>199</v>
      </c>
      <c r="F625" s="9">
        <v>89</v>
      </c>
    </row>
    <row r="626" spans="1:6" x14ac:dyDescent="0.3">
      <c r="A626" s="3" t="s">
        <v>293</v>
      </c>
      <c r="B626" s="7" t="s">
        <v>56</v>
      </c>
      <c r="C626" s="7" t="s">
        <v>76</v>
      </c>
      <c r="D626" s="9">
        <v>219</v>
      </c>
      <c r="E626" s="9">
        <v>207</v>
      </c>
      <c r="F626" s="9">
        <v>90</v>
      </c>
    </row>
    <row r="627" spans="1:6" x14ac:dyDescent="0.3">
      <c r="A627" s="3" t="s">
        <v>293</v>
      </c>
      <c r="B627" s="7" t="s">
        <v>57</v>
      </c>
      <c r="C627" s="7" t="s">
        <v>62</v>
      </c>
      <c r="D627" s="9">
        <v>189</v>
      </c>
      <c r="E627" s="9">
        <v>170</v>
      </c>
      <c r="F627" s="9">
        <v>85</v>
      </c>
    </row>
    <row r="628" spans="1:6" x14ac:dyDescent="0.3">
      <c r="A628" s="3" t="s">
        <v>293</v>
      </c>
      <c r="B628" s="7" t="s">
        <v>57</v>
      </c>
      <c r="C628" s="7" t="s">
        <v>66</v>
      </c>
      <c r="D628" s="9">
        <v>190</v>
      </c>
      <c r="E628" s="9">
        <v>175</v>
      </c>
      <c r="F628" s="9">
        <v>86</v>
      </c>
    </row>
    <row r="629" spans="1:6" x14ac:dyDescent="0.3">
      <c r="A629" s="3" t="s">
        <v>293</v>
      </c>
      <c r="B629" s="7" t="s">
        <v>57</v>
      </c>
      <c r="C629" s="7" t="s">
        <v>70</v>
      </c>
      <c r="D629" s="9">
        <v>188</v>
      </c>
      <c r="E629" s="9">
        <v>179</v>
      </c>
      <c r="F629" s="9">
        <v>87</v>
      </c>
    </row>
    <row r="630" spans="1:6" x14ac:dyDescent="0.3">
      <c r="A630" s="3" t="s">
        <v>293</v>
      </c>
      <c r="B630" s="7" t="s">
        <v>57</v>
      </c>
      <c r="C630" s="7" t="s">
        <v>74</v>
      </c>
      <c r="D630" s="9">
        <v>190</v>
      </c>
      <c r="E630" s="9">
        <v>171</v>
      </c>
      <c r="F630" s="9">
        <v>84</v>
      </c>
    </row>
    <row r="631" spans="1:6" x14ac:dyDescent="0.3">
      <c r="A631" s="3" t="s">
        <v>293</v>
      </c>
      <c r="B631" s="7" t="s">
        <v>57</v>
      </c>
      <c r="C631" s="7" t="s">
        <v>76</v>
      </c>
      <c r="D631" s="9">
        <v>189</v>
      </c>
      <c r="E631" s="9">
        <v>176</v>
      </c>
      <c r="F631" s="9">
        <v>85</v>
      </c>
    </row>
    <row r="632" spans="1:6" x14ac:dyDescent="0.3">
      <c r="A632" s="3" t="s">
        <v>293</v>
      </c>
      <c r="B632" s="7" t="s">
        <v>58</v>
      </c>
      <c r="C632" s="7" t="s">
        <v>62</v>
      </c>
      <c r="D632" s="9">
        <v>5600</v>
      </c>
      <c r="E632" s="9">
        <v>5030</v>
      </c>
      <c r="F632" s="9">
        <v>950</v>
      </c>
    </row>
    <row r="633" spans="1:6" x14ac:dyDescent="0.3">
      <c r="A633" s="3" t="s">
        <v>293</v>
      </c>
      <c r="B633" s="7" t="s">
        <v>58</v>
      </c>
      <c r="C633" s="7" t="s">
        <v>66</v>
      </c>
      <c r="D633" s="9">
        <v>5617</v>
      </c>
      <c r="E633" s="9">
        <v>5141</v>
      </c>
      <c r="F633" s="9">
        <v>960</v>
      </c>
    </row>
    <row r="634" spans="1:6" x14ac:dyDescent="0.3">
      <c r="A634" s="3" t="s">
        <v>293</v>
      </c>
      <c r="B634" s="7" t="s">
        <v>58</v>
      </c>
      <c r="C634" s="7" t="s">
        <v>70</v>
      </c>
      <c r="D634" s="9">
        <v>5583</v>
      </c>
      <c r="E634" s="9">
        <v>5300</v>
      </c>
      <c r="F634" s="9">
        <v>969</v>
      </c>
    </row>
    <row r="635" spans="1:6" x14ac:dyDescent="0.3">
      <c r="A635" s="3" t="s">
        <v>293</v>
      </c>
      <c r="B635" s="7" t="s">
        <v>58</v>
      </c>
      <c r="C635" s="7" t="s">
        <v>74</v>
      </c>
      <c r="D635" s="9">
        <v>5628</v>
      </c>
      <c r="E635" s="9">
        <v>5079</v>
      </c>
      <c r="F635" s="9">
        <v>940</v>
      </c>
    </row>
    <row r="636" spans="1:6" x14ac:dyDescent="0.3">
      <c r="A636" s="3" t="s">
        <v>293</v>
      </c>
      <c r="B636" s="7" t="s">
        <v>58</v>
      </c>
      <c r="C636" s="7" t="s">
        <v>76</v>
      </c>
      <c r="D636" s="9">
        <v>5611</v>
      </c>
      <c r="E636" s="9">
        <v>5276</v>
      </c>
      <c r="F636" s="9">
        <v>950</v>
      </c>
    </row>
    <row r="637" spans="1:6" x14ac:dyDescent="0.3">
      <c r="A637" s="3" t="s">
        <v>293</v>
      </c>
      <c r="B637" s="7" t="s">
        <v>59</v>
      </c>
      <c r="C637" s="7" t="s">
        <v>62</v>
      </c>
      <c r="D637" s="9">
        <v>5450</v>
      </c>
      <c r="E637" s="9">
        <v>4867</v>
      </c>
      <c r="F637" s="9">
        <v>930</v>
      </c>
    </row>
    <row r="638" spans="1:6" x14ac:dyDescent="0.3">
      <c r="A638" s="3" t="s">
        <v>293</v>
      </c>
      <c r="B638" s="7" t="s">
        <v>59</v>
      </c>
      <c r="C638" s="7" t="s">
        <v>66</v>
      </c>
      <c r="D638" s="9">
        <v>5466</v>
      </c>
      <c r="E638" s="9">
        <v>5007</v>
      </c>
      <c r="F638" s="9">
        <v>939</v>
      </c>
    </row>
    <row r="639" spans="1:6" x14ac:dyDescent="0.3">
      <c r="A639" s="3" t="s">
        <v>293</v>
      </c>
      <c r="B639" s="7" t="s">
        <v>59</v>
      </c>
      <c r="C639" s="7" t="s">
        <v>70</v>
      </c>
      <c r="D639" s="9">
        <v>5434</v>
      </c>
      <c r="E639" s="9">
        <v>5163</v>
      </c>
      <c r="F639" s="9">
        <v>949</v>
      </c>
    </row>
    <row r="640" spans="1:6" x14ac:dyDescent="0.3">
      <c r="A640" s="3" t="s">
        <v>293</v>
      </c>
      <c r="B640" s="7" t="s">
        <v>59</v>
      </c>
      <c r="C640" s="7" t="s">
        <v>74</v>
      </c>
      <c r="D640" s="9">
        <v>5477</v>
      </c>
      <c r="E640" s="9">
        <v>4949</v>
      </c>
      <c r="F640" s="9">
        <v>921</v>
      </c>
    </row>
    <row r="641" spans="1:6" x14ac:dyDescent="0.3">
      <c r="A641" s="3" t="s">
        <v>293</v>
      </c>
      <c r="B641" s="7" t="s">
        <v>59</v>
      </c>
      <c r="C641" s="7" t="s">
        <v>76</v>
      </c>
      <c r="D641" s="9">
        <v>5461</v>
      </c>
      <c r="E641" s="9">
        <v>5148</v>
      </c>
      <c r="F641" s="9">
        <v>930</v>
      </c>
    </row>
    <row r="642" spans="1:6" x14ac:dyDescent="0.3">
      <c r="A642" s="3" t="s">
        <v>293</v>
      </c>
      <c r="B642" s="7" t="s">
        <v>60</v>
      </c>
      <c r="C642" s="7" t="s">
        <v>62</v>
      </c>
      <c r="D642" s="9">
        <v>5300</v>
      </c>
      <c r="E642" s="9">
        <v>4809</v>
      </c>
      <c r="F642" s="9">
        <v>920</v>
      </c>
    </row>
    <row r="643" spans="1:6" x14ac:dyDescent="0.3">
      <c r="A643" s="3" t="s">
        <v>293</v>
      </c>
      <c r="B643" s="7" t="s">
        <v>60</v>
      </c>
      <c r="C643" s="7" t="s">
        <v>66</v>
      </c>
      <c r="D643" s="9">
        <v>5316</v>
      </c>
      <c r="E643" s="9">
        <v>4906</v>
      </c>
      <c r="F643" s="9">
        <v>929</v>
      </c>
    </row>
    <row r="644" spans="1:6" x14ac:dyDescent="0.3">
      <c r="A644" s="3" t="s">
        <v>293</v>
      </c>
      <c r="B644" s="7" t="s">
        <v>60</v>
      </c>
      <c r="C644" s="7" t="s">
        <v>70</v>
      </c>
      <c r="D644" s="9">
        <v>5284</v>
      </c>
      <c r="E644" s="9">
        <v>5005</v>
      </c>
      <c r="F644" s="9">
        <v>938</v>
      </c>
    </row>
    <row r="645" spans="1:6" x14ac:dyDescent="0.3">
      <c r="A645" s="3" t="s">
        <v>293</v>
      </c>
      <c r="B645" s="7" t="s">
        <v>60</v>
      </c>
      <c r="C645" s="7" t="s">
        <v>74</v>
      </c>
      <c r="D645" s="9">
        <v>5326</v>
      </c>
      <c r="E645" s="9">
        <v>4789</v>
      </c>
      <c r="F645" s="9">
        <v>911</v>
      </c>
    </row>
    <row r="646" spans="1:6" x14ac:dyDescent="0.3">
      <c r="A646" s="3" t="s">
        <v>293</v>
      </c>
      <c r="B646" s="7" t="s">
        <v>60</v>
      </c>
      <c r="C646" s="7" t="s">
        <v>76</v>
      </c>
      <c r="D646" s="9">
        <v>5311</v>
      </c>
      <c r="E646" s="9">
        <v>4948</v>
      </c>
      <c r="F646" s="9">
        <v>920</v>
      </c>
    </row>
    <row r="647" spans="1:6" x14ac:dyDescent="0.3">
      <c r="A647" s="3" t="s">
        <v>293</v>
      </c>
      <c r="B647" s="7" t="s">
        <v>61</v>
      </c>
      <c r="C647" s="7" t="s">
        <v>62</v>
      </c>
      <c r="D647" s="9">
        <v>1300</v>
      </c>
      <c r="E647" s="9">
        <v>1170</v>
      </c>
      <c r="F647" s="9">
        <v>345</v>
      </c>
    </row>
    <row r="648" spans="1:6" x14ac:dyDescent="0.3">
      <c r="A648" s="3" t="s">
        <v>293</v>
      </c>
      <c r="B648" s="7" t="s">
        <v>61</v>
      </c>
      <c r="C648" s="7" t="s">
        <v>66</v>
      </c>
      <c r="D648" s="9">
        <v>1304</v>
      </c>
      <c r="E648" s="9">
        <v>1198</v>
      </c>
      <c r="F648" s="9">
        <v>348</v>
      </c>
    </row>
    <row r="649" spans="1:6" x14ac:dyDescent="0.3">
      <c r="A649" s="3" t="s">
        <v>293</v>
      </c>
      <c r="B649" s="7" t="s">
        <v>61</v>
      </c>
      <c r="C649" s="7" t="s">
        <v>70</v>
      </c>
      <c r="D649" s="9">
        <v>1296</v>
      </c>
      <c r="E649" s="9">
        <v>1234</v>
      </c>
      <c r="F649" s="9">
        <v>352</v>
      </c>
    </row>
    <row r="650" spans="1:6" x14ac:dyDescent="0.3">
      <c r="A650" s="3" t="s">
        <v>293</v>
      </c>
      <c r="B650" s="7" t="s">
        <v>61</v>
      </c>
      <c r="C650" s="7" t="s">
        <v>74</v>
      </c>
      <c r="D650" s="9">
        <v>1306</v>
      </c>
      <c r="E650" s="9">
        <v>1182</v>
      </c>
      <c r="F650" s="9">
        <v>342</v>
      </c>
    </row>
    <row r="651" spans="1:6" x14ac:dyDescent="0.3">
      <c r="A651" s="3" t="s">
        <v>293</v>
      </c>
      <c r="B651" s="7" t="s">
        <v>61</v>
      </c>
      <c r="C651" s="7" t="s">
        <v>76</v>
      </c>
      <c r="D651" s="9">
        <v>1303</v>
      </c>
      <c r="E651" s="9">
        <v>1220</v>
      </c>
      <c r="F651" s="9">
        <v>345</v>
      </c>
    </row>
    <row r="652" spans="1:6" x14ac:dyDescent="0.3">
      <c r="A652" s="3" t="s">
        <v>294</v>
      </c>
      <c r="B652" s="7" t="s">
        <v>46</v>
      </c>
      <c r="C652" s="7" t="s">
        <v>62</v>
      </c>
      <c r="D652" s="9">
        <v>319</v>
      </c>
      <c r="E652" s="9">
        <v>287</v>
      </c>
      <c r="F652" s="9">
        <v>185</v>
      </c>
    </row>
    <row r="653" spans="1:6" x14ac:dyDescent="0.3">
      <c r="A653" s="3" t="s">
        <v>294</v>
      </c>
      <c r="B653" s="7" t="s">
        <v>46</v>
      </c>
      <c r="C653" s="7" t="s">
        <v>66</v>
      </c>
      <c r="D653" s="9">
        <v>320</v>
      </c>
      <c r="E653" s="9">
        <v>296</v>
      </c>
      <c r="F653" s="9">
        <v>187</v>
      </c>
    </row>
    <row r="654" spans="1:6" x14ac:dyDescent="0.3">
      <c r="A654" s="3" t="s">
        <v>294</v>
      </c>
      <c r="B654" s="7" t="s">
        <v>46</v>
      </c>
      <c r="C654" s="7" t="s">
        <v>70</v>
      </c>
      <c r="D654" s="9">
        <v>318</v>
      </c>
      <c r="E654" s="9">
        <v>301</v>
      </c>
      <c r="F654" s="9">
        <v>189</v>
      </c>
    </row>
    <row r="655" spans="1:6" x14ac:dyDescent="0.3">
      <c r="A655" s="3" t="s">
        <v>294</v>
      </c>
      <c r="B655" s="7" t="s">
        <v>46</v>
      </c>
      <c r="C655" s="7" t="s">
        <v>74</v>
      </c>
      <c r="D655" s="9">
        <v>321</v>
      </c>
      <c r="E655" s="9">
        <v>288</v>
      </c>
      <c r="F655" s="9">
        <v>183</v>
      </c>
    </row>
    <row r="656" spans="1:6" x14ac:dyDescent="0.3">
      <c r="A656" s="3" t="s">
        <v>294</v>
      </c>
      <c r="B656" s="7" t="s">
        <v>46</v>
      </c>
      <c r="C656" s="7" t="s">
        <v>76</v>
      </c>
      <c r="D656" s="9">
        <v>320</v>
      </c>
      <c r="E656" s="9">
        <v>302</v>
      </c>
      <c r="F656" s="9">
        <v>185</v>
      </c>
    </row>
    <row r="657" spans="1:6" x14ac:dyDescent="0.3">
      <c r="A657" s="3" t="s">
        <v>294</v>
      </c>
      <c r="B657" s="7" t="s">
        <v>49</v>
      </c>
      <c r="C657" s="7" t="s">
        <v>62</v>
      </c>
      <c r="D657" s="9">
        <v>329</v>
      </c>
      <c r="E657" s="9">
        <v>296</v>
      </c>
      <c r="F657" s="9">
        <v>195</v>
      </c>
    </row>
    <row r="658" spans="1:6" x14ac:dyDescent="0.3">
      <c r="A658" s="3" t="s">
        <v>294</v>
      </c>
      <c r="B658" s="7" t="s">
        <v>49</v>
      </c>
      <c r="C658" s="7" t="s">
        <v>66</v>
      </c>
      <c r="D658" s="9">
        <v>330</v>
      </c>
      <c r="E658" s="9">
        <v>301</v>
      </c>
      <c r="F658" s="9">
        <v>197</v>
      </c>
    </row>
    <row r="659" spans="1:6" x14ac:dyDescent="0.3">
      <c r="A659" s="3" t="s">
        <v>294</v>
      </c>
      <c r="B659" s="7" t="s">
        <v>49</v>
      </c>
      <c r="C659" s="7" t="s">
        <v>70</v>
      </c>
      <c r="D659" s="9">
        <v>328</v>
      </c>
      <c r="E659" s="9">
        <v>311</v>
      </c>
      <c r="F659" s="9">
        <v>199</v>
      </c>
    </row>
    <row r="660" spans="1:6" x14ac:dyDescent="0.3">
      <c r="A660" s="3" t="s">
        <v>294</v>
      </c>
      <c r="B660" s="7" t="s">
        <v>49</v>
      </c>
      <c r="C660" s="7" t="s">
        <v>74</v>
      </c>
      <c r="D660" s="9">
        <v>331</v>
      </c>
      <c r="E660" s="9">
        <v>299</v>
      </c>
      <c r="F660" s="9">
        <v>193</v>
      </c>
    </row>
    <row r="661" spans="1:6" x14ac:dyDescent="0.3">
      <c r="A661" s="3" t="s">
        <v>294</v>
      </c>
      <c r="B661" s="7" t="s">
        <v>49</v>
      </c>
      <c r="C661" s="7" t="s">
        <v>76</v>
      </c>
      <c r="D661" s="9">
        <v>330</v>
      </c>
      <c r="E661" s="9">
        <v>310</v>
      </c>
      <c r="F661" s="9">
        <v>195</v>
      </c>
    </row>
    <row r="662" spans="1:6" x14ac:dyDescent="0.3">
      <c r="A662" s="3" t="s">
        <v>294</v>
      </c>
      <c r="B662" s="7" t="s">
        <v>50</v>
      </c>
      <c r="C662" s="7" t="s">
        <v>62</v>
      </c>
      <c r="D662" s="9">
        <v>339</v>
      </c>
      <c r="E662" s="9">
        <v>305</v>
      </c>
      <c r="F662" s="9">
        <v>200</v>
      </c>
    </row>
    <row r="663" spans="1:6" x14ac:dyDescent="0.3">
      <c r="A663" s="3" t="s">
        <v>294</v>
      </c>
      <c r="B663" s="7" t="s">
        <v>50</v>
      </c>
      <c r="C663" s="7" t="s">
        <v>66</v>
      </c>
      <c r="D663" s="9">
        <v>340</v>
      </c>
      <c r="E663" s="9">
        <v>311</v>
      </c>
      <c r="F663" s="9">
        <v>202</v>
      </c>
    </row>
    <row r="664" spans="1:6" x14ac:dyDescent="0.3">
      <c r="A664" s="3" t="s">
        <v>294</v>
      </c>
      <c r="B664" s="7" t="s">
        <v>50</v>
      </c>
      <c r="C664" s="7" t="s">
        <v>70</v>
      </c>
      <c r="D664" s="9">
        <v>338</v>
      </c>
      <c r="E664" s="9">
        <v>320</v>
      </c>
      <c r="F664" s="9">
        <v>204</v>
      </c>
    </row>
    <row r="665" spans="1:6" x14ac:dyDescent="0.3">
      <c r="A665" s="3" t="s">
        <v>294</v>
      </c>
      <c r="B665" s="7" t="s">
        <v>50</v>
      </c>
      <c r="C665" s="7" t="s">
        <v>74</v>
      </c>
      <c r="D665" s="9">
        <v>341</v>
      </c>
      <c r="E665" s="9">
        <v>307</v>
      </c>
      <c r="F665" s="9">
        <v>198</v>
      </c>
    </row>
    <row r="666" spans="1:6" x14ac:dyDescent="0.3">
      <c r="A666" s="3" t="s">
        <v>294</v>
      </c>
      <c r="B666" s="7" t="s">
        <v>50</v>
      </c>
      <c r="C666" s="7" t="s">
        <v>76</v>
      </c>
      <c r="D666" s="9">
        <v>340</v>
      </c>
      <c r="E666" s="9">
        <v>320</v>
      </c>
      <c r="F666" s="9">
        <v>200</v>
      </c>
    </row>
    <row r="667" spans="1:6" x14ac:dyDescent="0.3">
      <c r="A667" s="3" t="s">
        <v>294</v>
      </c>
      <c r="B667" s="7" t="s">
        <v>51</v>
      </c>
      <c r="C667" s="7" t="s">
        <v>62</v>
      </c>
      <c r="D667" s="9">
        <v>379</v>
      </c>
      <c r="E667" s="9">
        <v>342</v>
      </c>
      <c r="F667" s="9">
        <v>215</v>
      </c>
    </row>
    <row r="668" spans="1:6" x14ac:dyDescent="0.3">
      <c r="A668" s="3" t="s">
        <v>294</v>
      </c>
      <c r="B668" s="7" t="s">
        <v>51</v>
      </c>
      <c r="C668" s="7" t="s">
        <v>66</v>
      </c>
      <c r="D668" s="9">
        <v>380</v>
      </c>
      <c r="E668" s="9">
        <v>346</v>
      </c>
      <c r="F668" s="9">
        <v>217</v>
      </c>
    </row>
    <row r="669" spans="1:6" x14ac:dyDescent="0.3">
      <c r="A669" s="3" t="s">
        <v>294</v>
      </c>
      <c r="B669" s="7" t="s">
        <v>51</v>
      </c>
      <c r="C669" s="7" t="s">
        <v>70</v>
      </c>
      <c r="D669" s="9">
        <v>378</v>
      </c>
      <c r="E669" s="9">
        <v>359</v>
      </c>
      <c r="F669" s="9">
        <v>219</v>
      </c>
    </row>
    <row r="670" spans="1:6" x14ac:dyDescent="0.3">
      <c r="A670" s="3" t="s">
        <v>294</v>
      </c>
      <c r="B670" s="7" t="s">
        <v>51</v>
      </c>
      <c r="C670" s="7" t="s">
        <v>74</v>
      </c>
      <c r="D670" s="9">
        <v>381</v>
      </c>
      <c r="E670" s="9">
        <v>343</v>
      </c>
      <c r="F670" s="9">
        <v>213</v>
      </c>
    </row>
    <row r="671" spans="1:6" x14ac:dyDescent="0.3">
      <c r="A671" s="3" t="s">
        <v>294</v>
      </c>
      <c r="B671" s="7" t="s">
        <v>51</v>
      </c>
      <c r="C671" s="7" t="s">
        <v>76</v>
      </c>
      <c r="D671" s="9">
        <v>380</v>
      </c>
      <c r="E671" s="9">
        <v>357</v>
      </c>
      <c r="F671" s="9">
        <v>215</v>
      </c>
    </row>
    <row r="672" spans="1:6" x14ac:dyDescent="0.3">
      <c r="A672" s="3" t="s">
        <v>294</v>
      </c>
      <c r="B672" s="7" t="s">
        <v>52</v>
      </c>
      <c r="C672" s="7" t="s">
        <v>62</v>
      </c>
      <c r="D672" s="9">
        <v>279</v>
      </c>
      <c r="E672" s="9">
        <v>252</v>
      </c>
      <c r="F672" s="9">
        <v>180</v>
      </c>
    </row>
    <row r="673" spans="1:6" x14ac:dyDescent="0.3">
      <c r="A673" s="3" t="s">
        <v>294</v>
      </c>
      <c r="B673" s="7" t="s">
        <v>52</v>
      </c>
      <c r="C673" s="7" t="s">
        <v>66</v>
      </c>
      <c r="D673" s="9">
        <v>280</v>
      </c>
      <c r="E673" s="9">
        <v>257</v>
      </c>
      <c r="F673" s="9">
        <v>182</v>
      </c>
    </row>
    <row r="674" spans="1:6" x14ac:dyDescent="0.3">
      <c r="A674" s="3" t="s">
        <v>294</v>
      </c>
      <c r="B674" s="7" t="s">
        <v>52</v>
      </c>
      <c r="C674" s="7" t="s">
        <v>70</v>
      </c>
      <c r="D674" s="9">
        <v>278</v>
      </c>
      <c r="E674" s="9">
        <v>268</v>
      </c>
      <c r="F674" s="9">
        <v>184</v>
      </c>
    </row>
    <row r="675" spans="1:6" x14ac:dyDescent="0.3">
      <c r="A675" s="3" t="s">
        <v>294</v>
      </c>
      <c r="B675" s="7" t="s">
        <v>52</v>
      </c>
      <c r="C675" s="7" t="s">
        <v>74</v>
      </c>
      <c r="D675" s="9">
        <v>280</v>
      </c>
      <c r="E675" s="9">
        <v>253</v>
      </c>
      <c r="F675" s="9">
        <v>178</v>
      </c>
    </row>
    <row r="676" spans="1:6" x14ac:dyDescent="0.3">
      <c r="A676" s="3" t="s">
        <v>294</v>
      </c>
      <c r="B676" s="7" t="s">
        <v>52</v>
      </c>
      <c r="C676" s="7" t="s">
        <v>76</v>
      </c>
      <c r="D676" s="9">
        <v>280</v>
      </c>
      <c r="E676" s="9">
        <v>265</v>
      </c>
      <c r="F676" s="9">
        <v>180</v>
      </c>
    </row>
    <row r="677" spans="1:6" x14ac:dyDescent="0.3">
      <c r="A677" s="3" t="s">
        <v>294</v>
      </c>
      <c r="B677" s="7" t="s">
        <v>54</v>
      </c>
      <c r="C677" s="7" t="s">
        <v>62</v>
      </c>
      <c r="D677" s="9">
        <v>179</v>
      </c>
      <c r="E677" s="9">
        <v>160</v>
      </c>
      <c r="F677" s="9">
        <v>70</v>
      </c>
    </row>
    <row r="678" spans="1:6" x14ac:dyDescent="0.3">
      <c r="A678" s="3" t="s">
        <v>294</v>
      </c>
      <c r="B678" s="7" t="s">
        <v>54</v>
      </c>
      <c r="C678" s="7" t="s">
        <v>66</v>
      </c>
      <c r="D678" s="9">
        <v>180</v>
      </c>
      <c r="E678" s="9">
        <v>164</v>
      </c>
      <c r="F678" s="9">
        <v>71</v>
      </c>
    </row>
    <row r="679" spans="1:6" x14ac:dyDescent="0.3">
      <c r="A679" s="3" t="s">
        <v>294</v>
      </c>
      <c r="B679" s="7" t="s">
        <v>54</v>
      </c>
      <c r="C679" s="7" t="s">
        <v>70</v>
      </c>
      <c r="D679" s="9">
        <v>178</v>
      </c>
      <c r="E679" s="9">
        <v>167</v>
      </c>
      <c r="F679" s="9">
        <v>71</v>
      </c>
    </row>
    <row r="680" spans="1:6" x14ac:dyDescent="0.3">
      <c r="A680" s="3" t="s">
        <v>294</v>
      </c>
      <c r="B680" s="7" t="s">
        <v>54</v>
      </c>
      <c r="C680" s="7" t="s">
        <v>74</v>
      </c>
      <c r="D680" s="9">
        <v>180</v>
      </c>
      <c r="E680" s="9">
        <v>162</v>
      </c>
      <c r="F680" s="9">
        <v>69</v>
      </c>
    </row>
    <row r="681" spans="1:6" x14ac:dyDescent="0.3">
      <c r="A681" s="3" t="s">
        <v>294</v>
      </c>
      <c r="B681" s="7" t="s">
        <v>54</v>
      </c>
      <c r="C681" s="7" t="s">
        <v>76</v>
      </c>
      <c r="D681" s="9">
        <v>179</v>
      </c>
      <c r="E681" s="9">
        <v>168</v>
      </c>
      <c r="F681" s="9">
        <v>70</v>
      </c>
    </row>
    <row r="682" spans="1:6" x14ac:dyDescent="0.3">
      <c r="A682" s="3" t="s">
        <v>294</v>
      </c>
      <c r="B682" s="7" t="s">
        <v>55</v>
      </c>
      <c r="C682" s="7" t="s">
        <v>62</v>
      </c>
      <c r="D682" s="9">
        <v>199</v>
      </c>
      <c r="E682" s="9">
        <v>180</v>
      </c>
      <c r="F682" s="9">
        <v>80</v>
      </c>
    </row>
    <row r="683" spans="1:6" x14ac:dyDescent="0.3">
      <c r="A683" s="3" t="s">
        <v>294</v>
      </c>
      <c r="B683" s="7" t="s">
        <v>55</v>
      </c>
      <c r="C683" s="7" t="s">
        <v>66</v>
      </c>
      <c r="D683" s="9">
        <v>200</v>
      </c>
      <c r="E683" s="9">
        <v>185</v>
      </c>
      <c r="F683" s="9">
        <v>81</v>
      </c>
    </row>
    <row r="684" spans="1:6" x14ac:dyDescent="0.3">
      <c r="A684" s="3" t="s">
        <v>294</v>
      </c>
      <c r="B684" s="7" t="s">
        <v>55</v>
      </c>
      <c r="C684" s="7" t="s">
        <v>70</v>
      </c>
      <c r="D684" s="9">
        <v>198</v>
      </c>
      <c r="E684" s="9">
        <v>189</v>
      </c>
      <c r="F684" s="9">
        <v>82</v>
      </c>
    </row>
    <row r="685" spans="1:6" x14ac:dyDescent="0.3">
      <c r="A685" s="3" t="s">
        <v>294</v>
      </c>
      <c r="B685" s="7" t="s">
        <v>55</v>
      </c>
      <c r="C685" s="7" t="s">
        <v>74</v>
      </c>
      <c r="D685" s="9">
        <v>200</v>
      </c>
      <c r="E685" s="9">
        <v>181</v>
      </c>
      <c r="F685" s="9">
        <v>79</v>
      </c>
    </row>
    <row r="686" spans="1:6" x14ac:dyDescent="0.3">
      <c r="A686" s="3" t="s">
        <v>294</v>
      </c>
      <c r="B686" s="7" t="s">
        <v>55</v>
      </c>
      <c r="C686" s="7" t="s">
        <v>76</v>
      </c>
      <c r="D686" s="9">
        <v>199</v>
      </c>
      <c r="E686" s="9">
        <v>187</v>
      </c>
      <c r="F686" s="9">
        <v>80</v>
      </c>
    </row>
    <row r="687" spans="1:6" x14ac:dyDescent="0.3">
      <c r="A687" s="3" t="s">
        <v>294</v>
      </c>
      <c r="B687" s="7" t="s">
        <v>56</v>
      </c>
      <c r="C687" s="7" t="s">
        <v>62</v>
      </c>
      <c r="D687" s="9">
        <v>219</v>
      </c>
      <c r="E687" s="9">
        <v>197</v>
      </c>
      <c r="F687" s="9">
        <v>90</v>
      </c>
    </row>
    <row r="688" spans="1:6" x14ac:dyDescent="0.3">
      <c r="A688" s="3" t="s">
        <v>294</v>
      </c>
      <c r="B688" s="7" t="s">
        <v>56</v>
      </c>
      <c r="C688" s="7" t="s">
        <v>66</v>
      </c>
      <c r="D688" s="9">
        <v>220</v>
      </c>
      <c r="E688" s="9">
        <v>202</v>
      </c>
      <c r="F688" s="9">
        <v>91</v>
      </c>
    </row>
    <row r="689" spans="1:6" x14ac:dyDescent="0.3">
      <c r="A689" s="3" t="s">
        <v>294</v>
      </c>
      <c r="B689" s="7" t="s">
        <v>56</v>
      </c>
      <c r="C689" s="7" t="s">
        <v>70</v>
      </c>
      <c r="D689" s="9">
        <v>218</v>
      </c>
      <c r="E689" s="9">
        <v>207</v>
      </c>
      <c r="F689" s="9">
        <v>92</v>
      </c>
    </row>
    <row r="690" spans="1:6" x14ac:dyDescent="0.3">
      <c r="A690" s="3" t="s">
        <v>294</v>
      </c>
      <c r="B690" s="7" t="s">
        <v>56</v>
      </c>
      <c r="C690" s="7" t="s">
        <v>74</v>
      </c>
      <c r="D690" s="9">
        <v>220</v>
      </c>
      <c r="E690" s="9">
        <v>197</v>
      </c>
      <c r="F690" s="9">
        <v>89</v>
      </c>
    </row>
    <row r="691" spans="1:6" x14ac:dyDescent="0.3">
      <c r="A691" s="3" t="s">
        <v>294</v>
      </c>
      <c r="B691" s="7" t="s">
        <v>56</v>
      </c>
      <c r="C691" s="7" t="s">
        <v>76</v>
      </c>
      <c r="D691" s="9">
        <v>219</v>
      </c>
      <c r="E691" s="9">
        <v>206</v>
      </c>
      <c r="F691" s="9">
        <v>90</v>
      </c>
    </row>
    <row r="692" spans="1:6" x14ac:dyDescent="0.3">
      <c r="A692" s="3" t="s">
        <v>294</v>
      </c>
      <c r="B692" s="7" t="s">
        <v>57</v>
      </c>
      <c r="C692" s="7" t="s">
        <v>62</v>
      </c>
      <c r="D692" s="9">
        <v>189</v>
      </c>
      <c r="E692" s="9">
        <v>170</v>
      </c>
      <c r="F692" s="9">
        <v>85</v>
      </c>
    </row>
    <row r="693" spans="1:6" x14ac:dyDescent="0.3">
      <c r="A693" s="3" t="s">
        <v>294</v>
      </c>
      <c r="B693" s="7" t="s">
        <v>57</v>
      </c>
      <c r="C693" s="7" t="s">
        <v>66</v>
      </c>
      <c r="D693" s="9">
        <v>190</v>
      </c>
      <c r="E693" s="9">
        <v>174</v>
      </c>
      <c r="F693" s="9">
        <v>86</v>
      </c>
    </row>
    <row r="694" spans="1:6" x14ac:dyDescent="0.3">
      <c r="A694" s="3" t="s">
        <v>294</v>
      </c>
      <c r="B694" s="7" t="s">
        <v>57</v>
      </c>
      <c r="C694" s="7" t="s">
        <v>70</v>
      </c>
      <c r="D694" s="9">
        <v>188</v>
      </c>
      <c r="E694" s="9">
        <v>178</v>
      </c>
      <c r="F694" s="9">
        <v>87</v>
      </c>
    </row>
    <row r="695" spans="1:6" x14ac:dyDescent="0.3">
      <c r="A695" s="3" t="s">
        <v>294</v>
      </c>
      <c r="B695" s="7" t="s">
        <v>57</v>
      </c>
      <c r="C695" s="7" t="s">
        <v>74</v>
      </c>
      <c r="D695" s="9">
        <v>190</v>
      </c>
      <c r="E695" s="9">
        <v>171</v>
      </c>
      <c r="F695" s="9">
        <v>84</v>
      </c>
    </row>
    <row r="696" spans="1:6" x14ac:dyDescent="0.3">
      <c r="A696" s="3" t="s">
        <v>294</v>
      </c>
      <c r="B696" s="7" t="s">
        <v>57</v>
      </c>
      <c r="C696" s="7" t="s">
        <v>76</v>
      </c>
      <c r="D696" s="9">
        <v>189</v>
      </c>
      <c r="E696" s="9">
        <v>177</v>
      </c>
      <c r="F696" s="9">
        <v>85</v>
      </c>
    </row>
    <row r="697" spans="1:6" x14ac:dyDescent="0.3">
      <c r="A697" s="3" t="s">
        <v>294</v>
      </c>
      <c r="B697" s="7" t="s">
        <v>58</v>
      </c>
      <c r="C697" s="7" t="s">
        <v>62</v>
      </c>
      <c r="D697" s="9">
        <v>5600</v>
      </c>
      <c r="E697" s="9">
        <v>5068</v>
      </c>
      <c r="F697" s="9">
        <v>950</v>
      </c>
    </row>
    <row r="698" spans="1:6" x14ac:dyDescent="0.3">
      <c r="A698" s="3" t="s">
        <v>294</v>
      </c>
      <c r="B698" s="7" t="s">
        <v>58</v>
      </c>
      <c r="C698" s="7" t="s">
        <v>66</v>
      </c>
      <c r="D698" s="9">
        <v>5617</v>
      </c>
      <c r="E698" s="9">
        <v>5177</v>
      </c>
      <c r="F698" s="9">
        <v>960</v>
      </c>
    </row>
    <row r="699" spans="1:6" x14ac:dyDescent="0.3">
      <c r="A699" s="3" t="s">
        <v>294</v>
      </c>
      <c r="B699" s="7" t="s">
        <v>58</v>
      </c>
      <c r="C699" s="7" t="s">
        <v>70</v>
      </c>
      <c r="D699" s="9">
        <v>5583</v>
      </c>
      <c r="E699" s="9">
        <v>5331</v>
      </c>
      <c r="F699" s="9">
        <v>969</v>
      </c>
    </row>
    <row r="700" spans="1:6" x14ac:dyDescent="0.3">
      <c r="A700" s="3" t="s">
        <v>294</v>
      </c>
      <c r="B700" s="7" t="s">
        <v>58</v>
      </c>
      <c r="C700" s="7" t="s">
        <v>74</v>
      </c>
      <c r="D700" s="9">
        <v>5628</v>
      </c>
      <c r="E700" s="9">
        <v>5127</v>
      </c>
      <c r="F700" s="9">
        <v>940</v>
      </c>
    </row>
    <row r="701" spans="1:6" x14ac:dyDescent="0.3">
      <c r="A701" s="3" t="s">
        <v>294</v>
      </c>
      <c r="B701" s="7" t="s">
        <v>58</v>
      </c>
      <c r="C701" s="7" t="s">
        <v>76</v>
      </c>
      <c r="D701" s="9">
        <v>5611</v>
      </c>
      <c r="E701" s="9">
        <v>5213</v>
      </c>
      <c r="F701" s="9">
        <v>950</v>
      </c>
    </row>
    <row r="702" spans="1:6" x14ac:dyDescent="0.3">
      <c r="A702" s="3" t="s">
        <v>294</v>
      </c>
      <c r="B702" s="7" t="s">
        <v>59</v>
      </c>
      <c r="C702" s="7" t="s">
        <v>62</v>
      </c>
      <c r="D702" s="9">
        <v>5450</v>
      </c>
      <c r="E702" s="9">
        <v>4892</v>
      </c>
      <c r="F702" s="9">
        <v>930</v>
      </c>
    </row>
    <row r="703" spans="1:6" x14ac:dyDescent="0.3">
      <c r="A703" s="3" t="s">
        <v>294</v>
      </c>
      <c r="B703" s="7" t="s">
        <v>59</v>
      </c>
      <c r="C703" s="7" t="s">
        <v>66</v>
      </c>
      <c r="D703" s="9">
        <v>5466</v>
      </c>
      <c r="E703" s="9">
        <v>5002</v>
      </c>
      <c r="F703" s="9">
        <v>939</v>
      </c>
    </row>
    <row r="704" spans="1:6" x14ac:dyDescent="0.3">
      <c r="A704" s="3" t="s">
        <v>294</v>
      </c>
      <c r="B704" s="7" t="s">
        <v>59</v>
      </c>
      <c r="C704" s="7" t="s">
        <v>70</v>
      </c>
      <c r="D704" s="9">
        <v>5434</v>
      </c>
      <c r="E704" s="9">
        <v>5195</v>
      </c>
      <c r="F704" s="9">
        <v>949</v>
      </c>
    </row>
    <row r="705" spans="1:6" x14ac:dyDescent="0.3">
      <c r="A705" s="3" t="s">
        <v>294</v>
      </c>
      <c r="B705" s="7" t="s">
        <v>59</v>
      </c>
      <c r="C705" s="7" t="s">
        <v>74</v>
      </c>
      <c r="D705" s="9">
        <v>5477</v>
      </c>
      <c r="E705" s="9">
        <v>4914</v>
      </c>
      <c r="F705" s="9">
        <v>921</v>
      </c>
    </row>
    <row r="706" spans="1:6" x14ac:dyDescent="0.3">
      <c r="A706" s="3" t="s">
        <v>294</v>
      </c>
      <c r="B706" s="7" t="s">
        <v>59</v>
      </c>
      <c r="C706" s="7" t="s">
        <v>76</v>
      </c>
      <c r="D706" s="9">
        <v>5461</v>
      </c>
      <c r="E706" s="9">
        <v>5095</v>
      </c>
      <c r="F706" s="9">
        <v>930</v>
      </c>
    </row>
    <row r="707" spans="1:6" x14ac:dyDescent="0.3">
      <c r="A707" s="3" t="s">
        <v>294</v>
      </c>
      <c r="B707" s="7" t="s">
        <v>60</v>
      </c>
      <c r="C707" s="7" t="s">
        <v>62</v>
      </c>
      <c r="D707" s="9">
        <v>5300</v>
      </c>
      <c r="E707" s="9">
        <v>4749</v>
      </c>
      <c r="F707" s="9">
        <v>920</v>
      </c>
    </row>
    <row r="708" spans="1:6" x14ac:dyDescent="0.3">
      <c r="A708" s="3" t="s">
        <v>294</v>
      </c>
      <c r="B708" s="7" t="s">
        <v>60</v>
      </c>
      <c r="C708" s="7" t="s">
        <v>66</v>
      </c>
      <c r="D708" s="9">
        <v>5316</v>
      </c>
      <c r="E708" s="9">
        <v>4888</v>
      </c>
      <c r="F708" s="9">
        <v>929</v>
      </c>
    </row>
    <row r="709" spans="1:6" x14ac:dyDescent="0.3">
      <c r="A709" s="3" t="s">
        <v>294</v>
      </c>
      <c r="B709" s="7" t="s">
        <v>60</v>
      </c>
      <c r="C709" s="7" t="s">
        <v>70</v>
      </c>
      <c r="D709" s="9">
        <v>5284</v>
      </c>
      <c r="E709" s="9">
        <v>4997</v>
      </c>
      <c r="F709" s="9">
        <v>938</v>
      </c>
    </row>
    <row r="710" spans="1:6" x14ac:dyDescent="0.3">
      <c r="A710" s="3" t="s">
        <v>294</v>
      </c>
      <c r="B710" s="7" t="s">
        <v>60</v>
      </c>
      <c r="C710" s="7" t="s">
        <v>74</v>
      </c>
      <c r="D710" s="9">
        <v>5326</v>
      </c>
      <c r="E710" s="9">
        <v>4823</v>
      </c>
      <c r="F710" s="9">
        <v>911</v>
      </c>
    </row>
    <row r="711" spans="1:6" x14ac:dyDescent="0.3">
      <c r="A711" s="3" t="s">
        <v>294</v>
      </c>
      <c r="B711" s="7" t="s">
        <v>60</v>
      </c>
      <c r="C711" s="7" t="s">
        <v>76</v>
      </c>
      <c r="D711" s="9">
        <v>5311</v>
      </c>
      <c r="E711" s="9">
        <v>4974</v>
      </c>
      <c r="F711" s="9">
        <v>920</v>
      </c>
    </row>
    <row r="712" spans="1:6" x14ac:dyDescent="0.3">
      <c r="A712" s="3" t="s">
        <v>294</v>
      </c>
      <c r="B712" s="7" t="s">
        <v>61</v>
      </c>
      <c r="C712" s="7" t="s">
        <v>62</v>
      </c>
      <c r="D712" s="9">
        <v>1300</v>
      </c>
      <c r="E712" s="9">
        <v>1159</v>
      </c>
      <c r="F712" s="9">
        <v>345</v>
      </c>
    </row>
    <row r="713" spans="1:6" x14ac:dyDescent="0.3">
      <c r="A713" s="3" t="s">
        <v>294</v>
      </c>
      <c r="B713" s="7" t="s">
        <v>61</v>
      </c>
      <c r="C713" s="7" t="s">
        <v>66</v>
      </c>
      <c r="D713" s="9">
        <v>1304</v>
      </c>
      <c r="E713" s="9">
        <v>1205</v>
      </c>
      <c r="F713" s="9">
        <v>348</v>
      </c>
    </row>
    <row r="714" spans="1:6" x14ac:dyDescent="0.3">
      <c r="A714" s="3" t="s">
        <v>294</v>
      </c>
      <c r="B714" s="7" t="s">
        <v>61</v>
      </c>
      <c r="C714" s="7" t="s">
        <v>70</v>
      </c>
      <c r="D714" s="9">
        <v>1296</v>
      </c>
      <c r="E714" s="9">
        <v>1231</v>
      </c>
      <c r="F714" s="9">
        <v>352</v>
      </c>
    </row>
    <row r="715" spans="1:6" x14ac:dyDescent="0.3">
      <c r="A715" s="3" t="s">
        <v>294</v>
      </c>
      <c r="B715" s="7" t="s">
        <v>61</v>
      </c>
      <c r="C715" s="7" t="s">
        <v>74</v>
      </c>
      <c r="D715" s="9">
        <v>1306</v>
      </c>
      <c r="E715" s="9">
        <v>1170</v>
      </c>
      <c r="F715" s="9">
        <v>342</v>
      </c>
    </row>
    <row r="716" spans="1:6" x14ac:dyDescent="0.3">
      <c r="A716" s="3" t="s">
        <v>294</v>
      </c>
      <c r="B716" s="7" t="s">
        <v>61</v>
      </c>
      <c r="C716" s="7" t="s">
        <v>76</v>
      </c>
      <c r="D716" s="9">
        <v>1303</v>
      </c>
      <c r="E716" s="9">
        <v>1235</v>
      </c>
      <c r="F716" s="9">
        <v>345</v>
      </c>
    </row>
    <row r="717" spans="1:6" x14ac:dyDescent="0.3">
      <c r="A717" s="3" t="s">
        <v>295</v>
      </c>
      <c r="B717" s="7" t="s">
        <v>46</v>
      </c>
      <c r="C717" s="7" t="s">
        <v>62</v>
      </c>
      <c r="D717" s="9">
        <v>319</v>
      </c>
      <c r="E717" s="9">
        <v>290</v>
      </c>
      <c r="F717" s="9">
        <v>185</v>
      </c>
    </row>
    <row r="718" spans="1:6" x14ac:dyDescent="0.3">
      <c r="A718" s="3" t="s">
        <v>295</v>
      </c>
      <c r="B718" s="7" t="s">
        <v>46</v>
      </c>
      <c r="C718" s="7" t="s">
        <v>66</v>
      </c>
      <c r="D718" s="9">
        <v>320</v>
      </c>
      <c r="E718" s="9">
        <v>297</v>
      </c>
      <c r="F718" s="9">
        <v>187</v>
      </c>
    </row>
    <row r="719" spans="1:6" x14ac:dyDescent="0.3">
      <c r="A719" s="3" t="s">
        <v>295</v>
      </c>
      <c r="B719" s="7" t="s">
        <v>46</v>
      </c>
      <c r="C719" s="7" t="s">
        <v>70</v>
      </c>
      <c r="D719" s="9">
        <v>318</v>
      </c>
      <c r="E719" s="9">
        <v>301</v>
      </c>
      <c r="F719" s="9">
        <v>189</v>
      </c>
    </row>
    <row r="720" spans="1:6" x14ac:dyDescent="0.3">
      <c r="A720" s="3" t="s">
        <v>295</v>
      </c>
      <c r="B720" s="7" t="s">
        <v>46</v>
      </c>
      <c r="C720" s="7" t="s">
        <v>74</v>
      </c>
      <c r="D720" s="9">
        <v>321</v>
      </c>
      <c r="E720" s="9">
        <v>292</v>
      </c>
      <c r="F720" s="9">
        <v>183</v>
      </c>
    </row>
    <row r="721" spans="1:6" x14ac:dyDescent="0.3">
      <c r="A721" s="3" t="s">
        <v>295</v>
      </c>
      <c r="B721" s="7" t="s">
        <v>46</v>
      </c>
      <c r="C721" s="7" t="s">
        <v>76</v>
      </c>
      <c r="D721" s="9">
        <v>320</v>
      </c>
      <c r="E721" s="9">
        <v>301</v>
      </c>
      <c r="F721" s="9">
        <v>185</v>
      </c>
    </row>
    <row r="722" spans="1:6" x14ac:dyDescent="0.3">
      <c r="A722" s="3" t="s">
        <v>295</v>
      </c>
      <c r="B722" s="7" t="s">
        <v>49</v>
      </c>
      <c r="C722" s="7" t="s">
        <v>62</v>
      </c>
      <c r="D722" s="9">
        <v>329</v>
      </c>
      <c r="E722" s="9">
        <v>294</v>
      </c>
      <c r="F722" s="9">
        <v>195</v>
      </c>
    </row>
    <row r="723" spans="1:6" x14ac:dyDescent="0.3">
      <c r="A723" s="3" t="s">
        <v>295</v>
      </c>
      <c r="B723" s="7" t="s">
        <v>49</v>
      </c>
      <c r="C723" s="7" t="s">
        <v>66</v>
      </c>
      <c r="D723" s="9">
        <v>330</v>
      </c>
      <c r="E723" s="9">
        <v>305</v>
      </c>
      <c r="F723" s="9">
        <v>197</v>
      </c>
    </row>
    <row r="724" spans="1:6" x14ac:dyDescent="0.3">
      <c r="A724" s="3" t="s">
        <v>295</v>
      </c>
      <c r="B724" s="7" t="s">
        <v>49</v>
      </c>
      <c r="C724" s="7" t="s">
        <v>70</v>
      </c>
      <c r="D724" s="9">
        <v>328</v>
      </c>
      <c r="E724" s="9">
        <v>312</v>
      </c>
      <c r="F724" s="9">
        <v>199</v>
      </c>
    </row>
    <row r="725" spans="1:6" x14ac:dyDescent="0.3">
      <c r="A725" s="3" t="s">
        <v>295</v>
      </c>
      <c r="B725" s="7" t="s">
        <v>49</v>
      </c>
      <c r="C725" s="7" t="s">
        <v>74</v>
      </c>
      <c r="D725" s="9">
        <v>331</v>
      </c>
      <c r="E725" s="9">
        <v>299</v>
      </c>
      <c r="F725" s="9">
        <v>193</v>
      </c>
    </row>
    <row r="726" spans="1:6" x14ac:dyDescent="0.3">
      <c r="A726" s="3" t="s">
        <v>295</v>
      </c>
      <c r="B726" s="7" t="s">
        <v>49</v>
      </c>
      <c r="C726" s="7" t="s">
        <v>76</v>
      </c>
      <c r="D726" s="9">
        <v>330</v>
      </c>
      <c r="E726" s="9">
        <v>311</v>
      </c>
      <c r="F726" s="9">
        <v>195</v>
      </c>
    </row>
    <row r="727" spans="1:6" x14ac:dyDescent="0.3">
      <c r="A727" s="3" t="s">
        <v>295</v>
      </c>
      <c r="B727" s="7" t="s">
        <v>50</v>
      </c>
      <c r="C727" s="7" t="s">
        <v>62</v>
      </c>
      <c r="D727" s="9">
        <v>339</v>
      </c>
      <c r="E727" s="9">
        <v>305</v>
      </c>
      <c r="F727" s="9">
        <v>200</v>
      </c>
    </row>
    <row r="728" spans="1:6" x14ac:dyDescent="0.3">
      <c r="A728" s="3" t="s">
        <v>295</v>
      </c>
      <c r="B728" s="7" t="s">
        <v>50</v>
      </c>
      <c r="C728" s="7" t="s">
        <v>66</v>
      </c>
      <c r="D728" s="9">
        <v>340</v>
      </c>
      <c r="E728" s="9">
        <v>315</v>
      </c>
      <c r="F728" s="9">
        <v>202</v>
      </c>
    </row>
    <row r="729" spans="1:6" x14ac:dyDescent="0.3">
      <c r="A729" s="3" t="s">
        <v>295</v>
      </c>
      <c r="B729" s="7" t="s">
        <v>50</v>
      </c>
      <c r="C729" s="7" t="s">
        <v>70</v>
      </c>
      <c r="D729" s="9">
        <v>338</v>
      </c>
      <c r="E729" s="9">
        <v>321</v>
      </c>
      <c r="F729" s="9">
        <v>204</v>
      </c>
    </row>
    <row r="730" spans="1:6" x14ac:dyDescent="0.3">
      <c r="A730" s="3" t="s">
        <v>295</v>
      </c>
      <c r="B730" s="7" t="s">
        <v>50</v>
      </c>
      <c r="C730" s="7" t="s">
        <v>74</v>
      </c>
      <c r="D730" s="9">
        <v>341</v>
      </c>
      <c r="E730" s="9">
        <v>307</v>
      </c>
      <c r="F730" s="9">
        <v>198</v>
      </c>
    </row>
    <row r="731" spans="1:6" x14ac:dyDescent="0.3">
      <c r="A731" s="3" t="s">
        <v>295</v>
      </c>
      <c r="B731" s="7" t="s">
        <v>50</v>
      </c>
      <c r="C731" s="7" t="s">
        <v>76</v>
      </c>
      <c r="D731" s="9">
        <v>340</v>
      </c>
      <c r="E731" s="9">
        <v>322</v>
      </c>
      <c r="F731" s="9">
        <v>200</v>
      </c>
    </row>
    <row r="732" spans="1:6" x14ac:dyDescent="0.3">
      <c r="A732" s="3" t="s">
        <v>295</v>
      </c>
      <c r="B732" s="7" t="s">
        <v>51</v>
      </c>
      <c r="C732" s="7" t="s">
        <v>62</v>
      </c>
      <c r="D732" s="9">
        <v>379</v>
      </c>
      <c r="E732" s="9">
        <v>340</v>
      </c>
      <c r="F732" s="9">
        <v>215</v>
      </c>
    </row>
    <row r="733" spans="1:6" x14ac:dyDescent="0.3">
      <c r="A733" s="3" t="s">
        <v>295</v>
      </c>
      <c r="B733" s="7" t="s">
        <v>51</v>
      </c>
      <c r="C733" s="7" t="s">
        <v>66</v>
      </c>
      <c r="D733" s="9">
        <v>380</v>
      </c>
      <c r="E733" s="9">
        <v>349</v>
      </c>
      <c r="F733" s="9">
        <v>217</v>
      </c>
    </row>
    <row r="734" spans="1:6" x14ac:dyDescent="0.3">
      <c r="A734" s="3" t="s">
        <v>295</v>
      </c>
      <c r="B734" s="7" t="s">
        <v>51</v>
      </c>
      <c r="C734" s="7" t="s">
        <v>70</v>
      </c>
      <c r="D734" s="9">
        <v>378</v>
      </c>
      <c r="E734" s="9">
        <v>361</v>
      </c>
      <c r="F734" s="9">
        <v>219</v>
      </c>
    </row>
    <row r="735" spans="1:6" x14ac:dyDescent="0.3">
      <c r="A735" s="3" t="s">
        <v>295</v>
      </c>
      <c r="B735" s="7" t="s">
        <v>51</v>
      </c>
      <c r="C735" s="7" t="s">
        <v>74</v>
      </c>
      <c r="D735" s="9">
        <v>381</v>
      </c>
      <c r="E735" s="9">
        <v>343</v>
      </c>
      <c r="F735" s="9">
        <v>213</v>
      </c>
    </row>
    <row r="736" spans="1:6" x14ac:dyDescent="0.3">
      <c r="A736" s="3" t="s">
        <v>295</v>
      </c>
      <c r="B736" s="7" t="s">
        <v>51</v>
      </c>
      <c r="C736" s="7" t="s">
        <v>76</v>
      </c>
      <c r="D736" s="9">
        <v>380</v>
      </c>
      <c r="E736" s="9">
        <v>358</v>
      </c>
      <c r="F736" s="9">
        <v>215</v>
      </c>
    </row>
    <row r="737" spans="1:6" x14ac:dyDescent="0.3">
      <c r="A737" s="3" t="s">
        <v>295</v>
      </c>
      <c r="B737" s="7" t="s">
        <v>52</v>
      </c>
      <c r="C737" s="7" t="s">
        <v>62</v>
      </c>
      <c r="D737" s="9">
        <v>279</v>
      </c>
      <c r="E737" s="9">
        <v>251</v>
      </c>
      <c r="F737" s="9">
        <v>180</v>
      </c>
    </row>
    <row r="738" spans="1:6" x14ac:dyDescent="0.3">
      <c r="A738" s="3" t="s">
        <v>295</v>
      </c>
      <c r="B738" s="7" t="s">
        <v>52</v>
      </c>
      <c r="C738" s="7" t="s">
        <v>66</v>
      </c>
      <c r="D738" s="9">
        <v>280</v>
      </c>
      <c r="E738" s="9">
        <v>259</v>
      </c>
      <c r="F738" s="9">
        <v>182</v>
      </c>
    </row>
    <row r="739" spans="1:6" x14ac:dyDescent="0.3">
      <c r="A739" s="3" t="s">
        <v>295</v>
      </c>
      <c r="B739" s="7" t="s">
        <v>52</v>
      </c>
      <c r="C739" s="7" t="s">
        <v>70</v>
      </c>
      <c r="D739" s="9">
        <v>278</v>
      </c>
      <c r="E739" s="9">
        <v>263</v>
      </c>
      <c r="F739" s="9">
        <v>184</v>
      </c>
    </row>
    <row r="740" spans="1:6" x14ac:dyDescent="0.3">
      <c r="A740" s="3" t="s">
        <v>295</v>
      </c>
      <c r="B740" s="7" t="s">
        <v>52</v>
      </c>
      <c r="C740" s="7" t="s">
        <v>74</v>
      </c>
      <c r="D740" s="9">
        <v>280</v>
      </c>
      <c r="E740" s="9">
        <v>252</v>
      </c>
      <c r="F740" s="9">
        <v>178</v>
      </c>
    </row>
    <row r="741" spans="1:6" x14ac:dyDescent="0.3">
      <c r="A741" s="3" t="s">
        <v>295</v>
      </c>
      <c r="B741" s="7" t="s">
        <v>52</v>
      </c>
      <c r="C741" s="7" t="s">
        <v>76</v>
      </c>
      <c r="D741" s="9">
        <v>280</v>
      </c>
      <c r="E741" s="9">
        <v>263</v>
      </c>
      <c r="F741" s="9">
        <v>180</v>
      </c>
    </row>
    <row r="742" spans="1:6" x14ac:dyDescent="0.3">
      <c r="A742" s="3" t="s">
        <v>295</v>
      </c>
      <c r="B742" s="7" t="s">
        <v>54</v>
      </c>
      <c r="C742" s="7" t="s">
        <v>62</v>
      </c>
      <c r="D742" s="9">
        <v>179</v>
      </c>
      <c r="E742" s="9">
        <v>160</v>
      </c>
      <c r="F742" s="9">
        <v>70</v>
      </c>
    </row>
    <row r="743" spans="1:6" x14ac:dyDescent="0.3">
      <c r="A743" s="3" t="s">
        <v>295</v>
      </c>
      <c r="B743" s="7" t="s">
        <v>54</v>
      </c>
      <c r="C743" s="7" t="s">
        <v>66</v>
      </c>
      <c r="D743" s="9">
        <v>180</v>
      </c>
      <c r="E743" s="9">
        <v>167</v>
      </c>
      <c r="F743" s="9">
        <v>71</v>
      </c>
    </row>
    <row r="744" spans="1:6" x14ac:dyDescent="0.3">
      <c r="A744" s="3" t="s">
        <v>295</v>
      </c>
      <c r="B744" s="7" t="s">
        <v>54</v>
      </c>
      <c r="C744" s="7" t="s">
        <v>70</v>
      </c>
      <c r="D744" s="9">
        <v>178</v>
      </c>
      <c r="E744" s="9">
        <v>170</v>
      </c>
      <c r="F744" s="9">
        <v>71</v>
      </c>
    </row>
    <row r="745" spans="1:6" x14ac:dyDescent="0.3">
      <c r="A745" s="3" t="s">
        <v>295</v>
      </c>
      <c r="B745" s="7" t="s">
        <v>54</v>
      </c>
      <c r="C745" s="7" t="s">
        <v>74</v>
      </c>
      <c r="D745" s="9">
        <v>180</v>
      </c>
      <c r="E745" s="9">
        <v>161</v>
      </c>
      <c r="F745" s="9">
        <v>69</v>
      </c>
    </row>
    <row r="746" spans="1:6" x14ac:dyDescent="0.3">
      <c r="A746" s="3" t="s">
        <v>295</v>
      </c>
      <c r="B746" s="7" t="s">
        <v>54</v>
      </c>
      <c r="C746" s="7" t="s">
        <v>76</v>
      </c>
      <c r="D746" s="9">
        <v>179</v>
      </c>
      <c r="E746" s="9">
        <v>169</v>
      </c>
      <c r="F746" s="9">
        <v>70</v>
      </c>
    </row>
    <row r="747" spans="1:6" x14ac:dyDescent="0.3">
      <c r="A747" s="3" t="s">
        <v>295</v>
      </c>
      <c r="B747" s="7" t="s">
        <v>55</v>
      </c>
      <c r="C747" s="7" t="s">
        <v>62</v>
      </c>
      <c r="D747" s="9">
        <v>199</v>
      </c>
      <c r="E747" s="9">
        <v>179</v>
      </c>
      <c r="F747" s="9">
        <v>80</v>
      </c>
    </row>
    <row r="748" spans="1:6" x14ac:dyDescent="0.3">
      <c r="A748" s="3" t="s">
        <v>295</v>
      </c>
      <c r="B748" s="7" t="s">
        <v>55</v>
      </c>
      <c r="C748" s="7" t="s">
        <v>66</v>
      </c>
      <c r="D748" s="9">
        <v>200</v>
      </c>
      <c r="E748" s="9">
        <v>184</v>
      </c>
      <c r="F748" s="9">
        <v>81</v>
      </c>
    </row>
    <row r="749" spans="1:6" x14ac:dyDescent="0.3">
      <c r="A749" s="3" t="s">
        <v>295</v>
      </c>
      <c r="B749" s="7" t="s">
        <v>55</v>
      </c>
      <c r="C749" s="7" t="s">
        <v>70</v>
      </c>
      <c r="D749" s="9">
        <v>198</v>
      </c>
      <c r="E749" s="9">
        <v>189</v>
      </c>
      <c r="F749" s="9">
        <v>82</v>
      </c>
    </row>
    <row r="750" spans="1:6" x14ac:dyDescent="0.3">
      <c r="A750" s="3" t="s">
        <v>295</v>
      </c>
      <c r="B750" s="7" t="s">
        <v>55</v>
      </c>
      <c r="C750" s="7" t="s">
        <v>74</v>
      </c>
      <c r="D750" s="9">
        <v>200</v>
      </c>
      <c r="E750" s="9">
        <v>181</v>
      </c>
      <c r="F750" s="9">
        <v>79</v>
      </c>
    </row>
    <row r="751" spans="1:6" x14ac:dyDescent="0.3">
      <c r="A751" s="3" t="s">
        <v>295</v>
      </c>
      <c r="B751" s="7" t="s">
        <v>55</v>
      </c>
      <c r="C751" s="7" t="s">
        <v>76</v>
      </c>
      <c r="D751" s="9">
        <v>199</v>
      </c>
      <c r="E751" s="9">
        <v>187</v>
      </c>
      <c r="F751" s="9">
        <v>80</v>
      </c>
    </row>
    <row r="752" spans="1:6" x14ac:dyDescent="0.3">
      <c r="A752" s="3" t="s">
        <v>295</v>
      </c>
      <c r="B752" s="7" t="s">
        <v>56</v>
      </c>
      <c r="C752" s="7" t="s">
        <v>62</v>
      </c>
      <c r="D752" s="9">
        <v>219</v>
      </c>
      <c r="E752" s="9">
        <v>196</v>
      </c>
      <c r="F752" s="9">
        <v>90</v>
      </c>
    </row>
    <row r="753" spans="1:6" x14ac:dyDescent="0.3">
      <c r="A753" s="3" t="s">
        <v>295</v>
      </c>
      <c r="B753" s="7" t="s">
        <v>56</v>
      </c>
      <c r="C753" s="7" t="s">
        <v>66</v>
      </c>
      <c r="D753" s="9">
        <v>220</v>
      </c>
      <c r="E753" s="9">
        <v>202</v>
      </c>
      <c r="F753" s="9">
        <v>91</v>
      </c>
    </row>
    <row r="754" spans="1:6" x14ac:dyDescent="0.3">
      <c r="A754" s="3" t="s">
        <v>295</v>
      </c>
      <c r="B754" s="7" t="s">
        <v>56</v>
      </c>
      <c r="C754" s="7" t="s">
        <v>70</v>
      </c>
      <c r="D754" s="9">
        <v>218</v>
      </c>
      <c r="E754" s="9">
        <v>207</v>
      </c>
      <c r="F754" s="9">
        <v>92</v>
      </c>
    </row>
    <row r="755" spans="1:6" x14ac:dyDescent="0.3">
      <c r="A755" s="3" t="s">
        <v>295</v>
      </c>
      <c r="B755" s="7" t="s">
        <v>56</v>
      </c>
      <c r="C755" s="7" t="s">
        <v>74</v>
      </c>
      <c r="D755" s="9">
        <v>220</v>
      </c>
      <c r="E755" s="9">
        <v>197</v>
      </c>
      <c r="F755" s="9">
        <v>89</v>
      </c>
    </row>
    <row r="756" spans="1:6" x14ac:dyDescent="0.3">
      <c r="A756" s="3" t="s">
        <v>295</v>
      </c>
      <c r="B756" s="7" t="s">
        <v>56</v>
      </c>
      <c r="C756" s="7" t="s">
        <v>76</v>
      </c>
      <c r="D756" s="9">
        <v>219</v>
      </c>
      <c r="E756" s="9">
        <v>205</v>
      </c>
      <c r="F756" s="9">
        <v>90</v>
      </c>
    </row>
    <row r="757" spans="1:6" x14ac:dyDescent="0.3">
      <c r="A757" s="3" t="s">
        <v>295</v>
      </c>
      <c r="B757" s="7" t="s">
        <v>57</v>
      </c>
      <c r="C757" s="7" t="s">
        <v>62</v>
      </c>
      <c r="D757" s="9">
        <v>189</v>
      </c>
      <c r="E757" s="9">
        <v>169</v>
      </c>
      <c r="F757" s="9">
        <v>85</v>
      </c>
    </row>
    <row r="758" spans="1:6" x14ac:dyDescent="0.3">
      <c r="A758" s="3" t="s">
        <v>295</v>
      </c>
      <c r="B758" s="7" t="s">
        <v>57</v>
      </c>
      <c r="C758" s="7" t="s">
        <v>66</v>
      </c>
      <c r="D758" s="9">
        <v>190</v>
      </c>
      <c r="E758" s="9">
        <v>176</v>
      </c>
      <c r="F758" s="9">
        <v>86</v>
      </c>
    </row>
    <row r="759" spans="1:6" x14ac:dyDescent="0.3">
      <c r="A759" s="3" t="s">
        <v>295</v>
      </c>
      <c r="B759" s="7" t="s">
        <v>57</v>
      </c>
      <c r="C759" s="7" t="s">
        <v>70</v>
      </c>
      <c r="D759" s="9">
        <v>188</v>
      </c>
      <c r="E759" s="9">
        <v>178</v>
      </c>
      <c r="F759" s="9">
        <v>87</v>
      </c>
    </row>
    <row r="760" spans="1:6" x14ac:dyDescent="0.3">
      <c r="A760" s="3" t="s">
        <v>295</v>
      </c>
      <c r="B760" s="7" t="s">
        <v>57</v>
      </c>
      <c r="C760" s="7" t="s">
        <v>74</v>
      </c>
      <c r="D760" s="9">
        <v>190</v>
      </c>
      <c r="E760" s="9">
        <v>173</v>
      </c>
      <c r="F760" s="9">
        <v>84</v>
      </c>
    </row>
    <row r="761" spans="1:6" x14ac:dyDescent="0.3">
      <c r="A761" s="3" t="s">
        <v>295</v>
      </c>
      <c r="B761" s="7" t="s">
        <v>57</v>
      </c>
      <c r="C761" s="7" t="s">
        <v>76</v>
      </c>
      <c r="D761" s="9">
        <v>189</v>
      </c>
      <c r="E761" s="9">
        <v>178</v>
      </c>
      <c r="F761" s="9">
        <v>85</v>
      </c>
    </row>
    <row r="762" spans="1:6" x14ac:dyDescent="0.3">
      <c r="A762" s="3" t="s">
        <v>295</v>
      </c>
      <c r="B762" s="7" t="s">
        <v>58</v>
      </c>
      <c r="C762" s="7" t="s">
        <v>62</v>
      </c>
      <c r="D762" s="9">
        <v>5600</v>
      </c>
      <c r="E762" s="9">
        <v>5024</v>
      </c>
      <c r="F762" s="9">
        <v>950</v>
      </c>
    </row>
    <row r="763" spans="1:6" x14ac:dyDescent="0.3">
      <c r="A763" s="3" t="s">
        <v>295</v>
      </c>
      <c r="B763" s="7" t="s">
        <v>58</v>
      </c>
      <c r="C763" s="7" t="s">
        <v>66</v>
      </c>
      <c r="D763" s="9">
        <v>5617</v>
      </c>
      <c r="E763" s="9">
        <v>5172</v>
      </c>
      <c r="F763" s="9">
        <v>960</v>
      </c>
    </row>
    <row r="764" spans="1:6" x14ac:dyDescent="0.3">
      <c r="A764" s="3" t="s">
        <v>295</v>
      </c>
      <c r="B764" s="7" t="s">
        <v>58</v>
      </c>
      <c r="C764" s="7" t="s">
        <v>70</v>
      </c>
      <c r="D764" s="9">
        <v>5583</v>
      </c>
      <c r="E764" s="9">
        <v>5273</v>
      </c>
      <c r="F764" s="9">
        <v>969</v>
      </c>
    </row>
    <row r="765" spans="1:6" x14ac:dyDescent="0.3">
      <c r="A765" s="3" t="s">
        <v>295</v>
      </c>
      <c r="B765" s="7" t="s">
        <v>58</v>
      </c>
      <c r="C765" s="7" t="s">
        <v>74</v>
      </c>
      <c r="D765" s="9">
        <v>5628</v>
      </c>
      <c r="E765" s="9">
        <v>5024</v>
      </c>
      <c r="F765" s="9">
        <v>940</v>
      </c>
    </row>
    <row r="766" spans="1:6" x14ac:dyDescent="0.3">
      <c r="A766" s="3" t="s">
        <v>295</v>
      </c>
      <c r="B766" s="7" t="s">
        <v>58</v>
      </c>
      <c r="C766" s="7" t="s">
        <v>76</v>
      </c>
      <c r="D766" s="9">
        <v>5611</v>
      </c>
      <c r="E766" s="9">
        <v>5308</v>
      </c>
      <c r="F766" s="9">
        <v>950</v>
      </c>
    </row>
    <row r="767" spans="1:6" x14ac:dyDescent="0.3">
      <c r="A767" s="3" t="s">
        <v>295</v>
      </c>
      <c r="B767" s="7" t="s">
        <v>59</v>
      </c>
      <c r="C767" s="7" t="s">
        <v>62</v>
      </c>
      <c r="D767" s="9">
        <v>5450</v>
      </c>
      <c r="E767" s="9">
        <v>4856</v>
      </c>
      <c r="F767" s="9">
        <v>930</v>
      </c>
    </row>
    <row r="768" spans="1:6" x14ac:dyDescent="0.3">
      <c r="A768" s="3" t="s">
        <v>295</v>
      </c>
      <c r="B768" s="7" t="s">
        <v>59</v>
      </c>
      <c r="C768" s="7" t="s">
        <v>66</v>
      </c>
      <c r="D768" s="9">
        <v>5466</v>
      </c>
      <c r="E768" s="9">
        <v>5011</v>
      </c>
      <c r="F768" s="9">
        <v>939</v>
      </c>
    </row>
    <row r="769" spans="1:6" x14ac:dyDescent="0.3">
      <c r="A769" s="3" t="s">
        <v>295</v>
      </c>
      <c r="B769" s="7" t="s">
        <v>59</v>
      </c>
      <c r="C769" s="7" t="s">
        <v>70</v>
      </c>
      <c r="D769" s="9">
        <v>5434</v>
      </c>
      <c r="E769" s="9">
        <v>5200</v>
      </c>
      <c r="F769" s="9">
        <v>949</v>
      </c>
    </row>
    <row r="770" spans="1:6" x14ac:dyDescent="0.3">
      <c r="A770" s="3" t="s">
        <v>295</v>
      </c>
      <c r="B770" s="7" t="s">
        <v>59</v>
      </c>
      <c r="C770" s="7" t="s">
        <v>74</v>
      </c>
      <c r="D770" s="9">
        <v>5477</v>
      </c>
      <c r="E770" s="9">
        <v>4923</v>
      </c>
      <c r="F770" s="9">
        <v>921</v>
      </c>
    </row>
    <row r="771" spans="1:6" x14ac:dyDescent="0.3">
      <c r="A771" s="3" t="s">
        <v>295</v>
      </c>
      <c r="B771" s="7" t="s">
        <v>59</v>
      </c>
      <c r="C771" s="7" t="s">
        <v>76</v>
      </c>
      <c r="D771" s="9">
        <v>5461</v>
      </c>
      <c r="E771" s="9">
        <v>5137</v>
      </c>
      <c r="F771" s="9">
        <v>930</v>
      </c>
    </row>
    <row r="772" spans="1:6" x14ac:dyDescent="0.3">
      <c r="A772" s="3" t="s">
        <v>295</v>
      </c>
      <c r="B772" s="7" t="s">
        <v>60</v>
      </c>
      <c r="C772" s="7" t="s">
        <v>62</v>
      </c>
      <c r="D772" s="9">
        <v>5300</v>
      </c>
      <c r="E772" s="9">
        <v>4786</v>
      </c>
      <c r="F772" s="9">
        <v>920</v>
      </c>
    </row>
    <row r="773" spans="1:6" x14ac:dyDescent="0.3">
      <c r="A773" s="3" t="s">
        <v>295</v>
      </c>
      <c r="B773" s="7" t="s">
        <v>60</v>
      </c>
      <c r="C773" s="7" t="s">
        <v>66</v>
      </c>
      <c r="D773" s="9">
        <v>5316</v>
      </c>
      <c r="E773" s="9">
        <v>4918</v>
      </c>
      <c r="F773" s="9">
        <v>929</v>
      </c>
    </row>
    <row r="774" spans="1:6" x14ac:dyDescent="0.3">
      <c r="A774" s="3" t="s">
        <v>295</v>
      </c>
      <c r="B774" s="7" t="s">
        <v>60</v>
      </c>
      <c r="C774" s="7" t="s">
        <v>70</v>
      </c>
      <c r="D774" s="9">
        <v>5284</v>
      </c>
      <c r="E774" s="9">
        <v>4996</v>
      </c>
      <c r="F774" s="9">
        <v>938</v>
      </c>
    </row>
    <row r="775" spans="1:6" x14ac:dyDescent="0.3">
      <c r="A775" s="3" t="s">
        <v>295</v>
      </c>
      <c r="B775" s="7" t="s">
        <v>60</v>
      </c>
      <c r="C775" s="7" t="s">
        <v>74</v>
      </c>
      <c r="D775" s="9">
        <v>5326</v>
      </c>
      <c r="E775" s="9">
        <v>4795</v>
      </c>
      <c r="F775" s="9">
        <v>911</v>
      </c>
    </row>
    <row r="776" spans="1:6" x14ac:dyDescent="0.3">
      <c r="A776" s="3" t="s">
        <v>295</v>
      </c>
      <c r="B776" s="7" t="s">
        <v>60</v>
      </c>
      <c r="C776" s="7" t="s">
        <v>76</v>
      </c>
      <c r="D776" s="9">
        <v>5311</v>
      </c>
      <c r="E776" s="9">
        <v>4993</v>
      </c>
      <c r="F776" s="9">
        <v>920</v>
      </c>
    </row>
    <row r="777" spans="1:6" x14ac:dyDescent="0.3">
      <c r="A777" s="3" t="s">
        <v>295</v>
      </c>
      <c r="B777" s="7" t="s">
        <v>61</v>
      </c>
      <c r="C777" s="7" t="s">
        <v>62</v>
      </c>
      <c r="D777" s="9">
        <v>1300</v>
      </c>
      <c r="E777" s="9">
        <v>1165</v>
      </c>
      <c r="F777" s="9">
        <v>345</v>
      </c>
    </row>
    <row r="778" spans="1:6" x14ac:dyDescent="0.3">
      <c r="A778" s="3" t="s">
        <v>295</v>
      </c>
      <c r="B778" s="7" t="s">
        <v>61</v>
      </c>
      <c r="C778" s="7" t="s">
        <v>66</v>
      </c>
      <c r="D778" s="9">
        <v>1304</v>
      </c>
      <c r="E778" s="9">
        <v>1207</v>
      </c>
      <c r="F778" s="9">
        <v>348</v>
      </c>
    </row>
    <row r="779" spans="1:6" x14ac:dyDescent="0.3">
      <c r="A779" s="3" t="s">
        <v>295</v>
      </c>
      <c r="B779" s="7" t="s">
        <v>61</v>
      </c>
      <c r="C779" s="7" t="s">
        <v>70</v>
      </c>
      <c r="D779" s="9">
        <v>1296</v>
      </c>
      <c r="E779" s="9">
        <v>1230</v>
      </c>
      <c r="F779" s="9">
        <v>352</v>
      </c>
    </row>
    <row r="780" spans="1:6" x14ac:dyDescent="0.3">
      <c r="A780" s="3" t="s">
        <v>295</v>
      </c>
      <c r="B780" s="7" t="s">
        <v>61</v>
      </c>
      <c r="C780" s="7" t="s">
        <v>74</v>
      </c>
      <c r="D780" s="9">
        <v>1306</v>
      </c>
      <c r="E780" s="9">
        <v>1172</v>
      </c>
      <c r="F780" s="9">
        <v>342</v>
      </c>
    </row>
    <row r="781" spans="1:6" x14ac:dyDescent="0.3">
      <c r="A781" s="3" t="s">
        <v>295</v>
      </c>
      <c r="B781" s="7" t="s">
        <v>61</v>
      </c>
      <c r="C781" s="7" t="s">
        <v>76</v>
      </c>
      <c r="D781" s="9">
        <v>1303</v>
      </c>
      <c r="E781" s="9">
        <v>1224</v>
      </c>
      <c r="F781" s="9">
        <v>345</v>
      </c>
    </row>
    <row r="782" spans="1:6" x14ac:dyDescent="0.3">
      <c r="A782" s="3" t="s">
        <v>195</v>
      </c>
      <c r="B782" s="7" t="s">
        <v>46</v>
      </c>
      <c r="C782" s="7" t="s">
        <v>62</v>
      </c>
      <c r="D782" s="9">
        <v>319</v>
      </c>
      <c r="E782" s="9">
        <v>288</v>
      </c>
      <c r="F782" s="9">
        <v>185</v>
      </c>
    </row>
    <row r="783" spans="1:6" x14ac:dyDescent="0.3">
      <c r="A783" s="3" t="s">
        <v>195</v>
      </c>
      <c r="B783" s="7" t="s">
        <v>46</v>
      </c>
      <c r="C783" s="7" t="s">
        <v>66</v>
      </c>
      <c r="D783" s="9">
        <v>320</v>
      </c>
      <c r="E783" s="9">
        <v>294</v>
      </c>
      <c r="F783" s="9">
        <v>187</v>
      </c>
    </row>
    <row r="784" spans="1:6" x14ac:dyDescent="0.3">
      <c r="A784" s="3" t="s">
        <v>195</v>
      </c>
      <c r="B784" s="7" t="s">
        <v>46</v>
      </c>
      <c r="C784" s="7" t="s">
        <v>70</v>
      </c>
      <c r="D784" s="9">
        <v>318</v>
      </c>
      <c r="E784" s="9">
        <v>304</v>
      </c>
      <c r="F784" s="9">
        <v>189</v>
      </c>
    </row>
    <row r="785" spans="1:6" x14ac:dyDescent="0.3">
      <c r="A785" s="3" t="s">
        <v>195</v>
      </c>
      <c r="B785" s="7" t="s">
        <v>46</v>
      </c>
      <c r="C785" s="7" t="s">
        <v>74</v>
      </c>
      <c r="D785" s="9">
        <v>321</v>
      </c>
      <c r="E785" s="9">
        <v>287</v>
      </c>
      <c r="F785" s="9">
        <v>183</v>
      </c>
    </row>
    <row r="786" spans="1:6" x14ac:dyDescent="0.3">
      <c r="A786" s="3" t="s">
        <v>195</v>
      </c>
      <c r="B786" s="7" t="s">
        <v>46</v>
      </c>
      <c r="C786" s="7" t="s">
        <v>76</v>
      </c>
      <c r="D786" s="9">
        <v>320</v>
      </c>
      <c r="E786" s="9">
        <v>301</v>
      </c>
      <c r="F786" s="9">
        <v>185</v>
      </c>
    </row>
    <row r="787" spans="1:6" x14ac:dyDescent="0.3">
      <c r="A787" s="3" t="s">
        <v>195</v>
      </c>
      <c r="B787" s="7" t="s">
        <v>49</v>
      </c>
      <c r="C787" s="7" t="s">
        <v>62</v>
      </c>
      <c r="D787" s="9">
        <v>329</v>
      </c>
      <c r="E787" s="9">
        <v>297</v>
      </c>
      <c r="F787" s="9">
        <v>195</v>
      </c>
    </row>
    <row r="788" spans="1:6" x14ac:dyDescent="0.3">
      <c r="A788" s="3" t="s">
        <v>195</v>
      </c>
      <c r="B788" s="7" t="s">
        <v>49</v>
      </c>
      <c r="C788" s="7" t="s">
        <v>66</v>
      </c>
      <c r="D788" s="9">
        <v>330</v>
      </c>
      <c r="E788" s="9">
        <v>301</v>
      </c>
      <c r="F788" s="9">
        <v>197</v>
      </c>
    </row>
    <row r="789" spans="1:6" x14ac:dyDescent="0.3">
      <c r="A789" s="3" t="s">
        <v>195</v>
      </c>
      <c r="B789" s="7" t="s">
        <v>49</v>
      </c>
      <c r="C789" s="7" t="s">
        <v>70</v>
      </c>
      <c r="D789" s="9">
        <v>328</v>
      </c>
      <c r="E789" s="9">
        <v>313</v>
      </c>
      <c r="F789" s="9">
        <v>199</v>
      </c>
    </row>
    <row r="790" spans="1:6" x14ac:dyDescent="0.3">
      <c r="A790" s="3" t="s">
        <v>195</v>
      </c>
      <c r="B790" s="7" t="s">
        <v>49</v>
      </c>
      <c r="C790" s="7" t="s">
        <v>74</v>
      </c>
      <c r="D790" s="9">
        <v>331</v>
      </c>
      <c r="E790" s="9">
        <v>300</v>
      </c>
      <c r="F790" s="9">
        <v>193</v>
      </c>
    </row>
    <row r="791" spans="1:6" x14ac:dyDescent="0.3">
      <c r="A791" s="3" t="s">
        <v>195</v>
      </c>
      <c r="B791" s="7" t="s">
        <v>49</v>
      </c>
      <c r="C791" s="7" t="s">
        <v>76</v>
      </c>
      <c r="D791" s="9">
        <v>330</v>
      </c>
      <c r="E791" s="9">
        <v>312</v>
      </c>
      <c r="F791" s="9">
        <v>195</v>
      </c>
    </row>
    <row r="792" spans="1:6" x14ac:dyDescent="0.3">
      <c r="A792" s="3" t="s">
        <v>195</v>
      </c>
      <c r="B792" s="7" t="s">
        <v>50</v>
      </c>
      <c r="C792" s="7" t="s">
        <v>62</v>
      </c>
      <c r="D792" s="9">
        <v>339</v>
      </c>
      <c r="E792" s="9">
        <v>306</v>
      </c>
      <c r="F792" s="9">
        <v>200</v>
      </c>
    </row>
    <row r="793" spans="1:6" x14ac:dyDescent="0.3">
      <c r="A793" s="3" t="s">
        <v>195</v>
      </c>
      <c r="B793" s="7" t="s">
        <v>50</v>
      </c>
      <c r="C793" s="7" t="s">
        <v>66</v>
      </c>
      <c r="D793" s="9">
        <v>340</v>
      </c>
      <c r="E793" s="9">
        <v>312</v>
      </c>
      <c r="F793" s="9">
        <v>202</v>
      </c>
    </row>
    <row r="794" spans="1:6" x14ac:dyDescent="0.3">
      <c r="A794" s="3" t="s">
        <v>195</v>
      </c>
      <c r="B794" s="7" t="s">
        <v>50</v>
      </c>
      <c r="C794" s="7" t="s">
        <v>70</v>
      </c>
      <c r="D794" s="9">
        <v>338</v>
      </c>
      <c r="E794" s="9">
        <v>324</v>
      </c>
      <c r="F794" s="9">
        <v>204</v>
      </c>
    </row>
    <row r="795" spans="1:6" x14ac:dyDescent="0.3">
      <c r="A795" s="3" t="s">
        <v>195</v>
      </c>
      <c r="B795" s="7" t="s">
        <v>50</v>
      </c>
      <c r="C795" s="7" t="s">
        <v>74</v>
      </c>
      <c r="D795" s="9">
        <v>341</v>
      </c>
      <c r="E795" s="9">
        <v>308</v>
      </c>
      <c r="F795" s="9">
        <v>198</v>
      </c>
    </row>
    <row r="796" spans="1:6" x14ac:dyDescent="0.3">
      <c r="A796" s="3" t="s">
        <v>195</v>
      </c>
      <c r="B796" s="7" t="s">
        <v>50</v>
      </c>
      <c r="C796" s="7" t="s">
        <v>76</v>
      </c>
      <c r="D796" s="9">
        <v>340</v>
      </c>
      <c r="E796" s="9">
        <v>320</v>
      </c>
      <c r="F796" s="9">
        <v>200</v>
      </c>
    </row>
    <row r="797" spans="1:6" x14ac:dyDescent="0.3">
      <c r="A797" s="3" t="s">
        <v>195</v>
      </c>
      <c r="B797" s="7" t="s">
        <v>51</v>
      </c>
      <c r="C797" s="7" t="s">
        <v>62</v>
      </c>
      <c r="D797" s="9">
        <v>379</v>
      </c>
      <c r="E797" s="9">
        <v>341</v>
      </c>
      <c r="F797" s="9">
        <v>215</v>
      </c>
    </row>
    <row r="798" spans="1:6" x14ac:dyDescent="0.3">
      <c r="A798" s="3" t="s">
        <v>195</v>
      </c>
      <c r="B798" s="7" t="s">
        <v>51</v>
      </c>
      <c r="C798" s="7" t="s">
        <v>66</v>
      </c>
      <c r="D798" s="9">
        <v>380</v>
      </c>
      <c r="E798" s="9">
        <v>349</v>
      </c>
      <c r="F798" s="9">
        <v>217</v>
      </c>
    </row>
    <row r="799" spans="1:6" x14ac:dyDescent="0.3">
      <c r="A799" s="3" t="s">
        <v>195</v>
      </c>
      <c r="B799" s="7" t="s">
        <v>51</v>
      </c>
      <c r="C799" s="7" t="s">
        <v>70</v>
      </c>
      <c r="D799" s="9">
        <v>378</v>
      </c>
      <c r="E799" s="9">
        <v>358</v>
      </c>
      <c r="F799" s="9">
        <v>219</v>
      </c>
    </row>
    <row r="800" spans="1:6" x14ac:dyDescent="0.3">
      <c r="A800" s="3" t="s">
        <v>195</v>
      </c>
      <c r="B800" s="7" t="s">
        <v>51</v>
      </c>
      <c r="C800" s="7" t="s">
        <v>74</v>
      </c>
      <c r="D800" s="9">
        <v>381</v>
      </c>
      <c r="E800" s="9">
        <v>343</v>
      </c>
      <c r="F800" s="9">
        <v>213</v>
      </c>
    </row>
    <row r="801" spans="1:6" x14ac:dyDescent="0.3">
      <c r="A801" s="3" t="s">
        <v>195</v>
      </c>
      <c r="B801" s="7" t="s">
        <v>51</v>
      </c>
      <c r="C801" s="7" t="s">
        <v>76</v>
      </c>
      <c r="D801" s="9">
        <v>380</v>
      </c>
      <c r="E801" s="9">
        <v>357</v>
      </c>
      <c r="F801" s="9">
        <v>215</v>
      </c>
    </row>
    <row r="802" spans="1:6" x14ac:dyDescent="0.3">
      <c r="A802" s="3" t="s">
        <v>195</v>
      </c>
      <c r="B802" s="7" t="s">
        <v>52</v>
      </c>
      <c r="C802" s="7" t="s">
        <v>62</v>
      </c>
      <c r="D802" s="9">
        <v>279</v>
      </c>
      <c r="E802" s="9">
        <v>248</v>
      </c>
      <c r="F802" s="9">
        <v>180</v>
      </c>
    </row>
    <row r="803" spans="1:6" x14ac:dyDescent="0.3">
      <c r="A803" s="3" t="s">
        <v>195</v>
      </c>
      <c r="B803" s="7" t="s">
        <v>52</v>
      </c>
      <c r="C803" s="7" t="s">
        <v>66</v>
      </c>
      <c r="D803" s="9">
        <v>280</v>
      </c>
      <c r="E803" s="9">
        <v>258</v>
      </c>
      <c r="F803" s="9">
        <v>182</v>
      </c>
    </row>
    <row r="804" spans="1:6" x14ac:dyDescent="0.3">
      <c r="A804" s="3" t="s">
        <v>195</v>
      </c>
      <c r="B804" s="7" t="s">
        <v>52</v>
      </c>
      <c r="C804" s="7" t="s">
        <v>70</v>
      </c>
      <c r="D804" s="9">
        <v>278</v>
      </c>
      <c r="E804" s="9">
        <v>264</v>
      </c>
      <c r="F804" s="9">
        <v>184</v>
      </c>
    </row>
    <row r="805" spans="1:6" x14ac:dyDescent="0.3">
      <c r="A805" s="3" t="s">
        <v>195</v>
      </c>
      <c r="B805" s="7" t="s">
        <v>52</v>
      </c>
      <c r="C805" s="7" t="s">
        <v>74</v>
      </c>
      <c r="D805" s="9">
        <v>280</v>
      </c>
      <c r="E805" s="9">
        <v>253</v>
      </c>
      <c r="F805" s="9">
        <v>178</v>
      </c>
    </row>
    <row r="806" spans="1:6" x14ac:dyDescent="0.3">
      <c r="A806" s="3" t="s">
        <v>195</v>
      </c>
      <c r="B806" s="7" t="s">
        <v>52</v>
      </c>
      <c r="C806" s="7" t="s">
        <v>76</v>
      </c>
      <c r="D806" s="9">
        <v>280</v>
      </c>
      <c r="E806" s="9">
        <v>263</v>
      </c>
      <c r="F806" s="9">
        <v>180</v>
      </c>
    </row>
    <row r="807" spans="1:6" x14ac:dyDescent="0.3">
      <c r="A807" s="3" t="s">
        <v>195</v>
      </c>
      <c r="B807" s="7" t="s">
        <v>54</v>
      </c>
      <c r="C807" s="7" t="s">
        <v>62</v>
      </c>
      <c r="D807" s="9">
        <v>179</v>
      </c>
      <c r="E807" s="9">
        <v>161</v>
      </c>
      <c r="F807" s="9">
        <v>70</v>
      </c>
    </row>
    <row r="808" spans="1:6" x14ac:dyDescent="0.3">
      <c r="A808" s="3" t="s">
        <v>195</v>
      </c>
      <c r="B808" s="7" t="s">
        <v>54</v>
      </c>
      <c r="C808" s="7" t="s">
        <v>66</v>
      </c>
      <c r="D808" s="9">
        <v>180</v>
      </c>
      <c r="E808" s="9">
        <v>166</v>
      </c>
      <c r="F808" s="9">
        <v>71</v>
      </c>
    </row>
    <row r="809" spans="1:6" x14ac:dyDescent="0.3">
      <c r="A809" s="3" t="s">
        <v>195</v>
      </c>
      <c r="B809" s="7" t="s">
        <v>54</v>
      </c>
      <c r="C809" s="7" t="s">
        <v>70</v>
      </c>
      <c r="D809" s="9">
        <v>178</v>
      </c>
      <c r="E809" s="9">
        <v>167</v>
      </c>
      <c r="F809" s="9">
        <v>71</v>
      </c>
    </row>
    <row r="810" spans="1:6" x14ac:dyDescent="0.3">
      <c r="A810" s="3" t="s">
        <v>195</v>
      </c>
      <c r="B810" s="7" t="s">
        <v>54</v>
      </c>
      <c r="C810" s="7" t="s">
        <v>74</v>
      </c>
      <c r="D810" s="9">
        <v>180</v>
      </c>
      <c r="E810" s="9">
        <v>163</v>
      </c>
      <c r="F810" s="9">
        <v>69</v>
      </c>
    </row>
    <row r="811" spans="1:6" x14ac:dyDescent="0.3">
      <c r="A811" s="3" t="s">
        <v>195</v>
      </c>
      <c r="B811" s="7" t="s">
        <v>54</v>
      </c>
      <c r="C811" s="7" t="s">
        <v>76</v>
      </c>
      <c r="D811" s="9">
        <v>179</v>
      </c>
      <c r="E811" s="9">
        <v>168</v>
      </c>
      <c r="F811" s="9">
        <v>70</v>
      </c>
    </row>
    <row r="812" spans="1:6" x14ac:dyDescent="0.3">
      <c r="A812" s="3" t="s">
        <v>195</v>
      </c>
      <c r="B812" s="7" t="s">
        <v>55</v>
      </c>
      <c r="C812" s="7" t="s">
        <v>62</v>
      </c>
      <c r="D812" s="9">
        <v>199</v>
      </c>
      <c r="E812" s="9">
        <v>179</v>
      </c>
      <c r="F812" s="9">
        <v>80</v>
      </c>
    </row>
    <row r="813" spans="1:6" x14ac:dyDescent="0.3">
      <c r="A813" s="3" t="s">
        <v>195</v>
      </c>
      <c r="B813" s="7" t="s">
        <v>55</v>
      </c>
      <c r="C813" s="7" t="s">
        <v>66</v>
      </c>
      <c r="D813" s="9">
        <v>200</v>
      </c>
      <c r="E813" s="9">
        <v>183</v>
      </c>
      <c r="F813" s="9">
        <v>81</v>
      </c>
    </row>
    <row r="814" spans="1:6" x14ac:dyDescent="0.3">
      <c r="A814" s="3" t="s">
        <v>195</v>
      </c>
      <c r="B814" s="7" t="s">
        <v>55</v>
      </c>
      <c r="C814" s="7" t="s">
        <v>70</v>
      </c>
      <c r="D814" s="9">
        <v>198</v>
      </c>
      <c r="E814" s="9">
        <v>187</v>
      </c>
      <c r="F814" s="9">
        <v>82</v>
      </c>
    </row>
    <row r="815" spans="1:6" x14ac:dyDescent="0.3">
      <c r="A815" s="3" t="s">
        <v>195</v>
      </c>
      <c r="B815" s="7" t="s">
        <v>55</v>
      </c>
      <c r="C815" s="7" t="s">
        <v>74</v>
      </c>
      <c r="D815" s="9">
        <v>200</v>
      </c>
      <c r="E815" s="9">
        <v>181</v>
      </c>
      <c r="F815" s="9">
        <v>79</v>
      </c>
    </row>
    <row r="816" spans="1:6" x14ac:dyDescent="0.3">
      <c r="A816" s="3" t="s">
        <v>195</v>
      </c>
      <c r="B816" s="7" t="s">
        <v>55</v>
      </c>
      <c r="C816" s="7" t="s">
        <v>76</v>
      </c>
      <c r="D816" s="9">
        <v>199</v>
      </c>
      <c r="E816" s="9">
        <v>186</v>
      </c>
      <c r="F816" s="9">
        <v>80</v>
      </c>
    </row>
    <row r="817" spans="1:6" x14ac:dyDescent="0.3">
      <c r="A817" s="3" t="s">
        <v>195</v>
      </c>
      <c r="B817" s="7" t="s">
        <v>56</v>
      </c>
      <c r="C817" s="7" t="s">
        <v>62</v>
      </c>
      <c r="D817" s="9">
        <v>219</v>
      </c>
      <c r="E817" s="9">
        <v>196</v>
      </c>
      <c r="F817" s="9">
        <v>90</v>
      </c>
    </row>
    <row r="818" spans="1:6" x14ac:dyDescent="0.3">
      <c r="A818" s="3" t="s">
        <v>195</v>
      </c>
      <c r="B818" s="7" t="s">
        <v>56</v>
      </c>
      <c r="C818" s="7" t="s">
        <v>66</v>
      </c>
      <c r="D818" s="9">
        <v>220</v>
      </c>
      <c r="E818" s="9">
        <v>202</v>
      </c>
      <c r="F818" s="9">
        <v>91</v>
      </c>
    </row>
    <row r="819" spans="1:6" x14ac:dyDescent="0.3">
      <c r="A819" s="3" t="s">
        <v>195</v>
      </c>
      <c r="B819" s="7" t="s">
        <v>56</v>
      </c>
      <c r="C819" s="7" t="s">
        <v>70</v>
      </c>
      <c r="D819" s="9">
        <v>218</v>
      </c>
      <c r="E819" s="9">
        <v>208</v>
      </c>
      <c r="F819" s="9">
        <v>92</v>
      </c>
    </row>
    <row r="820" spans="1:6" x14ac:dyDescent="0.3">
      <c r="A820" s="3" t="s">
        <v>195</v>
      </c>
      <c r="B820" s="7" t="s">
        <v>56</v>
      </c>
      <c r="C820" s="7" t="s">
        <v>74</v>
      </c>
      <c r="D820" s="9">
        <v>220</v>
      </c>
      <c r="E820" s="9">
        <v>198</v>
      </c>
      <c r="F820" s="9">
        <v>89</v>
      </c>
    </row>
    <row r="821" spans="1:6" x14ac:dyDescent="0.3">
      <c r="A821" s="3" t="s">
        <v>195</v>
      </c>
      <c r="B821" s="7" t="s">
        <v>56</v>
      </c>
      <c r="C821" s="7" t="s">
        <v>76</v>
      </c>
      <c r="D821" s="9">
        <v>219</v>
      </c>
      <c r="E821" s="9">
        <v>206</v>
      </c>
      <c r="F821" s="9">
        <v>90</v>
      </c>
    </row>
    <row r="822" spans="1:6" x14ac:dyDescent="0.3">
      <c r="A822" s="3" t="s">
        <v>195</v>
      </c>
      <c r="B822" s="7" t="s">
        <v>57</v>
      </c>
      <c r="C822" s="7" t="s">
        <v>62</v>
      </c>
      <c r="D822" s="9">
        <v>189</v>
      </c>
      <c r="E822" s="9">
        <v>171</v>
      </c>
      <c r="F822" s="9">
        <v>85</v>
      </c>
    </row>
    <row r="823" spans="1:6" x14ac:dyDescent="0.3">
      <c r="A823" s="3" t="s">
        <v>195</v>
      </c>
      <c r="B823" s="7" t="s">
        <v>57</v>
      </c>
      <c r="C823" s="7" t="s">
        <v>66</v>
      </c>
      <c r="D823" s="9">
        <v>190</v>
      </c>
      <c r="E823" s="9">
        <v>176</v>
      </c>
      <c r="F823" s="9">
        <v>86</v>
      </c>
    </row>
    <row r="824" spans="1:6" x14ac:dyDescent="0.3">
      <c r="A824" s="3" t="s">
        <v>195</v>
      </c>
      <c r="B824" s="7" t="s">
        <v>57</v>
      </c>
      <c r="C824" s="7" t="s">
        <v>70</v>
      </c>
      <c r="D824" s="9">
        <v>188</v>
      </c>
      <c r="E824" s="9">
        <v>178</v>
      </c>
      <c r="F824" s="9">
        <v>87</v>
      </c>
    </row>
    <row r="825" spans="1:6" x14ac:dyDescent="0.3">
      <c r="A825" s="3" t="s">
        <v>195</v>
      </c>
      <c r="B825" s="7" t="s">
        <v>57</v>
      </c>
      <c r="C825" s="7" t="s">
        <v>74</v>
      </c>
      <c r="D825" s="9">
        <v>190</v>
      </c>
      <c r="E825" s="9">
        <v>170</v>
      </c>
      <c r="F825" s="9">
        <v>84</v>
      </c>
    </row>
    <row r="826" spans="1:6" x14ac:dyDescent="0.3">
      <c r="A826" s="3" t="s">
        <v>195</v>
      </c>
      <c r="B826" s="7" t="s">
        <v>57</v>
      </c>
      <c r="C826" s="7" t="s">
        <v>76</v>
      </c>
      <c r="D826" s="9">
        <v>189</v>
      </c>
      <c r="E826" s="9">
        <v>179</v>
      </c>
      <c r="F826" s="9">
        <v>85</v>
      </c>
    </row>
    <row r="827" spans="1:6" x14ac:dyDescent="0.3">
      <c r="A827" s="3" t="s">
        <v>195</v>
      </c>
      <c r="B827" s="7" t="s">
        <v>58</v>
      </c>
      <c r="C827" s="7" t="s">
        <v>62</v>
      </c>
      <c r="D827" s="9">
        <v>5600</v>
      </c>
      <c r="E827" s="9">
        <v>5018</v>
      </c>
      <c r="F827" s="9">
        <v>950</v>
      </c>
    </row>
    <row r="828" spans="1:6" x14ac:dyDescent="0.3">
      <c r="A828" s="3" t="s">
        <v>195</v>
      </c>
      <c r="B828" s="7" t="s">
        <v>58</v>
      </c>
      <c r="C828" s="7" t="s">
        <v>66</v>
      </c>
      <c r="D828" s="9">
        <v>5617</v>
      </c>
      <c r="E828" s="9">
        <v>5164</v>
      </c>
      <c r="F828" s="9">
        <v>960</v>
      </c>
    </row>
    <row r="829" spans="1:6" x14ac:dyDescent="0.3">
      <c r="A829" s="3" t="s">
        <v>195</v>
      </c>
      <c r="B829" s="7" t="s">
        <v>58</v>
      </c>
      <c r="C829" s="7" t="s">
        <v>70</v>
      </c>
      <c r="D829" s="9">
        <v>5583</v>
      </c>
      <c r="E829" s="9">
        <v>5327</v>
      </c>
      <c r="F829" s="9">
        <v>969</v>
      </c>
    </row>
    <row r="830" spans="1:6" x14ac:dyDescent="0.3">
      <c r="A830" s="3" t="s">
        <v>195</v>
      </c>
      <c r="B830" s="7" t="s">
        <v>58</v>
      </c>
      <c r="C830" s="7" t="s">
        <v>74</v>
      </c>
      <c r="D830" s="9">
        <v>5628</v>
      </c>
      <c r="E830" s="9">
        <v>5067</v>
      </c>
      <c r="F830" s="9">
        <v>940</v>
      </c>
    </row>
    <row r="831" spans="1:6" x14ac:dyDescent="0.3">
      <c r="A831" s="3" t="s">
        <v>195</v>
      </c>
      <c r="B831" s="7" t="s">
        <v>58</v>
      </c>
      <c r="C831" s="7" t="s">
        <v>76</v>
      </c>
      <c r="D831" s="9">
        <v>5611</v>
      </c>
      <c r="E831" s="9">
        <v>5285</v>
      </c>
      <c r="F831" s="9">
        <v>950</v>
      </c>
    </row>
    <row r="832" spans="1:6" x14ac:dyDescent="0.3">
      <c r="A832" s="3" t="s">
        <v>195</v>
      </c>
      <c r="B832" s="7" t="s">
        <v>59</v>
      </c>
      <c r="C832" s="7" t="s">
        <v>62</v>
      </c>
      <c r="D832" s="9">
        <v>5450</v>
      </c>
      <c r="E832" s="9">
        <v>4851</v>
      </c>
      <c r="F832" s="9">
        <v>930</v>
      </c>
    </row>
    <row r="833" spans="1:6" x14ac:dyDescent="0.3">
      <c r="A833" s="3" t="s">
        <v>195</v>
      </c>
      <c r="B833" s="7" t="s">
        <v>59</v>
      </c>
      <c r="C833" s="7" t="s">
        <v>66</v>
      </c>
      <c r="D833" s="9">
        <v>5466</v>
      </c>
      <c r="E833" s="9">
        <v>5066</v>
      </c>
      <c r="F833" s="9">
        <v>939</v>
      </c>
    </row>
    <row r="834" spans="1:6" x14ac:dyDescent="0.3">
      <c r="A834" s="3" t="s">
        <v>195</v>
      </c>
      <c r="B834" s="7" t="s">
        <v>59</v>
      </c>
      <c r="C834" s="7" t="s">
        <v>70</v>
      </c>
      <c r="D834" s="9">
        <v>5434</v>
      </c>
      <c r="E834" s="9">
        <v>5155</v>
      </c>
      <c r="F834" s="9">
        <v>949</v>
      </c>
    </row>
    <row r="835" spans="1:6" x14ac:dyDescent="0.3">
      <c r="A835" s="3" t="s">
        <v>195</v>
      </c>
      <c r="B835" s="7" t="s">
        <v>59</v>
      </c>
      <c r="C835" s="7" t="s">
        <v>74</v>
      </c>
      <c r="D835" s="9">
        <v>5477</v>
      </c>
      <c r="E835" s="9">
        <v>4938</v>
      </c>
      <c r="F835" s="9">
        <v>921</v>
      </c>
    </row>
    <row r="836" spans="1:6" x14ac:dyDescent="0.3">
      <c r="A836" s="3" t="s">
        <v>195</v>
      </c>
      <c r="B836" s="7" t="s">
        <v>59</v>
      </c>
      <c r="C836" s="7" t="s">
        <v>76</v>
      </c>
      <c r="D836" s="9">
        <v>5461</v>
      </c>
      <c r="E836" s="9">
        <v>5130</v>
      </c>
      <c r="F836" s="9">
        <v>930</v>
      </c>
    </row>
    <row r="837" spans="1:6" x14ac:dyDescent="0.3">
      <c r="A837" s="3" t="s">
        <v>195</v>
      </c>
      <c r="B837" s="7" t="s">
        <v>60</v>
      </c>
      <c r="C837" s="7" t="s">
        <v>62</v>
      </c>
      <c r="D837" s="9">
        <v>5300</v>
      </c>
      <c r="E837" s="9">
        <v>4790</v>
      </c>
      <c r="F837" s="9">
        <v>920</v>
      </c>
    </row>
    <row r="838" spans="1:6" x14ac:dyDescent="0.3">
      <c r="A838" s="3" t="s">
        <v>195</v>
      </c>
      <c r="B838" s="7" t="s">
        <v>60</v>
      </c>
      <c r="C838" s="7" t="s">
        <v>66</v>
      </c>
      <c r="D838" s="9">
        <v>5316</v>
      </c>
      <c r="E838" s="9">
        <v>4848</v>
      </c>
      <c r="F838" s="9">
        <v>929</v>
      </c>
    </row>
    <row r="839" spans="1:6" x14ac:dyDescent="0.3">
      <c r="A839" s="3" t="s">
        <v>195</v>
      </c>
      <c r="B839" s="7" t="s">
        <v>60</v>
      </c>
      <c r="C839" s="7" t="s">
        <v>70</v>
      </c>
      <c r="D839" s="9">
        <v>5284</v>
      </c>
      <c r="E839" s="9">
        <v>5034</v>
      </c>
      <c r="F839" s="9">
        <v>938</v>
      </c>
    </row>
    <row r="840" spans="1:6" x14ac:dyDescent="0.3">
      <c r="A840" s="3" t="s">
        <v>195</v>
      </c>
      <c r="B840" s="7" t="s">
        <v>60</v>
      </c>
      <c r="C840" s="7" t="s">
        <v>74</v>
      </c>
      <c r="D840" s="9">
        <v>5326</v>
      </c>
      <c r="E840" s="9">
        <v>4762</v>
      </c>
      <c r="F840" s="9">
        <v>911</v>
      </c>
    </row>
    <row r="841" spans="1:6" x14ac:dyDescent="0.3">
      <c r="A841" s="3" t="s">
        <v>195</v>
      </c>
      <c r="B841" s="7" t="s">
        <v>60</v>
      </c>
      <c r="C841" s="7" t="s">
        <v>76</v>
      </c>
      <c r="D841" s="9">
        <v>5311</v>
      </c>
      <c r="E841" s="9">
        <v>5012</v>
      </c>
      <c r="F841" s="9">
        <v>920</v>
      </c>
    </row>
    <row r="842" spans="1:6" x14ac:dyDescent="0.3">
      <c r="A842" s="3" t="s">
        <v>195</v>
      </c>
      <c r="B842" s="7" t="s">
        <v>61</v>
      </c>
      <c r="C842" s="7" t="s">
        <v>62</v>
      </c>
      <c r="D842" s="9">
        <v>1300</v>
      </c>
      <c r="E842" s="9">
        <v>1169</v>
      </c>
      <c r="F842" s="9">
        <v>345</v>
      </c>
    </row>
    <row r="843" spans="1:6" x14ac:dyDescent="0.3">
      <c r="A843" s="3" t="s">
        <v>195</v>
      </c>
      <c r="B843" s="7" t="s">
        <v>61</v>
      </c>
      <c r="C843" s="7" t="s">
        <v>66</v>
      </c>
      <c r="D843" s="9">
        <v>1304</v>
      </c>
      <c r="E843" s="9">
        <v>1199</v>
      </c>
      <c r="F843" s="9">
        <v>348</v>
      </c>
    </row>
    <row r="844" spans="1:6" x14ac:dyDescent="0.3">
      <c r="A844" s="3" t="s">
        <v>195</v>
      </c>
      <c r="B844" s="7" t="s">
        <v>61</v>
      </c>
      <c r="C844" s="7" t="s">
        <v>70</v>
      </c>
      <c r="D844" s="9">
        <v>1296</v>
      </c>
      <c r="E844" s="9">
        <v>1226</v>
      </c>
      <c r="F844" s="9">
        <v>352</v>
      </c>
    </row>
    <row r="845" spans="1:6" x14ac:dyDescent="0.3">
      <c r="A845" s="3" t="s">
        <v>195</v>
      </c>
      <c r="B845" s="7" t="s">
        <v>61</v>
      </c>
      <c r="C845" s="7" t="s">
        <v>74</v>
      </c>
      <c r="D845" s="9">
        <v>1306</v>
      </c>
      <c r="E845" s="9">
        <v>1162</v>
      </c>
      <c r="F845" s="9">
        <v>342</v>
      </c>
    </row>
    <row r="846" spans="1:6" x14ac:dyDescent="0.3">
      <c r="A846" s="3" t="s">
        <v>195</v>
      </c>
      <c r="B846" s="7" t="s">
        <v>61</v>
      </c>
      <c r="C846" s="7" t="s">
        <v>76</v>
      </c>
      <c r="D846" s="9">
        <v>1303</v>
      </c>
      <c r="E846" s="9">
        <v>1229</v>
      </c>
      <c r="F846" s="9">
        <v>345</v>
      </c>
    </row>
    <row r="847" spans="1:6" x14ac:dyDescent="0.3">
      <c r="A847" s="3" t="s">
        <v>216</v>
      </c>
      <c r="B847" s="7" t="s">
        <v>46</v>
      </c>
      <c r="C847" s="7" t="s">
        <v>62</v>
      </c>
      <c r="D847" s="9">
        <v>325</v>
      </c>
      <c r="E847" s="9">
        <v>291</v>
      </c>
      <c r="F847" s="9">
        <v>185</v>
      </c>
    </row>
    <row r="848" spans="1:6" x14ac:dyDescent="0.3">
      <c r="A848" s="3" t="s">
        <v>216</v>
      </c>
      <c r="B848" s="7" t="s">
        <v>46</v>
      </c>
      <c r="C848" s="7" t="s">
        <v>66</v>
      </c>
      <c r="D848" s="9">
        <v>326</v>
      </c>
      <c r="E848" s="9">
        <v>302</v>
      </c>
      <c r="F848" s="9">
        <v>187</v>
      </c>
    </row>
    <row r="849" spans="1:6" x14ac:dyDescent="0.3">
      <c r="A849" s="3" t="s">
        <v>216</v>
      </c>
      <c r="B849" s="7" t="s">
        <v>46</v>
      </c>
      <c r="C849" s="7" t="s">
        <v>70</v>
      </c>
      <c r="D849" s="9">
        <v>324</v>
      </c>
      <c r="E849" s="9">
        <v>310</v>
      </c>
      <c r="F849" s="9">
        <v>189</v>
      </c>
    </row>
    <row r="850" spans="1:6" x14ac:dyDescent="0.3">
      <c r="A850" s="3" t="s">
        <v>216</v>
      </c>
      <c r="B850" s="7" t="s">
        <v>46</v>
      </c>
      <c r="C850" s="7" t="s">
        <v>74</v>
      </c>
      <c r="D850" s="9">
        <v>327</v>
      </c>
      <c r="E850" s="9">
        <v>296</v>
      </c>
      <c r="F850" s="9">
        <v>183</v>
      </c>
    </row>
    <row r="851" spans="1:6" x14ac:dyDescent="0.3">
      <c r="A851" s="3" t="s">
        <v>216</v>
      </c>
      <c r="B851" s="7" t="s">
        <v>46</v>
      </c>
      <c r="C851" s="7" t="s">
        <v>76</v>
      </c>
      <c r="D851" s="9">
        <v>326</v>
      </c>
      <c r="E851" s="9">
        <v>306</v>
      </c>
      <c r="F851" s="9">
        <v>185</v>
      </c>
    </row>
    <row r="852" spans="1:6" x14ac:dyDescent="0.3">
      <c r="A852" s="3" t="s">
        <v>216</v>
      </c>
      <c r="B852" s="7" t="s">
        <v>49</v>
      </c>
      <c r="C852" s="7" t="s">
        <v>62</v>
      </c>
      <c r="D852" s="9">
        <v>336</v>
      </c>
      <c r="E852" s="9">
        <v>304</v>
      </c>
      <c r="F852" s="9">
        <v>195</v>
      </c>
    </row>
    <row r="853" spans="1:6" x14ac:dyDescent="0.3">
      <c r="A853" s="3" t="s">
        <v>216</v>
      </c>
      <c r="B853" s="7" t="s">
        <v>49</v>
      </c>
      <c r="C853" s="7" t="s">
        <v>66</v>
      </c>
      <c r="D853" s="9">
        <v>337</v>
      </c>
      <c r="E853" s="9">
        <v>310</v>
      </c>
      <c r="F853" s="9">
        <v>197</v>
      </c>
    </row>
    <row r="854" spans="1:6" x14ac:dyDescent="0.3">
      <c r="A854" s="3" t="s">
        <v>216</v>
      </c>
      <c r="B854" s="7" t="s">
        <v>49</v>
      </c>
      <c r="C854" s="7" t="s">
        <v>70</v>
      </c>
      <c r="D854" s="9">
        <v>335</v>
      </c>
      <c r="E854" s="9">
        <v>320</v>
      </c>
      <c r="F854" s="9">
        <v>199</v>
      </c>
    </row>
    <row r="855" spans="1:6" x14ac:dyDescent="0.3">
      <c r="A855" s="3" t="s">
        <v>216</v>
      </c>
      <c r="B855" s="7" t="s">
        <v>49</v>
      </c>
      <c r="C855" s="7" t="s">
        <v>74</v>
      </c>
      <c r="D855" s="9">
        <v>338</v>
      </c>
      <c r="E855" s="9">
        <v>302</v>
      </c>
      <c r="F855" s="9">
        <v>193</v>
      </c>
    </row>
    <row r="856" spans="1:6" x14ac:dyDescent="0.3">
      <c r="A856" s="3" t="s">
        <v>216</v>
      </c>
      <c r="B856" s="7" t="s">
        <v>49</v>
      </c>
      <c r="C856" s="7" t="s">
        <v>76</v>
      </c>
      <c r="D856" s="9">
        <v>337</v>
      </c>
      <c r="E856" s="9">
        <v>317</v>
      </c>
      <c r="F856" s="9">
        <v>195</v>
      </c>
    </row>
    <row r="857" spans="1:6" x14ac:dyDescent="0.3">
      <c r="A857" s="3" t="s">
        <v>216</v>
      </c>
      <c r="B857" s="7" t="s">
        <v>50</v>
      </c>
      <c r="C857" s="7" t="s">
        <v>62</v>
      </c>
      <c r="D857" s="9">
        <v>346</v>
      </c>
      <c r="E857" s="9">
        <v>313</v>
      </c>
      <c r="F857" s="9">
        <v>200</v>
      </c>
    </row>
    <row r="858" spans="1:6" x14ac:dyDescent="0.3">
      <c r="A858" s="3" t="s">
        <v>216</v>
      </c>
      <c r="B858" s="7" t="s">
        <v>50</v>
      </c>
      <c r="C858" s="7" t="s">
        <v>66</v>
      </c>
      <c r="D858" s="9">
        <v>347</v>
      </c>
      <c r="E858" s="9">
        <v>318</v>
      </c>
      <c r="F858" s="9">
        <v>202</v>
      </c>
    </row>
    <row r="859" spans="1:6" x14ac:dyDescent="0.3">
      <c r="A859" s="3" t="s">
        <v>216</v>
      </c>
      <c r="B859" s="7" t="s">
        <v>50</v>
      </c>
      <c r="C859" s="7" t="s">
        <v>70</v>
      </c>
      <c r="D859" s="9">
        <v>345</v>
      </c>
      <c r="E859" s="9">
        <v>327</v>
      </c>
      <c r="F859" s="9">
        <v>204</v>
      </c>
    </row>
    <row r="860" spans="1:6" x14ac:dyDescent="0.3">
      <c r="A860" s="3" t="s">
        <v>216</v>
      </c>
      <c r="B860" s="7" t="s">
        <v>50</v>
      </c>
      <c r="C860" s="7" t="s">
        <v>74</v>
      </c>
      <c r="D860" s="9">
        <v>348</v>
      </c>
      <c r="E860" s="9">
        <v>312</v>
      </c>
      <c r="F860" s="9">
        <v>198</v>
      </c>
    </row>
    <row r="861" spans="1:6" x14ac:dyDescent="0.3">
      <c r="A861" s="3" t="s">
        <v>216</v>
      </c>
      <c r="B861" s="7" t="s">
        <v>50</v>
      </c>
      <c r="C861" s="7" t="s">
        <v>76</v>
      </c>
      <c r="D861" s="9">
        <v>347</v>
      </c>
      <c r="E861" s="9">
        <v>327</v>
      </c>
      <c r="F861" s="9">
        <v>200</v>
      </c>
    </row>
    <row r="862" spans="1:6" x14ac:dyDescent="0.3">
      <c r="A862" s="3" t="s">
        <v>216</v>
      </c>
      <c r="B862" s="7" t="s">
        <v>51</v>
      </c>
      <c r="C862" s="7" t="s">
        <v>62</v>
      </c>
      <c r="D862" s="9">
        <v>387</v>
      </c>
      <c r="E862" s="9">
        <v>349</v>
      </c>
      <c r="F862" s="9">
        <v>215</v>
      </c>
    </row>
    <row r="863" spans="1:6" x14ac:dyDescent="0.3">
      <c r="A863" s="3" t="s">
        <v>216</v>
      </c>
      <c r="B863" s="7" t="s">
        <v>51</v>
      </c>
      <c r="C863" s="7" t="s">
        <v>66</v>
      </c>
      <c r="D863" s="9">
        <v>388</v>
      </c>
      <c r="E863" s="9">
        <v>355</v>
      </c>
      <c r="F863" s="9">
        <v>217</v>
      </c>
    </row>
    <row r="864" spans="1:6" x14ac:dyDescent="0.3">
      <c r="A864" s="3" t="s">
        <v>216</v>
      </c>
      <c r="B864" s="7" t="s">
        <v>51</v>
      </c>
      <c r="C864" s="7" t="s">
        <v>70</v>
      </c>
      <c r="D864" s="9">
        <v>386</v>
      </c>
      <c r="E864" s="9">
        <v>364</v>
      </c>
      <c r="F864" s="9">
        <v>219</v>
      </c>
    </row>
    <row r="865" spans="1:6" x14ac:dyDescent="0.3">
      <c r="A865" s="3" t="s">
        <v>216</v>
      </c>
      <c r="B865" s="7" t="s">
        <v>51</v>
      </c>
      <c r="C865" s="7" t="s">
        <v>74</v>
      </c>
      <c r="D865" s="9">
        <v>389</v>
      </c>
      <c r="E865" s="9">
        <v>352</v>
      </c>
      <c r="F865" s="9">
        <v>213</v>
      </c>
    </row>
    <row r="866" spans="1:6" x14ac:dyDescent="0.3">
      <c r="A866" s="3" t="s">
        <v>216</v>
      </c>
      <c r="B866" s="7" t="s">
        <v>51</v>
      </c>
      <c r="C866" s="7" t="s">
        <v>76</v>
      </c>
      <c r="D866" s="9">
        <v>388</v>
      </c>
      <c r="E866" s="9">
        <v>364</v>
      </c>
      <c r="F866" s="9">
        <v>215</v>
      </c>
    </row>
    <row r="867" spans="1:6" x14ac:dyDescent="0.3">
      <c r="A867" s="3" t="s">
        <v>216</v>
      </c>
      <c r="B867" s="7" t="s">
        <v>52</v>
      </c>
      <c r="C867" s="7" t="s">
        <v>62</v>
      </c>
      <c r="D867" s="9">
        <v>285</v>
      </c>
      <c r="E867" s="9">
        <v>257</v>
      </c>
      <c r="F867" s="9">
        <v>180</v>
      </c>
    </row>
    <row r="868" spans="1:6" x14ac:dyDescent="0.3">
      <c r="A868" s="3" t="s">
        <v>216</v>
      </c>
      <c r="B868" s="7" t="s">
        <v>52</v>
      </c>
      <c r="C868" s="7" t="s">
        <v>66</v>
      </c>
      <c r="D868" s="9">
        <v>286</v>
      </c>
      <c r="E868" s="9">
        <v>266</v>
      </c>
      <c r="F868" s="9">
        <v>182</v>
      </c>
    </row>
    <row r="869" spans="1:6" x14ac:dyDescent="0.3">
      <c r="A869" s="3" t="s">
        <v>216</v>
      </c>
      <c r="B869" s="7" t="s">
        <v>52</v>
      </c>
      <c r="C869" s="7" t="s">
        <v>70</v>
      </c>
      <c r="D869" s="9">
        <v>284</v>
      </c>
      <c r="E869" s="9">
        <v>269</v>
      </c>
      <c r="F869" s="9">
        <v>184</v>
      </c>
    </row>
    <row r="870" spans="1:6" x14ac:dyDescent="0.3">
      <c r="A870" s="3" t="s">
        <v>216</v>
      </c>
      <c r="B870" s="7" t="s">
        <v>52</v>
      </c>
      <c r="C870" s="7" t="s">
        <v>74</v>
      </c>
      <c r="D870" s="9">
        <v>286</v>
      </c>
      <c r="E870" s="9">
        <v>258</v>
      </c>
      <c r="F870" s="9">
        <v>178</v>
      </c>
    </row>
    <row r="871" spans="1:6" x14ac:dyDescent="0.3">
      <c r="A871" s="3" t="s">
        <v>216</v>
      </c>
      <c r="B871" s="7" t="s">
        <v>52</v>
      </c>
      <c r="C871" s="7" t="s">
        <v>76</v>
      </c>
      <c r="D871" s="9">
        <v>286</v>
      </c>
      <c r="E871" s="9">
        <v>270</v>
      </c>
      <c r="F871" s="9">
        <v>180</v>
      </c>
    </row>
    <row r="872" spans="1:6" x14ac:dyDescent="0.3">
      <c r="A872" s="3" t="s">
        <v>216</v>
      </c>
      <c r="B872" s="7" t="s">
        <v>54</v>
      </c>
      <c r="C872" s="7" t="s">
        <v>62</v>
      </c>
      <c r="D872" s="9">
        <v>183</v>
      </c>
      <c r="E872" s="9">
        <v>165</v>
      </c>
      <c r="F872" s="9">
        <v>70</v>
      </c>
    </row>
    <row r="873" spans="1:6" x14ac:dyDescent="0.3">
      <c r="A873" s="3" t="s">
        <v>216</v>
      </c>
      <c r="B873" s="7" t="s">
        <v>54</v>
      </c>
      <c r="C873" s="7" t="s">
        <v>66</v>
      </c>
      <c r="D873" s="9">
        <v>184</v>
      </c>
      <c r="E873" s="9">
        <v>169</v>
      </c>
      <c r="F873" s="9">
        <v>71</v>
      </c>
    </row>
    <row r="874" spans="1:6" x14ac:dyDescent="0.3">
      <c r="A874" s="3" t="s">
        <v>216</v>
      </c>
      <c r="B874" s="7" t="s">
        <v>54</v>
      </c>
      <c r="C874" s="7" t="s">
        <v>70</v>
      </c>
      <c r="D874" s="9">
        <v>182</v>
      </c>
      <c r="E874" s="9">
        <v>173</v>
      </c>
      <c r="F874" s="9">
        <v>71</v>
      </c>
    </row>
    <row r="875" spans="1:6" x14ac:dyDescent="0.3">
      <c r="A875" s="3" t="s">
        <v>216</v>
      </c>
      <c r="B875" s="7" t="s">
        <v>54</v>
      </c>
      <c r="C875" s="7" t="s">
        <v>74</v>
      </c>
      <c r="D875" s="9">
        <v>184</v>
      </c>
      <c r="E875" s="9">
        <v>167</v>
      </c>
      <c r="F875" s="9">
        <v>69</v>
      </c>
    </row>
    <row r="876" spans="1:6" x14ac:dyDescent="0.3">
      <c r="A876" s="3" t="s">
        <v>216</v>
      </c>
      <c r="B876" s="7" t="s">
        <v>54</v>
      </c>
      <c r="C876" s="7" t="s">
        <v>76</v>
      </c>
      <c r="D876" s="9">
        <v>183</v>
      </c>
      <c r="E876" s="9">
        <v>173</v>
      </c>
      <c r="F876" s="9">
        <v>70</v>
      </c>
    </row>
    <row r="877" spans="1:6" x14ac:dyDescent="0.3">
      <c r="A877" s="3" t="s">
        <v>216</v>
      </c>
      <c r="B877" s="7" t="s">
        <v>55</v>
      </c>
      <c r="C877" s="7" t="s">
        <v>62</v>
      </c>
      <c r="D877" s="9">
        <v>203</v>
      </c>
      <c r="E877" s="9">
        <v>182</v>
      </c>
      <c r="F877" s="9">
        <v>80</v>
      </c>
    </row>
    <row r="878" spans="1:6" x14ac:dyDescent="0.3">
      <c r="A878" s="3" t="s">
        <v>216</v>
      </c>
      <c r="B878" s="7" t="s">
        <v>55</v>
      </c>
      <c r="C878" s="7" t="s">
        <v>66</v>
      </c>
      <c r="D878" s="9">
        <v>204</v>
      </c>
      <c r="E878" s="9">
        <v>187</v>
      </c>
      <c r="F878" s="9">
        <v>81</v>
      </c>
    </row>
    <row r="879" spans="1:6" x14ac:dyDescent="0.3">
      <c r="A879" s="3" t="s">
        <v>216</v>
      </c>
      <c r="B879" s="7" t="s">
        <v>55</v>
      </c>
      <c r="C879" s="7" t="s">
        <v>70</v>
      </c>
      <c r="D879" s="9">
        <v>202</v>
      </c>
      <c r="E879" s="9">
        <v>192</v>
      </c>
      <c r="F879" s="9">
        <v>82</v>
      </c>
    </row>
    <row r="880" spans="1:6" x14ac:dyDescent="0.3">
      <c r="A880" s="3" t="s">
        <v>216</v>
      </c>
      <c r="B880" s="7" t="s">
        <v>55</v>
      </c>
      <c r="C880" s="7" t="s">
        <v>74</v>
      </c>
      <c r="D880" s="9">
        <v>204</v>
      </c>
      <c r="E880" s="9">
        <v>184</v>
      </c>
      <c r="F880" s="9">
        <v>79</v>
      </c>
    </row>
    <row r="881" spans="1:6" x14ac:dyDescent="0.3">
      <c r="A881" s="3" t="s">
        <v>216</v>
      </c>
      <c r="B881" s="7" t="s">
        <v>55</v>
      </c>
      <c r="C881" s="7" t="s">
        <v>76</v>
      </c>
      <c r="D881" s="9">
        <v>203</v>
      </c>
      <c r="E881" s="9">
        <v>193</v>
      </c>
      <c r="F881" s="9">
        <v>80</v>
      </c>
    </row>
    <row r="882" spans="1:6" x14ac:dyDescent="0.3">
      <c r="A882" s="3" t="s">
        <v>216</v>
      </c>
      <c r="B882" s="7" t="s">
        <v>56</v>
      </c>
      <c r="C882" s="7" t="s">
        <v>62</v>
      </c>
      <c r="D882" s="9">
        <v>223</v>
      </c>
      <c r="E882" s="9">
        <v>201</v>
      </c>
      <c r="F882" s="9">
        <v>90</v>
      </c>
    </row>
    <row r="883" spans="1:6" x14ac:dyDescent="0.3">
      <c r="A883" s="3" t="s">
        <v>216</v>
      </c>
      <c r="B883" s="7" t="s">
        <v>56</v>
      </c>
      <c r="C883" s="7" t="s">
        <v>66</v>
      </c>
      <c r="D883" s="9">
        <v>224</v>
      </c>
      <c r="E883" s="9">
        <v>206</v>
      </c>
      <c r="F883" s="9">
        <v>91</v>
      </c>
    </row>
    <row r="884" spans="1:6" x14ac:dyDescent="0.3">
      <c r="A884" s="3" t="s">
        <v>216</v>
      </c>
      <c r="B884" s="7" t="s">
        <v>56</v>
      </c>
      <c r="C884" s="7" t="s">
        <v>70</v>
      </c>
      <c r="D884" s="9">
        <v>222</v>
      </c>
      <c r="E884" s="9">
        <v>212</v>
      </c>
      <c r="F884" s="9">
        <v>92</v>
      </c>
    </row>
    <row r="885" spans="1:6" x14ac:dyDescent="0.3">
      <c r="A885" s="3" t="s">
        <v>216</v>
      </c>
      <c r="B885" s="7" t="s">
        <v>56</v>
      </c>
      <c r="C885" s="7" t="s">
        <v>74</v>
      </c>
      <c r="D885" s="9">
        <v>224</v>
      </c>
      <c r="E885" s="9">
        <v>202</v>
      </c>
      <c r="F885" s="9">
        <v>89</v>
      </c>
    </row>
    <row r="886" spans="1:6" x14ac:dyDescent="0.3">
      <c r="A886" s="3" t="s">
        <v>216</v>
      </c>
      <c r="B886" s="7" t="s">
        <v>56</v>
      </c>
      <c r="C886" s="7" t="s">
        <v>76</v>
      </c>
      <c r="D886" s="9">
        <v>223</v>
      </c>
      <c r="E886" s="9">
        <v>211</v>
      </c>
      <c r="F886" s="9">
        <v>90</v>
      </c>
    </row>
    <row r="887" spans="1:6" x14ac:dyDescent="0.3">
      <c r="A887" s="3" t="s">
        <v>216</v>
      </c>
      <c r="B887" s="7" t="s">
        <v>57</v>
      </c>
      <c r="C887" s="7" t="s">
        <v>62</v>
      </c>
      <c r="D887" s="9">
        <v>193</v>
      </c>
      <c r="E887" s="9">
        <v>174</v>
      </c>
      <c r="F887" s="9">
        <v>85</v>
      </c>
    </row>
    <row r="888" spans="1:6" x14ac:dyDescent="0.3">
      <c r="A888" s="3" t="s">
        <v>216</v>
      </c>
      <c r="B888" s="7" t="s">
        <v>57</v>
      </c>
      <c r="C888" s="7" t="s">
        <v>66</v>
      </c>
      <c r="D888" s="9">
        <v>194</v>
      </c>
      <c r="E888" s="9">
        <v>180</v>
      </c>
      <c r="F888" s="9">
        <v>86</v>
      </c>
    </row>
    <row r="889" spans="1:6" x14ac:dyDescent="0.3">
      <c r="A889" s="3" t="s">
        <v>216</v>
      </c>
      <c r="B889" s="7" t="s">
        <v>57</v>
      </c>
      <c r="C889" s="7" t="s">
        <v>70</v>
      </c>
      <c r="D889" s="9">
        <v>192</v>
      </c>
      <c r="E889" s="9">
        <v>182</v>
      </c>
      <c r="F889" s="9">
        <v>87</v>
      </c>
    </row>
    <row r="890" spans="1:6" x14ac:dyDescent="0.3">
      <c r="A890" s="3" t="s">
        <v>216</v>
      </c>
      <c r="B890" s="7" t="s">
        <v>57</v>
      </c>
      <c r="C890" s="7" t="s">
        <v>74</v>
      </c>
      <c r="D890" s="9">
        <v>194</v>
      </c>
      <c r="E890" s="9">
        <v>174</v>
      </c>
      <c r="F890" s="9">
        <v>84</v>
      </c>
    </row>
    <row r="891" spans="1:6" x14ac:dyDescent="0.3">
      <c r="A891" s="3" t="s">
        <v>216</v>
      </c>
      <c r="B891" s="7" t="s">
        <v>57</v>
      </c>
      <c r="C891" s="7" t="s">
        <v>76</v>
      </c>
      <c r="D891" s="9">
        <v>193</v>
      </c>
      <c r="E891" s="9">
        <v>182</v>
      </c>
      <c r="F891" s="9">
        <v>85</v>
      </c>
    </row>
    <row r="892" spans="1:6" x14ac:dyDescent="0.3">
      <c r="A892" s="3" t="s">
        <v>216</v>
      </c>
      <c r="B892" s="7" t="s">
        <v>58</v>
      </c>
      <c r="C892" s="7" t="s">
        <v>62</v>
      </c>
      <c r="D892" s="9">
        <v>5712</v>
      </c>
      <c r="E892" s="9">
        <v>5170</v>
      </c>
      <c r="F892" s="9">
        <v>950</v>
      </c>
    </row>
    <row r="893" spans="1:6" x14ac:dyDescent="0.3">
      <c r="A893" s="3" t="s">
        <v>216</v>
      </c>
      <c r="B893" s="7" t="s">
        <v>58</v>
      </c>
      <c r="C893" s="7" t="s">
        <v>66</v>
      </c>
      <c r="D893" s="9">
        <v>5729</v>
      </c>
      <c r="E893" s="9">
        <v>5263</v>
      </c>
      <c r="F893" s="9">
        <v>960</v>
      </c>
    </row>
    <row r="894" spans="1:6" x14ac:dyDescent="0.3">
      <c r="A894" s="3" t="s">
        <v>216</v>
      </c>
      <c r="B894" s="7" t="s">
        <v>58</v>
      </c>
      <c r="C894" s="7" t="s">
        <v>70</v>
      </c>
      <c r="D894" s="9">
        <v>5695</v>
      </c>
      <c r="E894" s="9">
        <v>5390</v>
      </c>
      <c r="F894" s="9">
        <v>969</v>
      </c>
    </row>
    <row r="895" spans="1:6" x14ac:dyDescent="0.3">
      <c r="A895" s="3" t="s">
        <v>216</v>
      </c>
      <c r="B895" s="7" t="s">
        <v>58</v>
      </c>
      <c r="C895" s="7" t="s">
        <v>74</v>
      </c>
      <c r="D895" s="9">
        <v>5741</v>
      </c>
      <c r="E895" s="9">
        <v>5164</v>
      </c>
      <c r="F895" s="9">
        <v>940</v>
      </c>
    </row>
    <row r="896" spans="1:6" x14ac:dyDescent="0.3">
      <c r="A896" s="3" t="s">
        <v>216</v>
      </c>
      <c r="B896" s="7" t="s">
        <v>58</v>
      </c>
      <c r="C896" s="7" t="s">
        <v>76</v>
      </c>
      <c r="D896" s="9">
        <v>5723</v>
      </c>
      <c r="E896" s="9">
        <v>5363</v>
      </c>
      <c r="F896" s="9">
        <v>950</v>
      </c>
    </row>
    <row r="897" spans="1:6" x14ac:dyDescent="0.3">
      <c r="A897" s="3" t="s">
        <v>216</v>
      </c>
      <c r="B897" s="7" t="s">
        <v>59</v>
      </c>
      <c r="C897" s="7" t="s">
        <v>62</v>
      </c>
      <c r="D897" s="9">
        <v>5559</v>
      </c>
      <c r="E897" s="9">
        <v>4990</v>
      </c>
      <c r="F897" s="9">
        <v>930</v>
      </c>
    </row>
    <row r="898" spans="1:6" x14ac:dyDescent="0.3">
      <c r="A898" s="3" t="s">
        <v>216</v>
      </c>
      <c r="B898" s="7" t="s">
        <v>59</v>
      </c>
      <c r="C898" s="7" t="s">
        <v>66</v>
      </c>
      <c r="D898" s="9">
        <v>5576</v>
      </c>
      <c r="E898" s="9">
        <v>5103</v>
      </c>
      <c r="F898" s="9">
        <v>939</v>
      </c>
    </row>
    <row r="899" spans="1:6" x14ac:dyDescent="0.3">
      <c r="A899" s="3" t="s">
        <v>216</v>
      </c>
      <c r="B899" s="7" t="s">
        <v>59</v>
      </c>
      <c r="C899" s="7" t="s">
        <v>70</v>
      </c>
      <c r="D899" s="9">
        <v>5542</v>
      </c>
      <c r="E899" s="9">
        <v>5236</v>
      </c>
      <c r="F899" s="9">
        <v>949</v>
      </c>
    </row>
    <row r="900" spans="1:6" x14ac:dyDescent="0.3">
      <c r="A900" s="3" t="s">
        <v>216</v>
      </c>
      <c r="B900" s="7" t="s">
        <v>59</v>
      </c>
      <c r="C900" s="7" t="s">
        <v>74</v>
      </c>
      <c r="D900" s="9">
        <v>5587</v>
      </c>
      <c r="E900" s="9">
        <v>5036</v>
      </c>
      <c r="F900" s="9">
        <v>921</v>
      </c>
    </row>
    <row r="901" spans="1:6" x14ac:dyDescent="0.3">
      <c r="A901" s="3" t="s">
        <v>216</v>
      </c>
      <c r="B901" s="7" t="s">
        <v>59</v>
      </c>
      <c r="C901" s="7" t="s">
        <v>76</v>
      </c>
      <c r="D901" s="9">
        <v>5570</v>
      </c>
      <c r="E901" s="9">
        <v>5204</v>
      </c>
      <c r="F901" s="9">
        <v>930</v>
      </c>
    </row>
    <row r="902" spans="1:6" x14ac:dyDescent="0.3">
      <c r="A902" s="3" t="s">
        <v>216</v>
      </c>
      <c r="B902" s="7" t="s">
        <v>60</v>
      </c>
      <c r="C902" s="7" t="s">
        <v>62</v>
      </c>
      <c r="D902" s="9">
        <v>5406</v>
      </c>
      <c r="E902" s="9">
        <v>4847</v>
      </c>
      <c r="F902" s="9">
        <v>920</v>
      </c>
    </row>
    <row r="903" spans="1:6" x14ac:dyDescent="0.3">
      <c r="A903" s="3" t="s">
        <v>216</v>
      </c>
      <c r="B903" s="7" t="s">
        <v>60</v>
      </c>
      <c r="C903" s="7" t="s">
        <v>66</v>
      </c>
      <c r="D903" s="9">
        <v>5422</v>
      </c>
      <c r="E903" s="9">
        <v>4986</v>
      </c>
      <c r="F903" s="9">
        <v>929</v>
      </c>
    </row>
    <row r="904" spans="1:6" x14ac:dyDescent="0.3">
      <c r="A904" s="3" t="s">
        <v>216</v>
      </c>
      <c r="B904" s="7" t="s">
        <v>60</v>
      </c>
      <c r="C904" s="7" t="s">
        <v>70</v>
      </c>
      <c r="D904" s="9">
        <v>5390</v>
      </c>
      <c r="E904" s="9">
        <v>5139</v>
      </c>
      <c r="F904" s="9">
        <v>938</v>
      </c>
    </row>
    <row r="905" spans="1:6" x14ac:dyDescent="0.3">
      <c r="A905" s="3" t="s">
        <v>216</v>
      </c>
      <c r="B905" s="7" t="s">
        <v>60</v>
      </c>
      <c r="C905" s="7" t="s">
        <v>74</v>
      </c>
      <c r="D905" s="9">
        <v>5433</v>
      </c>
      <c r="E905" s="9">
        <v>4947</v>
      </c>
      <c r="F905" s="9">
        <v>911</v>
      </c>
    </row>
    <row r="906" spans="1:6" x14ac:dyDescent="0.3">
      <c r="A906" s="3" t="s">
        <v>216</v>
      </c>
      <c r="B906" s="7" t="s">
        <v>60</v>
      </c>
      <c r="C906" s="7" t="s">
        <v>76</v>
      </c>
      <c r="D906" s="9">
        <v>5417</v>
      </c>
      <c r="E906" s="9">
        <v>5117</v>
      </c>
      <c r="F906" s="9">
        <v>920</v>
      </c>
    </row>
    <row r="907" spans="1:6" x14ac:dyDescent="0.3">
      <c r="A907" s="3" t="s">
        <v>216</v>
      </c>
      <c r="B907" s="7" t="s">
        <v>61</v>
      </c>
      <c r="C907" s="7" t="s">
        <v>62</v>
      </c>
      <c r="D907" s="9">
        <v>1326</v>
      </c>
      <c r="E907" s="9">
        <v>1188</v>
      </c>
      <c r="F907" s="9">
        <v>345</v>
      </c>
    </row>
    <row r="908" spans="1:6" x14ac:dyDescent="0.3">
      <c r="A908" s="3" t="s">
        <v>216</v>
      </c>
      <c r="B908" s="7" t="s">
        <v>61</v>
      </c>
      <c r="C908" s="7" t="s">
        <v>66</v>
      </c>
      <c r="D908" s="9">
        <v>1330</v>
      </c>
      <c r="E908" s="9">
        <v>1234</v>
      </c>
      <c r="F908" s="9">
        <v>348</v>
      </c>
    </row>
    <row r="909" spans="1:6" x14ac:dyDescent="0.3">
      <c r="A909" s="3" t="s">
        <v>216</v>
      </c>
      <c r="B909" s="7" t="s">
        <v>61</v>
      </c>
      <c r="C909" s="7" t="s">
        <v>70</v>
      </c>
      <c r="D909" s="9">
        <v>1322</v>
      </c>
      <c r="E909" s="9">
        <v>1258</v>
      </c>
      <c r="F909" s="9">
        <v>352</v>
      </c>
    </row>
    <row r="910" spans="1:6" x14ac:dyDescent="0.3">
      <c r="A910" s="3" t="s">
        <v>216</v>
      </c>
      <c r="B910" s="7" t="s">
        <v>61</v>
      </c>
      <c r="C910" s="7" t="s">
        <v>74</v>
      </c>
      <c r="D910" s="9">
        <v>1333</v>
      </c>
      <c r="E910" s="9">
        <v>1204</v>
      </c>
      <c r="F910" s="9">
        <v>342</v>
      </c>
    </row>
    <row r="911" spans="1:6" x14ac:dyDescent="0.3">
      <c r="A911" s="3" t="s">
        <v>216</v>
      </c>
      <c r="B911" s="7" t="s">
        <v>61</v>
      </c>
      <c r="C911" s="7" t="s">
        <v>76</v>
      </c>
      <c r="D911" s="9">
        <v>1329</v>
      </c>
      <c r="E911" s="9">
        <v>1257</v>
      </c>
      <c r="F911" s="9">
        <v>345</v>
      </c>
    </row>
    <row r="912" spans="1:6" x14ac:dyDescent="0.3">
      <c r="A912" s="3" t="s">
        <v>142</v>
      </c>
      <c r="B912" s="7" t="s">
        <v>46</v>
      </c>
      <c r="C912" s="7" t="s">
        <v>62</v>
      </c>
      <c r="D912" s="9">
        <v>325</v>
      </c>
      <c r="E912" s="9">
        <v>295</v>
      </c>
      <c r="F912" s="9">
        <v>185</v>
      </c>
    </row>
    <row r="913" spans="1:6" x14ac:dyDescent="0.3">
      <c r="A913" s="3" t="s">
        <v>142</v>
      </c>
      <c r="B913" s="7" t="s">
        <v>46</v>
      </c>
      <c r="C913" s="7" t="s">
        <v>66</v>
      </c>
      <c r="D913" s="9">
        <v>326</v>
      </c>
      <c r="E913" s="9">
        <v>300</v>
      </c>
      <c r="F913" s="9">
        <v>187</v>
      </c>
    </row>
    <row r="914" spans="1:6" x14ac:dyDescent="0.3">
      <c r="A914" s="3" t="s">
        <v>142</v>
      </c>
      <c r="B914" s="7" t="s">
        <v>46</v>
      </c>
      <c r="C914" s="7" t="s">
        <v>70</v>
      </c>
      <c r="D914" s="9">
        <v>324</v>
      </c>
      <c r="E914" s="9">
        <v>307</v>
      </c>
      <c r="F914" s="9">
        <v>189</v>
      </c>
    </row>
    <row r="915" spans="1:6" x14ac:dyDescent="0.3">
      <c r="A915" s="3" t="s">
        <v>142</v>
      </c>
      <c r="B915" s="7" t="s">
        <v>46</v>
      </c>
      <c r="C915" s="7" t="s">
        <v>74</v>
      </c>
      <c r="D915" s="9">
        <v>327</v>
      </c>
      <c r="E915" s="9">
        <v>295</v>
      </c>
      <c r="F915" s="9">
        <v>183</v>
      </c>
    </row>
    <row r="916" spans="1:6" x14ac:dyDescent="0.3">
      <c r="A916" s="3" t="s">
        <v>142</v>
      </c>
      <c r="B916" s="7" t="s">
        <v>46</v>
      </c>
      <c r="C916" s="7" t="s">
        <v>76</v>
      </c>
      <c r="D916" s="9">
        <v>326</v>
      </c>
      <c r="E916" s="9">
        <v>309</v>
      </c>
      <c r="F916" s="9">
        <v>185</v>
      </c>
    </row>
    <row r="917" spans="1:6" x14ac:dyDescent="0.3">
      <c r="A917" s="3" t="s">
        <v>142</v>
      </c>
      <c r="B917" s="7" t="s">
        <v>49</v>
      </c>
      <c r="C917" s="7" t="s">
        <v>62</v>
      </c>
      <c r="D917" s="9">
        <v>336</v>
      </c>
      <c r="E917" s="9">
        <v>303</v>
      </c>
      <c r="F917" s="9">
        <v>195</v>
      </c>
    </row>
    <row r="918" spans="1:6" x14ac:dyDescent="0.3">
      <c r="A918" s="3" t="s">
        <v>142</v>
      </c>
      <c r="B918" s="7" t="s">
        <v>49</v>
      </c>
      <c r="C918" s="7" t="s">
        <v>66</v>
      </c>
      <c r="D918" s="9">
        <v>337</v>
      </c>
      <c r="E918" s="9">
        <v>309</v>
      </c>
      <c r="F918" s="9">
        <v>197</v>
      </c>
    </row>
    <row r="919" spans="1:6" x14ac:dyDescent="0.3">
      <c r="A919" s="3" t="s">
        <v>142</v>
      </c>
      <c r="B919" s="7" t="s">
        <v>49</v>
      </c>
      <c r="C919" s="7" t="s">
        <v>70</v>
      </c>
      <c r="D919" s="9">
        <v>335</v>
      </c>
      <c r="E919" s="9">
        <v>320</v>
      </c>
      <c r="F919" s="9">
        <v>199</v>
      </c>
    </row>
    <row r="920" spans="1:6" x14ac:dyDescent="0.3">
      <c r="A920" s="3" t="s">
        <v>142</v>
      </c>
      <c r="B920" s="7" t="s">
        <v>49</v>
      </c>
      <c r="C920" s="7" t="s">
        <v>74</v>
      </c>
      <c r="D920" s="9">
        <v>338</v>
      </c>
      <c r="E920" s="9">
        <v>307</v>
      </c>
      <c r="F920" s="9">
        <v>193</v>
      </c>
    </row>
    <row r="921" spans="1:6" x14ac:dyDescent="0.3">
      <c r="A921" s="3" t="s">
        <v>142</v>
      </c>
      <c r="B921" s="7" t="s">
        <v>49</v>
      </c>
      <c r="C921" s="7" t="s">
        <v>76</v>
      </c>
      <c r="D921" s="9">
        <v>337</v>
      </c>
      <c r="E921" s="9">
        <v>317</v>
      </c>
      <c r="F921" s="9">
        <v>195</v>
      </c>
    </row>
    <row r="922" spans="1:6" x14ac:dyDescent="0.3">
      <c r="A922" s="3" t="s">
        <v>142</v>
      </c>
      <c r="B922" s="7" t="s">
        <v>50</v>
      </c>
      <c r="C922" s="7" t="s">
        <v>62</v>
      </c>
      <c r="D922" s="9">
        <v>346</v>
      </c>
      <c r="E922" s="9">
        <v>311</v>
      </c>
      <c r="F922" s="9">
        <v>200</v>
      </c>
    </row>
    <row r="923" spans="1:6" x14ac:dyDescent="0.3">
      <c r="A923" s="3" t="s">
        <v>142</v>
      </c>
      <c r="B923" s="7" t="s">
        <v>50</v>
      </c>
      <c r="C923" s="7" t="s">
        <v>66</v>
      </c>
      <c r="D923" s="9">
        <v>347</v>
      </c>
      <c r="E923" s="9">
        <v>317</v>
      </c>
      <c r="F923" s="9">
        <v>202</v>
      </c>
    </row>
    <row r="924" spans="1:6" x14ac:dyDescent="0.3">
      <c r="A924" s="3" t="s">
        <v>142</v>
      </c>
      <c r="B924" s="7" t="s">
        <v>50</v>
      </c>
      <c r="C924" s="7" t="s">
        <v>70</v>
      </c>
      <c r="D924" s="9">
        <v>345</v>
      </c>
      <c r="E924" s="9">
        <v>327</v>
      </c>
      <c r="F924" s="9">
        <v>204</v>
      </c>
    </row>
    <row r="925" spans="1:6" x14ac:dyDescent="0.3">
      <c r="A925" s="3" t="s">
        <v>142</v>
      </c>
      <c r="B925" s="7" t="s">
        <v>50</v>
      </c>
      <c r="C925" s="7" t="s">
        <v>74</v>
      </c>
      <c r="D925" s="9">
        <v>348</v>
      </c>
      <c r="E925" s="9">
        <v>311</v>
      </c>
      <c r="F925" s="9">
        <v>198</v>
      </c>
    </row>
    <row r="926" spans="1:6" x14ac:dyDescent="0.3">
      <c r="A926" s="3" t="s">
        <v>142</v>
      </c>
      <c r="B926" s="7" t="s">
        <v>50</v>
      </c>
      <c r="C926" s="7" t="s">
        <v>76</v>
      </c>
      <c r="D926" s="9">
        <v>347</v>
      </c>
      <c r="E926" s="9">
        <v>327</v>
      </c>
      <c r="F926" s="9">
        <v>200</v>
      </c>
    </row>
    <row r="927" spans="1:6" x14ac:dyDescent="0.3">
      <c r="A927" s="3" t="s">
        <v>142</v>
      </c>
      <c r="B927" s="7" t="s">
        <v>51</v>
      </c>
      <c r="C927" s="7" t="s">
        <v>62</v>
      </c>
      <c r="D927" s="9">
        <v>387</v>
      </c>
      <c r="E927" s="9">
        <v>348</v>
      </c>
      <c r="F927" s="9">
        <v>215</v>
      </c>
    </row>
    <row r="928" spans="1:6" x14ac:dyDescent="0.3">
      <c r="A928" s="3" t="s">
        <v>142</v>
      </c>
      <c r="B928" s="7" t="s">
        <v>51</v>
      </c>
      <c r="C928" s="7" t="s">
        <v>66</v>
      </c>
      <c r="D928" s="9">
        <v>388</v>
      </c>
      <c r="E928" s="9">
        <v>357</v>
      </c>
      <c r="F928" s="9">
        <v>217</v>
      </c>
    </row>
    <row r="929" spans="1:6" x14ac:dyDescent="0.3">
      <c r="A929" s="3" t="s">
        <v>142</v>
      </c>
      <c r="B929" s="7" t="s">
        <v>51</v>
      </c>
      <c r="C929" s="7" t="s">
        <v>70</v>
      </c>
      <c r="D929" s="9">
        <v>386</v>
      </c>
      <c r="E929" s="9">
        <v>366</v>
      </c>
      <c r="F929" s="9">
        <v>219</v>
      </c>
    </row>
    <row r="930" spans="1:6" x14ac:dyDescent="0.3">
      <c r="A930" s="3" t="s">
        <v>142</v>
      </c>
      <c r="B930" s="7" t="s">
        <v>51</v>
      </c>
      <c r="C930" s="7" t="s">
        <v>74</v>
      </c>
      <c r="D930" s="9">
        <v>389</v>
      </c>
      <c r="E930" s="9">
        <v>350</v>
      </c>
      <c r="F930" s="9">
        <v>213</v>
      </c>
    </row>
    <row r="931" spans="1:6" x14ac:dyDescent="0.3">
      <c r="A931" s="3" t="s">
        <v>142</v>
      </c>
      <c r="B931" s="7" t="s">
        <v>51</v>
      </c>
      <c r="C931" s="7" t="s">
        <v>76</v>
      </c>
      <c r="D931" s="9">
        <v>388</v>
      </c>
      <c r="E931" s="9">
        <v>366</v>
      </c>
      <c r="F931" s="9">
        <v>215</v>
      </c>
    </row>
    <row r="932" spans="1:6" x14ac:dyDescent="0.3">
      <c r="A932" s="3" t="s">
        <v>142</v>
      </c>
      <c r="B932" s="7" t="s">
        <v>52</v>
      </c>
      <c r="C932" s="7" t="s">
        <v>62</v>
      </c>
      <c r="D932" s="9">
        <v>285</v>
      </c>
      <c r="E932" s="9">
        <v>258</v>
      </c>
      <c r="F932" s="9">
        <v>180</v>
      </c>
    </row>
    <row r="933" spans="1:6" x14ac:dyDescent="0.3">
      <c r="A933" s="3" t="s">
        <v>142</v>
      </c>
      <c r="B933" s="7" t="s">
        <v>52</v>
      </c>
      <c r="C933" s="7" t="s">
        <v>66</v>
      </c>
      <c r="D933" s="9">
        <v>286</v>
      </c>
      <c r="E933" s="9">
        <v>263</v>
      </c>
      <c r="F933" s="9">
        <v>182</v>
      </c>
    </row>
    <row r="934" spans="1:6" x14ac:dyDescent="0.3">
      <c r="A934" s="3" t="s">
        <v>142</v>
      </c>
      <c r="B934" s="7" t="s">
        <v>52</v>
      </c>
      <c r="C934" s="7" t="s">
        <v>70</v>
      </c>
      <c r="D934" s="9">
        <v>284</v>
      </c>
      <c r="E934" s="9">
        <v>271</v>
      </c>
      <c r="F934" s="9">
        <v>184</v>
      </c>
    </row>
    <row r="935" spans="1:6" x14ac:dyDescent="0.3">
      <c r="A935" s="3" t="s">
        <v>142</v>
      </c>
      <c r="B935" s="7" t="s">
        <v>52</v>
      </c>
      <c r="C935" s="7" t="s">
        <v>74</v>
      </c>
      <c r="D935" s="9">
        <v>286</v>
      </c>
      <c r="E935" s="9">
        <v>255</v>
      </c>
      <c r="F935" s="9">
        <v>178</v>
      </c>
    </row>
    <row r="936" spans="1:6" x14ac:dyDescent="0.3">
      <c r="A936" s="3" t="s">
        <v>142</v>
      </c>
      <c r="B936" s="7" t="s">
        <v>52</v>
      </c>
      <c r="C936" s="7" t="s">
        <v>76</v>
      </c>
      <c r="D936" s="9">
        <v>286</v>
      </c>
      <c r="E936" s="9">
        <v>269</v>
      </c>
      <c r="F936" s="9">
        <v>180</v>
      </c>
    </row>
    <row r="937" spans="1:6" x14ac:dyDescent="0.3">
      <c r="A937" s="3" t="s">
        <v>142</v>
      </c>
      <c r="B937" s="7" t="s">
        <v>54</v>
      </c>
      <c r="C937" s="7" t="s">
        <v>62</v>
      </c>
      <c r="D937" s="9">
        <v>183</v>
      </c>
      <c r="E937" s="9">
        <v>163</v>
      </c>
      <c r="F937" s="9">
        <v>70</v>
      </c>
    </row>
    <row r="938" spans="1:6" x14ac:dyDescent="0.3">
      <c r="A938" s="3" t="s">
        <v>142</v>
      </c>
      <c r="B938" s="7" t="s">
        <v>54</v>
      </c>
      <c r="C938" s="7" t="s">
        <v>66</v>
      </c>
      <c r="D938" s="9">
        <v>184</v>
      </c>
      <c r="E938" s="9">
        <v>168</v>
      </c>
      <c r="F938" s="9">
        <v>71</v>
      </c>
    </row>
    <row r="939" spans="1:6" x14ac:dyDescent="0.3">
      <c r="A939" s="3" t="s">
        <v>142</v>
      </c>
      <c r="B939" s="7" t="s">
        <v>54</v>
      </c>
      <c r="C939" s="7" t="s">
        <v>70</v>
      </c>
      <c r="D939" s="9">
        <v>182</v>
      </c>
      <c r="E939" s="9">
        <v>174</v>
      </c>
      <c r="F939" s="9">
        <v>71</v>
      </c>
    </row>
    <row r="940" spans="1:6" x14ac:dyDescent="0.3">
      <c r="A940" s="3" t="s">
        <v>142</v>
      </c>
      <c r="B940" s="7" t="s">
        <v>54</v>
      </c>
      <c r="C940" s="7" t="s">
        <v>74</v>
      </c>
      <c r="D940" s="9">
        <v>184</v>
      </c>
      <c r="E940" s="9">
        <v>166</v>
      </c>
      <c r="F940" s="9">
        <v>69</v>
      </c>
    </row>
    <row r="941" spans="1:6" x14ac:dyDescent="0.3">
      <c r="A941" s="3" t="s">
        <v>142</v>
      </c>
      <c r="B941" s="7" t="s">
        <v>54</v>
      </c>
      <c r="C941" s="7" t="s">
        <v>76</v>
      </c>
      <c r="D941" s="9">
        <v>183</v>
      </c>
      <c r="E941" s="9">
        <v>172</v>
      </c>
      <c r="F941" s="9">
        <v>70</v>
      </c>
    </row>
    <row r="942" spans="1:6" x14ac:dyDescent="0.3">
      <c r="A942" s="3" t="s">
        <v>142</v>
      </c>
      <c r="B942" s="7" t="s">
        <v>55</v>
      </c>
      <c r="C942" s="7" t="s">
        <v>62</v>
      </c>
      <c r="D942" s="9">
        <v>203</v>
      </c>
      <c r="E942" s="9">
        <v>181</v>
      </c>
      <c r="F942" s="9">
        <v>80</v>
      </c>
    </row>
    <row r="943" spans="1:6" x14ac:dyDescent="0.3">
      <c r="A943" s="3" t="s">
        <v>142</v>
      </c>
      <c r="B943" s="7" t="s">
        <v>55</v>
      </c>
      <c r="C943" s="7" t="s">
        <v>66</v>
      </c>
      <c r="D943" s="9">
        <v>204</v>
      </c>
      <c r="E943" s="9">
        <v>187</v>
      </c>
      <c r="F943" s="9">
        <v>81</v>
      </c>
    </row>
    <row r="944" spans="1:6" x14ac:dyDescent="0.3">
      <c r="A944" s="3" t="s">
        <v>142</v>
      </c>
      <c r="B944" s="7" t="s">
        <v>55</v>
      </c>
      <c r="C944" s="7" t="s">
        <v>70</v>
      </c>
      <c r="D944" s="9">
        <v>202</v>
      </c>
      <c r="E944" s="9">
        <v>193</v>
      </c>
      <c r="F944" s="9">
        <v>82</v>
      </c>
    </row>
    <row r="945" spans="1:6" x14ac:dyDescent="0.3">
      <c r="A945" s="3" t="s">
        <v>142</v>
      </c>
      <c r="B945" s="7" t="s">
        <v>55</v>
      </c>
      <c r="C945" s="7" t="s">
        <v>74</v>
      </c>
      <c r="D945" s="9">
        <v>204</v>
      </c>
      <c r="E945" s="9">
        <v>183</v>
      </c>
      <c r="F945" s="9">
        <v>79</v>
      </c>
    </row>
    <row r="946" spans="1:6" x14ac:dyDescent="0.3">
      <c r="A946" s="3" t="s">
        <v>142</v>
      </c>
      <c r="B946" s="7" t="s">
        <v>55</v>
      </c>
      <c r="C946" s="7" t="s">
        <v>76</v>
      </c>
      <c r="D946" s="9">
        <v>203</v>
      </c>
      <c r="E946" s="9">
        <v>189</v>
      </c>
      <c r="F946" s="9">
        <v>80</v>
      </c>
    </row>
    <row r="947" spans="1:6" x14ac:dyDescent="0.3">
      <c r="A947" s="3" t="s">
        <v>142</v>
      </c>
      <c r="B947" s="7" t="s">
        <v>56</v>
      </c>
      <c r="C947" s="7" t="s">
        <v>62</v>
      </c>
      <c r="D947" s="9">
        <v>223</v>
      </c>
      <c r="E947" s="9">
        <v>198</v>
      </c>
      <c r="F947" s="9">
        <v>90</v>
      </c>
    </row>
    <row r="948" spans="1:6" x14ac:dyDescent="0.3">
      <c r="A948" s="3" t="s">
        <v>142</v>
      </c>
      <c r="B948" s="7" t="s">
        <v>56</v>
      </c>
      <c r="C948" s="7" t="s">
        <v>66</v>
      </c>
      <c r="D948" s="9">
        <v>224</v>
      </c>
      <c r="E948" s="9">
        <v>205</v>
      </c>
      <c r="F948" s="9">
        <v>91</v>
      </c>
    </row>
    <row r="949" spans="1:6" x14ac:dyDescent="0.3">
      <c r="A949" s="3" t="s">
        <v>142</v>
      </c>
      <c r="B949" s="7" t="s">
        <v>56</v>
      </c>
      <c r="C949" s="7" t="s">
        <v>70</v>
      </c>
      <c r="D949" s="9">
        <v>222</v>
      </c>
      <c r="E949" s="9">
        <v>211</v>
      </c>
      <c r="F949" s="9">
        <v>92</v>
      </c>
    </row>
    <row r="950" spans="1:6" x14ac:dyDescent="0.3">
      <c r="A950" s="3" t="s">
        <v>142</v>
      </c>
      <c r="B950" s="7" t="s">
        <v>56</v>
      </c>
      <c r="C950" s="7" t="s">
        <v>74</v>
      </c>
      <c r="D950" s="9">
        <v>224</v>
      </c>
      <c r="E950" s="9">
        <v>204</v>
      </c>
      <c r="F950" s="9">
        <v>89</v>
      </c>
    </row>
    <row r="951" spans="1:6" x14ac:dyDescent="0.3">
      <c r="A951" s="3" t="s">
        <v>142</v>
      </c>
      <c r="B951" s="7" t="s">
        <v>56</v>
      </c>
      <c r="C951" s="7" t="s">
        <v>76</v>
      </c>
      <c r="D951" s="9">
        <v>223</v>
      </c>
      <c r="E951" s="9">
        <v>210</v>
      </c>
      <c r="F951" s="9">
        <v>90</v>
      </c>
    </row>
    <row r="952" spans="1:6" x14ac:dyDescent="0.3">
      <c r="A952" s="3" t="s">
        <v>142</v>
      </c>
      <c r="B952" s="7" t="s">
        <v>57</v>
      </c>
      <c r="C952" s="7" t="s">
        <v>62</v>
      </c>
      <c r="D952" s="9">
        <v>193</v>
      </c>
      <c r="E952" s="9">
        <v>173</v>
      </c>
      <c r="F952" s="9">
        <v>85</v>
      </c>
    </row>
    <row r="953" spans="1:6" x14ac:dyDescent="0.3">
      <c r="A953" s="3" t="s">
        <v>142</v>
      </c>
      <c r="B953" s="7" t="s">
        <v>57</v>
      </c>
      <c r="C953" s="7" t="s">
        <v>66</v>
      </c>
      <c r="D953" s="9">
        <v>194</v>
      </c>
      <c r="E953" s="9">
        <v>178</v>
      </c>
      <c r="F953" s="9">
        <v>86</v>
      </c>
    </row>
    <row r="954" spans="1:6" x14ac:dyDescent="0.3">
      <c r="A954" s="3" t="s">
        <v>142</v>
      </c>
      <c r="B954" s="7" t="s">
        <v>57</v>
      </c>
      <c r="C954" s="7" t="s">
        <v>70</v>
      </c>
      <c r="D954" s="9">
        <v>192</v>
      </c>
      <c r="E954" s="9">
        <v>182</v>
      </c>
      <c r="F954" s="9">
        <v>87</v>
      </c>
    </row>
    <row r="955" spans="1:6" x14ac:dyDescent="0.3">
      <c r="A955" s="3" t="s">
        <v>142</v>
      </c>
      <c r="B955" s="7" t="s">
        <v>57</v>
      </c>
      <c r="C955" s="7" t="s">
        <v>74</v>
      </c>
      <c r="D955" s="9">
        <v>194</v>
      </c>
      <c r="E955" s="9">
        <v>175</v>
      </c>
      <c r="F955" s="9">
        <v>84</v>
      </c>
    </row>
    <row r="956" spans="1:6" x14ac:dyDescent="0.3">
      <c r="A956" s="3" t="s">
        <v>142</v>
      </c>
      <c r="B956" s="7" t="s">
        <v>57</v>
      </c>
      <c r="C956" s="7" t="s">
        <v>76</v>
      </c>
      <c r="D956" s="9">
        <v>193</v>
      </c>
      <c r="E956" s="9">
        <v>181</v>
      </c>
      <c r="F956" s="9">
        <v>85</v>
      </c>
    </row>
    <row r="957" spans="1:6" x14ac:dyDescent="0.3">
      <c r="A957" s="3" t="s">
        <v>142</v>
      </c>
      <c r="B957" s="7" t="s">
        <v>58</v>
      </c>
      <c r="C957" s="7" t="s">
        <v>62</v>
      </c>
      <c r="D957" s="9">
        <v>5712</v>
      </c>
      <c r="E957" s="9">
        <v>5138</v>
      </c>
      <c r="F957" s="9">
        <v>950</v>
      </c>
    </row>
    <row r="958" spans="1:6" x14ac:dyDescent="0.3">
      <c r="A958" s="3" t="s">
        <v>142</v>
      </c>
      <c r="B958" s="7" t="s">
        <v>58</v>
      </c>
      <c r="C958" s="7" t="s">
        <v>66</v>
      </c>
      <c r="D958" s="9">
        <v>5729</v>
      </c>
      <c r="E958" s="9">
        <v>5303</v>
      </c>
      <c r="F958" s="9">
        <v>960</v>
      </c>
    </row>
    <row r="959" spans="1:6" x14ac:dyDescent="0.3">
      <c r="A959" s="3" t="s">
        <v>142</v>
      </c>
      <c r="B959" s="7" t="s">
        <v>58</v>
      </c>
      <c r="C959" s="7" t="s">
        <v>70</v>
      </c>
      <c r="D959" s="9">
        <v>5695</v>
      </c>
      <c r="E959" s="9">
        <v>5420</v>
      </c>
      <c r="F959" s="9">
        <v>969</v>
      </c>
    </row>
    <row r="960" spans="1:6" x14ac:dyDescent="0.3">
      <c r="A960" s="3" t="s">
        <v>142</v>
      </c>
      <c r="B960" s="7" t="s">
        <v>58</v>
      </c>
      <c r="C960" s="7" t="s">
        <v>74</v>
      </c>
      <c r="D960" s="9">
        <v>5741</v>
      </c>
      <c r="E960" s="9">
        <v>5139</v>
      </c>
      <c r="F960" s="9">
        <v>940</v>
      </c>
    </row>
    <row r="961" spans="1:6" x14ac:dyDescent="0.3">
      <c r="A961" s="3" t="s">
        <v>142</v>
      </c>
      <c r="B961" s="7" t="s">
        <v>58</v>
      </c>
      <c r="C961" s="7" t="s">
        <v>76</v>
      </c>
      <c r="D961" s="9">
        <v>5723</v>
      </c>
      <c r="E961" s="9">
        <v>5403</v>
      </c>
      <c r="F961" s="9">
        <v>950</v>
      </c>
    </row>
    <row r="962" spans="1:6" x14ac:dyDescent="0.3">
      <c r="A962" s="3" t="s">
        <v>142</v>
      </c>
      <c r="B962" s="7" t="s">
        <v>59</v>
      </c>
      <c r="C962" s="7" t="s">
        <v>62</v>
      </c>
      <c r="D962" s="9">
        <v>5559</v>
      </c>
      <c r="E962" s="9">
        <v>5033</v>
      </c>
      <c r="F962" s="9">
        <v>930</v>
      </c>
    </row>
    <row r="963" spans="1:6" x14ac:dyDescent="0.3">
      <c r="A963" s="3" t="s">
        <v>142</v>
      </c>
      <c r="B963" s="7" t="s">
        <v>59</v>
      </c>
      <c r="C963" s="7" t="s">
        <v>66</v>
      </c>
      <c r="D963" s="9">
        <v>5576</v>
      </c>
      <c r="E963" s="9">
        <v>5140</v>
      </c>
      <c r="F963" s="9">
        <v>939</v>
      </c>
    </row>
    <row r="964" spans="1:6" x14ac:dyDescent="0.3">
      <c r="A964" s="3" t="s">
        <v>142</v>
      </c>
      <c r="B964" s="7" t="s">
        <v>59</v>
      </c>
      <c r="C964" s="7" t="s">
        <v>70</v>
      </c>
      <c r="D964" s="9">
        <v>5542</v>
      </c>
      <c r="E964" s="9">
        <v>5278</v>
      </c>
      <c r="F964" s="9">
        <v>949</v>
      </c>
    </row>
    <row r="965" spans="1:6" x14ac:dyDescent="0.3">
      <c r="A965" s="3" t="s">
        <v>142</v>
      </c>
      <c r="B965" s="7" t="s">
        <v>59</v>
      </c>
      <c r="C965" s="7" t="s">
        <v>74</v>
      </c>
      <c r="D965" s="9">
        <v>5587</v>
      </c>
      <c r="E965" s="9">
        <v>5068</v>
      </c>
      <c r="F965" s="9">
        <v>921</v>
      </c>
    </row>
    <row r="966" spans="1:6" x14ac:dyDescent="0.3">
      <c r="A966" s="3" t="s">
        <v>142</v>
      </c>
      <c r="B966" s="7" t="s">
        <v>59</v>
      </c>
      <c r="C966" s="7" t="s">
        <v>76</v>
      </c>
      <c r="D966" s="9">
        <v>5570</v>
      </c>
      <c r="E966" s="9">
        <v>5228</v>
      </c>
      <c r="F966" s="9">
        <v>930</v>
      </c>
    </row>
    <row r="967" spans="1:6" x14ac:dyDescent="0.3">
      <c r="A967" s="3" t="s">
        <v>142</v>
      </c>
      <c r="B967" s="7" t="s">
        <v>60</v>
      </c>
      <c r="C967" s="7" t="s">
        <v>62</v>
      </c>
      <c r="D967" s="9">
        <v>5406</v>
      </c>
      <c r="E967" s="9">
        <v>4867</v>
      </c>
      <c r="F967" s="9">
        <v>920</v>
      </c>
    </row>
    <row r="968" spans="1:6" x14ac:dyDescent="0.3">
      <c r="A968" s="3" t="s">
        <v>142</v>
      </c>
      <c r="B968" s="7" t="s">
        <v>60</v>
      </c>
      <c r="C968" s="7" t="s">
        <v>66</v>
      </c>
      <c r="D968" s="9">
        <v>5422</v>
      </c>
      <c r="E968" s="9">
        <v>5001</v>
      </c>
      <c r="F968" s="9">
        <v>929</v>
      </c>
    </row>
    <row r="969" spans="1:6" x14ac:dyDescent="0.3">
      <c r="A969" s="3" t="s">
        <v>142</v>
      </c>
      <c r="B969" s="7" t="s">
        <v>60</v>
      </c>
      <c r="C969" s="7" t="s">
        <v>70</v>
      </c>
      <c r="D969" s="9">
        <v>5390</v>
      </c>
      <c r="E969" s="9">
        <v>5115</v>
      </c>
      <c r="F969" s="9">
        <v>938</v>
      </c>
    </row>
    <row r="970" spans="1:6" x14ac:dyDescent="0.3">
      <c r="A970" s="3" t="s">
        <v>142</v>
      </c>
      <c r="B970" s="7" t="s">
        <v>60</v>
      </c>
      <c r="C970" s="7" t="s">
        <v>74</v>
      </c>
      <c r="D970" s="9">
        <v>5433</v>
      </c>
      <c r="E970" s="9">
        <v>4852</v>
      </c>
      <c r="F970" s="9">
        <v>911</v>
      </c>
    </row>
    <row r="971" spans="1:6" x14ac:dyDescent="0.3">
      <c r="A971" s="3" t="s">
        <v>142</v>
      </c>
      <c r="B971" s="7" t="s">
        <v>60</v>
      </c>
      <c r="C971" s="7" t="s">
        <v>76</v>
      </c>
      <c r="D971" s="9">
        <v>5417</v>
      </c>
      <c r="E971" s="9">
        <v>5090</v>
      </c>
      <c r="F971" s="9">
        <v>920</v>
      </c>
    </row>
    <row r="972" spans="1:6" x14ac:dyDescent="0.3">
      <c r="A972" s="3" t="s">
        <v>142</v>
      </c>
      <c r="B972" s="7" t="s">
        <v>61</v>
      </c>
      <c r="C972" s="7" t="s">
        <v>62</v>
      </c>
      <c r="D972" s="9">
        <v>1326</v>
      </c>
      <c r="E972" s="9">
        <v>1197</v>
      </c>
      <c r="F972" s="9">
        <v>345</v>
      </c>
    </row>
    <row r="973" spans="1:6" x14ac:dyDescent="0.3">
      <c r="A973" s="3" t="s">
        <v>142</v>
      </c>
      <c r="B973" s="7" t="s">
        <v>61</v>
      </c>
      <c r="C973" s="7" t="s">
        <v>66</v>
      </c>
      <c r="D973" s="9">
        <v>1330</v>
      </c>
      <c r="E973" s="9">
        <v>1218</v>
      </c>
      <c r="F973" s="9">
        <v>348</v>
      </c>
    </row>
    <row r="974" spans="1:6" x14ac:dyDescent="0.3">
      <c r="A974" s="3" t="s">
        <v>142</v>
      </c>
      <c r="B974" s="7" t="s">
        <v>61</v>
      </c>
      <c r="C974" s="7" t="s">
        <v>70</v>
      </c>
      <c r="D974" s="9">
        <v>1322</v>
      </c>
      <c r="E974" s="9">
        <v>1254</v>
      </c>
      <c r="F974" s="9">
        <v>352</v>
      </c>
    </row>
    <row r="975" spans="1:6" x14ac:dyDescent="0.3">
      <c r="A975" s="3" t="s">
        <v>142</v>
      </c>
      <c r="B975" s="7" t="s">
        <v>61</v>
      </c>
      <c r="C975" s="7" t="s">
        <v>74</v>
      </c>
      <c r="D975" s="9">
        <v>1333</v>
      </c>
      <c r="E975" s="9">
        <v>1204</v>
      </c>
      <c r="F975" s="9">
        <v>342</v>
      </c>
    </row>
    <row r="976" spans="1:6" x14ac:dyDescent="0.3">
      <c r="A976" s="3" t="s">
        <v>142</v>
      </c>
      <c r="B976" s="7" t="s">
        <v>61</v>
      </c>
      <c r="C976" s="7" t="s">
        <v>76</v>
      </c>
      <c r="D976" s="9">
        <v>1329</v>
      </c>
      <c r="E976" s="9">
        <v>1248</v>
      </c>
      <c r="F976" s="9">
        <v>345</v>
      </c>
    </row>
    <row r="977" spans="1:6" x14ac:dyDescent="0.3">
      <c r="A977" s="3" t="s">
        <v>143</v>
      </c>
      <c r="B977" s="7" t="s">
        <v>46</v>
      </c>
      <c r="C977" s="7" t="s">
        <v>62</v>
      </c>
      <c r="D977" s="9">
        <v>325</v>
      </c>
      <c r="E977" s="9">
        <v>291</v>
      </c>
      <c r="F977" s="9">
        <v>185</v>
      </c>
    </row>
    <row r="978" spans="1:6" x14ac:dyDescent="0.3">
      <c r="A978" s="3" t="s">
        <v>143</v>
      </c>
      <c r="B978" s="7" t="s">
        <v>46</v>
      </c>
      <c r="C978" s="7" t="s">
        <v>66</v>
      </c>
      <c r="D978" s="9">
        <v>326</v>
      </c>
      <c r="E978" s="9">
        <v>298</v>
      </c>
      <c r="F978" s="9">
        <v>187</v>
      </c>
    </row>
    <row r="979" spans="1:6" x14ac:dyDescent="0.3">
      <c r="A979" s="3" t="s">
        <v>143</v>
      </c>
      <c r="B979" s="7" t="s">
        <v>46</v>
      </c>
      <c r="C979" s="7" t="s">
        <v>70</v>
      </c>
      <c r="D979" s="9">
        <v>324</v>
      </c>
      <c r="E979" s="9">
        <v>305</v>
      </c>
      <c r="F979" s="9">
        <v>189</v>
      </c>
    </row>
    <row r="980" spans="1:6" x14ac:dyDescent="0.3">
      <c r="A980" s="3" t="s">
        <v>143</v>
      </c>
      <c r="B980" s="7" t="s">
        <v>46</v>
      </c>
      <c r="C980" s="7" t="s">
        <v>74</v>
      </c>
      <c r="D980" s="9">
        <v>327</v>
      </c>
      <c r="E980" s="9">
        <v>296</v>
      </c>
      <c r="F980" s="9">
        <v>183</v>
      </c>
    </row>
    <row r="981" spans="1:6" x14ac:dyDescent="0.3">
      <c r="A981" s="3" t="s">
        <v>143</v>
      </c>
      <c r="B981" s="7" t="s">
        <v>46</v>
      </c>
      <c r="C981" s="7" t="s">
        <v>76</v>
      </c>
      <c r="D981" s="9">
        <v>326</v>
      </c>
      <c r="E981" s="9">
        <v>306</v>
      </c>
      <c r="F981" s="9">
        <v>185</v>
      </c>
    </row>
    <row r="982" spans="1:6" x14ac:dyDescent="0.3">
      <c r="A982" s="3" t="s">
        <v>143</v>
      </c>
      <c r="B982" s="7" t="s">
        <v>49</v>
      </c>
      <c r="C982" s="7" t="s">
        <v>62</v>
      </c>
      <c r="D982" s="9">
        <v>336</v>
      </c>
      <c r="E982" s="9">
        <v>303</v>
      </c>
      <c r="F982" s="9">
        <v>195</v>
      </c>
    </row>
    <row r="983" spans="1:6" x14ac:dyDescent="0.3">
      <c r="A983" s="3" t="s">
        <v>143</v>
      </c>
      <c r="B983" s="7" t="s">
        <v>49</v>
      </c>
      <c r="C983" s="7" t="s">
        <v>66</v>
      </c>
      <c r="D983" s="9">
        <v>337</v>
      </c>
      <c r="E983" s="9">
        <v>309</v>
      </c>
      <c r="F983" s="9">
        <v>197</v>
      </c>
    </row>
    <row r="984" spans="1:6" x14ac:dyDescent="0.3">
      <c r="A984" s="3" t="s">
        <v>143</v>
      </c>
      <c r="B984" s="7" t="s">
        <v>49</v>
      </c>
      <c r="C984" s="7" t="s">
        <v>70</v>
      </c>
      <c r="D984" s="9">
        <v>335</v>
      </c>
      <c r="E984" s="9">
        <v>319</v>
      </c>
      <c r="F984" s="9">
        <v>199</v>
      </c>
    </row>
    <row r="985" spans="1:6" x14ac:dyDescent="0.3">
      <c r="A985" s="3" t="s">
        <v>143</v>
      </c>
      <c r="B985" s="7" t="s">
        <v>49</v>
      </c>
      <c r="C985" s="7" t="s">
        <v>74</v>
      </c>
      <c r="D985" s="9">
        <v>338</v>
      </c>
      <c r="E985" s="9">
        <v>307</v>
      </c>
      <c r="F985" s="9">
        <v>193</v>
      </c>
    </row>
    <row r="986" spans="1:6" x14ac:dyDescent="0.3">
      <c r="A986" s="3" t="s">
        <v>143</v>
      </c>
      <c r="B986" s="7" t="s">
        <v>49</v>
      </c>
      <c r="C986" s="7" t="s">
        <v>76</v>
      </c>
      <c r="D986" s="9">
        <v>337</v>
      </c>
      <c r="E986" s="9">
        <v>318</v>
      </c>
      <c r="F986" s="9">
        <v>195</v>
      </c>
    </row>
    <row r="987" spans="1:6" x14ac:dyDescent="0.3">
      <c r="A987" s="3" t="s">
        <v>143</v>
      </c>
      <c r="B987" s="7" t="s">
        <v>50</v>
      </c>
      <c r="C987" s="7" t="s">
        <v>62</v>
      </c>
      <c r="D987" s="9">
        <v>346</v>
      </c>
      <c r="E987" s="9">
        <v>311</v>
      </c>
      <c r="F987" s="9">
        <v>200</v>
      </c>
    </row>
    <row r="988" spans="1:6" x14ac:dyDescent="0.3">
      <c r="A988" s="3" t="s">
        <v>143</v>
      </c>
      <c r="B988" s="7" t="s">
        <v>50</v>
      </c>
      <c r="C988" s="7" t="s">
        <v>66</v>
      </c>
      <c r="D988" s="9">
        <v>347</v>
      </c>
      <c r="E988" s="9">
        <v>321</v>
      </c>
      <c r="F988" s="9">
        <v>202</v>
      </c>
    </row>
    <row r="989" spans="1:6" x14ac:dyDescent="0.3">
      <c r="A989" s="3" t="s">
        <v>143</v>
      </c>
      <c r="B989" s="7" t="s">
        <v>50</v>
      </c>
      <c r="C989" s="7" t="s">
        <v>70</v>
      </c>
      <c r="D989" s="9">
        <v>345</v>
      </c>
      <c r="E989" s="9">
        <v>329</v>
      </c>
      <c r="F989" s="9">
        <v>204</v>
      </c>
    </row>
    <row r="990" spans="1:6" x14ac:dyDescent="0.3">
      <c r="A990" s="3" t="s">
        <v>143</v>
      </c>
      <c r="B990" s="7" t="s">
        <v>50</v>
      </c>
      <c r="C990" s="7" t="s">
        <v>74</v>
      </c>
      <c r="D990" s="9">
        <v>348</v>
      </c>
      <c r="E990" s="9">
        <v>316</v>
      </c>
      <c r="F990" s="9">
        <v>198</v>
      </c>
    </row>
    <row r="991" spans="1:6" x14ac:dyDescent="0.3">
      <c r="A991" s="3" t="s">
        <v>143</v>
      </c>
      <c r="B991" s="7" t="s">
        <v>50</v>
      </c>
      <c r="C991" s="7" t="s">
        <v>76</v>
      </c>
      <c r="D991" s="9">
        <v>347</v>
      </c>
      <c r="E991" s="9">
        <v>325</v>
      </c>
      <c r="F991" s="9">
        <v>200</v>
      </c>
    </row>
    <row r="992" spans="1:6" x14ac:dyDescent="0.3">
      <c r="A992" s="3" t="s">
        <v>143</v>
      </c>
      <c r="B992" s="7" t="s">
        <v>51</v>
      </c>
      <c r="C992" s="7" t="s">
        <v>62</v>
      </c>
      <c r="D992" s="9">
        <v>387</v>
      </c>
      <c r="E992" s="9">
        <v>347</v>
      </c>
      <c r="F992" s="9">
        <v>215</v>
      </c>
    </row>
    <row r="993" spans="1:6" x14ac:dyDescent="0.3">
      <c r="A993" s="3" t="s">
        <v>143</v>
      </c>
      <c r="B993" s="7" t="s">
        <v>51</v>
      </c>
      <c r="C993" s="7" t="s">
        <v>66</v>
      </c>
      <c r="D993" s="9">
        <v>388</v>
      </c>
      <c r="E993" s="9">
        <v>359</v>
      </c>
      <c r="F993" s="9">
        <v>217</v>
      </c>
    </row>
    <row r="994" spans="1:6" x14ac:dyDescent="0.3">
      <c r="A994" s="3" t="s">
        <v>143</v>
      </c>
      <c r="B994" s="7" t="s">
        <v>51</v>
      </c>
      <c r="C994" s="7" t="s">
        <v>70</v>
      </c>
      <c r="D994" s="9">
        <v>386</v>
      </c>
      <c r="E994" s="9">
        <v>369</v>
      </c>
      <c r="F994" s="9">
        <v>219</v>
      </c>
    </row>
    <row r="995" spans="1:6" x14ac:dyDescent="0.3">
      <c r="A995" s="3" t="s">
        <v>143</v>
      </c>
      <c r="B995" s="7" t="s">
        <v>51</v>
      </c>
      <c r="C995" s="7" t="s">
        <v>74</v>
      </c>
      <c r="D995" s="9">
        <v>389</v>
      </c>
      <c r="E995" s="9">
        <v>349</v>
      </c>
      <c r="F995" s="9">
        <v>213</v>
      </c>
    </row>
    <row r="996" spans="1:6" x14ac:dyDescent="0.3">
      <c r="A996" s="3" t="s">
        <v>143</v>
      </c>
      <c r="B996" s="7" t="s">
        <v>51</v>
      </c>
      <c r="C996" s="7" t="s">
        <v>76</v>
      </c>
      <c r="D996" s="9">
        <v>388</v>
      </c>
      <c r="E996" s="9">
        <v>363</v>
      </c>
      <c r="F996" s="9">
        <v>215</v>
      </c>
    </row>
    <row r="997" spans="1:6" x14ac:dyDescent="0.3">
      <c r="A997" s="3" t="s">
        <v>143</v>
      </c>
      <c r="B997" s="7" t="s">
        <v>52</v>
      </c>
      <c r="C997" s="7" t="s">
        <v>62</v>
      </c>
      <c r="D997" s="9">
        <v>285</v>
      </c>
      <c r="E997" s="9">
        <v>256</v>
      </c>
      <c r="F997" s="9">
        <v>180</v>
      </c>
    </row>
    <row r="998" spans="1:6" x14ac:dyDescent="0.3">
      <c r="A998" s="3" t="s">
        <v>143</v>
      </c>
      <c r="B998" s="7" t="s">
        <v>52</v>
      </c>
      <c r="C998" s="7" t="s">
        <v>66</v>
      </c>
      <c r="D998" s="9">
        <v>286</v>
      </c>
      <c r="E998" s="9">
        <v>262</v>
      </c>
      <c r="F998" s="9">
        <v>182</v>
      </c>
    </row>
    <row r="999" spans="1:6" x14ac:dyDescent="0.3">
      <c r="A999" s="3" t="s">
        <v>143</v>
      </c>
      <c r="B999" s="7" t="s">
        <v>52</v>
      </c>
      <c r="C999" s="7" t="s">
        <v>70</v>
      </c>
      <c r="D999" s="9">
        <v>284</v>
      </c>
      <c r="E999" s="9">
        <v>268</v>
      </c>
      <c r="F999" s="9">
        <v>184</v>
      </c>
    </row>
    <row r="1000" spans="1:6" x14ac:dyDescent="0.3">
      <c r="A1000" s="3" t="s">
        <v>143</v>
      </c>
      <c r="B1000" s="7" t="s">
        <v>52</v>
      </c>
      <c r="C1000" s="7" t="s">
        <v>74</v>
      </c>
      <c r="D1000" s="9">
        <v>286</v>
      </c>
      <c r="E1000" s="9">
        <v>256</v>
      </c>
      <c r="F1000" s="9">
        <v>178</v>
      </c>
    </row>
    <row r="1001" spans="1:6" x14ac:dyDescent="0.3">
      <c r="A1001" s="3" t="s">
        <v>143</v>
      </c>
      <c r="B1001" s="7" t="s">
        <v>52</v>
      </c>
      <c r="C1001" s="7" t="s">
        <v>76</v>
      </c>
      <c r="D1001" s="9">
        <v>286</v>
      </c>
      <c r="E1001" s="9">
        <v>268</v>
      </c>
      <c r="F1001" s="9">
        <v>180</v>
      </c>
    </row>
    <row r="1002" spans="1:6" x14ac:dyDescent="0.3">
      <c r="A1002" s="3" t="s">
        <v>143</v>
      </c>
      <c r="B1002" s="7" t="s">
        <v>54</v>
      </c>
      <c r="C1002" s="7" t="s">
        <v>62</v>
      </c>
      <c r="D1002" s="9">
        <v>183</v>
      </c>
      <c r="E1002" s="9">
        <v>165</v>
      </c>
      <c r="F1002" s="9">
        <v>70</v>
      </c>
    </row>
    <row r="1003" spans="1:6" x14ac:dyDescent="0.3">
      <c r="A1003" s="3" t="s">
        <v>143</v>
      </c>
      <c r="B1003" s="7" t="s">
        <v>54</v>
      </c>
      <c r="C1003" s="7" t="s">
        <v>66</v>
      </c>
      <c r="D1003" s="9">
        <v>184</v>
      </c>
      <c r="E1003" s="9">
        <v>169</v>
      </c>
      <c r="F1003" s="9">
        <v>71</v>
      </c>
    </row>
    <row r="1004" spans="1:6" x14ac:dyDescent="0.3">
      <c r="A1004" s="3" t="s">
        <v>143</v>
      </c>
      <c r="B1004" s="7" t="s">
        <v>54</v>
      </c>
      <c r="C1004" s="7" t="s">
        <v>70</v>
      </c>
      <c r="D1004" s="9">
        <v>182</v>
      </c>
      <c r="E1004" s="9">
        <v>173</v>
      </c>
      <c r="F1004" s="9">
        <v>71</v>
      </c>
    </row>
    <row r="1005" spans="1:6" x14ac:dyDescent="0.3">
      <c r="A1005" s="3" t="s">
        <v>143</v>
      </c>
      <c r="B1005" s="7" t="s">
        <v>54</v>
      </c>
      <c r="C1005" s="7" t="s">
        <v>74</v>
      </c>
      <c r="D1005" s="9">
        <v>184</v>
      </c>
      <c r="E1005" s="9">
        <v>167</v>
      </c>
      <c r="F1005" s="9">
        <v>69</v>
      </c>
    </row>
    <row r="1006" spans="1:6" x14ac:dyDescent="0.3">
      <c r="A1006" s="3" t="s">
        <v>143</v>
      </c>
      <c r="B1006" s="7" t="s">
        <v>54</v>
      </c>
      <c r="C1006" s="7" t="s">
        <v>76</v>
      </c>
      <c r="D1006" s="9">
        <v>183</v>
      </c>
      <c r="E1006" s="9">
        <v>172</v>
      </c>
      <c r="F1006" s="9">
        <v>70</v>
      </c>
    </row>
    <row r="1007" spans="1:6" x14ac:dyDescent="0.3">
      <c r="A1007" s="3" t="s">
        <v>143</v>
      </c>
      <c r="B1007" s="7" t="s">
        <v>55</v>
      </c>
      <c r="C1007" s="7" t="s">
        <v>62</v>
      </c>
      <c r="D1007" s="9">
        <v>203</v>
      </c>
      <c r="E1007" s="9">
        <v>183</v>
      </c>
      <c r="F1007" s="9">
        <v>80</v>
      </c>
    </row>
    <row r="1008" spans="1:6" x14ac:dyDescent="0.3">
      <c r="A1008" s="3" t="s">
        <v>143</v>
      </c>
      <c r="B1008" s="7" t="s">
        <v>55</v>
      </c>
      <c r="C1008" s="7" t="s">
        <v>66</v>
      </c>
      <c r="D1008" s="9">
        <v>204</v>
      </c>
      <c r="E1008" s="9">
        <v>188</v>
      </c>
      <c r="F1008" s="9">
        <v>81</v>
      </c>
    </row>
    <row r="1009" spans="1:6" x14ac:dyDescent="0.3">
      <c r="A1009" s="3" t="s">
        <v>143</v>
      </c>
      <c r="B1009" s="7" t="s">
        <v>55</v>
      </c>
      <c r="C1009" s="7" t="s">
        <v>70</v>
      </c>
      <c r="D1009" s="9">
        <v>202</v>
      </c>
      <c r="E1009" s="9">
        <v>192</v>
      </c>
      <c r="F1009" s="9">
        <v>82</v>
      </c>
    </row>
    <row r="1010" spans="1:6" x14ac:dyDescent="0.3">
      <c r="A1010" s="3" t="s">
        <v>143</v>
      </c>
      <c r="B1010" s="7" t="s">
        <v>55</v>
      </c>
      <c r="C1010" s="7" t="s">
        <v>74</v>
      </c>
      <c r="D1010" s="9">
        <v>204</v>
      </c>
      <c r="E1010" s="9">
        <v>182</v>
      </c>
      <c r="F1010" s="9">
        <v>79</v>
      </c>
    </row>
    <row r="1011" spans="1:6" x14ac:dyDescent="0.3">
      <c r="A1011" s="3" t="s">
        <v>143</v>
      </c>
      <c r="B1011" s="7" t="s">
        <v>55</v>
      </c>
      <c r="C1011" s="7" t="s">
        <v>76</v>
      </c>
      <c r="D1011" s="9">
        <v>203</v>
      </c>
      <c r="E1011" s="9">
        <v>190</v>
      </c>
      <c r="F1011" s="9">
        <v>80</v>
      </c>
    </row>
    <row r="1012" spans="1:6" x14ac:dyDescent="0.3">
      <c r="A1012" s="3" t="s">
        <v>143</v>
      </c>
      <c r="B1012" s="7" t="s">
        <v>56</v>
      </c>
      <c r="C1012" s="7" t="s">
        <v>62</v>
      </c>
      <c r="D1012" s="9">
        <v>223</v>
      </c>
      <c r="E1012" s="9">
        <v>201</v>
      </c>
      <c r="F1012" s="9">
        <v>90</v>
      </c>
    </row>
    <row r="1013" spans="1:6" x14ac:dyDescent="0.3">
      <c r="A1013" s="3" t="s">
        <v>143</v>
      </c>
      <c r="B1013" s="7" t="s">
        <v>56</v>
      </c>
      <c r="C1013" s="7" t="s">
        <v>66</v>
      </c>
      <c r="D1013" s="9">
        <v>224</v>
      </c>
      <c r="E1013" s="9">
        <v>205</v>
      </c>
      <c r="F1013" s="9">
        <v>91</v>
      </c>
    </row>
    <row r="1014" spans="1:6" x14ac:dyDescent="0.3">
      <c r="A1014" s="3" t="s">
        <v>143</v>
      </c>
      <c r="B1014" s="7" t="s">
        <v>56</v>
      </c>
      <c r="C1014" s="7" t="s">
        <v>70</v>
      </c>
      <c r="D1014" s="9">
        <v>222</v>
      </c>
      <c r="E1014" s="9">
        <v>212</v>
      </c>
      <c r="F1014" s="9">
        <v>92</v>
      </c>
    </row>
    <row r="1015" spans="1:6" x14ac:dyDescent="0.3">
      <c r="A1015" s="3" t="s">
        <v>143</v>
      </c>
      <c r="B1015" s="7" t="s">
        <v>56</v>
      </c>
      <c r="C1015" s="7" t="s">
        <v>74</v>
      </c>
      <c r="D1015" s="9">
        <v>224</v>
      </c>
      <c r="E1015" s="9">
        <v>201</v>
      </c>
      <c r="F1015" s="9">
        <v>89</v>
      </c>
    </row>
    <row r="1016" spans="1:6" x14ac:dyDescent="0.3">
      <c r="A1016" s="3" t="s">
        <v>143</v>
      </c>
      <c r="B1016" s="7" t="s">
        <v>56</v>
      </c>
      <c r="C1016" s="7" t="s">
        <v>76</v>
      </c>
      <c r="D1016" s="9">
        <v>223</v>
      </c>
      <c r="E1016" s="9">
        <v>210</v>
      </c>
      <c r="F1016" s="9">
        <v>90</v>
      </c>
    </row>
    <row r="1017" spans="1:6" x14ac:dyDescent="0.3">
      <c r="A1017" s="3" t="s">
        <v>143</v>
      </c>
      <c r="B1017" s="7" t="s">
        <v>57</v>
      </c>
      <c r="C1017" s="7" t="s">
        <v>62</v>
      </c>
      <c r="D1017" s="9">
        <v>193</v>
      </c>
      <c r="E1017" s="9">
        <v>173</v>
      </c>
      <c r="F1017" s="9">
        <v>85</v>
      </c>
    </row>
    <row r="1018" spans="1:6" x14ac:dyDescent="0.3">
      <c r="A1018" s="3" t="s">
        <v>143</v>
      </c>
      <c r="B1018" s="7" t="s">
        <v>57</v>
      </c>
      <c r="C1018" s="7" t="s">
        <v>66</v>
      </c>
      <c r="D1018" s="9">
        <v>194</v>
      </c>
      <c r="E1018" s="9">
        <v>179</v>
      </c>
      <c r="F1018" s="9">
        <v>86</v>
      </c>
    </row>
    <row r="1019" spans="1:6" x14ac:dyDescent="0.3">
      <c r="A1019" s="3" t="s">
        <v>143</v>
      </c>
      <c r="B1019" s="7" t="s">
        <v>57</v>
      </c>
      <c r="C1019" s="7" t="s">
        <v>70</v>
      </c>
      <c r="D1019" s="9">
        <v>192</v>
      </c>
      <c r="E1019" s="9">
        <v>184</v>
      </c>
      <c r="F1019" s="9">
        <v>87</v>
      </c>
    </row>
    <row r="1020" spans="1:6" x14ac:dyDescent="0.3">
      <c r="A1020" s="3" t="s">
        <v>143</v>
      </c>
      <c r="B1020" s="7" t="s">
        <v>57</v>
      </c>
      <c r="C1020" s="7" t="s">
        <v>74</v>
      </c>
      <c r="D1020" s="9">
        <v>194</v>
      </c>
      <c r="E1020" s="9">
        <v>174</v>
      </c>
      <c r="F1020" s="9">
        <v>84</v>
      </c>
    </row>
    <row r="1021" spans="1:6" x14ac:dyDescent="0.3">
      <c r="A1021" s="3" t="s">
        <v>143</v>
      </c>
      <c r="B1021" s="7" t="s">
        <v>57</v>
      </c>
      <c r="C1021" s="7" t="s">
        <v>76</v>
      </c>
      <c r="D1021" s="9">
        <v>193</v>
      </c>
      <c r="E1021" s="9">
        <v>183</v>
      </c>
      <c r="F1021" s="9">
        <v>85</v>
      </c>
    </row>
    <row r="1022" spans="1:6" x14ac:dyDescent="0.3">
      <c r="A1022" s="3" t="s">
        <v>143</v>
      </c>
      <c r="B1022" s="7" t="s">
        <v>58</v>
      </c>
      <c r="C1022" s="7" t="s">
        <v>62</v>
      </c>
      <c r="D1022" s="9">
        <v>5712</v>
      </c>
      <c r="E1022" s="9">
        <v>5149</v>
      </c>
      <c r="F1022" s="9">
        <v>950</v>
      </c>
    </row>
    <row r="1023" spans="1:6" x14ac:dyDescent="0.3">
      <c r="A1023" s="3" t="s">
        <v>143</v>
      </c>
      <c r="B1023" s="7" t="s">
        <v>58</v>
      </c>
      <c r="C1023" s="7" t="s">
        <v>66</v>
      </c>
      <c r="D1023" s="9">
        <v>5729</v>
      </c>
      <c r="E1023" s="9">
        <v>5280</v>
      </c>
      <c r="F1023" s="9">
        <v>960</v>
      </c>
    </row>
    <row r="1024" spans="1:6" x14ac:dyDescent="0.3">
      <c r="A1024" s="3" t="s">
        <v>143</v>
      </c>
      <c r="B1024" s="7" t="s">
        <v>58</v>
      </c>
      <c r="C1024" s="7" t="s">
        <v>70</v>
      </c>
      <c r="D1024" s="9">
        <v>5695</v>
      </c>
      <c r="E1024" s="9">
        <v>5416</v>
      </c>
      <c r="F1024" s="9">
        <v>969</v>
      </c>
    </row>
    <row r="1025" spans="1:6" x14ac:dyDescent="0.3">
      <c r="A1025" s="3" t="s">
        <v>143</v>
      </c>
      <c r="B1025" s="7" t="s">
        <v>58</v>
      </c>
      <c r="C1025" s="7" t="s">
        <v>74</v>
      </c>
      <c r="D1025" s="9">
        <v>5741</v>
      </c>
      <c r="E1025" s="9">
        <v>5203</v>
      </c>
      <c r="F1025" s="9">
        <v>940</v>
      </c>
    </row>
    <row r="1026" spans="1:6" x14ac:dyDescent="0.3">
      <c r="A1026" s="3" t="s">
        <v>143</v>
      </c>
      <c r="B1026" s="7" t="s">
        <v>58</v>
      </c>
      <c r="C1026" s="7" t="s">
        <v>76</v>
      </c>
      <c r="D1026" s="9">
        <v>5723</v>
      </c>
      <c r="E1026" s="9">
        <v>5372</v>
      </c>
      <c r="F1026" s="9">
        <v>950</v>
      </c>
    </row>
    <row r="1027" spans="1:6" x14ac:dyDescent="0.3">
      <c r="A1027" s="3" t="s">
        <v>143</v>
      </c>
      <c r="B1027" s="7" t="s">
        <v>59</v>
      </c>
      <c r="C1027" s="7" t="s">
        <v>62</v>
      </c>
      <c r="D1027" s="9">
        <v>5559</v>
      </c>
      <c r="E1027" s="9">
        <v>5060</v>
      </c>
      <c r="F1027" s="9">
        <v>930</v>
      </c>
    </row>
    <row r="1028" spans="1:6" x14ac:dyDescent="0.3">
      <c r="A1028" s="3" t="s">
        <v>143</v>
      </c>
      <c r="B1028" s="7" t="s">
        <v>59</v>
      </c>
      <c r="C1028" s="7" t="s">
        <v>66</v>
      </c>
      <c r="D1028" s="9">
        <v>5576</v>
      </c>
      <c r="E1028" s="9">
        <v>5103</v>
      </c>
      <c r="F1028" s="9">
        <v>939</v>
      </c>
    </row>
    <row r="1029" spans="1:6" x14ac:dyDescent="0.3">
      <c r="A1029" s="3" t="s">
        <v>143</v>
      </c>
      <c r="B1029" s="7" t="s">
        <v>59</v>
      </c>
      <c r="C1029" s="7" t="s">
        <v>70</v>
      </c>
      <c r="D1029" s="9">
        <v>5542</v>
      </c>
      <c r="E1029" s="9">
        <v>5299</v>
      </c>
      <c r="F1029" s="9">
        <v>949</v>
      </c>
    </row>
    <row r="1030" spans="1:6" x14ac:dyDescent="0.3">
      <c r="A1030" s="3" t="s">
        <v>143</v>
      </c>
      <c r="B1030" s="7" t="s">
        <v>59</v>
      </c>
      <c r="C1030" s="7" t="s">
        <v>74</v>
      </c>
      <c r="D1030" s="9">
        <v>5587</v>
      </c>
      <c r="E1030" s="9">
        <v>5032</v>
      </c>
      <c r="F1030" s="9">
        <v>921</v>
      </c>
    </row>
    <row r="1031" spans="1:6" x14ac:dyDescent="0.3">
      <c r="A1031" s="3" t="s">
        <v>143</v>
      </c>
      <c r="B1031" s="7" t="s">
        <v>59</v>
      </c>
      <c r="C1031" s="7" t="s">
        <v>76</v>
      </c>
      <c r="D1031" s="9">
        <v>5570</v>
      </c>
      <c r="E1031" s="9">
        <v>5259</v>
      </c>
      <c r="F1031" s="9">
        <v>930</v>
      </c>
    </row>
    <row r="1032" spans="1:6" x14ac:dyDescent="0.3">
      <c r="A1032" s="3" t="s">
        <v>143</v>
      </c>
      <c r="B1032" s="7" t="s">
        <v>60</v>
      </c>
      <c r="C1032" s="7" t="s">
        <v>62</v>
      </c>
      <c r="D1032" s="9">
        <v>5406</v>
      </c>
      <c r="E1032" s="9">
        <v>4859</v>
      </c>
      <c r="F1032" s="9">
        <v>920</v>
      </c>
    </row>
    <row r="1033" spans="1:6" x14ac:dyDescent="0.3">
      <c r="A1033" s="3" t="s">
        <v>143</v>
      </c>
      <c r="B1033" s="7" t="s">
        <v>60</v>
      </c>
      <c r="C1033" s="7" t="s">
        <v>66</v>
      </c>
      <c r="D1033" s="9">
        <v>5422</v>
      </c>
      <c r="E1033" s="9">
        <v>4994</v>
      </c>
      <c r="F1033" s="9">
        <v>929</v>
      </c>
    </row>
    <row r="1034" spans="1:6" x14ac:dyDescent="0.3">
      <c r="A1034" s="3" t="s">
        <v>143</v>
      </c>
      <c r="B1034" s="7" t="s">
        <v>60</v>
      </c>
      <c r="C1034" s="7" t="s">
        <v>70</v>
      </c>
      <c r="D1034" s="9">
        <v>5390</v>
      </c>
      <c r="E1034" s="9">
        <v>5116</v>
      </c>
      <c r="F1034" s="9">
        <v>938</v>
      </c>
    </row>
    <row r="1035" spans="1:6" x14ac:dyDescent="0.3">
      <c r="A1035" s="3" t="s">
        <v>143</v>
      </c>
      <c r="B1035" s="7" t="s">
        <v>60</v>
      </c>
      <c r="C1035" s="7" t="s">
        <v>74</v>
      </c>
      <c r="D1035" s="9">
        <v>5433</v>
      </c>
      <c r="E1035" s="9">
        <v>4903</v>
      </c>
      <c r="F1035" s="9">
        <v>911</v>
      </c>
    </row>
    <row r="1036" spans="1:6" x14ac:dyDescent="0.3">
      <c r="A1036" s="3" t="s">
        <v>143</v>
      </c>
      <c r="B1036" s="7" t="s">
        <v>60</v>
      </c>
      <c r="C1036" s="7" t="s">
        <v>76</v>
      </c>
      <c r="D1036" s="9">
        <v>5417</v>
      </c>
      <c r="E1036" s="9">
        <v>5084</v>
      </c>
      <c r="F1036" s="9">
        <v>920</v>
      </c>
    </row>
    <row r="1037" spans="1:6" x14ac:dyDescent="0.3">
      <c r="A1037" s="3" t="s">
        <v>143</v>
      </c>
      <c r="B1037" s="7" t="s">
        <v>61</v>
      </c>
      <c r="C1037" s="7" t="s">
        <v>62</v>
      </c>
      <c r="D1037" s="9">
        <v>1326</v>
      </c>
      <c r="E1037" s="9">
        <v>1177</v>
      </c>
      <c r="F1037" s="9">
        <v>345</v>
      </c>
    </row>
    <row r="1038" spans="1:6" x14ac:dyDescent="0.3">
      <c r="A1038" s="3" t="s">
        <v>143</v>
      </c>
      <c r="B1038" s="7" t="s">
        <v>61</v>
      </c>
      <c r="C1038" s="7" t="s">
        <v>66</v>
      </c>
      <c r="D1038" s="9">
        <v>1330</v>
      </c>
      <c r="E1038" s="9">
        <v>1231</v>
      </c>
      <c r="F1038" s="9">
        <v>348</v>
      </c>
    </row>
    <row r="1039" spans="1:6" x14ac:dyDescent="0.3">
      <c r="A1039" s="3" t="s">
        <v>143</v>
      </c>
      <c r="B1039" s="7" t="s">
        <v>61</v>
      </c>
      <c r="C1039" s="7" t="s">
        <v>70</v>
      </c>
      <c r="D1039" s="9">
        <v>1322</v>
      </c>
      <c r="E1039" s="9">
        <v>1254</v>
      </c>
      <c r="F1039" s="9">
        <v>352</v>
      </c>
    </row>
    <row r="1040" spans="1:6" x14ac:dyDescent="0.3">
      <c r="A1040" s="3" t="s">
        <v>143</v>
      </c>
      <c r="B1040" s="7" t="s">
        <v>61</v>
      </c>
      <c r="C1040" s="7" t="s">
        <v>74</v>
      </c>
      <c r="D1040" s="9">
        <v>1333</v>
      </c>
      <c r="E1040" s="9">
        <v>1201</v>
      </c>
      <c r="F1040" s="9">
        <v>342</v>
      </c>
    </row>
    <row r="1041" spans="1:6" x14ac:dyDescent="0.3">
      <c r="A1041" s="3" t="s">
        <v>143</v>
      </c>
      <c r="B1041" s="7" t="s">
        <v>61</v>
      </c>
      <c r="C1041" s="7" t="s">
        <v>76</v>
      </c>
      <c r="D1041" s="9">
        <v>1329</v>
      </c>
      <c r="E1041" s="9">
        <v>1257</v>
      </c>
      <c r="F1041" s="9">
        <v>345</v>
      </c>
    </row>
    <row r="1042" spans="1:6" x14ac:dyDescent="0.3">
      <c r="A1042" s="3" t="s">
        <v>198</v>
      </c>
      <c r="B1042" s="7" t="s">
        <v>46</v>
      </c>
      <c r="C1042" s="7" t="s">
        <v>62</v>
      </c>
      <c r="D1042" s="9">
        <v>325</v>
      </c>
      <c r="E1042" s="9">
        <v>291</v>
      </c>
      <c r="F1042" s="9">
        <v>185</v>
      </c>
    </row>
    <row r="1043" spans="1:6" x14ac:dyDescent="0.3">
      <c r="A1043" s="3" t="s">
        <v>198</v>
      </c>
      <c r="B1043" s="7" t="s">
        <v>46</v>
      </c>
      <c r="C1043" s="7" t="s">
        <v>66</v>
      </c>
      <c r="D1043" s="9">
        <v>326</v>
      </c>
      <c r="E1043" s="9">
        <v>299</v>
      </c>
      <c r="F1043" s="9">
        <v>187</v>
      </c>
    </row>
    <row r="1044" spans="1:6" x14ac:dyDescent="0.3">
      <c r="A1044" s="3" t="s">
        <v>198</v>
      </c>
      <c r="B1044" s="7" t="s">
        <v>46</v>
      </c>
      <c r="C1044" s="7" t="s">
        <v>70</v>
      </c>
      <c r="D1044" s="9">
        <v>324</v>
      </c>
      <c r="E1044" s="9">
        <v>306</v>
      </c>
      <c r="F1044" s="9">
        <v>189</v>
      </c>
    </row>
    <row r="1045" spans="1:6" x14ac:dyDescent="0.3">
      <c r="A1045" s="3" t="s">
        <v>198</v>
      </c>
      <c r="B1045" s="7" t="s">
        <v>46</v>
      </c>
      <c r="C1045" s="7" t="s">
        <v>74</v>
      </c>
      <c r="D1045" s="9">
        <v>327</v>
      </c>
      <c r="E1045" s="9">
        <v>294</v>
      </c>
      <c r="F1045" s="9">
        <v>183</v>
      </c>
    </row>
    <row r="1046" spans="1:6" x14ac:dyDescent="0.3">
      <c r="A1046" s="3" t="s">
        <v>198</v>
      </c>
      <c r="B1046" s="7" t="s">
        <v>46</v>
      </c>
      <c r="C1046" s="7" t="s">
        <v>76</v>
      </c>
      <c r="D1046" s="9">
        <v>326</v>
      </c>
      <c r="E1046" s="9">
        <v>306</v>
      </c>
      <c r="F1046" s="9">
        <v>185</v>
      </c>
    </row>
    <row r="1047" spans="1:6" x14ac:dyDescent="0.3">
      <c r="A1047" s="3" t="s">
        <v>198</v>
      </c>
      <c r="B1047" s="7" t="s">
        <v>49</v>
      </c>
      <c r="C1047" s="7" t="s">
        <v>62</v>
      </c>
      <c r="D1047" s="9">
        <v>336</v>
      </c>
      <c r="E1047" s="9">
        <v>304</v>
      </c>
      <c r="F1047" s="9">
        <v>195</v>
      </c>
    </row>
    <row r="1048" spans="1:6" x14ac:dyDescent="0.3">
      <c r="A1048" s="3" t="s">
        <v>198</v>
      </c>
      <c r="B1048" s="7" t="s">
        <v>49</v>
      </c>
      <c r="C1048" s="7" t="s">
        <v>66</v>
      </c>
      <c r="D1048" s="9">
        <v>337</v>
      </c>
      <c r="E1048" s="9">
        <v>310</v>
      </c>
      <c r="F1048" s="9">
        <v>197</v>
      </c>
    </row>
    <row r="1049" spans="1:6" x14ac:dyDescent="0.3">
      <c r="A1049" s="3" t="s">
        <v>198</v>
      </c>
      <c r="B1049" s="7" t="s">
        <v>49</v>
      </c>
      <c r="C1049" s="7" t="s">
        <v>70</v>
      </c>
      <c r="D1049" s="9">
        <v>335</v>
      </c>
      <c r="E1049" s="9">
        <v>319</v>
      </c>
      <c r="F1049" s="9">
        <v>199</v>
      </c>
    </row>
    <row r="1050" spans="1:6" x14ac:dyDescent="0.3">
      <c r="A1050" s="3" t="s">
        <v>198</v>
      </c>
      <c r="B1050" s="7" t="s">
        <v>49</v>
      </c>
      <c r="C1050" s="7" t="s">
        <v>74</v>
      </c>
      <c r="D1050" s="9">
        <v>338</v>
      </c>
      <c r="E1050" s="9">
        <v>304</v>
      </c>
      <c r="F1050" s="9">
        <v>193</v>
      </c>
    </row>
    <row r="1051" spans="1:6" x14ac:dyDescent="0.3">
      <c r="A1051" s="3" t="s">
        <v>198</v>
      </c>
      <c r="B1051" s="7" t="s">
        <v>49</v>
      </c>
      <c r="C1051" s="7" t="s">
        <v>76</v>
      </c>
      <c r="D1051" s="9">
        <v>337</v>
      </c>
      <c r="E1051" s="9">
        <v>318</v>
      </c>
      <c r="F1051" s="9">
        <v>195</v>
      </c>
    </row>
    <row r="1052" spans="1:6" x14ac:dyDescent="0.3">
      <c r="A1052" s="3" t="s">
        <v>198</v>
      </c>
      <c r="B1052" s="7" t="s">
        <v>50</v>
      </c>
      <c r="C1052" s="7" t="s">
        <v>62</v>
      </c>
      <c r="D1052" s="9">
        <v>346</v>
      </c>
      <c r="E1052" s="9">
        <v>312</v>
      </c>
      <c r="F1052" s="9">
        <v>200</v>
      </c>
    </row>
    <row r="1053" spans="1:6" x14ac:dyDescent="0.3">
      <c r="A1053" s="3" t="s">
        <v>198</v>
      </c>
      <c r="B1053" s="7" t="s">
        <v>50</v>
      </c>
      <c r="C1053" s="7" t="s">
        <v>66</v>
      </c>
      <c r="D1053" s="9">
        <v>347</v>
      </c>
      <c r="E1053" s="9">
        <v>318</v>
      </c>
      <c r="F1053" s="9">
        <v>202</v>
      </c>
    </row>
    <row r="1054" spans="1:6" x14ac:dyDescent="0.3">
      <c r="A1054" s="3" t="s">
        <v>198</v>
      </c>
      <c r="B1054" s="7" t="s">
        <v>50</v>
      </c>
      <c r="C1054" s="7" t="s">
        <v>70</v>
      </c>
      <c r="D1054" s="9">
        <v>345</v>
      </c>
      <c r="E1054" s="9">
        <v>327</v>
      </c>
      <c r="F1054" s="9">
        <v>204</v>
      </c>
    </row>
    <row r="1055" spans="1:6" x14ac:dyDescent="0.3">
      <c r="A1055" s="3" t="s">
        <v>198</v>
      </c>
      <c r="B1055" s="7" t="s">
        <v>50</v>
      </c>
      <c r="C1055" s="7" t="s">
        <v>74</v>
      </c>
      <c r="D1055" s="9">
        <v>348</v>
      </c>
      <c r="E1055" s="9">
        <v>315</v>
      </c>
      <c r="F1055" s="9">
        <v>198</v>
      </c>
    </row>
    <row r="1056" spans="1:6" x14ac:dyDescent="0.3">
      <c r="A1056" s="3" t="s">
        <v>198</v>
      </c>
      <c r="B1056" s="7" t="s">
        <v>50</v>
      </c>
      <c r="C1056" s="7" t="s">
        <v>76</v>
      </c>
      <c r="D1056" s="9">
        <v>347</v>
      </c>
      <c r="E1056" s="9">
        <v>329</v>
      </c>
      <c r="F1056" s="9">
        <v>200</v>
      </c>
    </row>
    <row r="1057" spans="1:6" x14ac:dyDescent="0.3">
      <c r="A1057" s="3" t="s">
        <v>198</v>
      </c>
      <c r="B1057" s="7" t="s">
        <v>51</v>
      </c>
      <c r="C1057" s="7" t="s">
        <v>62</v>
      </c>
      <c r="D1057" s="9">
        <v>387</v>
      </c>
      <c r="E1057" s="9">
        <v>349</v>
      </c>
      <c r="F1057" s="9">
        <v>215</v>
      </c>
    </row>
    <row r="1058" spans="1:6" x14ac:dyDescent="0.3">
      <c r="A1058" s="3" t="s">
        <v>198</v>
      </c>
      <c r="B1058" s="7" t="s">
        <v>51</v>
      </c>
      <c r="C1058" s="7" t="s">
        <v>66</v>
      </c>
      <c r="D1058" s="9">
        <v>388</v>
      </c>
      <c r="E1058" s="9">
        <v>356</v>
      </c>
      <c r="F1058" s="9">
        <v>217</v>
      </c>
    </row>
    <row r="1059" spans="1:6" x14ac:dyDescent="0.3">
      <c r="A1059" s="3" t="s">
        <v>198</v>
      </c>
      <c r="B1059" s="7" t="s">
        <v>51</v>
      </c>
      <c r="C1059" s="7" t="s">
        <v>70</v>
      </c>
      <c r="D1059" s="9">
        <v>386</v>
      </c>
      <c r="E1059" s="9">
        <v>368</v>
      </c>
      <c r="F1059" s="9">
        <v>219</v>
      </c>
    </row>
    <row r="1060" spans="1:6" x14ac:dyDescent="0.3">
      <c r="A1060" s="3" t="s">
        <v>198</v>
      </c>
      <c r="B1060" s="7" t="s">
        <v>51</v>
      </c>
      <c r="C1060" s="7" t="s">
        <v>74</v>
      </c>
      <c r="D1060" s="9">
        <v>389</v>
      </c>
      <c r="E1060" s="9">
        <v>351</v>
      </c>
      <c r="F1060" s="9">
        <v>213</v>
      </c>
    </row>
    <row r="1061" spans="1:6" x14ac:dyDescent="0.3">
      <c r="A1061" s="3" t="s">
        <v>198</v>
      </c>
      <c r="B1061" s="7" t="s">
        <v>51</v>
      </c>
      <c r="C1061" s="7" t="s">
        <v>76</v>
      </c>
      <c r="D1061" s="9">
        <v>388</v>
      </c>
      <c r="E1061" s="9">
        <v>365</v>
      </c>
      <c r="F1061" s="9">
        <v>215</v>
      </c>
    </row>
    <row r="1062" spans="1:6" x14ac:dyDescent="0.3">
      <c r="A1062" s="3" t="s">
        <v>198</v>
      </c>
      <c r="B1062" s="7" t="s">
        <v>52</v>
      </c>
      <c r="C1062" s="7" t="s">
        <v>62</v>
      </c>
      <c r="D1062" s="9">
        <v>285</v>
      </c>
      <c r="E1062" s="9">
        <v>255</v>
      </c>
      <c r="F1062" s="9">
        <v>180</v>
      </c>
    </row>
    <row r="1063" spans="1:6" x14ac:dyDescent="0.3">
      <c r="A1063" s="3" t="s">
        <v>198</v>
      </c>
      <c r="B1063" s="7" t="s">
        <v>52</v>
      </c>
      <c r="C1063" s="7" t="s">
        <v>66</v>
      </c>
      <c r="D1063" s="9">
        <v>286</v>
      </c>
      <c r="E1063" s="9">
        <v>263</v>
      </c>
      <c r="F1063" s="9">
        <v>182</v>
      </c>
    </row>
    <row r="1064" spans="1:6" x14ac:dyDescent="0.3">
      <c r="A1064" s="3" t="s">
        <v>198</v>
      </c>
      <c r="B1064" s="7" t="s">
        <v>52</v>
      </c>
      <c r="C1064" s="7" t="s">
        <v>70</v>
      </c>
      <c r="D1064" s="9">
        <v>284</v>
      </c>
      <c r="E1064" s="9">
        <v>270</v>
      </c>
      <c r="F1064" s="9">
        <v>184</v>
      </c>
    </row>
    <row r="1065" spans="1:6" x14ac:dyDescent="0.3">
      <c r="A1065" s="3" t="s">
        <v>198</v>
      </c>
      <c r="B1065" s="7" t="s">
        <v>52</v>
      </c>
      <c r="C1065" s="7" t="s">
        <v>74</v>
      </c>
      <c r="D1065" s="9">
        <v>286</v>
      </c>
      <c r="E1065" s="9">
        <v>257</v>
      </c>
      <c r="F1065" s="9">
        <v>178</v>
      </c>
    </row>
    <row r="1066" spans="1:6" x14ac:dyDescent="0.3">
      <c r="A1066" s="3" t="s">
        <v>198</v>
      </c>
      <c r="B1066" s="7" t="s">
        <v>52</v>
      </c>
      <c r="C1066" s="7" t="s">
        <v>76</v>
      </c>
      <c r="D1066" s="9">
        <v>286</v>
      </c>
      <c r="E1066" s="9">
        <v>268</v>
      </c>
      <c r="F1066" s="9">
        <v>180</v>
      </c>
    </row>
    <row r="1067" spans="1:6" x14ac:dyDescent="0.3">
      <c r="A1067" s="3" t="s">
        <v>198</v>
      </c>
      <c r="B1067" s="7" t="s">
        <v>54</v>
      </c>
      <c r="C1067" s="7" t="s">
        <v>62</v>
      </c>
      <c r="D1067" s="9">
        <v>183</v>
      </c>
      <c r="E1067" s="9">
        <v>164</v>
      </c>
      <c r="F1067" s="9">
        <v>70</v>
      </c>
    </row>
    <row r="1068" spans="1:6" x14ac:dyDescent="0.3">
      <c r="A1068" s="3" t="s">
        <v>198</v>
      </c>
      <c r="B1068" s="7" t="s">
        <v>54</v>
      </c>
      <c r="C1068" s="7" t="s">
        <v>66</v>
      </c>
      <c r="D1068" s="9">
        <v>184</v>
      </c>
      <c r="E1068" s="9">
        <v>169</v>
      </c>
      <c r="F1068" s="9">
        <v>71</v>
      </c>
    </row>
    <row r="1069" spans="1:6" x14ac:dyDescent="0.3">
      <c r="A1069" s="3" t="s">
        <v>198</v>
      </c>
      <c r="B1069" s="7" t="s">
        <v>54</v>
      </c>
      <c r="C1069" s="7" t="s">
        <v>70</v>
      </c>
      <c r="D1069" s="9">
        <v>182</v>
      </c>
      <c r="E1069" s="9">
        <v>174</v>
      </c>
      <c r="F1069" s="9">
        <v>71</v>
      </c>
    </row>
    <row r="1070" spans="1:6" x14ac:dyDescent="0.3">
      <c r="A1070" s="3" t="s">
        <v>198</v>
      </c>
      <c r="B1070" s="7" t="s">
        <v>54</v>
      </c>
      <c r="C1070" s="7" t="s">
        <v>74</v>
      </c>
      <c r="D1070" s="9">
        <v>184</v>
      </c>
      <c r="E1070" s="9">
        <v>164</v>
      </c>
      <c r="F1070" s="9">
        <v>69</v>
      </c>
    </row>
    <row r="1071" spans="1:6" x14ac:dyDescent="0.3">
      <c r="A1071" s="3" t="s">
        <v>198</v>
      </c>
      <c r="B1071" s="7" t="s">
        <v>54</v>
      </c>
      <c r="C1071" s="7" t="s">
        <v>76</v>
      </c>
      <c r="D1071" s="9">
        <v>183</v>
      </c>
      <c r="E1071" s="9">
        <v>172</v>
      </c>
      <c r="F1071" s="9">
        <v>70</v>
      </c>
    </row>
    <row r="1072" spans="1:6" x14ac:dyDescent="0.3">
      <c r="A1072" s="3" t="s">
        <v>198</v>
      </c>
      <c r="B1072" s="7" t="s">
        <v>55</v>
      </c>
      <c r="C1072" s="7" t="s">
        <v>62</v>
      </c>
      <c r="D1072" s="9">
        <v>203</v>
      </c>
      <c r="E1072" s="9">
        <v>184</v>
      </c>
      <c r="F1072" s="9">
        <v>80</v>
      </c>
    </row>
    <row r="1073" spans="1:6" x14ac:dyDescent="0.3">
      <c r="A1073" s="3" t="s">
        <v>198</v>
      </c>
      <c r="B1073" s="7" t="s">
        <v>55</v>
      </c>
      <c r="C1073" s="7" t="s">
        <v>66</v>
      </c>
      <c r="D1073" s="9">
        <v>204</v>
      </c>
      <c r="E1073" s="9">
        <v>189</v>
      </c>
      <c r="F1073" s="9">
        <v>81</v>
      </c>
    </row>
    <row r="1074" spans="1:6" x14ac:dyDescent="0.3">
      <c r="A1074" s="3" t="s">
        <v>198</v>
      </c>
      <c r="B1074" s="7" t="s">
        <v>55</v>
      </c>
      <c r="C1074" s="7" t="s">
        <v>70</v>
      </c>
      <c r="D1074" s="9">
        <v>202</v>
      </c>
      <c r="E1074" s="9">
        <v>192</v>
      </c>
      <c r="F1074" s="9">
        <v>82</v>
      </c>
    </row>
    <row r="1075" spans="1:6" x14ac:dyDescent="0.3">
      <c r="A1075" s="3" t="s">
        <v>198</v>
      </c>
      <c r="B1075" s="7" t="s">
        <v>55</v>
      </c>
      <c r="C1075" s="7" t="s">
        <v>74</v>
      </c>
      <c r="D1075" s="9">
        <v>204</v>
      </c>
      <c r="E1075" s="9">
        <v>185</v>
      </c>
      <c r="F1075" s="9">
        <v>79</v>
      </c>
    </row>
    <row r="1076" spans="1:6" x14ac:dyDescent="0.3">
      <c r="A1076" s="3" t="s">
        <v>198</v>
      </c>
      <c r="B1076" s="7" t="s">
        <v>55</v>
      </c>
      <c r="C1076" s="7" t="s">
        <v>76</v>
      </c>
      <c r="D1076" s="9">
        <v>203</v>
      </c>
      <c r="E1076" s="9">
        <v>190</v>
      </c>
      <c r="F1076" s="9">
        <v>80</v>
      </c>
    </row>
    <row r="1077" spans="1:6" x14ac:dyDescent="0.3">
      <c r="A1077" s="3" t="s">
        <v>198</v>
      </c>
      <c r="B1077" s="7" t="s">
        <v>56</v>
      </c>
      <c r="C1077" s="7" t="s">
        <v>62</v>
      </c>
      <c r="D1077" s="9">
        <v>223</v>
      </c>
      <c r="E1077" s="9">
        <v>199</v>
      </c>
      <c r="F1077" s="9">
        <v>90</v>
      </c>
    </row>
    <row r="1078" spans="1:6" x14ac:dyDescent="0.3">
      <c r="A1078" s="3" t="s">
        <v>198</v>
      </c>
      <c r="B1078" s="7" t="s">
        <v>56</v>
      </c>
      <c r="C1078" s="7" t="s">
        <v>66</v>
      </c>
      <c r="D1078" s="9">
        <v>224</v>
      </c>
      <c r="E1078" s="9">
        <v>206</v>
      </c>
      <c r="F1078" s="9">
        <v>91</v>
      </c>
    </row>
    <row r="1079" spans="1:6" x14ac:dyDescent="0.3">
      <c r="A1079" s="3" t="s">
        <v>198</v>
      </c>
      <c r="B1079" s="7" t="s">
        <v>56</v>
      </c>
      <c r="C1079" s="7" t="s">
        <v>70</v>
      </c>
      <c r="D1079" s="9">
        <v>222</v>
      </c>
      <c r="E1079" s="9">
        <v>213</v>
      </c>
      <c r="F1079" s="9">
        <v>92</v>
      </c>
    </row>
    <row r="1080" spans="1:6" x14ac:dyDescent="0.3">
      <c r="A1080" s="3" t="s">
        <v>198</v>
      </c>
      <c r="B1080" s="7" t="s">
        <v>56</v>
      </c>
      <c r="C1080" s="7" t="s">
        <v>74</v>
      </c>
      <c r="D1080" s="9">
        <v>224</v>
      </c>
      <c r="E1080" s="9">
        <v>201</v>
      </c>
      <c r="F1080" s="9">
        <v>89</v>
      </c>
    </row>
    <row r="1081" spans="1:6" x14ac:dyDescent="0.3">
      <c r="A1081" s="3" t="s">
        <v>198</v>
      </c>
      <c r="B1081" s="7" t="s">
        <v>56</v>
      </c>
      <c r="C1081" s="7" t="s">
        <v>76</v>
      </c>
      <c r="D1081" s="9">
        <v>223</v>
      </c>
      <c r="E1081" s="9">
        <v>210</v>
      </c>
      <c r="F1081" s="9">
        <v>90</v>
      </c>
    </row>
    <row r="1082" spans="1:6" x14ac:dyDescent="0.3">
      <c r="A1082" s="3" t="s">
        <v>198</v>
      </c>
      <c r="B1082" s="7" t="s">
        <v>57</v>
      </c>
      <c r="C1082" s="7" t="s">
        <v>62</v>
      </c>
      <c r="D1082" s="9">
        <v>193</v>
      </c>
      <c r="E1082" s="9">
        <v>173</v>
      </c>
      <c r="F1082" s="9">
        <v>85</v>
      </c>
    </row>
    <row r="1083" spans="1:6" x14ac:dyDescent="0.3">
      <c r="A1083" s="3" t="s">
        <v>198</v>
      </c>
      <c r="B1083" s="7" t="s">
        <v>57</v>
      </c>
      <c r="C1083" s="7" t="s">
        <v>66</v>
      </c>
      <c r="D1083" s="9">
        <v>194</v>
      </c>
      <c r="E1083" s="9">
        <v>178</v>
      </c>
      <c r="F1083" s="9">
        <v>86</v>
      </c>
    </row>
    <row r="1084" spans="1:6" x14ac:dyDescent="0.3">
      <c r="A1084" s="3" t="s">
        <v>198</v>
      </c>
      <c r="B1084" s="7" t="s">
        <v>57</v>
      </c>
      <c r="C1084" s="7" t="s">
        <v>70</v>
      </c>
      <c r="D1084" s="9">
        <v>192</v>
      </c>
      <c r="E1084" s="9">
        <v>183</v>
      </c>
      <c r="F1084" s="9">
        <v>87</v>
      </c>
    </row>
    <row r="1085" spans="1:6" x14ac:dyDescent="0.3">
      <c r="A1085" s="3" t="s">
        <v>198</v>
      </c>
      <c r="B1085" s="7" t="s">
        <v>57</v>
      </c>
      <c r="C1085" s="7" t="s">
        <v>74</v>
      </c>
      <c r="D1085" s="9">
        <v>194</v>
      </c>
      <c r="E1085" s="9">
        <v>176</v>
      </c>
      <c r="F1085" s="9">
        <v>84</v>
      </c>
    </row>
    <row r="1086" spans="1:6" x14ac:dyDescent="0.3">
      <c r="A1086" s="3" t="s">
        <v>198</v>
      </c>
      <c r="B1086" s="7" t="s">
        <v>57</v>
      </c>
      <c r="C1086" s="7" t="s">
        <v>76</v>
      </c>
      <c r="D1086" s="9">
        <v>193</v>
      </c>
      <c r="E1086" s="9">
        <v>182</v>
      </c>
      <c r="F1086" s="9">
        <v>85</v>
      </c>
    </row>
    <row r="1087" spans="1:6" x14ac:dyDescent="0.3">
      <c r="A1087" s="3" t="s">
        <v>198</v>
      </c>
      <c r="B1087" s="7" t="s">
        <v>58</v>
      </c>
      <c r="C1087" s="7" t="s">
        <v>62</v>
      </c>
      <c r="D1087" s="9">
        <v>5712</v>
      </c>
      <c r="E1087" s="9">
        <v>5153</v>
      </c>
      <c r="F1087" s="9">
        <v>950</v>
      </c>
    </row>
    <row r="1088" spans="1:6" x14ac:dyDescent="0.3">
      <c r="A1088" s="3" t="s">
        <v>198</v>
      </c>
      <c r="B1088" s="7" t="s">
        <v>58</v>
      </c>
      <c r="C1088" s="7" t="s">
        <v>66</v>
      </c>
      <c r="D1088" s="9">
        <v>5729</v>
      </c>
      <c r="E1088" s="9">
        <v>5247</v>
      </c>
      <c r="F1088" s="9">
        <v>960</v>
      </c>
    </row>
    <row r="1089" spans="1:6" x14ac:dyDescent="0.3">
      <c r="A1089" s="3" t="s">
        <v>198</v>
      </c>
      <c r="B1089" s="7" t="s">
        <v>58</v>
      </c>
      <c r="C1089" s="7" t="s">
        <v>70</v>
      </c>
      <c r="D1089" s="9">
        <v>5695</v>
      </c>
      <c r="E1089" s="9">
        <v>5374</v>
      </c>
      <c r="F1089" s="9">
        <v>969</v>
      </c>
    </row>
    <row r="1090" spans="1:6" x14ac:dyDescent="0.3">
      <c r="A1090" s="3" t="s">
        <v>198</v>
      </c>
      <c r="B1090" s="7" t="s">
        <v>58</v>
      </c>
      <c r="C1090" s="7" t="s">
        <v>74</v>
      </c>
      <c r="D1090" s="9">
        <v>5741</v>
      </c>
      <c r="E1090" s="9">
        <v>5127</v>
      </c>
      <c r="F1090" s="9">
        <v>940</v>
      </c>
    </row>
    <row r="1091" spans="1:6" x14ac:dyDescent="0.3">
      <c r="A1091" s="3" t="s">
        <v>198</v>
      </c>
      <c r="B1091" s="7" t="s">
        <v>58</v>
      </c>
      <c r="C1091" s="7" t="s">
        <v>76</v>
      </c>
      <c r="D1091" s="9">
        <v>5723</v>
      </c>
      <c r="E1091" s="9">
        <v>5388</v>
      </c>
      <c r="F1091" s="9">
        <v>950</v>
      </c>
    </row>
    <row r="1092" spans="1:6" x14ac:dyDescent="0.3">
      <c r="A1092" s="3" t="s">
        <v>198</v>
      </c>
      <c r="B1092" s="7" t="s">
        <v>59</v>
      </c>
      <c r="C1092" s="7" t="s">
        <v>62</v>
      </c>
      <c r="D1092" s="9">
        <v>5559</v>
      </c>
      <c r="E1092" s="9">
        <v>5052</v>
      </c>
      <c r="F1092" s="9">
        <v>930</v>
      </c>
    </row>
    <row r="1093" spans="1:6" x14ac:dyDescent="0.3">
      <c r="A1093" s="3" t="s">
        <v>198</v>
      </c>
      <c r="B1093" s="7" t="s">
        <v>59</v>
      </c>
      <c r="C1093" s="7" t="s">
        <v>66</v>
      </c>
      <c r="D1093" s="9">
        <v>5576</v>
      </c>
      <c r="E1093" s="9">
        <v>5162</v>
      </c>
      <c r="F1093" s="9">
        <v>939</v>
      </c>
    </row>
    <row r="1094" spans="1:6" x14ac:dyDescent="0.3">
      <c r="A1094" s="3" t="s">
        <v>198</v>
      </c>
      <c r="B1094" s="7" t="s">
        <v>59</v>
      </c>
      <c r="C1094" s="7" t="s">
        <v>70</v>
      </c>
      <c r="D1094" s="9">
        <v>5542</v>
      </c>
      <c r="E1094" s="9">
        <v>5257</v>
      </c>
      <c r="F1094" s="9">
        <v>949</v>
      </c>
    </row>
    <row r="1095" spans="1:6" x14ac:dyDescent="0.3">
      <c r="A1095" s="3" t="s">
        <v>198</v>
      </c>
      <c r="B1095" s="7" t="s">
        <v>59</v>
      </c>
      <c r="C1095" s="7" t="s">
        <v>74</v>
      </c>
      <c r="D1095" s="9">
        <v>5587</v>
      </c>
      <c r="E1095" s="9">
        <v>5014</v>
      </c>
      <c r="F1095" s="9">
        <v>921</v>
      </c>
    </row>
    <row r="1096" spans="1:6" x14ac:dyDescent="0.3">
      <c r="A1096" s="3" t="s">
        <v>198</v>
      </c>
      <c r="B1096" s="7" t="s">
        <v>59</v>
      </c>
      <c r="C1096" s="7" t="s">
        <v>76</v>
      </c>
      <c r="D1096" s="9">
        <v>5570</v>
      </c>
      <c r="E1096" s="9">
        <v>5208</v>
      </c>
      <c r="F1096" s="9">
        <v>930</v>
      </c>
    </row>
    <row r="1097" spans="1:6" x14ac:dyDescent="0.3">
      <c r="A1097" s="3" t="s">
        <v>198</v>
      </c>
      <c r="B1097" s="7" t="s">
        <v>60</v>
      </c>
      <c r="C1097" s="7" t="s">
        <v>62</v>
      </c>
      <c r="D1097" s="9">
        <v>5406</v>
      </c>
      <c r="E1097" s="9">
        <v>4895</v>
      </c>
      <c r="F1097" s="9">
        <v>920</v>
      </c>
    </row>
    <row r="1098" spans="1:6" x14ac:dyDescent="0.3">
      <c r="A1098" s="3" t="s">
        <v>198</v>
      </c>
      <c r="B1098" s="7" t="s">
        <v>60</v>
      </c>
      <c r="C1098" s="7" t="s">
        <v>66</v>
      </c>
      <c r="D1098" s="9">
        <v>5422</v>
      </c>
      <c r="E1098" s="9">
        <v>5004</v>
      </c>
      <c r="F1098" s="9">
        <v>929</v>
      </c>
    </row>
    <row r="1099" spans="1:6" x14ac:dyDescent="0.3">
      <c r="A1099" s="3" t="s">
        <v>198</v>
      </c>
      <c r="B1099" s="7" t="s">
        <v>60</v>
      </c>
      <c r="C1099" s="7" t="s">
        <v>70</v>
      </c>
      <c r="D1099" s="9">
        <v>5390</v>
      </c>
      <c r="E1099" s="9">
        <v>5160</v>
      </c>
      <c r="F1099" s="9">
        <v>938</v>
      </c>
    </row>
    <row r="1100" spans="1:6" x14ac:dyDescent="0.3">
      <c r="A1100" s="3" t="s">
        <v>198</v>
      </c>
      <c r="B1100" s="7" t="s">
        <v>60</v>
      </c>
      <c r="C1100" s="7" t="s">
        <v>74</v>
      </c>
      <c r="D1100" s="9">
        <v>5433</v>
      </c>
      <c r="E1100" s="9">
        <v>4868</v>
      </c>
      <c r="F1100" s="9">
        <v>911</v>
      </c>
    </row>
    <row r="1101" spans="1:6" x14ac:dyDescent="0.3">
      <c r="A1101" s="3" t="s">
        <v>198</v>
      </c>
      <c r="B1101" s="7" t="s">
        <v>60</v>
      </c>
      <c r="C1101" s="7" t="s">
        <v>76</v>
      </c>
      <c r="D1101" s="9">
        <v>5417</v>
      </c>
      <c r="E1101" s="9">
        <v>5036</v>
      </c>
      <c r="F1101" s="9">
        <v>920</v>
      </c>
    </row>
    <row r="1102" spans="1:6" x14ac:dyDescent="0.3">
      <c r="A1102" s="3" t="s">
        <v>198</v>
      </c>
      <c r="B1102" s="7" t="s">
        <v>61</v>
      </c>
      <c r="C1102" s="7" t="s">
        <v>62</v>
      </c>
      <c r="D1102" s="9">
        <v>1326</v>
      </c>
      <c r="E1102" s="9">
        <v>1202</v>
      </c>
      <c r="F1102" s="9">
        <v>345</v>
      </c>
    </row>
    <row r="1103" spans="1:6" x14ac:dyDescent="0.3">
      <c r="A1103" s="3" t="s">
        <v>198</v>
      </c>
      <c r="B1103" s="7" t="s">
        <v>61</v>
      </c>
      <c r="C1103" s="7" t="s">
        <v>66</v>
      </c>
      <c r="D1103" s="9">
        <v>1330</v>
      </c>
      <c r="E1103" s="9">
        <v>1222</v>
      </c>
      <c r="F1103" s="9">
        <v>348</v>
      </c>
    </row>
    <row r="1104" spans="1:6" x14ac:dyDescent="0.3">
      <c r="A1104" s="3" t="s">
        <v>198</v>
      </c>
      <c r="B1104" s="7" t="s">
        <v>61</v>
      </c>
      <c r="C1104" s="7" t="s">
        <v>70</v>
      </c>
      <c r="D1104" s="9">
        <v>1322</v>
      </c>
      <c r="E1104" s="9">
        <v>1258</v>
      </c>
      <c r="F1104" s="9">
        <v>352</v>
      </c>
    </row>
    <row r="1105" spans="1:6" x14ac:dyDescent="0.3">
      <c r="A1105" s="3" t="s">
        <v>198</v>
      </c>
      <c r="B1105" s="7" t="s">
        <v>61</v>
      </c>
      <c r="C1105" s="7" t="s">
        <v>74</v>
      </c>
      <c r="D1105" s="9">
        <v>1333</v>
      </c>
      <c r="E1105" s="9">
        <v>1205</v>
      </c>
      <c r="F1105" s="9">
        <v>342</v>
      </c>
    </row>
    <row r="1106" spans="1:6" x14ac:dyDescent="0.3">
      <c r="A1106" s="3" t="s">
        <v>198</v>
      </c>
      <c r="B1106" s="7" t="s">
        <v>61</v>
      </c>
      <c r="C1106" s="7" t="s">
        <v>76</v>
      </c>
      <c r="D1106" s="9">
        <v>1329</v>
      </c>
      <c r="E1106" s="9">
        <v>1247</v>
      </c>
      <c r="F1106" s="9">
        <v>345</v>
      </c>
    </row>
    <row r="1107" spans="1:6" x14ac:dyDescent="0.3">
      <c r="A1107" s="3" t="s">
        <v>111</v>
      </c>
      <c r="B1107" s="7" t="s">
        <v>46</v>
      </c>
      <c r="C1107" s="7" t="s">
        <v>62</v>
      </c>
      <c r="D1107" s="9">
        <v>325</v>
      </c>
      <c r="E1107" s="9">
        <v>292</v>
      </c>
      <c r="F1107" s="9">
        <v>185</v>
      </c>
    </row>
    <row r="1108" spans="1:6" x14ac:dyDescent="0.3">
      <c r="A1108" s="3" t="s">
        <v>111</v>
      </c>
      <c r="B1108" s="7" t="s">
        <v>46</v>
      </c>
      <c r="C1108" s="7" t="s">
        <v>66</v>
      </c>
      <c r="D1108" s="9">
        <v>326</v>
      </c>
      <c r="E1108" s="9">
        <v>300</v>
      </c>
      <c r="F1108" s="9">
        <v>187</v>
      </c>
    </row>
    <row r="1109" spans="1:6" x14ac:dyDescent="0.3">
      <c r="A1109" s="3" t="s">
        <v>111</v>
      </c>
      <c r="B1109" s="7" t="s">
        <v>46</v>
      </c>
      <c r="C1109" s="7" t="s">
        <v>70</v>
      </c>
      <c r="D1109" s="9">
        <v>324</v>
      </c>
      <c r="E1109" s="9">
        <v>308</v>
      </c>
      <c r="F1109" s="9">
        <v>189</v>
      </c>
    </row>
    <row r="1110" spans="1:6" x14ac:dyDescent="0.3">
      <c r="A1110" s="3" t="s">
        <v>111</v>
      </c>
      <c r="B1110" s="7" t="s">
        <v>46</v>
      </c>
      <c r="C1110" s="7" t="s">
        <v>74</v>
      </c>
      <c r="D1110" s="9">
        <v>327</v>
      </c>
      <c r="E1110" s="9">
        <v>295</v>
      </c>
      <c r="F1110" s="9">
        <v>183</v>
      </c>
    </row>
    <row r="1111" spans="1:6" x14ac:dyDescent="0.3">
      <c r="A1111" s="3" t="s">
        <v>111</v>
      </c>
      <c r="B1111" s="7" t="s">
        <v>46</v>
      </c>
      <c r="C1111" s="7" t="s">
        <v>76</v>
      </c>
      <c r="D1111" s="9">
        <v>326</v>
      </c>
      <c r="E1111" s="9">
        <v>306</v>
      </c>
      <c r="F1111" s="9">
        <v>185</v>
      </c>
    </row>
    <row r="1112" spans="1:6" x14ac:dyDescent="0.3">
      <c r="A1112" s="3" t="s">
        <v>111</v>
      </c>
      <c r="B1112" s="7" t="s">
        <v>49</v>
      </c>
      <c r="C1112" s="7" t="s">
        <v>62</v>
      </c>
      <c r="D1112" s="9">
        <v>336</v>
      </c>
      <c r="E1112" s="9">
        <v>301</v>
      </c>
      <c r="F1112" s="9">
        <v>195</v>
      </c>
    </row>
    <row r="1113" spans="1:6" x14ac:dyDescent="0.3">
      <c r="A1113" s="3" t="s">
        <v>111</v>
      </c>
      <c r="B1113" s="7" t="s">
        <v>49</v>
      </c>
      <c r="C1113" s="7" t="s">
        <v>66</v>
      </c>
      <c r="D1113" s="9">
        <v>337</v>
      </c>
      <c r="E1113" s="9">
        <v>309</v>
      </c>
      <c r="F1113" s="9">
        <v>197</v>
      </c>
    </row>
    <row r="1114" spans="1:6" x14ac:dyDescent="0.3">
      <c r="A1114" s="3" t="s">
        <v>111</v>
      </c>
      <c r="B1114" s="7" t="s">
        <v>49</v>
      </c>
      <c r="C1114" s="7" t="s">
        <v>70</v>
      </c>
      <c r="D1114" s="9">
        <v>335</v>
      </c>
      <c r="E1114" s="9">
        <v>320</v>
      </c>
      <c r="F1114" s="9">
        <v>199</v>
      </c>
    </row>
    <row r="1115" spans="1:6" x14ac:dyDescent="0.3">
      <c r="A1115" s="3" t="s">
        <v>111</v>
      </c>
      <c r="B1115" s="7" t="s">
        <v>49</v>
      </c>
      <c r="C1115" s="7" t="s">
        <v>74</v>
      </c>
      <c r="D1115" s="9">
        <v>338</v>
      </c>
      <c r="E1115" s="9">
        <v>306</v>
      </c>
      <c r="F1115" s="9">
        <v>193</v>
      </c>
    </row>
    <row r="1116" spans="1:6" x14ac:dyDescent="0.3">
      <c r="A1116" s="3" t="s">
        <v>111</v>
      </c>
      <c r="B1116" s="7" t="s">
        <v>49</v>
      </c>
      <c r="C1116" s="7" t="s">
        <v>76</v>
      </c>
      <c r="D1116" s="9">
        <v>337</v>
      </c>
      <c r="E1116" s="9">
        <v>316</v>
      </c>
      <c r="F1116" s="9">
        <v>195</v>
      </c>
    </row>
    <row r="1117" spans="1:6" x14ac:dyDescent="0.3">
      <c r="A1117" s="3" t="s">
        <v>111</v>
      </c>
      <c r="B1117" s="7" t="s">
        <v>50</v>
      </c>
      <c r="C1117" s="7" t="s">
        <v>62</v>
      </c>
      <c r="D1117" s="9">
        <v>346</v>
      </c>
      <c r="E1117" s="9">
        <v>310</v>
      </c>
      <c r="F1117" s="9">
        <v>200</v>
      </c>
    </row>
    <row r="1118" spans="1:6" x14ac:dyDescent="0.3">
      <c r="A1118" s="3" t="s">
        <v>111</v>
      </c>
      <c r="B1118" s="7" t="s">
        <v>50</v>
      </c>
      <c r="C1118" s="7" t="s">
        <v>66</v>
      </c>
      <c r="D1118" s="9">
        <v>347</v>
      </c>
      <c r="E1118" s="9">
        <v>319</v>
      </c>
      <c r="F1118" s="9">
        <v>202</v>
      </c>
    </row>
    <row r="1119" spans="1:6" x14ac:dyDescent="0.3">
      <c r="A1119" s="3" t="s">
        <v>111</v>
      </c>
      <c r="B1119" s="7" t="s">
        <v>50</v>
      </c>
      <c r="C1119" s="7" t="s">
        <v>70</v>
      </c>
      <c r="D1119" s="9">
        <v>345</v>
      </c>
      <c r="E1119" s="9">
        <v>329</v>
      </c>
      <c r="F1119" s="9">
        <v>204</v>
      </c>
    </row>
    <row r="1120" spans="1:6" x14ac:dyDescent="0.3">
      <c r="A1120" s="3" t="s">
        <v>111</v>
      </c>
      <c r="B1120" s="7" t="s">
        <v>50</v>
      </c>
      <c r="C1120" s="7" t="s">
        <v>74</v>
      </c>
      <c r="D1120" s="9">
        <v>348</v>
      </c>
      <c r="E1120" s="9">
        <v>312</v>
      </c>
      <c r="F1120" s="9">
        <v>198</v>
      </c>
    </row>
    <row r="1121" spans="1:6" x14ac:dyDescent="0.3">
      <c r="A1121" s="3" t="s">
        <v>111</v>
      </c>
      <c r="B1121" s="7" t="s">
        <v>50</v>
      </c>
      <c r="C1121" s="7" t="s">
        <v>76</v>
      </c>
      <c r="D1121" s="9">
        <v>347</v>
      </c>
      <c r="E1121" s="9">
        <v>328</v>
      </c>
      <c r="F1121" s="9">
        <v>200</v>
      </c>
    </row>
    <row r="1122" spans="1:6" x14ac:dyDescent="0.3">
      <c r="A1122" s="3" t="s">
        <v>111</v>
      </c>
      <c r="B1122" s="7" t="s">
        <v>51</v>
      </c>
      <c r="C1122" s="7" t="s">
        <v>62</v>
      </c>
      <c r="D1122" s="9">
        <v>387</v>
      </c>
      <c r="E1122" s="9">
        <v>348</v>
      </c>
      <c r="F1122" s="9">
        <v>215</v>
      </c>
    </row>
    <row r="1123" spans="1:6" x14ac:dyDescent="0.3">
      <c r="A1123" s="3" t="s">
        <v>111</v>
      </c>
      <c r="B1123" s="7" t="s">
        <v>51</v>
      </c>
      <c r="C1123" s="7" t="s">
        <v>66</v>
      </c>
      <c r="D1123" s="9">
        <v>388</v>
      </c>
      <c r="E1123" s="9">
        <v>357</v>
      </c>
      <c r="F1123" s="9">
        <v>217</v>
      </c>
    </row>
    <row r="1124" spans="1:6" x14ac:dyDescent="0.3">
      <c r="A1124" s="3" t="s">
        <v>111</v>
      </c>
      <c r="B1124" s="7" t="s">
        <v>51</v>
      </c>
      <c r="C1124" s="7" t="s">
        <v>70</v>
      </c>
      <c r="D1124" s="9">
        <v>386</v>
      </c>
      <c r="E1124" s="9">
        <v>365</v>
      </c>
      <c r="F1124" s="9">
        <v>219</v>
      </c>
    </row>
    <row r="1125" spans="1:6" x14ac:dyDescent="0.3">
      <c r="A1125" s="3" t="s">
        <v>111</v>
      </c>
      <c r="B1125" s="7" t="s">
        <v>51</v>
      </c>
      <c r="C1125" s="7" t="s">
        <v>74</v>
      </c>
      <c r="D1125" s="9">
        <v>389</v>
      </c>
      <c r="E1125" s="9">
        <v>351</v>
      </c>
      <c r="F1125" s="9">
        <v>213</v>
      </c>
    </row>
    <row r="1126" spans="1:6" x14ac:dyDescent="0.3">
      <c r="A1126" s="3" t="s">
        <v>111</v>
      </c>
      <c r="B1126" s="7" t="s">
        <v>51</v>
      </c>
      <c r="C1126" s="7" t="s">
        <v>76</v>
      </c>
      <c r="D1126" s="9">
        <v>388</v>
      </c>
      <c r="E1126" s="9">
        <v>365</v>
      </c>
      <c r="F1126" s="9">
        <v>215</v>
      </c>
    </row>
    <row r="1127" spans="1:6" x14ac:dyDescent="0.3">
      <c r="A1127" s="3" t="s">
        <v>111</v>
      </c>
      <c r="B1127" s="7" t="s">
        <v>52</v>
      </c>
      <c r="C1127" s="7" t="s">
        <v>62</v>
      </c>
      <c r="D1127" s="9">
        <v>285</v>
      </c>
      <c r="E1127" s="9">
        <v>258</v>
      </c>
      <c r="F1127" s="9">
        <v>180</v>
      </c>
    </row>
    <row r="1128" spans="1:6" x14ac:dyDescent="0.3">
      <c r="A1128" s="3" t="s">
        <v>111</v>
      </c>
      <c r="B1128" s="7" t="s">
        <v>52</v>
      </c>
      <c r="C1128" s="7" t="s">
        <v>66</v>
      </c>
      <c r="D1128" s="9">
        <v>286</v>
      </c>
      <c r="E1128" s="9">
        <v>262</v>
      </c>
      <c r="F1128" s="9">
        <v>182</v>
      </c>
    </row>
    <row r="1129" spans="1:6" x14ac:dyDescent="0.3">
      <c r="A1129" s="3" t="s">
        <v>111</v>
      </c>
      <c r="B1129" s="7" t="s">
        <v>52</v>
      </c>
      <c r="C1129" s="7" t="s">
        <v>70</v>
      </c>
      <c r="D1129" s="9">
        <v>284</v>
      </c>
      <c r="E1129" s="9">
        <v>270</v>
      </c>
      <c r="F1129" s="9">
        <v>184</v>
      </c>
    </row>
    <row r="1130" spans="1:6" x14ac:dyDescent="0.3">
      <c r="A1130" s="3" t="s">
        <v>111</v>
      </c>
      <c r="B1130" s="7" t="s">
        <v>52</v>
      </c>
      <c r="C1130" s="7" t="s">
        <v>74</v>
      </c>
      <c r="D1130" s="9">
        <v>286</v>
      </c>
      <c r="E1130" s="9">
        <v>257</v>
      </c>
      <c r="F1130" s="9">
        <v>178</v>
      </c>
    </row>
    <row r="1131" spans="1:6" x14ac:dyDescent="0.3">
      <c r="A1131" s="3" t="s">
        <v>111</v>
      </c>
      <c r="B1131" s="7" t="s">
        <v>52</v>
      </c>
      <c r="C1131" s="7" t="s">
        <v>76</v>
      </c>
      <c r="D1131" s="9">
        <v>286</v>
      </c>
      <c r="E1131" s="9">
        <v>267</v>
      </c>
      <c r="F1131" s="9">
        <v>180</v>
      </c>
    </row>
    <row r="1132" spans="1:6" x14ac:dyDescent="0.3">
      <c r="A1132" s="3" t="s">
        <v>111</v>
      </c>
      <c r="B1132" s="7" t="s">
        <v>54</v>
      </c>
      <c r="C1132" s="7" t="s">
        <v>62</v>
      </c>
      <c r="D1132" s="9">
        <v>183</v>
      </c>
      <c r="E1132" s="9">
        <v>163</v>
      </c>
      <c r="F1132" s="9">
        <v>70</v>
      </c>
    </row>
    <row r="1133" spans="1:6" x14ac:dyDescent="0.3">
      <c r="A1133" s="3" t="s">
        <v>111</v>
      </c>
      <c r="B1133" s="7" t="s">
        <v>54</v>
      </c>
      <c r="C1133" s="7" t="s">
        <v>66</v>
      </c>
      <c r="D1133" s="9">
        <v>184</v>
      </c>
      <c r="E1133" s="9">
        <v>168</v>
      </c>
      <c r="F1133" s="9">
        <v>71</v>
      </c>
    </row>
    <row r="1134" spans="1:6" x14ac:dyDescent="0.3">
      <c r="A1134" s="3" t="s">
        <v>111</v>
      </c>
      <c r="B1134" s="7" t="s">
        <v>54</v>
      </c>
      <c r="C1134" s="7" t="s">
        <v>70</v>
      </c>
      <c r="D1134" s="9">
        <v>182</v>
      </c>
      <c r="E1134" s="9">
        <v>172</v>
      </c>
      <c r="F1134" s="9">
        <v>71</v>
      </c>
    </row>
    <row r="1135" spans="1:6" x14ac:dyDescent="0.3">
      <c r="A1135" s="3" t="s">
        <v>111</v>
      </c>
      <c r="B1135" s="7" t="s">
        <v>54</v>
      </c>
      <c r="C1135" s="7" t="s">
        <v>74</v>
      </c>
      <c r="D1135" s="9">
        <v>184</v>
      </c>
      <c r="E1135" s="9">
        <v>166</v>
      </c>
      <c r="F1135" s="9">
        <v>69</v>
      </c>
    </row>
    <row r="1136" spans="1:6" x14ac:dyDescent="0.3">
      <c r="A1136" s="3" t="s">
        <v>111</v>
      </c>
      <c r="B1136" s="7" t="s">
        <v>54</v>
      </c>
      <c r="C1136" s="7" t="s">
        <v>76</v>
      </c>
      <c r="D1136" s="9">
        <v>183</v>
      </c>
      <c r="E1136" s="9">
        <v>173</v>
      </c>
      <c r="F1136" s="9">
        <v>70</v>
      </c>
    </row>
    <row r="1137" spans="1:6" x14ac:dyDescent="0.3">
      <c r="A1137" s="3" t="s">
        <v>111</v>
      </c>
      <c r="B1137" s="7" t="s">
        <v>55</v>
      </c>
      <c r="C1137" s="7" t="s">
        <v>62</v>
      </c>
      <c r="D1137" s="9">
        <v>203</v>
      </c>
      <c r="E1137" s="9">
        <v>182</v>
      </c>
      <c r="F1137" s="9">
        <v>80</v>
      </c>
    </row>
    <row r="1138" spans="1:6" x14ac:dyDescent="0.3">
      <c r="A1138" s="3" t="s">
        <v>111</v>
      </c>
      <c r="B1138" s="7" t="s">
        <v>55</v>
      </c>
      <c r="C1138" s="7" t="s">
        <v>66</v>
      </c>
      <c r="D1138" s="9">
        <v>204</v>
      </c>
      <c r="E1138" s="9">
        <v>187</v>
      </c>
      <c r="F1138" s="9">
        <v>81</v>
      </c>
    </row>
    <row r="1139" spans="1:6" x14ac:dyDescent="0.3">
      <c r="A1139" s="3" t="s">
        <v>111</v>
      </c>
      <c r="B1139" s="7" t="s">
        <v>55</v>
      </c>
      <c r="C1139" s="7" t="s">
        <v>70</v>
      </c>
      <c r="D1139" s="9">
        <v>202</v>
      </c>
      <c r="E1139" s="9">
        <v>192</v>
      </c>
      <c r="F1139" s="9">
        <v>82</v>
      </c>
    </row>
    <row r="1140" spans="1:6" x14ac:dyDescent="0.3">
      <c r="A1140" s="3" t="s">
        <v>111</v>
      </c>
      <c r="B1140" s="7" t="s">
        <v>55</v>
      </c>
      <c r="C1140" s="7" t="s">
        <v>74</v>
      </c>
      <c r="D1140" s="9">
        <v>204</v>
      </c>
      <c r="E1140" s="9">
        <v>183</v>
      </c>
      <c r="F1140" s="9">
        <v>79</v>
      </c>
    </row>
    <row r="1141" spans="1:6" x14ac:dyDescent="0.3">
      <c r="A1141" s="3" t="s">
        <v>111</v>
      </c>
      <c r="B1141" s="7" t="s">
        <v>55</v>
      </c>
      <c r="C1141" s="7" t="s">
        <v>76</v>
      </c>
      <c r="D1141" s="9">
        <v>203</v>
      </c>
      <c r="E1141" s="9">
        <v>190</v>
      </c>
      <c r="F1141" s="9">
        <v>80</v>
      </c>
    </row>
    <row r="1142" spans="1:6" x14ac:dyDescent="0.3">
      <c r="A1142" s="3" t="s">
        <v>111</v>
      </c>
      <c r="B1142" s="7" t="s">
        <v>56</v>
      </c>
      <c r="C1142" s="7" t="s">
        <v>62</v>
      </c>
      <c r="D1142" s="9">
        <v>223</v>
      </c>
      <c r="E1142" s="9">
        <v>202</v>
      </c>
      <c r="F1142" s="9">
        <v>90</v>
      </c>
    </row>
    <row r="1143" spans="1:6" x14ac:dyDescent="0.3">
      <c r="A1143" s="3" t="s">
        <v>111</v>
      </c>
      <c r="B1143" s="7" t="s">
        <v>56</v>
      </c>
      <c r="C1143" s="7" t="s">
        <v>66</v>
      </c>
      <c r="D1143" s="9">
        <v>224</v>
      </c>
      <c r="E1143" s="9">
        <v>206</v>
      </c>
      <c r="F1143" s="9">
        <v>91</v>
      </c>
    </row>
    <row r="1144" spans="1:6" x14ac:dyDescent="0.3">
      <c r="A1144" s="3" t="s">
        <v>111</v>
      </c>
      <c r="B1144" s="7" t="s">
        <v>56</v>
      </c>
      <c r="C1144" s="7" t="s">
        <v>70</v>
      </c>
      <c r="D1144" s="9">
        <v>222</v>
      </c>
      <c r="E1144" s="9">
        <v>212</v>
      </c>
      <c r="F1144" s="9">
        <v>92</v>
      </c>
    </row>
    <row r="1145" spans="1:6" x14ac:dyDescent="0.3">
      <c r="A1145" s="3" t="s">
        <v>111</v>
      </c>
      <c r="B1145" s="7" t="s">
        <v>56</v>
      </c>
      <c r="C1145" s="7" t="s">
        <v>74</v>
      </c>
      <c r="D1145" s="9">
        <v>224</v>
      </c>
      <c r="E1145" s="9">
        <v>202</v>
      </c>
      <c r="F1145" s="9">
        <v>89</v>
      </c>
    </row>
    <row r="1146" spans="1:6" x14ac:dyDescent="0.3">
      <c r="A1146" s="3" t="s">
        <v>111</v>
      </c>
      <c r="B1146" s="7" t="s">
        <v>56</v>
      </c>
      <c r="C1146" s="7" t="s">
        <v>76</v>
      </c>
      <c r="D1146" s="9">
        <v>223</v>
      </c>
      <c r="E1146" s="9">
        <v>209</v>
      </c>
      <c r="F1146" s="9">
        <v>90</v>
      </c>
    </row>
    <row r="1147" spans="1:6" x14ac:dyDescent="0.3">
      <c r="A1147" s="3" t="s">
        <v>111</v>
      </c>
      <c r="B1147" s="7" t="s">
        <v>57</v>
      </c>
      <c r="C1147" s="7" t="s">
        <v>62</v>
      </c>
      <c r="D1147" s="9">
        <v>193</v>
      </c>
      <c r="E1147" s="9">
        <v>172</v>
      </c>
      <c r="F1147" s="9">
        <v>85</v>
      </c>
    </row>
    <row r="1148" spans="1:6" x14ac:dyDescent="0.3">
      <c r="A1148" s="3" t="s">
        <v>111</v>
      </c>
      <c r="B1148" s="7" t="s">
        <v>57</v>
      </c>
      <c r="C1148" s="7" t="s">
        <v>66</v>
      </c>
      <c r="D1148" s="9">
        <v>194</v>
      </c>
      <c r="E1148" s="9">
        <v>180</v>
      </c>
      <c r="F1148" s="9">
        <v>86</v>
      </c>
    </row>
    <row r="1149" spans="1:6" x14ac:dyDescent="0.3">
      <c r="A1149" s="3" t="s">
        <v>111</v>
      </c>
      <c r="B1149" s="7" t="s">
        <v>57</v>
      </c>
      <c r="C1149" s="7" t="s">
        <v>70</v>
      </c>
      <c r="D1149" s="9">
        <v>192</v>
      </c>
      <c r="E1149" s="9">
        <v>185</v>
      </c>
      <c r="F1149" s="9">
        <v>87</v>
      </c>
    </row>
    <row r="1150" spans="1:6" x14ac:dyDescent="0.3">
      <c r="A1150" s="3" t="s">
        <v>111</v>
      </c>
      <c r="B1150" s="7" t="s">
        <v>57</v>
      </c>
      <c r="C1150" s="7" t="s">
        <v>74</v>
      </c>
      <c r="D1150" s="9">
        <v>194</v>
      </c>
      <c r="E1150" s="9">
        <v>175</v>
      </c>
      <c r="F1150" s="9">
        <v>84</v>
      </c>
    </row>
    <row r="1151" spans="1:6" x14ac:dyDescent="0.3">
      <c r="A1151" s="3" t="s">
        <v>111</v>
      </c>
      <c r="B1151" s="7" t="s">
        <v>57</v>
      </c>
      <c r="C1151" s="7" t="s">
        <v>76</v>
      </c>
      <c r="D1151" s="9">
        <v>193</v>
      </c>
      <c r="E1151" s="9">
        <v>182</v>
      </c>
      <c r="F1151" s="9">
        <v>85</v>
      </c>
    </row>
    <row r="1152" spans="1:6" x14ac:dyDescent="0.3">
      <c r="A1152" s="3" t="s">
        <v>111</v>
      </c>
      <c r="B1152" s="7" t="s">
        <v>58</v>
      </c>
      <c r="C1152" s="7" t="s">
        <v>62</v>
      </c>
      <c r="D1152" s="9">
        <v>5712</v>
      </c>
      <c r="E1152" s="9">
        <v>5137</v>
      </c>
      <c r="F1152" s="9">
        <v>950</v>
      </c>
    </row>
    <row r="1153" spans="1:6" x14ac:dyDescent="0.3">
      <c r="A1153" s="3" t="s">
        <v>111</v>
      </c>
      <c r="B1153" s="7" t="s">
        <v>58</v>
      </c>
      <c r="C1153" s="7" t="s">
        <v>66</v>
      </c>
      <c r="D1153" s="9">
        <v>5729</v>
      </c>
      <c r="E1153" s="9">
        <v>5254</v>
      </c>
      <c r="F1153" s="9">
        <v>960</v>
      </c>
    </row>
    <row r="1154" spans="1:6" x14ac:dyDescent="0.3">
      <c r="A1154" s="3" t="s">
        <v>111</v>
      </c>
      <c r="B1154" s="7" t="s">
        <v>58</v>
      </c>
      <c r="C1154" s="7" t="s">
        <v>70</v>
      </c>
      <c r="D1154" s="9">
        <v>5695</v>
      </c>
      <c r="E1154" s="9">
        <v>5386</v>
      </c>
      <c r="F1154" s="9">
        <v>969</v>
      </c>
    </row>
    <row r="1155" spans="1:6" x14ac:dyDescent="0.3">
      <c r="A1155" s="3" t="s">
        <v>111</v>
      </c>
      <c r="B1155" s="7" t="s">
        <v>58</v>
      </c>
      <c r="C1155" s="7" t="s">
        <v>74</v>
      </c>
      <c r="D1155" s="9">
        <v>5741</v>
      </c>
      <c r="E1155" s="9">
        <v>5153</v>
      </c>
      <c r="F1155" s="9">
        <v>940</v>
      </c>
    </row>
    <row r="1156" spans="1:6" x14ac:dyDescent="0.3">
      <c r="A1156" s="3" t="s">
        <v>111</v>
      </c>
      <c r="B1156" s="7" t="s">
        <v>58</v>
      </c>
      <c r="C1156" s="7" t="s">
        <v>76</v>
      </c>
      <c r="D1156" s="9">
        <v>5723</v>
      </c>
      <c r="E1156" s="9">
        <v>5358</v>
      </c>
      <c r="F1156" s="9">
        <v>950</v>
      </c>
    </row>
    <row r="1157" spans="1:6" x14ac:dyDescent="0.3">
      <c r="A1157" s="3" t="s">
        <v>111</v>
      </c>
      <c r="B1157" s="7" t="s">
        <v>59</v>
      </c>
      <c r="C1157" s="7" t="s">
        <v>62</v>
      </c>
      <c r="D1157" s="9">
        <v>5559</v>
      </c>
      <c r="E1157" s="9">
        <v>5004</v>
      </c>
      <c r="F1157" s="9">
        <v>930</v>
      </c>
    </row>
    <row r="1158" spans="1:6" x14ac:dyDescent="0.3">
      <c r="A1158" s="3" t="s">
        <v>111</v>
      </c>
      <c r="B1158" s="7" t="s">
        <v>59</v>
      </c>
      <c r="C1158" s="7" t="s">
        <v>66</v>
      </c>
      <c r="D1158" s="9">
        <v>5576</v>
      </c>
      <c r="E1158" s="9">
        <v>5114</v>
      </c>
      <c r="F1158" s="9">
        <v>939</v>
      </c>
    </row>
    <row r="1159" spans="1:6" x14ac:dyDescent="0.3">
      <c r="A1159" s="3" t="s">
        <v>111</v>
      </c>
      <c r="B1159" s="7" t="s">
        <v>59</v>
      </c>
      <c r="C1159" s="7" t="s">
        <v>70</v>
      </c>
      <c r="D1159" s="9">
        <v>5542</v>
      </c>
      <c r="E1159" s="9">
        <v>5297</v>
      </c>
      <c r="F1159" s="9">
        <v>949</v>
      </c>
    </row>
    <row r="1160" spans="1:6" x14ac:dyDescent="0.3">
      <c r="A1160" s="3" t="s">
        <v>111</v>
      </c>
      <c r="B1160" s="7" t="s">
        <v>59</v>
      </c>
      <c r="C1160" s="7" t="s">
        <v>74</v>
      </c>
      <c r="D1160" s="9">
        <v>5587</v>
      </c>
      <c r="E1160" s="9">
        <v>5008</v>
      </c>
      <c r="F1160" s="9">
        <v>921</v>
      </c>
    </row>
    <row r="1161" spans="1:6" x14ac:dyDescent="0.3">
      <c r="A1161" s="3" t="s">
        <v>111</v>
      </c>
      <c r="B1161" s="7" t="s">
        <v>59</v>
      </c>
      <c r="C1161" s="7" t="s">
        <v>76</v>
      </c>
      <c r="D1161" s="9">
        <v>5570</v>
      </c>
      <c r="E1161" s="9">
        <v>5290</v>
      </c>
      <c r="F1161" s="9">
        <v>930</v>
      </c>
    </row>
    <row r="1162" spans="1:6" x14ac:dyDescent="0.3">
      <c r="A1162" s="3" t="s">
        <v>111</v>
      </c>
      <c r="B1162" s="7" t="s">
        <v>60</v>
      </c>
      <c r="C1162" s="7" t="s">
        <v>62</v>
      </c>
      <c r="D1162" s="9">
        <v>5406</v>
      </c>
      <c r="E1162" s="9">
        <v>4868</v>
      </c>
      <c r="F1162" s="9">
        <v>920</v>
      </c>
    </row>
    <row r="1163" spans="1:6" x14ac:dyDescent="0.3">
      <c r="A1163" s="3" t="s">
        <v>111</v>
      </c>
      <c r="B1163" s="7" t="s">
        <v>60</v>
      </c>
      <c r="C1163" s="7" t="s">
        <v>66</v>
      </c>
      <c r="D1163" s="9">
        <v>5422</v>
      </c>
      <c r="E1163" s="9">
        <v>4954</v>
      </c>
      <c r="F1163" s="9">
        <v>929</v>
      </c>
    </row>
    <row r="1164" spans="1:6" x14ac:dyDescent="0.3">
      <c r="A1164" s="3" t="s">
        <v>111</v>
      </c>
      <c r="B1164" s="7" t="s">
        <v>60</v>
      </c>
      <c r="C1164" s="7" t="s">
        <v>70</v>
      </c>
      <c r="D1164" s="9">
        <v>5390</v>
      </c>
      <c r="E1164" s="9">
        <v>5143</v>
      </c>
      <c r="F1164" s="9">
        <v>938</v>
      </c>
    </row>
    <row r="1165" spans="1:6" x14ac:dyDescent="0.3">
      <c r="A1165" s="3" t="s">
        <v>111</v>
      </c>
      <c r="B1165" s="7" t="s">
        <v>60</v>
      </c>
      <c r="C1165" s="7" t="s">
        <v>74</v>
      </c>
      <c r="D1165" s="9">
        <v>5433</v>
      </c>
      <c r="E1165" s="9">
        <v>4888</v>
      </c>
      <c r="F1165" s="9">
        <v>911</v>
      </c>
    </row>
    <row r="1166" spans="1:6" x14ac:dyDescent="0.3">
      <c r="A1166" s="3" t="s">
        <v>111</v>
      </c>
      <c r="B1166" s="7" t="s">
        <v>60</v>
      </c>
      <c r="C1166" s="7" t="s">
        <v>76</v>
      </c>
      <c r="D1166" s="9">
        <v>5417</v>
      </c>
      <c r="E1166" s="9">
        <v>5033</v>
      </c>
      <c r="F1166" s="9">
        <v>920</v>
      </c>
    </row>
    <row r="1167" spans="1:6" x14ac:dyDescent="0.3">
      <c r="A1167" s="3" t="s">
        <v>111</v>
      </c>
      <c r="B1167" s="7" t="s">
        <v>61</v>
      </c>
      <c r="C1167" s="7" t="s">
        <v>62</v>
      </c>
      <c r="D1167" s="9">
        <v>1326</v>
      </c>
      <c r="E1167" s="9">
        <v>1204</v>
      </c>
      <c r="F1167" s="9">
        <v>345</v>
      </c>
    </row>
    <row r="1168" spans="1:6" x14ac:dyDescent="0.3">
      <c r="A1168" s="3" t="s">
        <v>111</v>
      </c>
      <c r="B1168" s="7" t="s">
        <v>61</v>
      </c>
      <c r="C1168" s="7" t="s">
        <v>66</v>
      </c>
      <c r="D1168" s="9">
        <v>1330</v>
      </c>
      <c r="E1168" s="9">
        <v>1232</v>
      </c>
      <c r="F1168" s="9">
        <v>348</v>
      </c>
    </row>
    <row r="1169" spans="1:6" x14ac:dyDescent="0.3">
      <c r="A1169" s="3" t="s">
        <v>111</v>
      </c>
      <c r="B1169" s="7" t="s">
        <v>61</v>
      </c>
      <c r="C1169" s="7" t="s">
        <v>70</v>
      </c>
      <c r="D1169" s="9">
        <v>1322</v>
      </c>
      <c r="E1169" s="9">
        <v>1249</v>
      </c>
      <c r="F1169" s="9">
        <v>352</v>
      </c>
    </row>
    <row r="1170" spans="1:6" x14ac:dyDescent="0.3">
      <c r="A1170" s="3" t="s">
        <v>111</v>
      </c>
      <c r="B1170" s="7" t="s">
        <v>61</v>
      </c>
      <c r="C1170" s="7" t="s">
        <v>74</v>
      </c>
      <c r="D1170" s="9">
        <v>1333</v>
      </c>
      <c r="E1170" s="9">
        <v>1197</v>
      </c>
      <c r="F1170" s="9">
        <v>342</v>
      </c>
    </row>
    <row r="1171" spans="1:6" x14ac:dyDescent="0.3">
      <c r="A1171" s="3" t="s">
        <v>111</v>
      </c>
      <c r="B1171" s="7" t="s">
        <v>61</v>
      </c>
      <c r="C1171" s="7" t="s">
        <v>76</v>
      </c>
      <c r="D1171" s="9">
        <v>1329</v>
      </c>
      <c r="E1171" s="9">
        <v>1231</v>
      </c>
      <c r="F1171" s="9">
        <v>345</v>
      </c>
    </row>
    <row r="1172" spans="1:6" x14ac:dyDescent="0.3">
      <c r="A1172" s="3" t="s">
        <v>112</v>
      </c>
      <c r="B1172" s="7" t="s">
        <v>46</v>
      </c>
      <c r="C1172" s="7" t="s">
        <v>62</v>
      </c>
      <c r="D1172" s="9">
        <v>325</v>
      </c>
      <c r="E1172" s="9">
        <v>293</v>
      </c>
      <c r="F1172" s="9">
        <v>185</v>
      </c>
    </row>
    <row r="1173" spans="1:6" x14ac:dyDescent="0.3">
      <c r="A1173" s="3" t="s">
        <v>112</v>
      </c>
      <c r="B1173" s="7" t="s">
        <v>46</v>
      </c>
      <c r="C1173" s="7" t="s">
        <v>66</v>
      </c>
      <c r="D1173" s="9">
        <v>326</v>
      </c>
      <c r="E1173" s="9">
        <v>300</v>
      </c>
      <c r="F1173" s="9">
        <v>187</v>
      </c>
    </row>
    <row r="1174" spans="1:6" x14ac:dyDescent="0.3">
      <c r="A1174" s="3" t="s">
        <v>112</v>
      </c>
      <c r="B1174" s="7" t="s">
        <v>46</v>
      </c>
      <c r="C1174" s="7" t="s">
        <v>70</v>
      </c>
      <c r="D1174" s="9">
        <v>324</v>
      </c>
      <c r="E1174" s="9">
        <v>308</v>
      </c>
      <c r="F1174" s="9">
        <v>189</v>
      </c>
    </row>
    <row r="1175" spans="1:6" x14ac:dyDescent="0.3">
      <c r="A1175" s="3" t="s">
        <v>112</v>
      </c>
      <c r="B1175" s="7" t="s">
        <v>46</v>
      </c>
      <c r="C1175" s="7" t="s">
        <v>74</v>
      </c>
      <c r="D1175" s="9">
        <v>327</v>
      </c>
      <c r="E1175" s="9">
        <v>296</v>
      </c>
      <c r="F1175" s="9">
        <v>183</v>
      </c>
    </row>
    <row r="1176" spans="1:6" x14ac:dyDescent="0.3">
      <c r="A1176" s="3" t="s">
        <v>112</v>
      </c>
      <c r="B1176" s="7" t="s">
        <v>46</v>
      </c>
      <c r="C1176" s="7" t="s">
        <v>76</v>
      </c>
      <c r="D1176" s="9">
        <v>326</v>
      </c>
      <c r="E1176" s="9">
        <v>307</v>
      </c>
      <c r="F1176" s="9">
        <v>185</v>
      </c>
    </row>
    <row r="1177" spans="1:6" x14ac:dyDescent="0.3">
      <c r="A1177" s="3" t="s">
        <v>112</v>
      </c>
      <c r="B1177" s="7" t="s">
        <v>49</v>
      </c>
      <c r="C1177" s="7" t="s">
        <v>62</v>
      </c>
      <c r="D1177" s="9">
        <v>336</v>
      </c>
      <c r="E1177" s="9">
        <v>300</v>
      </c>
      <c r="F1177" s="9">
        <v>195</v>
      </c>
    </row>
    <row r="1178" spans="1:6" x14ac:dyDescent="0.3">
      <c r="A1178" s="3" t="s">
        <v>112</v>
      </c>
      <c r="B1178" s="7" t="s">
        <v>49</v>
      </c>
      <c r="C1178" s="7" t="s">
        <v>66</v>
      </c>
      <c r="D1178" s="9">
        <v>337</v>
      </c>
      <c r="E1178" s="9">
        <v>311</v>
      </c>
      <c r="F1178" s="9">
        <v>197</v>
      </c>
    </row>
    <row r="1179" spans="1:6" x14ac:dyDescent="0.3">
      <c r="A1179" s="3" t="s">
        <v>112</v>
      </c>
      <c r="B1179" s="7" t="s">
        <v>49</v>
      </c>
      <c r="C1179" s="7" t="s">
        <v>70</v>
      </c>
      <c r="D1179" s="9">
        <v>335</v>
      </c>
      <c r="E1179" s="9">
        <v>315</v>
      </c>
      <c r="F1179" s="9">
        <v>199</v>
      </c>
    </row>
    <row r="1180" spans="1:6" x14ac:dyDescent="0.3">
      <c r="A1180" s="3" t="s">
        <v>112</v>
      </c>
      <c r="B1180" s="7" t="s">
        <v>49</v>
      </c>
      <c r="C1180" s="7" t="s">
        <v>74</v>
      </c>
      <c r="D1180" s="9">
        <v>338</v>
      </c>
      <c r="E1180" s="9">
        <v>305</v>
      </c>
      <c r="F1180" s="9">
        <v>193</v>
      </c>
    </row>
    <row r="1181" spans="1:6" x14ac:dyDescent="0.3">
      <c r="A1181" s="3" t="s">
        <v>112</v>
      </c>
      <c r="B1181" s="7" t="s">
        <v>49</v>
      </c>
      <c r="C1181" s="7" t="s">
        <v>76</v>
      </c>
      <c r="D1181" s="9">
        <v>337</v>
      </c>
      <c r="E1181" s="9">
        <v>314</v>
      </c>
      <c r="F1181" s="9">
        <v>195</v>
      </c>
    </row>
    <row r="1182" spans="1:6" x14ac:dyDescent="0.3">
      <c r="A1182" s="3" t="s">
        <v>112</v>
      </c>
      <c r="B1182" s="7" t="s">
        <v>50</v>
      </c>
      <c r="C1182" s="7" t="s">
        <v>62</v>
      </c>
      <c r="D1182" s="9">
        <v>346</v>
      </c>
      <c r="E1182" s="9">
        <v>312</v>
      </c>
      <c r="F1182" s="9">
        <v>200</v>
      </c>
    </row>
    <row r="1183" spans="1:6" x14ac:dyDescent="0.3">
      <c r="A1183" s="3" t="s">
        <v>112</v>
      </c>
      <c r="B1183" s="7" t="s">
        <v>50</v>
      </c>
      <c r="C1183" s="7" t="s">
        <v>66</v>
      </c>
      <c r="D1183" s="9">
        <v>347</v>
      </c>
      <c r="E1183" s="9">
        <v>316</v>
      </c>
      <c r="F1183" s="9">
        <v>202</v>
      </c>
    </row>
    <row r="1184" spans="1:6" x14ac:dyDescent="0.3">
      <c r="A1184" s="3" t="s">
        <v>112</v>
      </c>
      <c r="B1184" s="7" t="s">
        <v>50</v>
      </c>
      <c r="C1184" s="7" t="s">
        <v>70</v>
      </c>
      <c r="D1184" s="9">
        <v>345</v>
      </c>
      <c r="E1184" s="9">
        <v>327</v>
      </c>
      <c r="F1184" s="9">
        <v>204</v>
      </c>
    </row>
    <row r="1185" spans="1:6" x14ac:dyDescent="0.3">
      <c r="A1185" s="3" t="s">
        <v>112</v>
      </c>
      <c r="B1185" s="7" t="s">
        <v>50</v>
      </c>
      <c r="C1185" s="7" t="s">
        <v>74</v>
      </c>
      <c r="D1185" s="9">
        <v>348</v>
      </c>
      <c r="E1185" s="9">
        <v>312</v>
      </c>
      <c r="F1185" s="9">
        <v>198</v>
      </c>
    </row>
    <row r="1186" spans="1:6" x14ac:dyDescent="0.3">
      <c r="A1186" s="3" t="s">
        <v>112</v>
      </c>
      <c r="B1186" s="7" t="s">
        <v>50</v>
      </c>
      <c r="C1186" s="7" t="s">
        <v>76</v>
      </c>
      <c r="D1186" s="9">
        <v>347</v>
      </c>
      <c r="E1186" s="9">
        <v>324</v>
      </c>
      <c r="F1186" s="9">
        <v>200</v>
      </c>
    </row>
    <row r="1187" spans="1:6" x14ac:dyDescent="0.3">
      <c r="A1187" s="3" t="s">
        <v>112</v>
      </c>
      <c r="B1187" s="7" t="s">
        <v>51</v>
      </c>
      <c r="C1187" s="7" t="s">
        <v>62</v>
      </c>
      <c r="D1187" s="9">
        <v>387</v>
      </c>
      <c r="E1187" s="9">
        <v>347</v>
      </c>
      <c r="F1187" s="9">
        <v>215</v>
      </c>
    </row>
    <row r="1188" spans="1:6" x14ac:dyDescent="0.3">
      <c r="A1188" s="3" t="s">
        <v>112</v>
      </c>
      <c r="B1188" s="7" t="s">
        <v>51</v>
      </c>
      <c r="C1188" s="7" t="s">
        <v>66</v>
      </c>
      <c r="D1188" s="9">
        <v>388</v>
      </c>
      <c r="E1188" s="9">
        <v>358</v>
      </c>
      <c r="F1188" s="9">
        <v>217</v>
      </c>
    </row>
    <row r="1189" spans="1:6" x14ac:dyDescent="0.3">
      <c r="A1189" s="3" t="s">
        <v>112</v>
      </c>
      <c r="B1189" s="7" t="s">
        <v>51</v>
      </c>
      <c r="C1189" s="7" t="s">
        <v>70</v>
      </c>
      <c r="D1189" s="9">
        <v>386</v>
      </c>
      <c r="E1189" s="9">
        <v>365</v>
      </c>
      <c r="F1189" s="9">
        <v>219</v>
      </c>
    </row>
    <row r="1190" spans="1:6" x14ac:dyDescent="0.3">
      <c r="A1190" s="3" t="s">
        <v>112</v>
      </c>
      <c r="B1190" s="7" t="s">
        <v>51</v>
      </c>
      <c r="C1190" s="7" t="s">
        <v>74</v>
      </c>
      <c r="D1190" s="9">
        <v>389</v>
      </c>
      <c r="E1190" s="9">
        <v>348</v>
      </c>
      <c r="F1190" s="9">
        <v>213</v>
      </c>
    </row>
    <row r="1191" spans="1:6" x14ac:dyDescent="0.3">
      <c r="A1191" s="3" t="s">
        <v>112</v>
      </c>
      <c r="B1191" s="7" t="s">
        <v>51</v>
      </c>
      <c r="C1191" s="7" t="s">
        <v>76</v>
      </c>
      <c r="D1191" s="9">
        <v>388</v>
      </c>
      <c r="E1191" s="9">
        <v>368</v>
      </c>
      <c r="F1191" s="9">
        <v>215</v>
      </c>
    </row>
    <row r="1192" spans="1:6" x14ac:dyDescent="0.3">
      <c r="A1192" s="3" t="s">
        <v>112</v>
      </c>
      <c r="B1192" s="7" t="s">
        <v>52</v>
      </c>
      <c r="C1192" s="7" t="s">
        <v>62</v>
      </c>
      <c r="D1192" s="9">
        <v>285</v>
      </c>
      <c r="E1192" s="9">
        <v>256</v>
      </c>
      <c r="F1192" s="9">
        <v>180</v>
      </c>
    </row>
    <row r="1193" spans="1:6" x14ac:dyDescent="0.3">
      <c r="A1193" s="3" t="s">
        <v>112</v>
      </c>
      <c r="B1193" s="7" t="s">
        <v>52</v>
      </c>
      <c r="C1193" s="7" t="s">
        <v>66</v>
      </c>
      <c r="D1193" s="9">
        <v>286</v>
      </c>
      <c r="E1193" s="9">
        <v>265</v>
      </c>
      <c r="F1193" s="9">
        <v>182</v>
      </c>
    </row>
    <row r="1194" spans="1:6" x14ac:dyDescent="0.3">
      <c r="A1194" s="3" t="s">
        <v>112</v>
      </c>
      <c r="B1194" s="7" t="s">
        <v>52</v>
      </c>
      <c r="C1194" s="7" t="s">
        <v>70</v>
      </c>
      <c r="D1194" s="9">
        <v>284</v>
      </c>
      <c r="E1194" s="9">
        <v>270</v>
      </c>
      <c r="F1194" s="9">
        <v>184</v>
      </c>
    </row>
    <row r="1195" spans="1:6" x14ac:dyDescent="0.3">
      <c r="A1195" s="3" t="s">
        <v>112</v>
      </c>
      <c r="B1195" s="7" t="s">
        <v>52</v>
      </c>
      <c r="C1195" s="7" t="s">
        <v>74</v>
      </c>
      <c r="D1195" s="9">
        <v>286</v>
      </c>
      <c r="E1195" s="9">
        <v>257</v>
      </c>
      <c r="F1195" s="9">
        <v>178</v>
      </c>
    </row>
    <row r="1196" spans="1:6" x14ac:dyDescent="0.3">
      <c r="A1196" s="3" t="s">
        <v>112</v>
      </c>
      <c r="B1196" s="7" t="s">
        <v>52</v>
      </c>
      <c r="C1196" s="7" t="s">
        <v>76</v>
      </c>
      <c r="D1196" s="9">
        <v>286</v>
      </c>
      <c r="E1196" s="9">
        <v>269</v>
      </c>
      <c r="F1196" s="9">
        <v>180</v>
      </c>
    </row>
    <row r="1197" spans="1:6" x14ac:dyDescent="0.3">
      <c r="A1197" s="3" t="s">
        <v>112</v>
      </c>
      <c r="B1197" s="7" t="s">
        <v>54</v>
      </c>
      <c r="C1197" s="7" t="s">
        <v>62</v>
      </c>
      <c r="D1197" s="9">
        <v>183</v>
      </c>
      <c r="E1197" s="9">
        <v>165</v>
      </c>
      <c r="F1197" s="9">
        <v>70</v>
      </c>
    </row>
    <row r="1198" spans="1:6" x14ac:dyDescent="0.3">
      <c r="A1198" s="3" t="s">
        <v>112</v>
      </c>
      <c r="B1198" s="7" t="s">
        <v>54</v>
      </c>
      <c r="C1198" s="7" t="s">
        <v>66</v>
      </c>
      <c r="D1198" s="9">
        <v>184</v>
      </c>
      <c r="E1198" s="9">
        <v>169</v>
      </c>
      <c r="F1198" s="9">
        <v>71</v>
      </c>
    </row>
    <row r="1199" spans="1:6" x14ac:dyDescent="0.3">
      <c r="A1199" s="3" t="s">
        <v>112</v>
      </c>
      <c r="B1199" s="7" t="s">
        <v>54</v>
      </c>
      <c r="C1199" s="7" t="s">
        <v>70</v>
      </c>
      <c r="D1199" s="9">
        <v>182</v>
      </c>
      <c r="E1199" s="9">
        <v>173</v>
      </c>
      <c r="F1199" s="9">
        <v>71</v>
      </c>
    </row>
    <row r="1200" spans="1:6" x14ac:dyDescent="0.3">
      <c r="A1200" s="3" t="s">
        <v>112</v>
      </c>
      <c r="B1200" s="7" t="s">
        <v>54</v>
      </c>
      <c r="C1200" s="7" t="s">
        <v>74</v>
      </c>
      <c r="D1200" s="9">
        <v>184</v>
      </c>
      <c r="E1200" s="9">
        <v>165</v>
      </c>
      <c r="F1200" s="9">
        <v>69</v>
      </c>
    </row>
    <row r="1201" spans="1:6" x14ac:dyDescent="0.3">
      <c r="A1201" s="3" t="s">
        <v>112</v>
      </c>
      <c r="B1201" s="7" t="s">
        <v>54</v>
      </c>
      <c r="C1201" s="7" t="s">
        <v>76</v>
      </c>
      <c r="D1201" s="9">
        <v>183</v>
      </c>
      <c r="E1201" s="9">
        <v>172</v>
      </c>
      <c r="F1201" s="9">
        <v>70</v>
      </c>
    </row>
    <row r="1202" spans="1:6" x14ac:dyDescent="0.3">
      <c r="A1202" s="3" t="s">
        <v>112</v>
      </c>
      <c r="B1202" s="7" t="s">
        <v>55</v>
      </c>
      <c r="C1202" s="7" t="s">
        <v>62</v>
      </c>
      <c r="D1202" s="9">
        <v>203</v>
      </c>
      <c r="E1202" s="9">
        <v>183</v>
      </c>
      <c r="F1202" s="9">
        <v>80</v>
      </c>
    </row>
    <row r="1203" spans="1:6" x14ac:dyDescent="0.3">
      <c r="A1203" s="3" t="s">
        <v>112</v>
      </c>
      <c r="B1203" s="7" t="s">
        <v>55</v>
      </c>
      <c r="C1203" s="7" t="s">
        <v>66</v>
      </c>
      <c r="D1203" s="9">
        <v>204</v>
      </c>
      <c r="E1203" s="9">
        <v>188</v>
      </c>
      <c r="F1203" s="9">
        <v>81</v>
      </c>
    </row>
    <row r="1204" spans="1:6" x14ac:dyDescent="0.3">
      <c r="A1204" s="3" t="s">
        <v>112</v>
      </c>
      <c r="B1204" s="7" t="s">
        <v>55</v>
      </c>
      <c r="C1204" s="7" t="s">
        <v>70</v>
      </c>
      <c r="D1204" s="9">
        <v>202</v>
      </c>
      <c r="E1204" s="9">
        <v>194</v>
      </c>
      <c r="F1204" s="9">
        <v>82</v>
      </c>
    </row>
    <row r="1205" spans="1:6" x14ac:dyDescent="0.3">
      <c r="A1205" s="3" t="s">
        <v>112</v>
      </c>
      <c r="B1205" s="7" t="s">
        <v>55</v>
      </c>
      <c r="C1205" s="7" t="s">
        <v>74</v>
      </c>
      <c r="D1205" s="9">
        <v>204</v>
      </c>
      <c r="E1205" s="9">
        <v>184</v>
      </c>
      <c r="F1205" s="9">
        <v>79</v>
      </c>
    </row>
    <row r="1206" spans="1:6" x14ac:dyDescent="0.3">
      <c r="A1206" s="3" t="s">
        <v>112</v>
      </c>
      <c r="B1206" s="7" t="s">
        <v>55</v>
      </c>
      <c r="C1206" s="7" t="s">
        <v>76</v>
      </c>
      <c r="D1206" s="9">
        <v>203</v>
      </c>
      <c r="E1206" s="9">
        <v>190</v>
      </c>
      <c r="F1206" s="9">
        <v>80</v>
      </c>
    </row>
    <row r="1207" spans="1:6" x14ac:dyDescent="0.3">
      <c r="A1207" s="3" t="s">
        <v>112</v>
      </c>
      <c r="B1207" s="7" t="s">
        <v>56</v>
      </c>
      <c r="C1207" s="7" t="s">
        <v>62</v>
      </c>
      <c r="D1207" s="9">
        <v>223</v>
      </c>
      <c r="E1207" s="9">
        <v>200</v>
      </c>
      <c r="F1207" s="9">
        <v>90</v>
      </c>
    </row>
    <row r="1208" spans="1:6" x14ac:dyDescent="0.3">
      <c r="A1208" s="3" t="s">
        <v>112</v>
      </c>
      <c r="B1208" s="7" t="s">
        <v>56</v>
      </c>
      <c r="C1208" s="7" t="s">
        <v>66</v>
      </c>
      <c r="D1208" s="9">
        <v>224</v>
      </c>
      <c r="E1208" s="9">
        <v>206</v>
      </c>
      <c r="F1208" s="9">
        <v>91</v>
      </c>
    </row>
    <row r="1209" spans="1:6" x14ac:dyDescent="0.3">
      <c r="A1209" s="3" t="s">
        <v>112</v>
      </c>
      <c r="B1209" s="7" t="s">
        <v>56</v>
      </c>
      <c r="C1209" s="7" t="s">
        <v>70</v>
      </c>
      <c r="D1209" s="9">
        <v>222</v>
      </c>
      <c r="E1209" s="9">
        <v>210</v>
      </c>
      <c r="F1209" s="9">
        <v>92</v>
      </c>
    </row>
    <row r="1210" spans="1:6" x14ac:dyDescent="0.3">
      <c r="A1210" s="3" t="s">
        <v>112</v>
      </c>
      <c r="B1210" s="7" t="s">
        <v>56</v>
      </c>
      <c r="C1210" s="7" t="s">
        <v>74</v>
      </c>
      <c r="D1210" s="9">
        <v>224</v>
      </c>
      <c r="E1210" s="9">
        <v>201</v>
      </c>
      <c r="F1210" s="9">
        <v>89</v>
      </c>
    </row>
    <row r="1211" spans="1:6" x14ac:dyDescent="0.3">
      <c r="A1211" s="3" t="s">
        <v>112</v>
      </c>
      <c r="B1211" s="7" t="s">
        <v>56</v>
      </c>
      <c r="C1211" s="7" t="s">
        <v>76</v>
      </c>
      <c r="D1211" s="9">
        <v>223</v>
      </c>
      <c r="E1211" s="9">
        <v>211</v>
      </c>
      <c r="F1211" s="9">
        <v>90</v>
      </c>
    </row>
    <row r="1212" spans="1:6" x14ac:dyDescent="0.3">
      <c r="A1212" s="3" t="s">
        <v>112</v>
      </c>
      <c r="B1212" s="7" t="s">
        <v>57</v>
      </c>
      <c r="C1212" s="7" t="s">
        <v>62</v>
      </c>
      <c r="D1212" s="9">
        <v>193</v>
      </c>
      <c r="E1212" s="9">
        <v>173</v>
      </c>
      <c r="F1212" s="9">
        <v>85</v>
      </c>
    </row>
    <row r="1213" spans="1:6" x14ac:dyDescent="0.3">
      <c r="A1213" s="3" t="s">
        <v>112</v>
      </c>
      <c r="B1213" s="7" t="s">
        <v>57</v>
      </c>
      <c r="C1213" s="7" t="s">
        <v>66</v>
      </c>
      <c r="D1213" s="9">
        <v>194</v>
      </c>
      <c r="E1213" s="9">
        <v>179</v>
      </c>
      <c r="F1213" s="9">
        <v>86</v>
      </c>
    </row>
    <row r="1214" spans="1:6" x14ac:dyDescent="0.3">
      <c r="A1214" s="3" t="s">
        <v>112</v>
      </c>
      <c r="B1214" s="7" t="s">
        <v>57</v>
      </c>
      <c r="C1214" s="7" t="s">
        <v>70</v>
      </c>
      <c r="D1214" s="9">
        <v>192</v>
      </c>
      <c r="E1214" s="9">
        <v>181</v>
      </c>
      <c r="F1214" s="9">
        <v>87</v>
      </c>
    </row>
    <row r="1215" spans="1:6" x14ac:dyDescent="0.3">
      <c r="A1215" s="3" t="s">
        <v>112</v>
      </c>
      <c r="B1215" s="7" t="s">
        <v>57</v>
      </c>
      <c r="C1215" s="7" t="s">
        <v>74</v>
      </c>
      <c r="D1215" s="9">
        <v>194</v>
      </c>
      <c r="E1215" s="9">
        <v>175</v>
      </c>
      <c r="F1215" s="9">
        <v>84</v>
      </c>
    </row>
    <row r="1216" spans="1:6" x14ac:dyDescent="0.3">
      <c r="A1216" s="3" t="s">
        <v>112</v>
      </c>
      <c r="B1216" s="7" t="s">
        <v>57</v>
      </c>
      <c r="C1216" s="7" t="s">
        <v>76</v>
      </c>
      <c r="D1216" s="9">
        <v>193</v>
      </c>
      <c r="E1216" s="9">
        <v>182</v>
      </c>
      <c r="F1216" s="9">
        <v>85</v>
      </c>
    </row>
    <row r="1217" spans="1:6" x14ac:dyDescent="0.3">
      <c r="A1217" s="3" t="s">
        <v>112</v>
      </c>
      <c r="B1217" s="7" t="s">
        <v>58</v>
      </c>
      <c r="C1217" s="7" t="s">
        <v>62</v>
      </c>
      <c r="D1217" s="9">
        <v>5712</v>
      </c>
      <c r="E1217" s="9">
        <v>5135</v>
      </c>
      <c r="F1217" s="9">
        <v>950</v>
      </c>
    </row>
    <row r="1218" spans="1:6" x14ac:dyDescent="0.3">
      <c r="A1218" s="3" t="s">
        <v>112</v>
      </c>
      <c r="B1218" s="7" t="s">
        <v>58</v>
      </c>
      <c r="C1218" s="7" t="s">
        <v>66</v>
      </c>
      <c r="D1218" s="9">
        <v>5729</v>
      </c>
      <c r="E1218" s="9">
        <v>5293</v>
      </c>
      <c r="F1218" s="9">
        <v>960</v>
      </c>
    </row>
    <row r="1219" spans="1:6" x14ac:dyDescent="0.3">
      <c r="A1219" s="3" t="s">
        <v>112</v>
      </c>
      <c r="B1219" s="7" t="s">
        <v>58</v>
      </c>
      <c r="C1219" s="7" t="s">
        <v>70</v>
      </c>
      <c r="D1219" s="9">
        <v>5695</v>
      </c>
      <c r="E1219" s="9">
        <v>5354</v>
      </c>
      <c r="F1219" s="9">
        <v>969</v>
      </c>
    </row>
    <row r="1220" spans="1:6" x14ac:dyDescent="0.3">
      <c r="A1220" s="3" t="s">
        <v>112</v>
      </c>
      <c r="B1220" s="7" t="s">
        <v>58</v>
      </c>
      <c r="C1220" s="7" t="s">
        <v>74</v>
      </c>
      <c r="D1220" s="9">
        <v>5741</v>
      </c>
      <c r="E1220" s="9">
        <v>5153</v>
      </c>
      <c r="F1220" s="9">
        <v>940</v>
      </c>
    </row>
    <row r="1221" spans="1:6" x14ac:dyDescent="0.3">
      <c r="A1221" s="3" t="s">
        <v>112</v>
      </c>
      <c r="B1221" s="7" t="s">
        <v>58</v>
      </c>
      <c r="C1221" s="7" t="s">
        <v>76</v>
      </c>
      <c r="D1221" s="9">
        <v>5723</v>
      </c>
      <c r="E1221" s="9">
        <v>5347</v>
      </c>
      <c r="F1221" s="9">
        <v>950</v>
      </c>
    </row>
    <row r="1222" spans="1:6" x14ac:dyDescent="0.3">
      <c r="A1222" s="3" t="s">
        <v>112</v>
      </c>
      <c r="B1222" s="7" t="s">
        <v>59</v>
      </c>
      <c r="C1222" s="7" t="s">
        <v>62</v>
      </c>
      <c r="D1222" s="9">
        <v>5559</v>
      </c>
      <c r="E1222" s="9">
        <v>4986</v>
      </c>
      <c r="F1222" s="9">
        <v>930</v>
      </c>
    </row>
    <row r="1223" spans="1:6" x14ac:dyDescent="0.3">
      <c r="A1223" s="3" t="s">
        <v>112</v>
      </c>
      <c r="B1223" s="7" t="s">
        <v>59</v>
      </c>
      <c r="C1223" s="7" t="s">
        <v>66</v>
      </c>
      <c r="D1223" s="9">
        <v>5576</v>
      </c>
      <c r="E1223" s="9">
        <v>5126</v>
      </c>
      <c r="F1223" s="9">
        <v>939</v>
      </c>
    </row>
    <row r="1224" spans="1:6" x14ac:dyDescent="0.3">
      <c r="A1224" s="3" t="s">
        <v>112</v>
      </c>
      <c r="B1224" s="7" t="s">
        <v>59</v>
      </c>
      <c r="C1224" s="7" t="s">
        <v>70</v>
      </c>
      <c r="D1224" s="9">
        <v>5542</v>
      </c>
      <c r="E1224" s="9">
        <v>5264</v>
      </c>
      <c r="F1224" s="9">
        <v>949</v>
      </c>
    </row>
    <row r="1225" spans="1:6" x14ac:dyDescent="0.3">
      <c r="A1225" s="3" t="s">
        <v>112</v>
      </c>
      <c r="B1225" s="7" t="s">
        <v>59</v>
      </c>
      <c r="C1225" s="7" t="s">
        <v>74</v>
      </c>
      <c r="D1225" s="9">
        <v>5587</v>
      </c>
      <c r="E1225" s="9">
        <v>4982</v>
      </c>
      <c r="F1225" s="9">
        <v>921</v>
      </c>
    </row>
    <row r="1226" spans="1:6" x14ac:dyDescent="0.3">
      <c r="A1226" s="3" t="s">
        <v>112</v>
      </c>
      <c r="B1226" s="7" t="s">
        <v>59</v>
      </c>
      <c r="C1226" s="7" t="s">
        <v>76</v>
      </c>
      <c r="D1226" s="9">
        <v>5570</v>
      </c>
      <c r="E1226" s="9">
        <v>5223</v>
      </c>
      <c r="F1226" s="9">
        <v>930</v>
      </c>
    </row>
    <row r="1227" spans="1:6" x14ac:dyDescent="0.3">
      <c r="A1227" s="3" t="s">
        <v>112</v>
      </c>
      <c r="B1227" s="7" t="s">
        <v>60</v>
      </c>
      <c r="C1227" s="7" t="s">
        <v>62</v>
      </c>
      <c r="D1227" s="9">
        <v>5406</v>
      </c>
      <c r="E1227" s="9">
        <v>4894</v>
      </c>
      <c r="F1227" s="9">
        <v>920</v>
      </c>
    </row>
    <row r="1228" spans="1:6" x14ac:dyDescent="0.3">
      <c r="A1228" s="3" t="s">
        <v>112</v>
      </c>
      <c r="B1228" s="7" t="s">
        <v>60</v>
      </c>
      <c r="C1228" s="7" t="s">
        <v>66</v>
      </c>
      <c r="D1228" s="9">
        <v>5422</v>
      </c>
      <c r="E1228" s="9">
        <v>5002</v>
      </c>
      <c r="F1228" s="9">
        <v>929</v>
      </c>
    </row>
    <row r="1229" spans="1:6" x14ac:dyDescent="0.3">
      <c r="A1229" s="3" t="s">
        <v>112</v>
      </c>
      <c r="B1229" s="7" t="s">
        <v>60</v>
      </c>
      <c r="C1229" s="7" t="s">
        <v>70</v>
      </c>
      <c r="D1229" s="9">
        <v>5390</v>
      </c>
      <c r="E1229" s="9">
        <v>5112</v>
      </c>
      <c r="F1229" s="9">
        <v>938</v>
      </c>
    </row>
    <row r="1230" spans="1:6" x14ac:dyDescent="0.3">
      <c r="A1230" s="3" t="s">
        <v>112</v>
      </c>
      <c r="B1230" s="7" t="s">
        <v>60</v>
      </c>
      <c r="C1230" s="7" t="s">
        <v>74</v>
      </c>
      <c r="D1230" s="9">
        <v>5433</v>
      </c>
      <c r="E1230" s="9">
        <v>4906</v>
      </c>
      <c r="F1230" s="9">
        <v>911</v>
      </c>
    </row>
    <row r="1231" spans="1:6" x14ac:dyDescent="0.3">
      <c r="A1231" s="3" t="s">
        <v>112</v>
      </c>
      <c r="B1231" s="7" t="s">
        <v>60</v>
      </c>
      <c r="C1231" s="7" t="s">
        <v>76</v>
      </c>
      <c r="D1231" s="9">
        <v>5417</v>
      </c>
      <c r="E1231" s="9">
        <v>5085</v>
      </c>
      <c r="F1231" s="9">
        <v>920</v>
      </c>
    </row>
    <row r="1232" spans="1:6" x14ac:dyDescent="0.3">
      <c r="A1232" s="3" t="s">
        <v>112</v>
      </c>
      <c r="B1232" s="7" t="s">
        <v>61</v>
      </c>
      <c r="C1232" s="7" t="s">
        <v>62</v>
      </c>
      <c r="D1232" s="9">
        <v>1326</v>
      </c>
      <c r="E1232" s="9">
        <v>1187</v>
      </c>
      <c r="F1232" s="9">
        <v>345</v>
      </c>
    </row>
    <row r="1233" spans="1:6" x14ac:dyDescent="0.3">
      <c r="A1233" s="3" t="s">
        <v>112</v>
      </c>
      <c r="B1233" s="7" t="s">
        <v>61</v>
      </c>
      <c r="C1233" s="7" t="s">
        <v>66</v>
      </c>
      <c r="D1233" s="9">
        <v>1330</v>
      </c>
      <c r="E1233" s="9">
        <v>1214</v>
      </c>
      <c r="F1233" s="9">
        <v>348</v>
      </c>
    </row>
    <row r="1234" spans="1:6" x14ac:dyDescent="0.3">
      <c r="A1234" s="3" t="s">
        <v>112</v>
      </c>
      <c r="B1234" s="7" t="s">
        <v>61</v>
      </c>
      <c r="C1234" s="7" t="s">
        <v>70</v>
      </c>
      <c r="D1234" s="9">
        <v>1322</v>
      </c>
      <c r="E1234" s="9">
        <v>1261</v>
      </c>
      <c r="F1234" s="9">
        <v>352</v>
      </c>
    </row>
    <row r="1235" spans="1:6" x14ac:dyDescent="0.3">
      <c r="A1235" s="3" t="s">
        <v>112</v>
      </c>
      <c r="B1235" s="7" t="s">
        <v>61</v>
      </c>
      <c r="C1235" s="7" t="s">
        <v>74</v>
      </c>
      <c r="D1235" s="9">
        <v>1333</v>
      </c>
      <c r="E1235" s="9">
        <v>1215</v>
      </c>
      <c r="F1235" s="9">
        <v>342</v>
      </c>
    </row>
    <row r="1236" spans="1:6" x14ac:dyDescent="0.3">
      <c r="A1236" s="3" t="s">
        <v>112</v>
      </c>
      <c r="B1236" s="7" t="s">
        <v>61</v>
      </c>
      <c r="C1236" s="7" t="s">
        <v>76</v>
      </c>
      <c r="D1236" s="9">
        <v>1329</v>
      </c>
      <c r="E1236" s="9">
        <v>1246</v>
      </c>
      <c r="F1236" s="9">
        <v>345</v>
      </c>
    </row>
    <row r="1237" spans="1:6" x14ac:dyDescent="0.3">
      <c r="A1237" s="3" t="s">
        <v>148</v>
      </c>
      <c r="B1237" s="7" t="s">
        <v>46</v>
      </c>
      <c r="C1237" s="7" t="s">
        <v>62</v>
      </c>
      <c r="D1237" s="9">
        <v>325</v>
      </c>
      <c r="E1237" s="9">
        <v>294</v>
      </c>
      <c r="F1237" s="9">
        <v>185</v>
      </c>
    </row>
    <row r="1238" spans="1:6" x14ac:dyDescent="0.3">
      <c r="A1238" s="3" t="s">
        <v>148</v>
      </c>
      <c r="B1238" s="7" t="s">
        <v>46</v>
      </c>
      <c r="C1238" s="7" t="s">
        <v>66</v>
      </c>
      <c r="D1238" s="9">
        <v>326</v>
      </c>
      <c r="E1238" s="9">
        <v>301</v>
      </c>
      <c r="F1238" s="9">
        <v>187</v>
      </c>
    </row>
    <row r="1239" spans="1:6" x14ac:dyDescent="0.3">
      <c r="A1239" s="3" t="s">
        <v>148</v>
      </c>
      <c r="B1239" s="7" t="s">
        <v>46</v>
      </c>
      <c r="C1239" s="7" t="s">
        <v>70</v>
      </c>
      <c r="D1239" s="9">
        <v>324</v>
      </c>
      <c r="E1239" s="9">
        <v>305</v>
      </c>
      <c r="F1239" s="9">
        <v>189</v>
      </c>
    </row>
    <row r="1240" spans="1:6" x14ac:dyDescent="0.3">
      <c r="A1240" s="3" t="s">
        <v>148</v>
      </c>
      <c r="B1240" s="7" t="s">
        <v>46</v>
      </c>
      <c r="C1240" s="7" t="s">
        <v>74</v>
      </c>
      <c r="D1240" s="9">
        <v>327</v>
      </c>
      <c r="E1240" s="9">
        <v>297</v>
      </c>
      <c r="F1240" s="9">
        <v>183</v>
      </c>
    </row>
    <row r="1241" spans="1:6" x14ac:dyDescent="0.3">
      <c r="A1241" s="3" t="s">
        <v>148</v>
      </c>
      <c r="B1241" s="7" t="s">
        <v>46</v>
      </c>
      <c r="C1241" s="7" t="s">
        <v>76</v>
      </c>
      <c r="D1241" s="9">
        <v>326</v>
      </c>
      <c r="E1241" s="9">
        <v>308</v>
      </c>
      <c r="F1241" s="9">
        <v>185</v>
      </c>
    </row>
    <row r="1242" spans="1:6" x14ac:dyDescent="0.3">
      <c r="A1242" s="3" t="s">
        <v>148</v>
      </c>
      <c r="B1242" s="7" t="s">
        <v>49</v>
      </c>
      <c r="C1242" s="7" t="s">
        <v>62</v>
      </c>
      <c r="D1242" s="9">
        <v>336</v>
      </c>
      <c r="E1242" s="9">
        <v>301</v>
      </c>
      <c r="F1242" s="9">
        <v>195</v>
      </c>
    </row>
    <row r="1243" spans="1:6" x14ac:dyDescent="0.3">
      <c r="A1243" s="3" t="s">
        <v>148</v>
      </c>
      <c r="B1243" s="7" t="s">
        <v>49</v>
      </c>
      <c r="C1243" s="7" t="s">
        <v>66</v>
      </c>
      <c r="D1243" s="9">
        <v>337</v>
      </c>
      <c r="E1243" s="9">
        <v>310</v>
      </c>
      <c r="F1243" s="9">
        <v>197</v>
      </c>
    </row>
    <row r="1244" spans="1:6" x14ac:dyDescent="0.3">
      <c r="A1244" s="3" t="s">
        <v>148</v>
      </c>
      <c r="B1244" s="7" t="s">
        <v>49</v>
      </c>
      <c r="C1244" s="7" t="s">
        <v>70</v>
      </c>
      <c r="D1244" s="9">
        <v>335</v>
      </c>
      <c r="E1244" s="9">
        <v>319</v>
      </c>
      <c r="F1244" s="9">
        <v>199</v>
      </c>
    </row>
    <row r="1245" spans="1:6" x14ac:dyDescent="0.3">
      <c r="A1245" s="3" t="s">
        <v>148</v>
      </c>
      <c r="B1245" s="7" t="s">
        <v>49</v>
      </c>
      <c r="C1245" s="7" t="s">
        <v>74</v>
      </c>
      <c r="D1245" s="9">
        <v>338</v>
      </c>
      <c r="E1245" s="9">
        <v>305</v>
      </c>
      <c r="F1245" s="9">
        <v>193</v>
      </c>
    </row>
    <row r="1246" spans="1:6" x14ac:dyDescent="0.3">
      <c r="A1246" s="3" t="s">
        <v>148</v>
      </c>
      <c r="B1246" s="7" t="s">
        <v>49</v>
      </c>
      <c r="C1246" s="7" t="s">
        <v>76</v>
      </c>
      <c r="D1246" s="9">
        <v>337</v>
      </c>
      <c r="E1246" s="9">
        <v>319</v>
      </c>
      <c r="F1246" s="9">
        <v>195</v>
      </c>
    </row>
    <row r="1247" spans="1:6" x14ac:dyDescent="0.3">
      <c r="A1247" s="3" t="s">
        <v>148</v>
      </c>
      <c r="B1247" s="7" t="s">
        <v>50</v>
      </c>
      <c r="C1247" s="7" t="s">
        <v>62</v>
      </c>
      <c r="D1247" s="9">
        <v>346</v>
      </c>
      <c r="E1247" s="9">
        <v>311</v>
      </c>
      <c r="F1247" s="9">
        <v>200</v>
      </c>
    </row>
    <row r="1248" spans="1:6" x14ac:dyDescent="0.3">
      <c r="A1248" s="3" t="s">
        <v>148</v>
      </c>
      <c r="B1248" s="7" t="s">
        <v>50</v>
      </c>
      <c r="C1248" s="7" t="s">
        <v>66</v>
      </c>
      <c r="D1248" s="9">
        <v>347</v>
      </c>
      <c r="E1248" s="9">
        <v>319</v>
      </c>
      <c r="F1248" s="9">
        <v>202</v>
      </c>
    </row>
    <row r="1249" spans="1:6" x14ac:dyDescent="0.3">
      <c r="A1249" s="3" t="s">
        <v>148</v>
      </c>
      <c r="B1249" s="7" t="s">
        <v>50</v>
      </c>
      <c r="C1249" s="7" t="s">
        <v>70</v>
      </c>
      <c r="D1249" s="9">
        <v>345</v>
      </c>
      <c r="E1249" s="9">
        <v>327</v>
      </c>
      <c r="F1249" s="9">
        <v>204</v>
      </c>
    </row>
    <row r="1250" spans="1:6" x14ac:dyDescent="0.3">
      <c r="A1250" s="3" t="s">
        <v>148</v>
      </c>
      <c r="B1250" s="7" t="s">
        <v>50</v>
      </c>
      <c r="C1250" s="7" t="s">
        <v>74</v>
      </c>
      <c r="D1250" s="9">
        <v>348</v>
      </c>
      <c r="E1250" s="9">
        <v>315</v>
      </c>
      <c r="F1250" s="9">
        <v>198</v>
      </c>
    </row>
    <row r="1251" spans="1:6" x14ac:dyDescent="0.3">
      <c r="A1251" s="3" t="s">
        <v>148</v>
      </c>
      <c r="B1251" s="7" t="s">
        <v>50</v>
      </c>
      <c r="C1251" s="7" t="s">
        <v>76</v>
      </c>
      <c r="D1251" s="9">
        <v>347</v>
      </c>
      <c r="E1251" s="9">
        <v>328</v>
      </c>
      <c r="F1251" s="9">
        <v>200</v>
      </c>
    </row>
    <row r="1252" spans="1:6" x14ac:dyDescent="0.3">
      <c r="A1252" s="3" t="s">
        <v>148</v>
      </c>
      <c r="B1252" s="7" t="s">
        <v>51</v>
      </c>
      <c r="C1252" s="7" t="s">
        <v>62</v>
      </c>
      <c r="D1252" s="9">
        <v>387</v>
      </c>
      <c r="E1252" s="9">
        <v>351</v>
      </c>
      <c r="F1252" s="9">
        <v>215</v>
      </c>
    </row>
    <row r="1253" spans="1:6" x14ac:dyDescent="0.3">
      <c r="A1253" s="3" t="s">
        <v>148</v>
      </c>
      <c r="B1253" s="7" t="s">
        <v>51</v>
      </c>
      <c r="C1253" s="7" t="s">
        <v>66</v>
      </c>
      <c r="D1253" s="9">
        <v>388</v>
      </c>
      <c r="E1253" s="9">
        <v>359</v>
      </c>
      <c r="F1253" s="9">
        <v>217</v>
      </c>
    </row>
    <row r="1254" spans="1:6" x14ac:dyDescent="0.3">
      <c r="A1254" s="3" t="s">
        <v>148</v>
      </c>
      <c r="B1254" s="7" t="s">
        <v>51</v>
      </c>
      <c r="C1254" s="7" t="s">
        <v>70</v>
      </c>
      <c r="D1254" s="9">
        <v>386</v>
      </c>
      <c r="E1254" s="9">
        <v>370</v>
      </c>
      <c r="F1254" s="9">
        <v>219</v>
      </c>
    </row>
    <row r="1255" spans="1:6" x14ac:dyDescent="0.3">
      <c r="A1255" s="3" t="s">
        <v>148</v>
      </c>
      <c r="B1255" s="7" t="s">
        <v>51</v>
      </c>
      <c r="C1255" s="7" t="s">
        <v>74</v>
      </c>
      <c r="D1255" s="9">
        <v>389</v>
      </c>
      <c r="E1255" s="9">
        <v>348</v>
      </c>
      <c r="F1255" s="9">
        <v>213</v>
      </c>
    </row>
    <row r="1256" spans="1:6" x14ac:dyDescent="0.3">
      <c r="A1256" s="3" t="s">
        <v>148</v>
      </c>
      <c r="B1256" s="7" t="s">
        <v>51</v>
      </c>
      <c r="C1256" s="7" t="s">
        <v>76</v>
      </c>
      <c r="D1256" s="9">
        <v>388</v>
      </c>
      <c r="E1256" s="9">
        <v>363</v>
      </c>
      <c r="F1256" s="9">
        <v>215</v>
      </c>
    </row>
    <row r="1257" spans="1:6" x14ac:dyDescent="0.3">
      <c r="A1257" s="3" t="s">
        <v>148</v>
      </c>
      <c r="B1257" s="7" t="s">
        <v>52</v>
      </c>
      <c r="C1257" s="7" t="s">
        <v>62</v>
      </c>
      <c r="D1257" s="9">
        <v>285</v>
      </c>
      <c r="E1257" s="9">
        <v>259</v>
      </c>
      <c r="F1257" s="9">
        <v>180</v>
      </c>
    </row>
    <row r="1258" spans="1:6" x14ac:dyDescent="0.3">
      <c r="A1258" s="3" t="s">
        <v>148</v>
      </c>
      <c r="B1258" s="7" t="s">
        <v>52</v>
      </c>
      <c r="C1258" s="7" t="s">
        <v>66</v>
      </c>
      <c r="D1258" s="9">
        <v>286</v>
      </c>
      <c r="E1258" s="9">
        <v>262</v>
      </c>
      <c r="F1258" s="9">
        <v>182</v>
      </c>
    </row>
    <row r="1259" spans="1:6" x14ac:dyDescent="0.3">
      <c r="A1259" s="3" t="s">
        <v>148</v>
      </c>
      <c r="B1259" s="7" t="s">
        <v>52</v>
      </c>
      <c r="C1259" s="7" t="s">
        <v>70</v>
      </c>
      <c r="D1259" s="9">
        <v>284</v>
      </c>
      <c r="E1259" s="9">
        <v>270</v>
      </c>
      <c r="F1259" s="9">
        <v>184</v>
      </c>
    </row>
    <row r="1260" spans="1:6" x14ac:dyDescent="0.3">
      <c r="A1260" s="3" t="s">
        <v>148</v>
      </c>
      <c r="B1260" s="7" t="s">
        <v>52</v>
      </c>
      <c r="C1260" s="7" t="s">
        <v>74</v>
      </c>
      <c r="D1260" s="9">
        <v>286</v>
      </c>
      <c r="E1260" s="9">
        <v>260</v>
      </c>
      <c r="F1260" s="9">
        <v>178</v>
      </c>
    </row>
    <row r="1261" spans="1:6" x14ac:dyDescent="0.3">
      <c r="A1261" s="3" t="s">
        <v>148</v>
      </c>
      <c r="B1261" s="7" t="s">
        <v>52</v>
      </c>
      <c r="C1261" s="7" t="s">
        <v>76</v>
      </c>
      <c r="D1261" s="9">
        <v>286</v>
      </c>
      <c r="E1261" s="9">
        <v>270</v>
      </c>
      <c r="F1261" s="9">
        <v>180</v>
      </c>
    </row>
    <row r="1262" spans="1:6" x14ac:dyDescent="0.3">
      <c r="A1262" s="3" t="s">
        <v>148</v>
      </c>
      <c r="B1262" s="7" t="s">
        <v>54</v>
      </c>
      <c r="C1262" s="7" t="s">
        <v>62</v>
      </c>
      <c r="D1262" s="9">
        <v>183</v>
      </c>
      <c r="E1262" s="9">
        <v>166</v>
      </c>
      <c r="F1262" s="9">
        <v>70</v>
      </c>
    </row>
    <row r="1263" spans="1:6" x14ac:dyDescent="0.3">
      <c r="A1263" s="3" t="s">
        <v>148</v>
      </c>
      <c r="B1263" s="7" t="s">
        <v>54</v>
      </c>
      <c r="C1263" s="7" t="s">
        <v>66</v>
      </c>
      <c r="D1263" s="9">
        <v>184</v>
      </c>
      <c r="E1263" s="9">
        <v>169</v>
      </c>
      <c r="F1263" s="9">
        <v>71</v>
      </c>
    </row>
    <row r="1264" spans="1:6" x14ac:dyDescent="0.3">
      <c r="A1264" s="3" t="s">
        <v>148</v>
      </c>
      <c r="B1264" s="7" t="s">
        <v>54</v>
      </c>
      <c r="C1264" s="7" t="s">
        <v>70</v>
      </c>
      <c r="D1264" s="9">
        <v>182</v>
      </c>
      <c r="E1264" s="9">
        <v>175</v>
      </c>
      <c r="F1264" s="9">
        <v>71</v>
      </c>
    </row>
    <row r="1265" spans="1:6" x14ac:dyDescent="0.3">
      <c r="A1265" s="3" t="s">
        <v>148</v>
      </c>
      <c r="B1265" s="7" t="s">
        <v>54</v>
      </c>
      <c r="C1265" s="7" t="s">
        <v>74</v>
      </c>
      <c r="D1265" s="9">
        <v>184</v>
      </c>
      <c r="E1265" s="9">
        <v>167</v>
      </c>
      <c r="F1265" s="9">
        <v>69</v>
      </c>
    </row>
    <row r="1266" spans="1:6" x14ac:dyDescent="0.3">
      <c r="A1266" s="3" t="s">
        <v>148</v>
      </c>
      <c r="B1266" s="7" t="s">
        <v>54</v>
      </c>
      <c r="C1266" s="7" t="s">
        <v>76</v>
      </c>
      <c r="D1266" s="9">
        <v>183</v>
      </c>
      <c r="E1266" s="9">
        <v>171</v>
      </c>
      <c r="F1266" s="9">
        <v>70</v>
      </c>
    </row>
    <row r="1267" spans="1:6" x14ac:dyDescent="0.3">
      <c r="A1267" s="3" t="s">
        <v>148</v>
      </c>
      <c r="B1267" s="7" t="s">
        <v>55</v>
      </c>
      <c r="C1267" s="7" t="s">
        <v>62</v>
      </c>
      <c r="D1267" s="9">
        <v>203</v>
      </c>
      <c r="E1267" s="9">
        <v>183</v>
      </c>
      <c r="F1267" s="9">
        <v>80</v>
      </c>
    </row>
    <row r="1268" spans="1:6" x14ac:dyDescent="0.3">
      <c r="A1268" s="3" t="s">
        <v>148</v>
      </c>
      <c r="B1268" s="7" t="s">
        <v>55</v>
      </c>
      <c r="C1268" s="7" t="s">
        <v>66</v>
      </c>
      <c r="D1268" s="9">
        <v>204</v>
      </c>
      <c r="E1268" s="9">
        <v>189</v>
      </c>
      <c r="F1268" s="9">
        <v>81</v>
      </c>
    </row>
    <row r="1269" spans="1:6" x14ac:dyDescent="0.3">
      <c r="A1269" s="3" t="s">
        <v>148</v>
      </c>
      <c r="B1269" s="7" t="s">
        <v>55</v>
      </c>
      <c r="C1269" s="7" t="s">
        <v>70</v>
      </c>
      <c r="D1269" s="9">
        <v>202</v>
      </c>
      <c r="E1269" s="9">
        <v>191</v>
      </c>
      <c r="F1269" s="9">
        <v>82</v>
      </c>
    </row>
    <row r="1270" spans="1:6" x14ac:dyDescent="0.3">
      <c r="A1270" s="3" t="s">
        <v>148</v>
      </c>
      <c r="B1270" s="7" t="s">
        <v>55</v>
      </c>
      <c r="C1270" s="7" t="s">
        <v>74</v>
      </c>
      <c r="D1270" s="9">
        <v>204</v>
      </c>
      <c r="E1270" s="9">
        <v>183</v>
      </c>
      <c r="F1270" s="9">
        <v>79</v>
      </c>
    </row>
    <row r="1271" spans="1:6" x14ac:dyDescent="0.3">
      <c r="A1271" s="3" t="s">
        <v>148</v>
      </c>
      <c r="B1271" s="7" t="s">
        <v>55</v>
      </c>
      <c r="C1271" s="7" t="s">
        <v>76</v>
      </c>
      <c r="D1271" s="9">
        <v>203</v>
      </c>
      <c r="E1271" s="9">
        <v>192</v>
      </c>
      <c r="F1271" s="9">
        <v>80</v>
      </c>
    </row>
    <row r="1272" spans="1:6" x14ac:dyDescent="0.3">
      <c r="A1272" s="3" t="s">
        <v>148</v>
      </c>
      <c r="B1272" s="7" t="s">
        <v>56</v>
      </c>
      <c r="C1272" s="7" t="s">
        <v>62</v>
      </c>
      <c r="D1272" s="9">
        <v>223</v>
      </c>
      <c r="E1272" s="9">
        <v>202</v>
      </c>
      <c r="F1272" s="9">
        <v>90</v>
      </c>
    </row>
    <row r="1273" spans="1:6" x14ac:dyDescent="0.3">
      <c r="A1273" s="3" t="s">
        <v>148</v>
      </c>
      <c r="B1273" s="7" t="s">
        <v>56</v>
      </c>
      <c r="C1273" s="7" t="s">
        <v>66</v>
      </c>
      <c r="D1273" s="9">
        <v>224</v>
      </c>
      <c r="E1273" s="9">
        <v>207</v>
      </c>
      <c r="F1273" s="9">
        <v>91</v>
      </c>
    </row>
    <row r="1274" spans="1:6" x14ac:dyDescent="0.3">
      <c r="A1274" s="3" t="s">
        <v>148</v>
      </c>
      <c r="B1274" s="7" t="s">
        <v>56</v>
      </c>
      <c r="C1274" s="7" t="s">
        <v>70</v>
      </c>
      <c r="D1274" s="9">
        <v>222</v>
      </c>
      <c r="E1274" s="9">
        <v>212</v>
      </c>
      <c r="F1274" s="9">
        <v>92</v>
      </c>
    </row>
    <row r="1275" spans="1:6" x14ac:dyDescent="0.3">
      <c r="A1275" s="3" t="s">
        <v>148</v>
      </c>
      <c r="B1275" s="7" t="s">
        <v>56</v>
      </c>
      <c r="C1275" s="7" t="s">
        <v>74</v>
      </c>
      <c r="D1275" s="9">
        <v>224</v>
      </c>
      <c r="E1275" s="9">
        <v>201</v>
      </c>
      <c r="F1275" s="9">
        <v>89</v>
      </c>
    </row>
    <row r="1276" spans="1:6" x14ac:dyDescent="0.3">
      <c r="A1276" s="3" t="s">
        <v>148</v>
      </c>
      <c r="B1276" s="7" t="s">
        <v>56</v>
      </c>
      <c r="C1276" s="7" t="s">
        <v>76</v>
      </c>
      <c r="D1276" s="9">
        <v>223</v>
      </c>
      <c r="E1276" s="9">
        <v>208</v>
      </c>
      <c r="F1276" s="9">
        <v>90</v>
      </c>
    </row>
    <row r="1277" spans="1:6" x14ac:dyDescent="0.3">
      <c r="A1277" s="3" t="s">
        <v>148</v>
      </c>
      <c r="B1277" s="7" t="s">
        <v>57</v>
      </c>
      <c r="C1277" s="7" t="s">
        <v>62</v>
      </c>
      <c r="D1277" s="9">
        <v>193</v>
      </c>
      <c r="E1277" s="9">
        <v>173</v>
      </c>
      <c r="F1277" s="9">
        <v>85</v>
      </c>
    </row>
    <row r="1278" spans="1:6" x14ac:dyDescent="0.3">
      <c r="A1278" s="3" t="s">
        <v>148</v>
      </c>
      <c r="B1278" s="7" t="s">
        <v>57</v>
      </c>
      <c r="C1278" s="7" t="s">
        <v>66</v>
      </c>
      <c r="D1278" s="9">
        <v>194</v>
      </c>
      <c r="E1278" s="9">
        <v>179</v>
      </c>
      <c r="F1278" s="9">
        <v>86</v>
      </c>
    </row>
    <row r="1279" spans="1:6" x14ac:dyDescent="0.3">
      <c r="A1279" s="3" t="s">
        <v>148</v>
      </c>
      <c r="B1279" s="7" t="s">
        <v>57</v>
      </c>
      <c r="C1279" s="7" t="s">
        <v>70</v>
      </c>
      <c r="D1279" s="9">
        <v>192</v>
      </c>
      <c r="E1279" s="9">
        <v>183</v>
      </c>
      <c r="F1279" s="9">
        <v>87</v>
      </c>
    </row>
    <row r="1280" spans="1:6" x14ac:dyDescent="0.3">
      <c r="A1280" s="3" t="s">
        <v>148</v>
      </c>
      <c r="B1280" s="7" t="s">
        <v>57</v>
      </c>
      <c r="C1280" s="7" t="s">
        <v>74</v>
      </c>
      <c r="D1280" s="9">
        <v>194</v>
      </c>
      <c r="E1280" s="9">
        <v>175</v>
      </c>
      <c r="F1280" s="9">
        <v>84</v>
      </c>
    </row>
    <row r="1281" spans="1:6" x14ac:dyDescent="0.3">
      <c r="A1281" s="3" t="s">
        <v>148</v>
      </c>
      <c r="B1281" s="7" t="s">
        <v>57</v>
      </c>
      <c r="C1281" s="7" t="s">
        <v>76</v>
      </c>
      <c r="D1281" s="9">
        <v>193</v>
      </c>
      <c r="E1281" s="9">
        <v>181</v>
      </c>
      <c r="F1281" s="9">
        <v>85</v>
      </c>
    </row>
    <row r="1282" spans="1:6" x14ac:dyDescent="0.3">
      <c r="A1282" s="3" t="s">
        <v>148</v>
      </c>
      <c r="B1282" s="7" t="s">
        <v>58</v>
      </c>
      <c r="C1282" s="7" t="s">
        <v>62</v>
      </c>
      <c r="D1282" s="9">
        <v>5712</v>
      </c>
      <c r="E1282" s="9">
        <v>5123</v>
      </c>
      <c r="F1282" s="9">
        <v>950</v>
      </c>
    </row>
    <row r="1283" spans="1:6" x14ac:dyDescent="0.3">
      <c r="A1283" s="3" t="s">
        <v>148</v>
      </c>
      <c r="B1283" s="7" t="s">
        <v>58</v>
      </c>
      <c r="C1283" s="7" t="s">
        <v>66</v>
      </c>
      <c r="D1283" s="9">
        <v>5729</v>
      </c>
      <c r="E1283" s="9">
        <v>5284</v>
      </c>
      <c r="F1283" s="9">
        <v>960</v>
      </c>
    </row>
    <row r="1284" spans="1:6" x14ac:dyDescent="0.3">
      <c r="A1284" s="3" t="s">
        <v>148</v>
      </c>
      <c r="B1284" s="7" t="s">
        <v>58</v>
      </c>
      <c r="C1284" s="7" t="s">
        <v>70</v>
      </c>
      <c r="D1284" s="9">
        <v>5695</v>
      </c>
      <c r="E1284" s="9">
        <v>5447</v>
      </c>
      <c r="F1284" s="9">
        <v>969</v>
      </c>
    </row>
    <row r="1285" spans="1:6" x14ac:dyDescent="0.3">
      <c r="A1285" s="3" t="s">
        <v>148</v>
      </c>
      <c r="B1285" s="7" t="s">
        <v>58</v>
      </c>
      <c r="C1285" s="7" t="s">
        <v>74</v>
      </c>
      <c r="D1285" s="9">
        <v>5741</v>
      </c>
      <c r="E1285" s="9">
        <v>5182</v>
      </c>
      <c r="F1285" s="9">
        <v>940</v>
      </c>
    </row>
    <row r="1286" spans="1:6" x14ac:dyDescent="0.3">
      <c r="A1286" s="3" t="s">
        <v>148</v>
      </c>
      <c r="B1286" s="7" t="s">
        <v>58</v>
      </c>
      <c r="C1286" s="7" t="s">
        <v>76</v>
      </c>
      <c r="D1286" s="9">
        <v>5723</v>
      </c>
      <c r="E1286" s="9">
        <v>5402</v>
      </c>
      <c r="F1286" s="9">
        <v>950</v>
      </c>
    </row>
    <row r="1287" spans="1:6" x14ac:dyDescent="0.3">
      <c r="A1287" s="3" t="s">
        <v>148</v>
      </c>
      <c r="B1287" s="7" t="s">
        <v>59</v>
      </c>
      <c r="C1287" s="7" t="s">
        <v>62</v>
      </c>
      <c r="D1287" s="9">
        <v>5559</v>
      </c>
      <c r="E1287" s="9">
        <v>4966</v>
      </c>
      <c r="F1287" s="9">
        <v>930</v>
      </c>
    </row>
    <row r="1288" spans="1:6" x14ac:dyDescent="0.3">
      <c r="A1288" s="3" t="s">
        <v>148</v>
      </c>
      <c r="B1288" s="7" t="s">
        <v>59</v>
      </c>
      <c r="C1288" s="7" t="s">
        <v>66</v>
      </c>
      <c r="D1288" s="9">
        <v>5576</v>
      </c>
      <c r="E1288" s="9">
        <v>5142</v>
      </c>
      <c r="F1288" s="9">
        <v>939</v>
      </c>
    </row>
    <row r="1289" spans="1:6" x14ac:dyDescent="0.3">
      <c r="A1289" s="3" t="s">
        <v>148</v>
      </c>
      <c r="B1289" s="7" t="s">
        <v>59</v>
      </c>
      <c r="C1289" s="7" t="s">
        <v>70</v>
      </c>
      <c r="D1289" s="9">
        <v>5542</v>
      </c>
      <c r="E1289" s="9">
        <v>5243</v>
      </c>
      <c r="F1289" s="9">
        <v>949</v>
      </c>
    </row>
    <row r="1290" spans="1:6" x14ac:dyDescent="0.3">
      <c r="A1290" s="3" t="s">
        <v>148</v>
      </c>
      <c r="B1290" s="7" t="s">
        <v>59</v>
      </c>
      <c r="C1290" s="7" t="s">
        <v>74</v>
      </c>
      <c r="D1290" s="9">
        <v>5587</v>
      </c>
      <c r="E1290" s="9">
        <v>5024</v>
      </c>
      <c r="F1290" s="9">
        <v>921</v>
      </c>
    </row>
    <row r="1291" spans="1:6" x14ac:dyDescent="0.3">
      <c r="A1291" s="3" t="s">
        <v>148</v>
      </c>
      <c r="B1291" s="7" t="s">
        <v>59</v>
      </c>
      <c r="C1291" s="7" t="s">
        <v>76</v>
      </c>
      <c r="D1291" s="9">
        <v>5570</v>
      </c>
      <c r="E1291" s="9">
        <v>5209</v>
      </c>
      <c r="F1291" s="9">
        <v>930</v>
      </c>
    </row>
    <row r="1292" spans="1:6" x14ac:dyDescent="0.3">
      <c r="A1292" s="3" t="s">
        <v>148</v>
      </c>
      <c r="B1292" s="7" t="s">
        <v>60</v>
      </c>
      <c r="C1292" s="7" t="s">
        <v>62</v>
      </c>
      <c r="D1292" s="9">
        <v>5406</v>
      </c>
      <c r="E1292" s="9">
        <v>4878</v>
      </c>
      <c r="F1292" s="9">
        <v>920</v>
      </c>
    </row>
    <row r="1293" spans="1:6" x14ac:dyDescent="0.3">
      <c r="A1293" s="3" t="s">
        <v>148</v>
      </c>
      <c r="B1293" s="7" t="s">
        <v>60</v>
      </c>
      <c r="C1293" s="7" t="s">
        <v>66</v>
      </c>
      <c r="D1293" s="9">
        <v>5422</v>
      </c>
      <c r="E1293" s="9">
        <v>4985</v>
      </c>
      <c r="F1293" s="9">
        <v>929</v>
      </c>
    </row>
    <row r="1294" spans="1:6" x14ac:dyDescent="0.3">
      <c r="A1294" s="3" t="s">
        <v>148</v>
      </c>
      <c r="B1294" s="7" t="s">
        <v>60</v>
      </c>
      <c r="C1294" s="7" t="s">
        <v>70</v>
      </c>
      <c r="D1294" s="9">
        <v>5390</v>
      </c>
      <c r="E1294" s="9">
        <v>5101</v>
      </c>
      <c r="F1294" s="9">
        <v>938</v>
      </c>
    </row>
    <row r="1295" spans="1:6" x14ac:dyDescent="0.3">
      <c r="A1295" s="3" t="s">
        <v>148</v>
      </c>
      <c r="B1295" s="7" t="s">
        <v>60</v>
      </c>
      <c r="C1295" s="7" t="s">
        <v>74</v>
      </c>
      <c r="D1295" s="9">
        <v>5433</v>
      </c>
      <c r="E1295" s="9">
        <v>4906</v>
      </c>
      <c r="F1295" s="9">
        <v>911</v>
      </c>
    </row>
    <row r="1296" spans="1:6" x14ac:dyDescent="0.3">
      <c r="A1296" s="3" t="s">
        <v>148</v>
      </c>
      <c r="B1296" s="7" t="s">
        <v>60</v>
      </c>
      <c r="C1296" s="7" t="s">
        <v>76</v>
      </c>
      <c r="D1296" s="9">
        <v>5417</v>
      </c>
      <c r="E1296" s="9">
        <v>5043</v>
      </c>
      <c r="F1296" s="9">
        <v>920</v>
      </c>
    </row>
    <row r="1297" spans="1:6" x14ac:dyDescent="0.3">
      <c r="A1297" s="3" t="s">
        <v>148</v>
      </c>
      <c r="B1297" s="7" t="s">
        <v>61</v>
      </c>
      <c r="C1297" s="7" t="s">
        <v>62</v>
      </c>
      <c r="D1297" s="9">
        <v>1326</v>
      </c>
      <c r="E1297" s="9">
        <v>1198</v>
      </c>
      <c r="F1297" s="9">
        <v>345</v>
      </c>
    </row>
    <row r="1298" spans="1:6" x14ac:dyDescent="0.3">
      <c r="A1298" s="3" t="s">
        <v>148</v>
      </c>
      <c r="B1298" s="7" t="s">
        <v>61</v>
      </c>
      <c r="C1298" s="7" t="s">
        <v>66</v>
      </c>
      <c r="D1298" s="9">
        <v>1330</v>
      </c>
      <c r="E1298" s="9">
        <v>1213</v>
      </c>
      <c r="F1298" s="9">
        <v>348</v>
      </c>
    </row>
    <row r="1299" spans="1:6" x14ac:dyDescent="0.3">
      <c r="A1299" s="3" t="s">
        <v>148</v>
      </c>
      <c r="B1299" s="7" t="s">
        <v>61</v>
      </c>
      <c r="C1299" s="7" t="s">
        <v>70</v>
      </c>
      <c r="D1299" s="9">
        <v>1322</v>
      </c>
      <c r="E1299" s="9">
        <v>1253</v>
      </c>
      <c r="F1299" s="9">
        <v>352</v>
      </c>
    </row>
    <row r="1300" spans="1:6" x14ac:dyDescent="0.3">
      <c r="A1300" s="3" t="s">
        <v>148</v>
      </c>
      <c r="B1300" s="7" t="s">
        <v>61</v>
      </c>
      <c r="C1300" s="7" t="s">
        <v>74</v>
      </c>
      <c r="D1300" s="9">
        <v>1333</v>
      </c>
      <c r="E1300" s="9">
        <v>1193</v>
      </c>
      <c r="F1300" s="9">
        <v>342</v>
      </c>
    </row>
    <row r="1301" spans="1:6" x14ac:dyDescent="0.3">
      <c r="A1301" s="3" t="s">
        <v>148</v>
      </c>
      <c r="B1301" s="7" t="s">
        <v>61</v>
      </c>
      <c r="C1301" s="7" t="s">
        <v>76</v>
      </c>
      <c r="D1301" s="9">
        <v>1329</v>
      </c>
      <c r="E1301" s="9">
        <v>1246</v>
      </c>
      <c r="F1301" s="9">
        <v>345</v>
      </c>
    </row>
    <row r="1302" spans="1:6" x14ac:dyDescent="0.3">
      <c r="A1302" s="3" t="s">
        <v>149</v>
      </c>
      <c r="B1302" s="7" t="s">
        <v>46</v>
      </c>
      <c r="C1302" s="7" t="s">
        <v>62</v>
      </c>
      <c r="D1302" s="9">
        <v>325</v>
      </c>
      <c r="E1302" s="9">
        <v>292</v>
      </c>
      <c r="F1302" s="9">
        <v>185</v>
      </c>
    </row>
    <row r="1303" spans="1:6" x14ac:dyDescent="0.3">
      <c r="A1303" s="3" t="s">
        <v>149</v>
      </c>
      <c r="B1303" s="7" t="s">
        <v>46</v>
      </c>
      <c r="C1303" s="7" t="s">
        <v>66</v>
      </c>
      <c r="D1303" s="9">
        <v>326</v>
      </c>
      <c r="E1303" s="9">
        <v>296</v>
      </c>
      <c r="F1303" s="9">
        <v>187</v>
      </c>
    </row>
    <row r="1304" spans="1:6" x14ac:dyDescent="0.3">
      <c r="A1304" s="3" t="s">
        <v>149</v>
      </c>
      <c r="B1304" s="7" t="s">
        <v>46</v>
      </c>
      <c r="C1304" s="7" t="s">
        <v>70</v>
      </c>
      <c r="D1304" s="9">
        <v>324</v>
      </c>
      <c r="E1304" s="9">
        <v>307</v>
      </c>
      <c r="F1304" s="9">
        <v>189</v>
      </c>
    </row>
    <row r="1305" spans="1:6" x14ac:dyDescent="0.3">
      <c r="A1305" s="3" t="s">
        <v>149</v>
      </c>
      <c r="B1305" s="7" t="s">
        <v>46</v>
      </c>
      <c r="C1305" s="7" t="s">
        <v>74</v>
      </c>
      <c r="D1305" s="9">
        <v>327</v>
      </c>
      <c r="E1305" s="9">
        <v>292</v>
      </c>
      <c r="F1305" s="9">
        <v>183</v>
      </c>
    </row>
    <row r="1306" spans="1:6" x14ac:dyDescent="0.3">
      <c r="A1306" s="3" t="s">
        <v>149</v>
      </c>
      <c r="B1306" s="7" t="s">
        <v>46</v>
      </c>
      <c r="C1306" s="7" t="s">
        <v>76</v>
      </c>
      <c r="D1306" s="9">
        <v>326</v>
      </c>
      <c r="E1306" s="9">
        <v>307</v>
      </c>
      <c r="F1306" s="9">
        <v>185</v>
      </c>
    </row>
    <row r="1307" spans="1:6" x14ac:dyDescent="0.3">
      <c r="A1307" s="3" t="s">
        <v>149</v>
      </c>
      <c r="B1307" s="7" t="s">
        <v>49</v>
      </c>
      <c r="C1307" s="7" t="s">
        <v>62</v>
      </c>
      <c r="D1307" s="9">
        <v>336</v>
      </c>
      <c r="E1307" s="9">
        <v>302</v>
      </c>
      <c r="F1307" s="9">
        <v>195</v>
      </c>
    </row>
    <row r="1308" spans="1:6" x14ac:dyDescent="0.3">
      <c r="A1308" s="3" t="s">
        <v>149</v>
      </c>
      <c r="B1308" s="7" t="s">
        <v>49</v>
      </c>
      <c r="C1308" s="7" t="s">
        <v>66</v>
      </c>
      <c r="D1308" s="9">
        <v>337</v>
      </c>
      <c r="E1308" s="9">
        <v>309</v>
      </c>
      <c r="F1308" s="9">
        <v>197</v>
      </c>
    </row>
    <row r="1309" spans="1:6" x14ac:dyDescent="0.3">
      <c r="A1309" s="3" t="s">
        <v>149</v>
      </c>
      <c r="B1309" s="7" t="s">
        <v>49</v>
      </c>
      <c r="C1309" s="7" t="s">
        <v>70</v>
      </c>
      <c r="D1309" s="9">
        <v>335</v>
      </c>
      <c r="E1309" s="9">
        <v>320</v>
      </c>
      <c r="F1309" s="9">
        <v>199</v>
      </c>
    </row>
    <row r="1310" spans="1:6" x14ac:dyDescent="0.3">
      <c r="A1310" s="3" t="s">
        <v>149</v>
      </c>
      <c r="B1310" s="7" t="s">
        <v>49</v>
      </c>
      <c r="C1310" s="7" t="s">
        <v>74</v>
      </c>
      <c r="D1310" s="9">
        <v>338</v>
      </c>
      <c r="E1310" s="9">
        <v>306</v>
      </c>
      <c r="F1310" s="9">
        <v>193</v>
      </c>
    </row>
    <row r="1311" spans="1:6" x14ac:dyDescent="0.3">
      <c r="A1311" s="3" t="s">
        <v>149</v>
      </c>
      <c r="B1311" s="7" t="s">
        <v>49</v>
      </c>
      <c r="C1311" s="7" t="s">
        <v>76</v>
      </c>
      <c r="D1311" s="9">
        <v>337</v>
      </c>
      <c r="E1311" s="9">
        <v>318</v>
      </c>
      <c r="F1311" s="9">
        <v>195</v>
      </c>
    </row>
    <row r="1312" spans="1:6" x14ac:dyDescent="0.3">
      <c r="A1312" s="3" t="s">
        <v>149</v>
      </c>
      <c r="B1312" s="7" t="s">
        <v>50</v>
      </c>
      <c r="C1312" s="7" t="s">
        <v>62</v>
      </c>
      <c r="D1312" s="9">
        <v>346</v>
      </c>
      <c r="E1312" s="9">
        <v>312</v>
      </c>
      <c r="F1312" s="9">
        <v>200</v>
      </c>
    </row>
    <row r="1313" spans="1:6" x14ac:dyDescent="0.3">
      <c r="A1313" s="3" t="s">
        <v>149</v>
      </c>
      <c r="B1313" s="7" t="s">
        <v>50</v>
      </c>
      <c r="C1313" s="7" t="s">
        <v>66</v>
      </c>
      <c r="D1313" s="9">
        <v>347</v>
      </c>
      <c r="E1313" s="9">
        <v>319</v>
      </c>
      <c r="F1313" s="9">
        <v>202</v>
      </c>
    </row>
    <row r="1314" spans="1:6" x14ac:dyDescent="0.3">
      <c r="A1314" s="3" t="s">
        <v>149</v>
      </c>
      <c r="B1314" s="7" t="s">
        <v>50</v>
      </c>
      <c r="C1314" s="7" t="s">
        <v>70</v>
      </c>
      <c r="D1314" s="9">
        <v>345</v>
      </c>
      <c r="E1314" s="9">
        <v>328</v>
      </c>
      <c r="F1314" s="9">
        <v>204</v>
      </c>
    </row>
    <row r="1315" spans="1:6" x14ac:dyDescent="0.3">
      <c r="A1315" s="3" t="s">
        <v>149</v>
      </c>
      <c r="B1315" s="7" t="s">
        <v>50</v>
      </c>
      <c r="C1315" s="7" t="s">
        <v>74</v>
      </c>
      <c r="D1315" s="9">
        <v>348</v>
      </c>
      <c r="E1315" s="9">
        <v>313</v>
      </c>
      <c r="F1315" s="9">
        <v>198</v>
      </c>
    </row>
    <row r="1316" spans="1:6" x14ac:dyDescent="0.3">
      <c r="A1316" s="3" t="s">
        <v>149</v>
      </c>
      <c r="B1316" s="7" t="s">
        <v>50</v>
      </c>
      <c r="C1316" s="7" t="s">
        <v>76</v>
      </c>
      <c r="D1316" s="9">
        <v>347</v>
      </c>
      <c r="E1316" s="9">
        <v>328</v>
      </c>
      <c r="F1316" s="9">
        <v>200</v>
      </c>
    </row>
    <row r="1317" spans="1:6" x14ac:dyDescent="0.3">
      <c r="A1317" s="3" t="s">
        <v>149</v>
      </c>
      <c r="B1317" s="7" t="s">
        <v>51</v>
      </c>
      <c r="C1317" s="7" t="s">
        <v>62</v>
      </c>
      <c r="D1317" s="9">
        <v>387</v>
      </c>
      <c r="E1317" s="9">
        <v>348</v>
      </c>
      <c r="F1317" s="9">
        <v>215</v>
      </c>
    </row>
    <row r="1318" spans="1:6" x14ac:dyDescent="0.3">
      <c r="A1318" s="3" t="s">
        <v>149</v>
      </c>
      <c r="B1318" s="7" t="s">
        <v>51</v>
      </c>
      <c r="C1318" s="7" t="s">
        <v>66</v>
      </c>
      <c r="D1318" s="9">
        <v>388</v>
      </c>
      <c r="E1318" s="9">
        <v>357</v>
      </c>
      <c r="F1318" s="9">
        <v>217</v>
      </c>
    </row>
    <row r="1319" spans="1:6" x14ac:dyDescent="0.3">
      <c r="A1319" s="3" t="s">
        <v>149</v>
      </c>
      <c r="B1319" s="7" t="s">
        <v>51</v>
      </c>
      <c r="C1319" s="7" t="s">
        <v>70</v>
      </c>
      <c r="D1319" s="9">
        <v>386</v>
      </c>
      <c r="E1319" s="9">
        <v>366</v>
      </c>
      <c r="F1319" s="9">
        <v>219</v>
      </c>
    </row>
    <row r="1320" spans="1:6" x14ac:dyDescent="0.3">
      <c r="A1320" s="3" t="s">
        <v>149</v>
      </c>
      <c r="B1320" s="7" t="s">
        <v>51</v>
      </c>
      <c r="C1320" s="7" t="s">
        <v>74</v>
      </c>
      <c r="D1320" s="9">
        <v>389</v>
      </c>
      <c r="E1320" s="9">
        <v>350</v>
      </c>
      <c r="F1320" s="9">
        <v>213</v>
      </c>
    </row>
    <row r="1321" spans="1:6" x14ac:dyDescent="0.3">
      <c r="A1321" s="3" t="s">
        <v>149</v>
      </c>
      <c r="B1321" s="7" t="s">
        <v>51</v>
      </c>
      <c r="C1321" s="7" t="s">
        <v>76</v>
      </c>
      <c r="D1321" s="9">
        <v>388</v>
      </c>
      <c r="E1321" s="9">
        <v>364</v>
      </c>
      <c r="F1321" s="9">
        <v>215</v>
      </c>
    </row>
    <row r="1322" spans="1:6" x14ac:dyDescent="0.3">
      <c r="A1322" s="3" t="s">
        <v>149</v>
      </c>
      <c r="B1322" s="7" t="s">
        <v>52</v>
      </c>
      <c r="C1322" s="7" t="s">
        <v>62</v>
      </c>
      <c r="D1322" s="9">
        <v>285</v>
      </c>
      <c r="E1322" s="9">
        <v>257</v>
      </c>
      <c r="F1322" s="9">
        <v>180</v>
      </c>
    </row>
    <row r="1323" spans="1:6" x14ac:dyDescent="0.3">
      <c r="A1323" s="3" t="s">
        <v>149</v>
      </c>
      <c r="B1323" s="7" t="s">
        <v>52</v>
      </c>
      <c r="C1323" s="7" t="s">
        <v>66</v>
      </c>
      <c r="D1323" s="9">
        <v>286</v>
      </c>
      <c r="E1323" s="9">
        <v>263</v>
      </c>
      <c r="F1323" s="9">
        <v>182</v>
      </c>
    </row>
    <row r="1324" spans="1:6" x14ac:dyDescent="0.3">
      <c r="A1324" s="3" t="s">
        <v>149</v>
      </c>
      <c r="B1324" s="7" t="s">
        <v>52</v>
      </c>
      <c r="C1324" s="7" t="s">
        <v>70</v>
      </c>
      <c r="D1324" s="9">
        <v>284</v>
      </c>
      <c r="E1324" s="9">
        <v>271</v>
      </c>
      <c r="F1324" s="9">
        <v>184</v>
      </c>
    </row>
    <row r="1325" spans="1:6" x14ac:dyDescent="0.3">
      <c r="A1325" s="3" t="s">
        <v>149</v>
      </c>
      <c r="B1325" s="7" t="s">
        <v>52</v>
      </c>
      <c r="C1325" s="7" t="s">
        <v>74</v>
      </c>
      <c r="D1325" s="9">
        <v>286</v>
      </c>
      <c r="E1325" s="9">
        <v>257</v>
      </c>
      <c r="F1325" s="9">
        <v>178</v>
      </c>
    </row>
    <row r="1326" spans="1:6" x14ac:dyDescent="0.3">
      <c r="A1326" s="3" t="s">
        <v>149</v>
      </c>
      <c r="B1326" s="7" t="s">
        <v>52</v>
      </c>
      <c r="C1326" s="7" t="s">
        <v>76</v>
      </c>
      <c r="D1326" s="9">
        <v>286</v>
      </c>
      <c r="E1326" s="9">
        <v>266</v>
      </c>
      <c r="F1326" s="9">
        <v>180</v>
      </c>
    </row>
    <row r="1327" spans="1:6" x14ac:dyDescent="0.3">
      <c r="A1327" s="3" t="s">
        <v>149</v>
      </c>
      <c r="B1327" s="7" t="s">
        <v>54</v>
      </c>
      <c r="C1327" s="7" t="s">
        <v>62</v>
      </c>
      <c r="D1327" s="9">
        <v>183</v>
      </c>
      <c r="E1327" s="9">
        <v>164</v>
      </c>
      <c r="F1327" s="9">
        <v>70</v>
      </c>
    </row>
    <row r="1328" spans="1:6" x14ac:dyDescent="0.3">
      <c r="A1328" s="3" t="s">
        <v>149</v>
      </c>
      <c r="B1328" s="7" t="s">
        <v>54</v>
      </c>
      <c r="C1328" s="7" t="s">
        <v>66</v>
      </c>
      <c r="D1328" s="9">
        <v>184</v>
      </c>
      <c r="E1328" s="9">
        <v>169</v>
      </c>
      <c r="F1328" s="9">
        <v>71</v>
      </c>
    </row>
    <row r="1329" spans="1:6" x14ac:dyDescent="0.3">
      <c r="A1329" s="3" t="s">
        <v>149</v>
      </c>
      <c r="B1329" s="7" t="s">
        <v>54</v>
      </c>
      <c r="C1329" s="7" t="s">
        <v>70</v>
      </c>
      <c r="D1329" s="9">
        <v>182</v>
      </c>
      <c r="E1329" s="9">
        <v>173</v>
      </c>
      <c r="F1329" s="9">
        <v>71</v>
      </c>
    </row>
    <row r="1330" spans="1:6" x14ac:dyDescent="0.3">
      <c r="A1330" s="3" t="s">
        <v>149</v>
      </c>
      <c r="B1330" s="7" t="s">
        <v>54</v>
      </c>
      <c r="C1330" s="7" t="s">
        <v>74</v>
      </c>
      <c r="D1330" s="9">
        <v>184</v>
      </c>
      <c r="E1330" s="9">
        <v>165</v>
      </c>
      <c r="F1330" s="9">
        <v>69</v>
      </c>
    </row>
    <row r="1331" spans="1:6" x14ac:dyDescent="0.3">
      <c r="A1331" s="3" t="s">
        <v>149</v>
      </c>
      <c r="B1331" s="7" t="s">
        <v>54</v>
      </c>
      <c r="C1331" s="7" t="s">
        <v>76</v>
      </c>
      <c r="D1331" s="9">
        <v>183</v>
      </c>
      <c r="E1331" s="9">
        <v>174</v>
      </c>
      <c r="F1331" s="9">
        <v>70</v>
      </c>
    </row>
    <row r="1332" spans="1:6" x14ac:dyDescent="0.3">
      <c r="A1332" s="3" t="s">
        <v>149</v>
      </c>
      <c r="B1332" s="7" t="s">
        <v>55</v>
      </c>
      <c r="C1332" s="7" t="s">
        <v>62</v>
      </c>
      <c r="D1332" s="9">
        <v>203</v>
      </c>
      <c r="E1332" s="9">
        <v>182</v>
      </c>
      <c r="F1332" s="9">
        <v>80</v>
      </c>
    </row>
    <row r="1333" spans="1:6" x14ac:dyDescent="0.3">
      <c r="A1333" s="3" t="s">
        <v>149</v>
      </c>
      <c r="B1333" s="7" t="s">
        <v>55</v>
      </c>
      <c r="C1333" s="7" t="s">
        <v>66</v>
      </c>
      <c r="D1333" s="9">
        <v>204</v>
      </c>
      <c r="E1333" s="9">
        <v>187</v>
      </c>
      <c r="F1333" s="9">
        <v>81</v>
      </c>
    </row>
    <row r="1334" spans="1:6" x14ac:dyDescent="0.3">
      <c r="A1334" s="3" t="s">
        <v>149</v>
      </c>
      <c r="B1334" s="7" t="s">
        <v>55</v>
      </c>
      <c r="C1334" s="7" t="s">
        <v>70</v>
      </c>
      <c r="D1334" s="9">
        <v>202</v>
      </c>
      <c r="E1334" s="9">
        <v>191</v>
      </c>
      <c r="F1334" s="9">
        <v>82</v>
      </c>
    </row>
    <row r="1335" spans="1:6" x14ac:dyDescent="0.3">
      <c r="A1335" s="3" t="s">
        <v>149</v>
      </c>
      <c r="B1335" s="7" t="s">
        <v>55</v>
      </c>
      <c r="C1335" s="7" t="s">
        <v>74</v>
      </c>
      <c r="D1335" s="9">
        <v>204</v>
      </c>
      <c r="E1335" s="9">
        <v>183</v>
      </c>
      <c r="F1335" s="9">
        <v>79</v>
      </c>
    </row>
    <row r="1336" spans="1:6" x14ac:dyDescent="0.3">
      <c r="A1336" s="3" t="s">
        <v>149</v>
      </c>
      <c r="B1336" s="7" t="s">
        <v>55</v>
      </c>
      <c r="C1336" s="7" t="s">
        <v>76</v>
      </c>
      <c r="D1336" s="9">
        <v>203</v>
      </c>
      <c r="E1336" s="9">
        <v>193</v>
      </c>
      <c r="F1336" s="9">
        <v>80</v>
      </c>
    </row>
    <row r="1337" spans="1:6" x14ac:dyDescent="0.3">
      <c r="A1337" s="3" t="s">
        <v>149</v>
      </c>
      <c r="B1337" s="7" t="s">
        <v>56</v>
      </c>
      <c r="C1337" s="7" t="s">
        <v>62</v>
      </c>
      <c r="D1337" s="9">
        <v>223</v>
      </c>
      <c r="E1337" s="9">
        <v>201</v>
      </c>
      <c r="F1337" s="9">
        <v>90</v>
      </c>
    </row>
    <row r="1338" spans="1:6" x14ac:dyDescent="0.3">
      <c r="A1338" s="3" t="s">
        <v>149</v>
      </c>
      <c r="B1338" s="7" t="s">
        <v>56</v>
      </c>
      <c r="C1338" s="7" t="s">
        <v>66</v>
      </c>
      <c r="D1338" s="9">
        <v>224</v>
      </c>
      <c r="E1338" s="9">
        <v>205</v>
      </c>
      <c r="F1338" s="9">
        <v>91</v>
      </c>
    </row>
    <row r="1339" spans="1:6" x14ac:dyDescent="0.3">
      <c r="A1339" s="3" t="s">
        <v>149</v>
      </c>
      <c r="B1339" s="7" t="s">
        <v>56</v>
      </c>
      <c r="C1339" s="7" t="s">
        <v>70</v>
      </c>
      <c r="D1339" s="9">
        <v>222</v>
      </c>
      <c r="E1339" s="9">
        <v>210</v>
      </c>
      <c r="F1339" s="9">
        <v>92</v>
      </c>
    </row>
    <row r="1340" spans="1:6" x14ac:dyDescent="0.3">
      <c r="A1340" s="3" t="s">
        <v>149</v>
      </c>
      <c r="B1340" s="7" t="s">
        <v>56</v>
      </c>
      <c r="C1340" s="7" t="s">
        <v>74</v>
      </c>
      <c r="D1340" s="9">
        <v>224</v>
      </c>
      <c r="E1340" s="9">
        <v>203</v>
      </c>
      <c r="F1340" s="9">
        <v>89</v>
      </c>
    </row>
    <row r="1341" spans="1:6" x14ac:dyDescent="0.3">
      <c r="A1341" s="3" t="s">
        <v>149</v>
      </c>
      <c r="B1341" s="7" t="s">
        <v>56</v>
      </c>
      <c r="C1341" s="7" t="s">
        <v>76</v>
      </c>
      <c r="D1341" s="9">
        <v>223</v>
      </c>
      <c r="E1341" s="9">
        <v>210</v>
      </c>
      <c r="F1341" s="9">
        <v>90</v>
      </c>
    </row>
    <row r="1342" spans="1:6" x14ac:dyDescent="0.3">
      <c r="A1342" s="3" t="s">
        <v>149</v>
      </c>
      <c r="B1342" s="7" t="s">
        <v>57</v>
      </c>
      <c r="C1342" s="7" t="s">
        <v>62</v>
      </c>
      <c r="D1342" s="9">
        <v>193</v>
      </c>
      <c r="E1342" s="9">
        <v>173</v>
      </c>
      <c r="F1342" s="9">
        <v>85</v>
      </c>
    </row>
    <row r="1343" spans="1:6" x14ac:dyDescent="0.3">
      <c r="A1343" s="3" t="s">
        <v>149</v>
      </c>
      <c r="B1343" s="7" t="s">
        <v>57</v>
      </c>
      <c r="C1343" s="7" t="s">
        <v>66</v>
      </c>
      <c r="D1343" s="9">
        <v>194</v>
      </c>
      <c r="E1343" s="9">
        <v>177</v>
      </c>
      <c r="F1343" s="9">
        <v>86</v>
      </c>
    </row>
    <row r="1344" spans="1:6" x14ac:dyDescent="0.3">
      <c r="A1344" s="3" t="s">
        <v>149</v>
      </c>
      <c r="B1344" s="7" t="s">
        <v>57</v>
      </c>
      <c r="C1344" s="7" t="s">
        <v>70</v>
      </c>
      <c r="D1344" s="9">
        <v>192</v>
      </c>
      <c r="E1344" s="9">
        <v>181</v>
      </c>
      <c r="F1344" s="9">
        <v>87</v>
      </c>
    </row>
    <row r="1345" spans="1:6" x14ac:dyDescent="0.3">
      <c r="A1345" s="3" t="s">
        <v>149</v>
      </c>
      <c r="B1345" s="7" t="s">
        <v>57</v>
      </c>
      <c r="C1345" s="7" t="s">
        <v>74</v>
      </c>
      <c r="D1345" s="9">
        <v>194</v>
      </c>
      <c r="E1345" s="9">
        <v>176</v>
      </c>
      <c r="F1345" s="9">
        <v>84</v>
      </c>
    </row>
    <row r="1346" spans="1:6" x14ac:dyDescent="0.3">
      <c r="A1346" s="3" t="s">
        <v>149</v>
      </c>
      <c r="B1346" s="7" t="s">
        <v>57</v>
      </c>
      <c r="C1346" s="7" t="s">
        <v>76</v>
      </c>
      <c r="D1346" s="9">
        <v>193</v>
      </c>
      <c r="E1346" s="9">
        <v>180</v>
      </c>
      <c r="F1346" s="9">
        <v>85</v>
      </c>
    </row>
    <row r="1347" spans="1:6" x14ac:dyDescent="0.3">
      <c r="A1347" s="3" t="s">
        <v>149</v>
      </c>
      <c r="B1347" s="7" t="s">
        <v>58</v>
      </c>
      <c r="C1347" s="7" t="s">
        <v>62</v>
      </c>
      <c r="D1347" s="9">
        <v>5712</v>
      </c>
      <c r="E1347" s="9">
        <v>5111</v>
      </c>
      <c r="F1347" s="9">
        <v>950</v>
      </c>
    </row>
    <row r="1348" spans="1:6" x14ac:dyDescent="0.3">
      <c r="A1348" s="3" t="s">
        <v>149</v>
      </c>
      <c r="B1348" s="7" t="s">
        <v>58</v>
      </c>
      <c r="C1348" s="7" t="s">
        <v>66</v>
      </c>
      <c r="D1348" s="9">
        <v>5729</v>
      </c>
      <c r="E1348" s="9">
        <v>5240</v>
      </c>
      <c r="F1348" s="9">
        <v>960</v>
      </c>
    </row>
    <row r="1349" spans="1:6" x14ac:dyDescent="0.3">
      <c r="A1349" s="3" t="s">
        <v>149</v>
      </c>
      <c r="B1349" s="7" t="s">
        <v>58</v>
      </c>
      <c r="C1349" s="7" t="s">
        <v>70</v>
      </c>
      <c r="D1349" s="9">
        <v>5695</v>
      </c>
      <c r="E1349" s="9">
        <v>5381</v>
      </c>
      <c r="F1349" s="9">
        <v>969</v>
      </c>
    </row>
    <row r="1350" spans="1:6" x14ac:dyDescent="0.3">
      <c r="A1350" s="3" t="s">
        <v>149</v>
      </c>
      <c r="B1350" s="7" t="s">
        <v>58</v>
      </c>
      <c r="C1350" s="7" t="s">
        <v>74</v>
      </c>
      <c r="D1350" s="9">
        <v>5741</v>
      </c>
      <c r="E1350" s="9">
        <v>5170</v>
      </c>
      <c r="F1350" s="9">
        <v>940</v>
      </c>
    </row>
    <row r="1351" spans="1:6" x14ac:dyDescent="0.3">
      <c r="A1351" s="3" t="s">
        <v>149</v>
      </c>
      <c r="B1351" s="7" t="s">
        <v>58</v>
      </c>
      <c r="C1351" s="7" t="s">
        <v>76</v>
      </c>
      <c r="D1351" s="9">
        <v>5723</v>
      </c>
      <c r="E1351" s="9">
        <v>5402</v>
      </c>
      <c r="F1351" s="9">
        <v>950</v>
      </c>
    </row>
    <row r="1352" spans="1:6" x14ac:dyDescent="0.3">
      <c r="A1352" s="3" t="s">
        <v>149</v>
      </c>
      <c r="B1352" s="7" t="s">
        <v>59</v>
      </c>
      <c r="C1352" s="7" t="s">
        <v>62</v>
      </c>
      <c r="D1352" s="9">
        <v>5559</v>
      </c>
      <c r="E1352" s="9">
        <v>5001</v>
      </c>
      <c r="F1352" s="9">
        <v>930</v>
      </c>
    </row>
    <row r="1353" spans="1:6" x14ac:dyDescent="0.3">
      <c r="A1353" s="3" t="s">
        <v>149</v>
      </c>
      <c r="B1353" s="7" t="s">
        <v>59</v>
      </c>
      <c r="C1353" s="7" t="s">
        <v>66</v>
      </c>
      <c r="D1353" s="9">
        <v>5576</v>
      </c>
      <c r="E1353" s="9">
        <v>5129</v>
      </c>
      <c r="F1353" s="9">
        <v>939</v>
      </c>
    </row>
    <row r="1354" spans="1:6" x14ac:dyDescent="0.3">
      <c r="A1354" s="3" t="s">
        <v>149</v>
      </c>
      <c r="B1354" s="7" t="s">
        <v>59</v>
      </c>
      <c r="C1354" s="7" t="s">
        <v>70</v>
      </c>
      <c r="D1354" s="9">
        <v>5542</v>
      </c>
      <c r="E1354" s="9">
        <v>5276</v>
      </c>
      <c r="F1354" s="9">
        <v>949</v>
      </c>
    </row>
    <row r="1355" spans="1:6" x14ac:dyDescent="0.3">
      <c r="A1355" s="3" t="s">
        <v>149</v>
      </c>
      <c r="B1355" s="7" t="s">
        <v>59</v>
      </c>
      <c r="C1355" s="7" t="s">
        <v>74</v>
      </c>
      <c r="D1355" s="9">
        <v>5587</v>
      </c>
      <c r="E1355" s="9">
        <v>4963</v>
      </c>
      <c r="F1355" s="9">
        <v>921</v>
      </c>
    </row>
    <row r="1356" spans="1:6" x14ac:dyDescent="0.3">
      <c r="A1356" s="3" t="s">
        <v>149</v>
      </c>
      <c r="B1356" s="7" t="s">
        <v>59</v>
      </c>
      <c r="C1356" s="7" t="s">
        <v>76</v>
      </c>
      <c r="D1356" s="9">
        <v>5570</v>
      </c>
      <c r="E1356" s="9">
        <v>5234</v>
      </c>
      <c r="F1356" s="9">
        <v>930</v>
      </c>
    </row>
    <row r="1357" spans="1:6" x14ac:dyDescent="0.3">
      <c r="A1357" s="3" t="s">
        <v>149</v>
      </c>
      <c r="B1357" s="7" t="s">
        <v>60</v>
      </c>
      <c r="C1357" s="7" t="s">
        <v>62</v>
      </c>
      <c r="D1357" s="9">
        <v>5406</v>
      </c>
      <c r="E1357" s="9">
        <v>4919</v>
      </c>
      <c r="F1357" s="9">
        <v>920</v>
      </c>
    </row>
    <row r="1358" spans="1:6" x14ac:dyDescent="0.3">
      <c r="A1358" s="3" t="s">
        <v>149</v>
      </c>
      <c r="B1358" s="7" t="s">
        <v>60</v>
      </c>
      <c r="C1358" s="7" t="s">
        <v>66</v>
      </c>
      <c r="D1358" s="9">
        <v>5422</v>
      </c>
      <c r="E1358" s="9">
        <v>5003</v>
      </c>
      <c r="F1358" s="9">
        <v>929</v>
      </c>
    </row>
    <row r="1359" spans="1:6" x14ac:dyDescent="0.3">
      <c r="A1359" s="3" t="s">
        <v>149</v>
      </c>
      <c r="B1359" s="7" t="s">
        <v>60</v>
      </c>
      <c r="C1359" s="7" t="s">
        <v>70</v>
      </c>
      <c r="D1359" s="9">
        <v>5390</v>
      </c>
      <c r="E1359" s="9">
        <v>5125</v>
      </c>
      <c r="F1359" s="9">
        <v>938</v>
      </c>
    </row>
    <row r="1360" spans="1:6" x14ac:dyDescent="0.3">
      <c r="A1360" s="3" t="s">
        <v>149</v>
      </c>
      <c r="B1360" s="7" t="s">
        <v>60</v>
      </c>
      <c r="C1360" s="7" t="s">
        <v>74</v>
      </c>
      <c r="D1360" s="9">
        <v>5433</v>
      </c>
      <c r="E1360" s="9">
        <v>4890</v>
      </c>
      <c r="F1360" s="9">
        <v>911</v>
      </c>
    </row>
    <row r="1361" spans="1:6" x14ac:dyDescent="0.3">
      <c r="A1361" s="3" t="s">
        <v>149</v>
      </c>
      <c r="B1361" s="7" t="s">
        <v>60</v>
      </c>
      <c r="C1361" s="7" t="s">
        <v>76</v>
      </c>
      <c r="D1361" s="9">
        <v>5417</v>
      </c>
      <c r="E1361" s="9">
        <v>5061</v>
      </c>
      <c r="F1361" s="9">
        <v>920</v>
      </c>
    </row>
    <row r="1362" spans="1:6" x14ac:dyDescent="0.3">
      <c r="A1362" s="3" t="s">
        <v>149</v>
      </c>
      <c r="B1362" s="7" t="s">
        <v>61</v>
      </c>
      <c r="C1362" s="7" t="s">
        <v>62</v>
      </c>
      <c r="D1362" s="9">
        <v>1326</v>
      </c>
      <c r="E1362" s="9">
        <v>1206</v>
      </c>
      <c r="F1362" s="9">
        <v>345</v>
      </c>
    </row>
    <row r="1363" spans="1:6" x14ac:dyDescent="0.3">
      <c r="A1363" s="3" t="s">
        <v>149</v>
      </c>
      <c r="B1363" s="7" t="s">
        <v>61</v>
      </c>
      <c r="C1363" s="7" t="s">
        <v>66</v>
      </c>
      <c r="D1363" s="9">
        <v>1330</v>
      </c>
      <c r="E1363" s="9">
        <v>1238</v>
      </c>
      <c r="F1363" s="9">
        <v>348</v>
      </c>
    </row>
    <row r="1364" spans="1:6" x14ac:dyDescent="0.3">
      <c r="A1364" s="3" t="s">
        <v>149</v>
      </c>
      <c r="B1364" s="7" t="s">
        <v>61</v>
      </c>
      <c r="C1364" s="7" t="s">
        <v>70</v>
      </c>
      <c r="D1364" s="9">
        <v>1322</v>
      </c>
      <c r="E1364" s="9">
        <v>1249</v>
      </c>
      <c r="F1364" s="9">
        <v>352</v>
      </c>
    </row>
    <row r="1365" spans="1:6" x14ac:dyDescent="0.3">
      <c r="A1365" s="3" t="s">
        <v>149</v>
      </c>
      <c r="B1365" s="7" t="s">
        <v>61</v>
      </c>
      <c r="C1365" s="7" t="s">
        <v>74</v>
      </c>
      <c r="D1365" s="9">
        <v>1333</v>
      </c>
      <c r="E1365" s="9">
        <v>1200</v>
      </c>
      <c r="F1365" s="9">
        <v>342</v>
      </c>
    </row>
    <row r="1366" spans="1:6" x14ac:dyDescent="0.3">
      <c r="A1366" s="3" t="s">
        <v>149</v>
      </c>
      <c r="B1366" s="7" t="s">
        <v>61</v>
      </c>
      <c r="C1366" s="7" t="s">
        <v>76</v>
      </c>
      <c r="D1366" s="9">
        <v>1329</v>
      </c>
      <c r="E1366" s="9">
        <v>1254</v>
      </c>
      <c r="F1366" s="9">
        <v>345</v>
      </c>
    </row>
    <row r="1367" spans="1:6" x14ac:dyDescent="0.3">
      <c r="A1367" s="3" t="s">
        <v>184</v>
      </c>
      <c r="B1367" s="7" t="s">
        <v>46</v>
      </c>
      <c r="C1367" s="7" t="s">
        <v>62</v>
      </c>
      <c r="D1367" s="9">
        <v>325</v>
      </c>
      <c r="E1367" s="9">
        <v>296</v>
      </c>
      <c r="F1367" s="9">
        <v>185</v>
      </c>
    </row>
    <row r="1368" spans="1:6" x14ac:dyDescent="0.3">
      <c r="A1368" s="3" t="s">
        <v>184</v>
      </c>
      <c r="B1368" s="7" t="s">
        <v>46</v>
      </c>
      <c r="C1368" s="7" t="s">
        <v>66</v>
      </c>
      <c r="D1368" s="9">
        <v>326</v>
      </c>
      <c r="E1368" s="9">
        <v>301</v>
      </c>
      <c r="F1368" s="9">
        <v>187</v>
      </c>
    </row>
    <row r="1369" spans="1:6" x14ac:dyDescent="0.3">
      <c r="A1369" s="3" t="s">
        <v>184</v>
      </c>
      <c r="B1369" s="7" t="s">
        <v>46</v>
      </c>
      <c r="C1369" s="7" t="s">
        <v>70</v>
      </c>
      <c r="D1369" s="9">
        <v>324</v>
      </c>
      <c r="E1369" s="9">
        <v>308</v>
      </c>
      <c r="F1369" s="9">
        <v>189</v>
      </c>
    </row>
    <row r="1370" spans="1:6" x14ac:dyDescent="0.3">
      <c r="A1370" s="3" t="s">
        <v>184</v>
      </c>
      <c r="B1370" s="7" t="s">
        <v>46</v>
      </c>
      <c r="C1370" s="7" t="s">
        <v>74</v>
      </c>
      <c r="D1370" s="9">
        <v>327</v>
      </c>
      <c r="E1370" s="9">
        <v>295</v>
      </c>
      <c r="F1370" s="9">
        <v>183</v>
      </c>
    </row>
    <row r="1371" spans="1:6" x14ac:dyDescent="0.3">
      <c r="A1371" s="3" t="s">
        <v>184</v>
      </c>
      <c r="B1371" s="7" t="s">
        <v>46</v>
      </c>
      <c r="C1371" s="7" t="s">
        <v>76</v>
      </c>
      <c r="D1371" s="9">
        <v>326</v>
      </c>
      <c r="E1371" s="9">
        <v>305</v>
      </c>
      <c r="F1371" s="9">
        <v>185</v>
      </c>
    </row>
    <row r="1372" spans="1:6" x14ac:dyDescent="0.3">
      <c r="A1372" s="3" t="s">
        <v>184</v>
      </c>
      <c r="B1372" s="7" t="s">
        <v>49</v>
      </c>
      <c r="C1372" s="7" t="s">
        <v>62</v>
      </c>
      <c r="D1372" s="9">
        <v>336</v>
      </c>
      <c r="E1372" s="9">
        <v>303</v>
      </c>
      <c r="F1372" s="9">
        <v>195</v>
      </c>
    </row>
    <row r="1373" spans="1:6" x14ac:dyDescent="0.3">
      <c r="A1373" s="3" t="s">
        <v>184</v>
      </c>
      <c r="B1373" s="7" t="s">
        <v>49</v>
      </c>
      <c r="C1373" s="7" t="s">
        <v>66</v>
      </c>
      <c r="D1373" s="9">
        <v>337</v>
      </c>
      <c r="E1373" s="9">
        <v>313</v>
      </c>
      <c r="F1373" s="9">
        <v>197</v>
      </c>
    </row>
    <row r="1374" spans="1:6" x14ac:dyDescent="0.3">
      <c r="A1374" s="3" t="s">
        <v>184</v>
      </c>
      <c r="B1374" s="7" t="s">
        <v>49</v>
      </c>
      <c r="C1374" s="7" t="s">
        <v>70</v>
      </c>
      <c r="D1374" s="9">
        <v>335</v>
      </c>
      <c r="E1374" s="9">
        <v>317</v>
      </c>
      <c r="F1374" s="9">
        <v>199</v>
      </c>
    </row>
    <row r="1375" spans="1:6" x14ac:dyDescent="0.3">
      <c r="A1375" s="3" t="s">
        <v>184</v>
      </c>
      <c r="B1375" s="7" t="s">
        <v>49</v>
      </c>
      <c r="C1375" s="7" t="s">
        <v>74</v>
      </c>
      <c r="D1375" s="9">
        <v>338</v>
      </c>
      <c r="E1375" s="9">
        <v>303</v>
      </c>
      <c r="F1375" s="9">
        <v>193</v>
      </c>
    </row>
    <row r="1376" spans="1:6" x14ac:dyDescent="0.3">
      <c r="A1376" s="3" t="s">
        <v>184</v>
      </c>
      <c r="B1376" s="7" t="s">
        <v>49</v>
      </c>
      <c r="C1376" s="7" t="s">
        <v>76</v>
      </c>
      <c r="D1376" s="9">
        <v>337</v>
      </c>
      <c r="E1376" s="9">
        <v>319</v>
      </c>
      <c r="F1376" s="9">
        <v>195</v>
      </c>
    </row>
    <row r="1377" spans="1:6" x14ac:dyDescent="0.3">
      <c r="A1377" s="3" t="s">
        <v>184</v>
      </c>
      <c r="B1377" s="7" t="s">
        <v>50</v>
      </c>
      <c r="C1377" s="7" t="s">
        <v>62</v>
      </c>
      <c r="D1377" s="9">
        <v>346</v>
      </c>
      <c r="E1377" s="9">
        <v>311</v>
      </c>
      <c r="F1377" s="9">
        <v>200</v>
      </c>
    </row>
    <row r="1378" spans="1:6" x14ac:dyDescent="0.3">
      <c r="A1378" s="3" t="s">
        <v>184</v>
      </c>
      <c r="B1378" s="7" t="s">
        <v>50</v>
      </c>
      <c r="C1378" s="7" t="s">
        <v>66</v>
      </c>
      <c r="D1378" s="9">
        <v>347</v>
      </c>
      <c r="E1378" s="9">
        <v>318</v>
      </c>
      <c r="F1378" s="9">
        <v>202</v>
      </c>
    </row>
    <row r="1379" spans="1:6" x14ac:dyDescent="0.3">
      <c r="A1379" s="3" t="s">
        <v>184</v>
      </c>
      <c r="B1379" s="7" t="s">
        <v>50</v>
      </c>
      <c r="C1379" s="7" t="s">
        <v>70</v>
      </c>
      <c r="D1379" s="9">
        <v>345</v>
      </c>
      <c r="E1379" s="9">
        <v>329</v>
      </c>
      <c r="F1379" s="9">
        <v>204</v>
      </c>
    </row>
    <row r="1380" spans="1:6" x14ac:dyDescent="0.3">
      <c r="A1380" s="3" t="s">
        <v>184</v>
      </c>
      <c r="B1380" s="7" t="s">
        <v>50</v>
      </c>
      <c r="C1380" s="7" t="s">
        <v>74</v>
      </c>
      <c r="D1380" s="9">
        <v>348</v>
      </c>
      <c r="E1380" s="9">
        <v>312</v>
      </c>
      <c r="F1380" s="9">
        <v>198</v>
      </c>
    </row>
    <row r="1381" spans="1:6" x14ac:dyDescent="0.3">
      <c r="A1381" s="3" t="s">
        <v>184</v>
      </c>
      <c r="B1381" s="7" t="s">
        <v>50</v>
      </c>
      <c r="C1381" s="7" t="s">
        <v>76</v>
      </c>
      <c r="D1381" s="9">
        <v>347</v>
      </c>
      <c r="E1381" s="9">
        <v>325</v>
      </c>
      <c r="F1381" s="9">
        <v>200</v>
      </c>
    </row>
    <row r="1382" spans="1:6" x14ac:dyDescent="0.3">
      <c r="A1382" s="3" t="s">
        <v>184</v>
      </c>
      <c r="B1382" s="7" t="s">
        <v>51</v>
      </c>
      <c r="C1382" s="7" t="s">
        <v>62</v>
      </c>
      <c r="D1382" s="9">
        <v>387</v>
      </c>
      <c r="E1382" s="9">
        <v>346</v>
      </c>
      <c r="F1382" s="9">
        <v>215</v>
      </c>
    </row>
    <row r="1383" spans="1:6" x14ac:dyDescent="0.3">
      <c r="A1383" s="3" t="s">
        <v>184</v>
      </c>
      <c r="B1383" s="7" t="s">
        <v>51</v>
      </c>
      <c r="C1383" s="7" t="s">
        <v>66</v>
      </c>
      <c r="D1383" s="9">
        <v>388</v>
      </c>
      <c r="E1383" s="9">
        <v>358</v>
      </c>
      <c r="F1383" s="9">
        <v>217</v>
      </c>
    </row>
    <row r="1384" spans="1:6" x14ac:dyDescent="0.3">
      <c r="A1384" s="3" t="s">
        <v>184</v>
      </c>
      <c r="B1384" s="7" t="s">
        <v>51</v>
      </c>
      <c r="C1384" s="7" t="s">
        <v>70</v>
      </c>
      <c r="D1384" s="9">
        <v>386</v>
      </c>
      <c r="E1384" s="9">
        <v>371</v>
      </c>
      <c r="F1384" s="9">
        <v>219</v>
      </c>
    </row>
    <row r="1385" spans="1:6" x14ac:dyDescent="0.3">
      <c r="A1385" s="3" t="s">
        <v>184</v>
      </c>
      <c r="B1385" s="7" t="s">
        <v>51</v>
      </c>
      <c r="C1385" s="7" t="s">
        <v>74</v>
      </c>
      <c r="D1385" s="9">
        <v>389</v>
      </c>
      <c r="E1385" s="9">
        <v>351</v>
      </c>
      <c r="F1385" s="9">
        <v>213</v>
      </c>
    </row>
    <row r="1386" spans="1:6" x14ac:dyDescent="0.3">
      <c r="A1386" s="3" t="s">
        <v>184</v>
      </c>
      <c r="B1386" s="7" t="s">
        <v>51</v>
      </c>
      <c r="C1386" s="7" t="s">
        <v>76</v>
      </c>
      <c r="D1386" s="9">
        <v>388</v>
      </c>
      <c r="E1386" s="9">
        <v>362</v>
      </c>
      <c r="F1386" s="9">
        <v>215</v>
      </c>
    </row>
    <row r="1387" spans="1:6" x14ac:dyDescent="0.3">
      <c r="A1387" s="3" t="s">
        <v>184</v>
      </c>
      <c r="B1387" s="7" t="s">
        <v>52</v>
      </c>
      <c r="C1387" s="7" t="s">
        <v>62</v>
      </c>
      <c r="D1387" s="9">
        <v>285</v>
      </c>
      <c r="E1387" s="9">
        <v>256</v>
      </c>
      <c r="F1387" s="9">
        <v>180</v>
      </c>
    </row>
    <row r="1388" spans="1:6" x14ac:dyDescent="0.3">
      <c r="A1388" s="3" t="s">
        <v>184</v>
      </c>
      <c r="B1388" s="7" t="s">
        <v>52</v>
      </c>
      <c r="C1388" s="7" t="s">
        <v>66</v>
      </c>
      <c r="D1388" s="9">
        <v>286</v>
      </c>
      <c r="E1388" s="9">
        <v>264</v>
      </c>
      <c r="F1388" s="9">
        <v>182</v>
      </c>
    </row>
    <row r="1389" spans="1:6" x14ac:dyDescent="0.3">
      <c r="A1389" s="3" t="s">
        <v>184</v>
      </c>
      <c r="B1389" s="7" t="s">
        <v>52</v>
      </c>
      <c r="C1389" s="7" t="s">
        <v>70</v>
      </c>
      <c r="D1389" s="9">
        <v>284</v>
      </c>
      <c r="E1389" s="9">
        <v>270</v>
      </c>
      <c r="F1389" s="9">
        <v>184</v>
      </c>
    </row>
    <row r="1390" spans="1:6" x14ac:dyDescent="0.3">
      <c r="A1390" s="3" t="s">
        <v>184</v>
      </c>
      <c r="B1390" s="7" t="s">
        <v>52</v>
      </c>
      <c r="C1390" s="7" t="s">
        <v>74</v>
      </c>
      <c r="D1390" s="9">
        <v>286</v>
      </c>
      <c r="E1390" s="9">
        <v>261</v>
      </c>
      <c r="F1390" s="9">
        <v>178</v>
      </c>
    </row>
    <row r="1391" spans="1:6" x14ac:dyDescent="0.3">
      <c r="A1391" s="3" t="s">
        <v>184</v>
      </c>
      <c r="B1391" s="7" t="s">
        <v>52</v>
      </c>
      <c r="C1391" s="7" t="s">
        <v>76</v>
      </c>
      <c r="D1391" s="9">
        <v>286</v>
      </c>
      <c r="E1391" s="9">
        <v>269</v>
      </c>
      <c r="F1391" s="9">
        <v>180</v>
      </c>
    </row>
    <row r="1392" spans="1:6" x14ac:dyDescent="0.3">
      <c r="A1392" s="3" t="s">
        <v>184</v>
      </c>
      <c r="B1392" s="7" t="s">
        <v>54</v>
      </c>
      <c r="C1392" s="7" t="s">
        <v>62</v>
      </c>
      <c r="D1392" s="9">
        <v>183</v>
      </c>
      <c r="E1392" s="9">
        <v>166</v>
      </c>
      <c r="F1392" s="9">
        <v>70</v>
      </c>
    </row>
    <row r="1393" spans="1:6" x14ac:dyDescent="0.3">
      <c r="A1393" s="3" t="s">
        <v>184</v>
      </c>
      <c r="B1393" s="7" t="s">
        <v>54</v>
      </c>
      <c r="C1393" s="7" t="s">
        <v>66</v>
      </c>
      <c r="D1393" s="9">
        <v>184</v>
      </c>
      <c r="E1393" s="9">
        <v>170</v>
      </c>
      <c r="F1393" s="9">
        <v>71</v>
      </c>
    </row>
    <row r="1394" spans="1:6" x14ac:dyDescent="0.3">
      <c r="A1394" s="3" t="s">
        <v>184</v>
      </c>
      <c r="B1394" s="7" t="s">
        <v>54</v>
      </c>
      <c r="C1394" s="7" t="s">
        <v>70</v>
      </c>
      <c r="D1394" s="9">
        <v>182</v>
      </c>
      <c r="E1394" s="9">
        <v>173</v>
      </c>
      <c r="F1394" s="9">
        <v>71</v>
      </c>
    </row>
    <row r="1395" spans="1:6" x14ac:dyDescent="0.3">
      <c r="A1395" s="3" t="s">
        <v>184</v>
      </c>
      <c r="B1395" s="7" t="s">
        <v>54</v>
      </c>
      <c r="C1395" s="7" t="s">
        <v>74</v>
      </c>
      <c r="D1395" s="9">
        <v>184</v>
      </c>
      <c r="E1395" s="9">
        <v>165</v>
      </c>
      <c r="F1395" s="9">
        <v>69</v>
      </c>
    </row>
    <row r="1396" spans="1:6" x14ac:dyDescent="0.3">
      <c r="A1396" s="3" t="s">
        <v>184</v>
      </c>
      <c r="B1396" s="7" t="s">
        <v>54</v>
      </c>
      <c r="C1396" s="7" t="s">
        <v>76</v>
      </c>
      <c r="D1396" s="9">
        <v>183</v>
      </c>
      <c r="E1396" s="9">
        <v>171</v>
      </c>
      <c r="F1396" s="9">
        <v>70</v>
      </c>
    </row>
    <row r="1397" spans="1:6" x14ac:dyDescent="0.3">
      <c r="A1397" s="3" t="s">
        <v>184</v>
      </c>
      <c r="B1397" s="7" t="s">
        <v>55</v>
      </c>
      <c r="C1397" s="7" t="s">
        <v>62</v>
      </c>
      <c r="D1397" s="9">
        <v>203</v>
      </c>
      <c r="E1397" s="9">
        <v>182</v>
      </c>
      <c r="F1397" s="9">
        <v>80</v>
      </c>
    </row>
    <row r="1398" spans="1:6" x14ac:dyDescent="0.3">
      <c r="A1398" s="3" t="s">
        <v>184</v>
      </c>
      <c r="B1398" s="7" t="s">
        <v>55</v>
      </c>
      <c r="C1398" s="7" t="s">
        <v>66</v>
      </c>
      <c r="D1398" s="9">
        <v>204</v>
      </c>
      <c r="E1398" s="9">
        <v>188</v>
      </c>
      <c r="F1398" s="9">
        <v>81</v>
      </c>
    </row>
    <row r="1399" spans="1:6" x14ac:dyDescent="0.3">
      <c r="A1399" s="3" t="s">
        <v>184</v>
      </c>
      <c r="B1399" s="7" t="s">
        <v>55</v>
      </c>
      <c r="C1399" s="7" t="s">
        <v>70</v>
      </c>
      <c r="D1399" s="9">
        <v>202</v>
      </c>
      <c r="E1399" s="9">
        <v>192</v>
      </c>
      <c r="F1399" s="9">
        <v>82</v>
      </c>
    </row>
    <row r="1400" spans="1:6" x14ac:dyDescent="0.3">
      <c r="A1400" s="3" t="s">
        <v>184</v>
      </c>
      <c r="B1400" s="7" t="s">
        <v>55</v>
      </c>
      <c r="C1400" s="7" t="s">
        <v>74</v>
      </c>
      <c r="D1400" s="9">
        <v>204</v>
      </c>
      <c r="E1400" s="9">
        <v>184</v>
      </c>
      <c r="F1400" s="9">
        <v>79</v>
      </c>
    </row>
    <row r="1401" spans="1:6" x14ac:dyDescent="0.3">
      <c r="A1401" s="3" t="s">
        <v>184</v>
      </c>
      <c r="B1401" s="7" t="s">
        <v>55</v>
      </c>
      <c r="C1401" s="7" t="s">
        <v>76</v>
      </c>
      <c r="D1401" s="9">
        <v>203</v>
      </c>
      <c r="E1401" s="9">
        <v>193</v>
      </c>
      <c r="F1401" s="9">
        <v>80</v>
      </c>
    </row>
    <row r="1402" spans="1:6" x14ac:dyDescent="0.3">
      <c r="A1402" s="3" t="s">
        <v>184</v>
      </c>
      <c r="B1402" s="7" t="s">
        <v>56</v>
      </c>
      <c r="C1402" s="7" t="s">
        <v>62</v>
      </c>
      <c r="D1402" s="9">
        <v>223</v>
      </c>
      <c r="E1402" s="9">
        <v>200</v>
      </c>
      <c r="F1402" s="9">
        <v>90</v>
      </c>
    </row>
    <row r="1403" spans="1:6" x14ac:dyDescent="0.3">
      <c r="A1403" s="3" t="s">
        <v>184</v>
      </c>
      <c r="B1403" s="7" t="s">
        <v>56</v>
      </c>
      <c r="C1403" s="7" t="s">
        <v>66</v>
      </c>
      <c r="D1403" s="9">
        <v>224</v>
      </c>
      <c r="E1403" s="9">
        <v>207</v>
      </c>
      <c r="F1403" s="9">
        <v>91</v>
      </c>
    </row>
    <row r="1404" spans="1:6" x14ac:dyDescent="0.3">
      <c r="A1404" s="3" t="s">
        <v>184</v>
      </c>
      <c r="B1404" s="7" t="s">
        <v>56</v>
      </c>
      <c r="C1404" s="7" t="s">
        <v>70</v>
      </c>
      <c r="D1404" s="9">
        <v>222</v>
      </c>
      <c r="E1404" s="9">
        <v>211</v>
      </c>
      <c r="F1404" s="9">
        <v>92</v>
      </c>
    </row>
    <row r="1405" spans="1:6" x14ac:dyDescent="0.3">
      <c r="A1405" s="3" t="s">
        <v>184</v>
      </c>
      <c r="B1405" s="7" t="s">
        <v>56</v>
      </c>
      <c r="C1405" s="7" t="s">
        <v>74</v>
      </c>
      <c r="D1405" s="9">
        <v>224</v>
      </c>
      <c r="E1405" s="9">
        <v>201</v>
      </c>
      <c r="F1405" s="9">
        <v>89</v>
      </c>
    </row>
    <row r="1406" spans="1:6" x14ac:dyDescent="0.3">
      <c r="A1406" s="3" t="s">
        <v>184</v>
      </c>
      <c r="B1406" s="7" t="s">
        <v>56</v>
      </c>
      <c r="C1406" s="7" t="s">
        <v>76</v>
      </c>
      <c r="D1406" s="9">
        <v>223</v>
      </c>
      <c r="E1406" s="9">
        <v>209</v>
      </c>
      <c r="F1406" s="9">
        <v>90</v>
      </c>
    </row>
    <row r="1407" spans="1:6" x14ac:dyDescent="0.3">
      <c r="A1407" s="3" t="s">
        <v>184</v>
      </c>
      <c r="B1407" s="7" t="s">
        <v>57</v>
      </c>
      <c r="C1407" s="7" t="s">
        <v>62</v>
      </c>
      <c r="D1407" s="9">
        <v>193</v>
      </c>
      <c r="E1407" s="9">
        <v>173</v>
      </c>
      <c r="F1407" s="9">
        <v>85</v>
      </c>
    </row>
    <row r="1408" spans="1:6" x14ac:dyDescent="0.3">
      <c r="A1408" s="3" t="s">
        <v>184</v>
      </c>
      <c r="B1408" s="7" t="s">
        <v>57</v>
      </c>
      <c r="C1408" s="7" t="s">
        <v>66</v>
      </c>
      <c r="D1408" s="9">
        <v>194</v>
      </c>
      <c r="E1408" s="9">
        <v>176</v>
      </c>
      <c r="F1408" s="9">
        <v>86</v>
      </c>
    </row>
    <row r="1409" spans="1:6" x14ac:dyDescent="0.3">
      <c r="A1409" s="3" t="s">
        <v>184</v>
      </c>
      <c r="B1409" s="7" t="s">
        <v>57</v>
      </c>
      <c r="C1409" s="7" t="s">
        <v>70</v>
      </c>
      <c r="D1409" s="9">
        <v>192</v>
      </c>
      <c r="E1409" s="9">
        <v>183</v>
      </c>
      <c r="F1409" s="9">
        <v>87</v>
      </c>
    </row>
    <row r="1410" spans="1:6" x14ac:dyDescent="0.3">
      <c r="A1410" s="3" t="s">
        <v>184</v>
      </c>
      <c r="B1410" s="7" t="s">
        <v>57</v>
      </c>
      <c r="C1410" s="7" t="s">
        <v>74</v>
      </c>
      <c r="D1410" s="9">
        <v>194</v>
      </c>
      <c r="E1410" s="9">
        <v>172</v>
      </c>
      <c r="F1410" s="9">
        <v>84</v>
      </c>
    </row>
    <row r="1411" spans="1:6" x14ac:dyDescent="0.3">
      <c r="A1411" s="3" t="s">
        <v>184</v>
      </c>
      <c r="B1411" s="7" t="s">
        <v>57</v>
      </c>
      <c r="C1411" s="7" t="s">
        <v>76</v>
      </c>
      <c r="D1411" s="9">
        <v>193</v>
      </c>
      <c r="E1411" s="9">
        <v>183</v>
      </c>
      <c r="F1411" s="9">
        <v>85</v>
      </c>
    </row>
    <row r="1412" spans="1:6" x14ac:dyDescent="0.3">
      <c r="A1412" s="3" t="s">
        <v>184</v>
      </c>
      <c r="B1412" s="7" t="s">
        <v>58</v>
      </c>
      <c r="C1412" s="7" t="s">
        <v>62</v>
      </c>
      <c r="D1412" s="9">
        <v>5712</v>
      </c>
      <c r="E1412" s="9">
        <v>5149</v>
      </c>
      <c r="F1412" s="9">
        <v>950</v>
      </c>
    </row>
    <row r="1413" spans="1:6" x14ac:dyDescent="0.3">
      <c r="A1413" s="3" t="s">
        <v>184</v>
      </c>
      <c r="B1413" s="7" t="s">
        <v>58</v>
      </c>
      <c r="C1413" s="7" t="s">
        <v>66</v>
      </c>
      <c r="D1413" s="9">
        <v>5729</v>
      </c>
      <c r="E1413" s="9">
        <v>5267</v>
      </c>
      <c r="F1413" s="9">
        <v>960</v>
      </c>
    </row>
    <row r="1414" spans="1:6" x14ac:dyDescent="0.3">
      <c r="A1414" s="3" t="s">
        <v>184</v>
      </c>
      <c r="B1414" s="7" t="s">
        <v>58</v>
      </c>
      <c r="C1414" s="7" t="s">
        <v>70</v>
      </c>
      <c r="D1414" s="9">
        <v>5695</v>
      </c>
      <c r="E1414" s="9">
        <v>5379</v>
      </c>
      <c r="F1414" s="9">
        <v>969</v>
      </c>
    </row>
    <row r="1415" spans="1:6" x14ac:dyDescent="0.3">
      <c r="A1415" s="3" t="s">
        <v>184</v>
      </c>
      <c r="B1415" s="7" t="s">
        <v>58</v>
      </c>
      <c r="C1415" s="7" t="s">
        <v>74</v>
      </c>
      <c r="D1415" s="9">
        <v>5741</v>
      </c>
      <c r="E1415" s="9">
        <v>5190</v>
      </c>
      <c r="F1415" s="9">
        <v>940</v>
      </c>
    </row>
    <row r="1416" spans="1:6" x14ac:dyDescent="0.3">
      <c r="A1416" s="3" t="s">
        <v>184</v>
      </c>
      <c r="B1416" s="7" t="s">
        <v>58</v>
      </c>
      <c r="C1416" s="7" t="s">
        <v>76</v>
      </c>
      <c r="D1416" s="9">
        <v>5723</v>
      </c>
      <c r="E1416" s="9">
        <v>5376</v>
      </c>
      <c r="F1416" s="9">
        <v>950</v>
      </c>
    </row>
    <row r="1417" spans="1:6" x14ac:dyDescent="0.3">
      <c r="A1417" s="3" t="s">
        <v>184</v>
      </c>
      <c r="B1417" s="7" t="s">
        <v>59</v>
      </c>
      <c r="C1417" s="7" t="s">
        <v>62</v>
      </c>
      <c r="D1417" s="9">
        <v>5559</v>
      </c>
      <c r="E1417" s="9">
        <v>4976</v>
      </c>
      <c r="F1417" s="9">
        <v>930</v>
      </c>
    </row>
    <row r="1418" spans="1:6" x14ac:dyDescent="0.3">
      <c r="A1418" s="3" t="s">
        <v>184</v>
      </c>
      <c r="B1418" s="7" t="s">
        <v>59</v>
      </c>
      <c r="C1418" s="7" t="s">
        <v>66</v>
      </c>
      <c r="D1418" s="9">
        <v>5576</v>
      </c>
      <c r="E1418" s="9">
        <v>5106</v>
      </c>
      <c r="F1418" s="9">
        <v>939</v>
      </c>
    </row>
    <row r="1419" spans="1:6" x14ac:dyDescent="0.3">
      <c r="A1419" s="3" t="s">
        <v>184</v>
      </c>
      <c r="B1419" s="7" t="s">
        <v>59</v>
      </c>
      <c r="C1419" s="7" t="s">
        <v>70</v>
      </c>
      <c r="D1419" s="9">
        <v>5542</v>
      </c>
      <c r="E1419" s="9">
        <v>5251</v>
      </c>
      <c r="F1419" s="9">
        <v>949</v>
      </c>
    </row>
    <row r="1420" spans="1:6" x14ac:dyDescent="0.3">
      <c r="A1420" s="3" t="s">
        <v>184</v>
      </c>
      <c r="B1420" s="7" t="s">
        <v>59</v>
      </c>
      <c r="C1420" s="7" t="s">
        <v>74</v>
      </c>
      <c r="D1420" s="9">
        <v>5587</v>
      </c>
      <c r="E1420" s="9">
        <v>5032</v>
      </c>
      <c r="F1420" s="9">
        <v>921</v>
      </c>
    </row>
    <row r="1421" spans="1:6" x14ac:dyDescent="0.3">
      <c r="A1421" s="3" t="s">
        <v>184</v>
      </c>
      <c r="B1421" s="7" t="s">
        <v>59</v>
      </c>
      <c r="C1421" s="7" t="s">
        <v>76</v>
      </c>
      <c r="D1421" s="9">
        <v>5570</v>
      </c>
      <c r="E1421" s="9">
        <v>5198</v>
      </c>
      <c r="F1421" s="9">
        <v>930</v>
      </c>
    </row>
    <row r="1422" spans="1:6" x14ac:dyDescent="0.3">
      <c r="A1422" s="3" t="s">
        <v>184</v>
      </c>
      <c r="B1422" s="7" t="s">
        <v>60</v>
      </c>
      <c r="C1422" s="7" t="s">
        <v>62</v>
      </c>
      <c r="D1422" s="9">
        <v>5406</v>
      </c>
      <c r="E1422" s="9">
        <v>4877</v>
      </c>
      <c r="F1422" s="9">
        <v>920</v>
      </c>
    </row>
    <row r="1423" spans="1:6" x14ac:dyDescent="0.3">
      <c r="A1423" s="3" t="s">
        <v>184</v>
      </c>
      <c r="B1423" s="7" t="s">
        <v>60</v>
      </c>
      <c r="C1423" s="7" t="s">
        <v>66</v>
      </c>
      <c r="D1423" s="9">
        <v>5422</v>
      </c>
      <c r="E1423" s="9">
        <v>4998</v>
      </c>
      <c r="F1423" s="9">
        <v>929</v>
      </c>
    </row>
    <row r="1424" spans="1:6" x14ac:dyDescent="0.3">
      <c r="A1424" s="3" t="s">
        <v>184</v>
      </c>
      <c r="B1424" s="7" t="s">
        <v>60</v>
      </c>
      <c r="C1424" s="7" t="s">
        <v>70</v>
      </c>
      <c r="D1424" s="9">
        <v>5390</v>
      </c>
      <c r="E1424" s="9">
        <v>5059</v>
      </c>
      <c r="F1424" s="9">
        <v>938</v>
      </c>
    </row>
    <row r="1425" spans="1:6" x14ac:dyDescent="0.3">
      <c r="A1425" s="3" t="s">
        <v>184</v>
      </c>
      <c r="B1425" s="7" t="s">
        <v>60</v>
      </c>
      <c r="C1425" s="7" t="s">
        <v>74</v>
      </c>
      <c r="D1425" s="9">
        <v>5433</v>
      </c>
      <c r="E1425" s="9">
        <v>4872</v>
      </c>
      <c r="F1425" s="9">
        <v>911</v>
      </c>
    </row>
    <row r="1426" spans="1:6" x14ac:dyDescent="0.3">
      <c r="A1426" s="3" t="s">
        <v>184</v>
      </c>
      <c r="B1426" s="7" t="s">
        <v>60</v>
      </c>
      <c r="C1426" s="7" t="s">
        <v>76</v>
      </c>
      <c r="D1426" s="9">
        <v>5417</v>
      </c>
      <c r="E1426" s="9">
        <v>5152</v>
      </c>
      <c r="F1426" s="9">
        <v>920</v>
      </c>
    </row>
    <row r="1427" spans="1:6" x14ac:dyDescent="0.3">
      <c r="A1427" s="3" t="s">
        <v>184</v>
      </c>
      <c r="B1427" s="7" t="s">
        <v>61</v>
      </c>
      <c r="C1427" s="7" t="s">
        <v>62</v>
      </c>
      <c r="D1427" s="9">
        <v>1326</v>
      </c>
      <c r="E1427" s="9">
        <v>1189</v>
      </c>
      <c r="F1427" s="9">
        <v>345</v>
      </c>
    </row>
    <row r="1428" spans="1:6" x14ac:dyDescent="0.3">
      <c r="A1428" s="3" t="s">
        <v>184</v>
      </c>
      <c r="B1428" s="7" t="s">
        <v>61</v>
      </c>
      <c r="C1428" s="7" t="s">
        <v>66</v>
      </c>
      <c r="D1428" s="9">
        <v>1330</v>
      </c>
      <c r="E1428" s="9">
        <v>1232</v>
      </c>
      <c r="F1428" s="9">
        <v>348</v>
      </c>
    </row>
    <row r="1429" spans="1:6" x14ac:dyDescent="0.3">
      <c r="A1429" s="3" t="s">
        <v>184</v>
      </c>
      <c r="B1429" s="7" t="s">
        <v>61</v>
      </c>
      <c r="C1429" s="7" t="s">
        <v>70</v>
      </c>
      <c r="D1429" s="9">
        <v>1322</v>
      </c>
      <c r="E1429" s="9">
        <v>1257</v>
      </c>
      <c r="F1429" s="9">
        <v>352</v>
      </c>
    </row>
    <row r="1430" spans="1:6" x14ac:dyDescent="0.3">
      <c r="A1430" s="3" t="s">
        <v>184</v>
      </c>
      <c r="B1430" s="7" t="s">
        <v>61</v>
      </c>
      <c r="C1430" s="7" t="s">
        <v>74</v>
      </c>
      <c r="D1430" s="9">
        <v>1333</v>
      </c>
      <c r="E1430" s="9">
        <v>1199</v>
      </c>
      <c r="F1430" s="9">
        <v>342</v>
      </c>
    </row>
    <row r="1431" spans="1:6" x14ac:dyDescent="0.3">
      <c r="A1431" s="3" t="s">
        <v>184</v>
      </c>
      <c r="B1431" s="7" t="s">
        <v>61</v>
      </c>
      <c r="C1431" s="7" t="s">
        <v>76</v>
      </c>
      <c r="D1431" s="9">
        <v>1329</v>
      </c>
      <c r="E1431" s="9">
        <v>1245</v>
      </c>
      <c r="F1431" s="9">
        <v>345</v>
      </c>
    </row>
    <row r="1432" spans="1:6" x14ac:dyDescent="0.3">
      <c r="A1432" s="3" t="s">
        <v>185</v>
      </c>
      <c r="B1432" s="7" t="s">
        <v>46</v>
      </c>
      <c r="C1432" s="7" t="s">
        <v>62</v>
      </c>
      <c r="D1432" s="9">
        <v>325</v>
      </c>
      <c r="E1432" s="9">
        <v>292</v>
      </c>
      <c r="F1432" s="9">
        <v>185</v>
      </c>
    </row>
    <row r="1433" spans="1:6" x14ac:dyDescent="0.3">
      <c r="A1433" s="3" t="s">
        <v>185</v>
      </c>
      <c r="B1433" s="7" t="s">
        <v>46</v>
      </c>
      <c r="C1433" s="7" t="s">
        <v>66</v>
      </c>
      <c r="D1433" s="9">
        <v>326</v>
      </c>
      <c r="E1433" s="9">
        <v>300</v>
      </c>
      <c r="F1433" s="9">
        <v>187</v>
      </c>
    </row>
    <row r="1434" spans="1:6" x14ac:dyDescent="0.3">
      <c r="A1434" s="3" t="s">
        <v>185</v>
      </c>
      <c r="B1434" s="7" t="s">
        <v>46</v>
      </c>
      <c r="C1434" s="7" t="s">
        <v>70</v>
      </c>
      <c r="D1434" s="9">
        <v>324</v>
      </c>
      <c r="E1434" s="9">
        <v>309</v>
      </c>
      <c r="F1434" s="9">
        <v>189</v>
      </c>
    </row>
    <row r="1435" spans="1:6" x14ac:dyDescent="0.3">
      <c r="A1435" s="3" t="s">
        <v>185</v>
      </c>
      <c r="B1435" s="7" t="s">
        <v>46</v>
      </c>
      <c r="C1435" s="7" t="s">
        <v>74</v>
      </c>
      <c r="D1435" s="9">
        <v>327</v>
      </c>
      <c r="E1435" s="9">
        <v>291</v>
      </c>
      <c r="F1435" s="9">
        <v>183</v>
      </c>
    </row>
    <row r="1436" spans="1:6" x14ac:dyDescent="0.3">
      <c r="A1436" s="3" t="s">
        <v>185</v>
      </c>
      <c r="B1436" s="7" t="s">
        <v>46</v>
      </c>
      <c r="C1436" s="7" t="s">
        <v>76</v>
      </c>
      <c r="D1436" s="9">
        <v>326</v>
      </c>
      <c r="E1436" s="9">
        <v>304</v>
      </c>
      <c r="F1436" s="9">
        <v>185</v>
      </c>
    </row>
    <row r="1437" spans="1:6" x14ac:dyDescent="0.3">
      <c r="A1437" s="3" t="s">
        <v>185</v>
      </c>
      <c r="B1437" s="7" t="s">
        <v>49</v>
      </c>
      <c r="C1437" s="7" t="s">
        <v>62</v>
      </c>
      <c r="D1437" s="9">
        <v>336</v>
      </c>
      <c r="E1437" s="9">
        <v>304</v>
      </c>
      <c r="F1437" s="9">
        <v>195</v>
      </c>
    </row>
    <row r="1438" spans="1:6" x14ac:dyDescent="0.3">
      <c r="A1438" s="3" t="s">
        <v>185</v>
      </c>
      <c r="B1438" s="7" t="s">
        <v>49</v>
      </c>
      <c r="C1438" s="7" t="s">
        <v>66</v>
      </c>
      <c r="D1438" s="9">
        <v>337</v>
      </c>
      <c r="E1438" s="9">
        <v>310</v>
      </c>
      <c r="F1438" s="9">
        <v>197</v>
      </c>
    </row>
    <row r="1439" spans="1:6" x14ac:dyDescent="0.3">
      <c r="A1439" s="3" t="s">
        <v>185</v>
      </c>
      <c r="B1439" s="7" t="s">
        <v>49</v>
      </c>
      <c r="C1439" s="7" t="s">
        <v>70</v>
      </c>
      <c r="D1439" s="9">
        <v>335</v>
      </c>
      <c r="E1439" s="9">
        <v>319</v>
      </c>
      <c r="F1439" s="9">
        <v>199</v>
      </c>
    </row>
    <row r="1440" spans="1:6" x14ac:dyDescent="0.3">
      <c r="A1440" s="3" t="s">
        <v>185</v>
      </c>
      <c r="B1440" s="7" t="s">
        <v>49</v>
      </c>
      <c r="C1440" s="7" t="s">
        <v>74</v>
      </c>
      <c r="D1440" s="9">
        <v>338</v>
      </c>
      <c r="E1440" s="9">
        <v>304</v>
      </c>
      <c r="F1440" s="9">
        <v>193</v>
      </c>
    </row>
    <row r="1441" spans="1:6" x14ac:dyDescent="0.3">
      <c r="A1441" s="3" t="s">
        <v>185</v>
      </c>
      <c r="B1441" s="7" t="s">
        <v>49</v>
      </c>
      <c r="C1441" s="7" t="s">
        <v>76</v>
      </c>
      <c r="D1441" s="9">
        <v>337</v>
      </c>
      <c r="E1441" s="9">
        <v>315</v>
      </c>
      <c r="F1441" s="9">
        <v>195</v>
      </c>
    </row>
    <row r="1442" spans="1:6" x14ac:dyDescent="0.3">
      <c r="A1442" s="3" t="s">
        <v>185</v>
      </c>
      <c r="B1442" s="7" t="s">
        <v>50</v>
      </c>
      <c r="C1442" s="7" t="s">
        <v>62</v>
      </c>
      <c r="D1442" s="9">
        <v>346</v>
      </c>
      <c r="E1442" s="9">
        <v>313</v>
      </c>
      <c r="F1442" s="9">
        <v>200</v>
      </c>
    </row>
    <row r="1443" spans="1:6" x14ac:dyDescent="0.3">
      <c r="A1443" s="3" t="s">
        <v>185</v>
      </c>
      <c r="B1443" s="7" t="s">
        <v>50</v>
      </c>
      <c r="C1443" s="7" t="s">
        <v>66</v>
      </c>
      <c r="D1443" s="9">
        <v>347</v>
      </c>
      <c r="E1443" s="9">
        <v>319</v>
      </c>
      <c r="F1443" s="9">
        <v>202</v>
      </c>
    </row>
    <row r="1444" spans="1:6" x14ac:dyDescent="0.3">
      <c r="A1444" s="3" t="s">
        <v>185</v>
      </c>
      <c r="B1444" s="7" t="s">
        <v>50</v>
      </c>
      <c r="C1444" s="7" t="s">
        <v>70</v>
      </c>
      <c r="D1444" s="9">
        <v>345</v>
      </c>
      <c r="E1444" s="9">
        <v>328</v>
      </c>
      <c r="F1444" s="9">
        <v>204</v>
      </c>
    </row>
    <row r="1445" spans="1:6" x14ac:dyDescent="0.3">
      <c r="A1445" s="3" t="s">
        <v>185</v>
      </c>
      <c r="B1445" s="7" t="s">
        <v>50</v>
      </c>
      <c r="C1445" s="7" t="s">
        <v>74</v>
      </c>
      <c r="D1445" s="9">
        <v>348</v>
      </c>
      <c r="E1445" s="9">
        <v>312</v>
      </c>
      <c r="F1445" s="9">
        <v>198</v>
      </c>
    </row>
    <row r="1446" spans="1:6" x14ac:dyDescent="0.3">
      <c r="A1446" s="3" t="s">
        <v>185</v>
      </c>
      <c r="B1446" s="7" t="s">
        <v>50</v>
      </c>
      <c r="C1446" s="7" t="s">
        <v>76</v>
      </c>
      <c r="D1446" s="9">
        <v>347</v>
      </c>
      <c r="E1446" s="9">
        <v>325</v>
      </c>
      <c r="F1446" s="9">
        <v>200</v>
      </c>
    </row>
    <row r="1447" spans="1:6" x14ac:dyDescent="0.3">
      <c r="A1447" s="3" t="s">
        <v>185</v>
      </c>
      <c r="B1447" s="7" t="s">
        <v>51</v>
      </c>
      <c r="C1447" s="7" t="s">
        <v>62</v>
      </c>
      <c r="D1447" s="9">
        <v>387</v>
      </c>
      <c r="E1447" s="9">
        <v>349</v>
      </c>
      <c r="F1447" s="9">
        <v>215</v>
      </c>
    </row>
    <row r="1448" spans="1:6" x14ac:dyDescent="0.3">
      <c r="A1448" s="3" t="s">
        <v>185</v>
      </c>
      <c r="B1448" s="7" t="s">
        <v>51</v>
      </c>
      <c r="C1448" s="7" t="s">
        <v>66</v>
      </c>
      <c r="D1448" s="9">
        <v>388</v>
      </c>
      <c r="E1448" s="9">
        <v>358</v>
      </c>
      <c r="F1448" s="9">
        <v>217</v>
      </c>
    </row>
    <row r="1449" spans="1:6" x14ac:dyDescent="0.3">
      <c r="A1449" s="3" t="s">
        <v>185</v>
      </c>
      <c r="B1449" s="7" t="s">
        <v>51</v>
      </c>
      <c r="C1449" s="7" t="s">
        <v>70</v>
      </c>
      <c r="D1449" s="9">
        <v>386</v>
      </c>
      <c r="E1449" s="9">
        <v>362</v>
      </c>
      <c r="F1449" s="9">
        <v>219</v>
      </c>
    </row>
    <row r="1450" spans="1:6" x14ac:dyDescent="0.3">
      <c r="A1450" s="3" t="s">
        <v>185</v>
      </c>
      <c r="B1450" s="7" t="s">
        <v>51</v>
      </c>
      <c r="C1450" s="7" t="s">
        <v>74</v>
      </c>
      <c r="D1450" s="9">
        <v>389</v>
      </c>
      <c r="E1450" s="9">
        <v>351</v>
      </c>
      <c r="F1450" s="9">
        <v>213</v>
      </c>
    </row>
    <row r="1451" spans="1:6" x14ac:dyDescent="0.3">
      <c r="A1451" s="3" t="s">
        <v>185</v>
      </c>
      <c r="B1451" s="7" t="s">
        <v>51</v>
      </c>
      <c r="C1451" s="7" t="s">
        <v>76</v>
      </c>
      <c r="D1451" s="9">
        <v>388</v>
      </c>
      <c r="E1451" s="9">
        <v>363</v>
      </c>
      <c r="F1451" s="9">
        <v>215</v>
      </c>
    </row>
    <row r="1452" spans="1:6" x14ac:dyDescent="0.3">
      <c r="A1452" s="3" t="s">
        <v>185</v>
      </c>
      <c r="B1452" s="7" t="s">
        <v>52</v>
      </c>
      <c r="C1452" s="7" t="s">
        <v>62</v>
      </c>
      <c r="D1452" s="9">
        <v>285</v>
      </c>
      <c r="E1452" s="9">
        <v>257</v>
      </c>
      <c r="F1452" s="9">
        <v>180</v>
      </c>
    </row>
    <row r="1453" spans="1:6" x14ac:dyDescent="0.3">
      <c r="A1453" s="3" t="s">
        <v>185</v>
      </c>
      <c r="B1453" s="7" t="s">
        <v>52</v>
      </c>
      <c r="C1453" s="7" t="s">
        <v>66</v>
      </c>
      <c r="D1453" s="9">
        <v>286</v>
      </c>
      <c r="E1453" s="9">
        <v>263</v>
      </c>
      <c r="F1453" s="9">
        <v>182</v>
      </c>
    </row>
    <row r="1454" spans="1:6" x14ac:dyDescent="0.3">
      <c r="A1454" s="3" t="s">
        <v>185</v>
      </c>
      <c r="B1454" s="7" t="s">
        <v>52</v>
      </c>
      <c r="C1454" s="7" t="s">
        <v>70</v>
      </c>
      <c r="D1454" s="9">
        <v>284</v>
      </c>
      <c r="E1454" s="9">
        <v>269</v>
      </c>
      <c r="F1454" s="9">
        <v>184</v>
      </c>
    </row>
    <row r="1455" spans="1:6" x14ac:dyDescent="0.3">
      <c r="A1455" s="3" t="s">
        <v>185</v>
      </c>
      <c r="B1455" s="7" t="s">
        <v>52</v>
      </c>
      <c r="C1455" s="7" t="s">
        <v>74</v>
      </c>
      <c r="D1455" s="9">
        <v>286</v>
      </c>
      <c r="E1455" s="9">
        <v>255</v>
      </c>
      <c r="F1455" s="9">
        <v>178</v>
      </c>
    </row>
    <row r="1456" spans="1:6" x14ac:dyDescent="0.3">
      <c r="A1456" s="3" t="s">
        <v>185</v>
      </c>
      <c r="B1456" s="7" t="s">
        <v>52</v>
      </c>
      <c r="C1456" s="7" t="s">
        <v>76</v>
      </c>
      <c r="D1456" s="9">
        <v>286</v>
      </c>
      <c r="E1456" s="9">
        <v>268</v>
      </c>
      <c r="F1456" s="9">
        <v>180</v>
      </c>
    </row>
    <row r="1457" spans="1:6" x14ac:dyDescent="0.3">
      <c r="A1457" s="3" t="s">
        <v>185</v>
      </c>
      <c r="B1457" s="7" t="s">
        <v>54</v>
      </c>
      <c r="C1457" s="7" t="s">
        <v>62</v>
      </c>
      <c r="D1457" s="9">
        <v>183</v>
      </c>
      <c r="E1457" s="9">
        <v>166</v>
      </c>
      <c r="F1457" s="9">
        <v>70</v>
      </c>
    </row>
    <row r="1458" spans="1:6" x14ac:dyDescent="0.3">
      <c r="A1458" s="3" t="s">
        <v>185</v>
      </c>
      <c r="B1458" s="7" t="s">
        <v>54</v>
      </c>
      <c r="C1458" s="7" t="s">
        <v>66</v>
      </c>
      <c r="D1458" s="9">
        <v>184</v>
      </c>
      <c r="E1458" s="9">
        <v>170</v>
      </c>
      <c r="F1458" s="9">
        <v>71</v>
      </c>
    </row>
    <row r="1459" spans="1:6" x14ac:dyDescent="0.3">
      <c r="A1459" s="3" t="s">
        <v>185</v>
      </c>
      <c r="B1459" s="7" t="s">
        <v>54</v>
      </c>
      <c r="C1459" s="7" t="s">
        <v>70</v>
      </c>
      <c r="D1459" s="9">
        <v>182</v>
      </c>
      <c r="E1459" s="9">
        <v>171</v>
      </c>
      <c r="F1459" s="9">
        <v>71</v>
      </c>
    </row>
    <row r="1460" spans="1:6" x14ac:dyDescent="0.3">
      <c r="A1460" s="3" t="s">
        <v>185</v>
      </c>
      <c r="B1460" s="7" t="s">
        <v>54</v>
      </c>
      <c r="C1460" s="7" t="s">
        <v>74</v>
      </c>
      <c r="D1460" s="9">
        <v>184</v>
      </c>
      <c r="E1460" s="9">
        <v>166</v>
      </c>
      <c r="F1460" s="9">
        <v>69</v>
      </c>
    </row>
    <row r="1461" spans="1:6" x14ac:dyDescent="0.3">
      <c r="A1461" s="3" t="s">
        <v>185</v>
      </c>
      <c r="B1461" s="7" t="s">
        <v>54</v>
      </c>
      <c r="C1461" s="7" t="s">
        <v>76</v>
      </c>
      <c r="D1461" s="9">
        <v>183</v>
      </c>
      <c r="E1461" s="9">
        <v>173</v>
      </c>
      <c r="F1461" s="9">
        <v>70</v>
      </c>
    </row>
    <row r="1462" spans="1:6" x14ac:dyDescent="0.3">
      <c r="A1462" s="3" t="s">
        <v>185</v>
      </c>
      <c r="B1462" s="7" t="s">
        <v>55</v>
      </c>
      <c r="C1462" s="7" t="s">
        <v>62</v>
      </c>
      <c r="D1462" s="9">
        <v>203</v>
      </c>
      <c r="E1462" s="9">
        <v>184</v>
      </c>
      <c r="F1462" s="9">
        <v>80</v>
      </c>
    </row>
    <row r="1463" spans="1:6" x14ac:dyDescent="0.3">
      <c r="A1463" s="3" t="s">
        <v>185</v>
      </c>
      <c r="B1463" s="7" t="s">
        <v>55</v>
      </c>
      <c r="C1463" s="7" t="s">
        <v>66</v>
      </c>
      <c r="D1463" s="9">
        <v>204</v>
      </c>
      <c r="E1463" s="9">
        <v>189</v>
      </c>
      <c r="F1463" s="9">
        <v>81</v>
      </c>
    </row>
    <row r="1464" spans="1:6" x14ac:dyDescent="0.3">
      <c r="A1464" s="3" t="s">
        <v>185</v>
      </c>
      <c r="B1464" s="7" t="s">
        <v>55</v>
      </c>
      <c r="C1464" s="7" t="s">
        <v>70</v>
      </c>
      <c r="D1464" s="9">
        <v>202</v>
      </c>
      <c r="E1464" s="9">
        <v>194</v>
      </c>
      <c r="F1464" s="9">
        <v>82</v>
      </c>
    </row>
    <row r="1465" spans="1:6" x14ac:dyDescent="0.3">
      <c r="A1465" s="3" t="s">
        <v>185</v>
      </c>
      <c r="B1465" s="7" t="s">
        <v>55</v>
      </c>
      <c r="C1465" s="7" t="s">
        <v>74</v>
      </c>
      <c r="D1465" s="9">
        <v>204</v>
      </c>
      <c r="E1465" s="9">
        <v>185</v>
      </c>
      <c r="F1465" s="9">
        <v>79</v>
      </c>
    </row>
    <row r="1466" spans="1:6" x14ac:dyDescent="0.3">
      <c r="A1466" s="3" t="s">
        <v>185</v>
      </c>
      <c r="B1466" s="7" t="s">
        <v>55</v>
      </c>
      <c r="C1466" s="7" t="s">
        <v>76</v>
      </c>
      <c r="D1466" s="9">
        <v>203</v>
      </c>
      <c r="E1466" s="9">
        <v>191</v>
      </c>
      <c r="F1466" s="9">
        <v>80</v>
      </c>
    </row>
    <row r="1467" spans="1:6" x14ac:dyDescent="0.3">
      <c r="A1467" s="3" t="s">
        <v>185</v>
      </c>
      <c r="B1467" s="7" t="s">
        <v>56</v>
      </c>
      <c r="C1467" s="7" t="s">
        <v>62</v>
      </c>
      <c r="D1467" s="9">
        <v>223</v>
      </c>
      <c r="E1467" s="9">
        <v>202</v>
      </c>
      <c r="F1467" s="9">
        <v>90</v>
      </c>
    </row>
    <row r="1468" spans="1:6" x14ac:dyDescent="0.3">
      <c r="A1468" s="3" t="s">
        <v>185</v>
      </c>
      <c r="B1468" s="7" t="s">
        <v>56</v>
      </c>
      <c r="C1468" s="7" t="s">
        <v>66</v>
      </c>
      <c r="D1468" s="9">
        <v>224</v>
      </c>
      <c r="E1468" s="9">
        <v>206</v>
      </c>
      <c r="F1468" s="9">
        <v>91</v>
      </c>
    </row>
    <row r="1469" spans="1:6" x14ac:dyDescent="0.3">
      <c r="A1469" s="3" t="s">
        <v>185</v>
      </c>
      <c r="B1469" s="7" t="s">
        <v>56</v>
      </c>
      <c r="C1469" s="7" t="s">
        <v>70</v>
      </c>
      <c r="D1469" s="9">
        <v>222</v>
      </c>
      <c r="E1469" s="9">
        <v>209</v>
      </c>
      <c r="F1469" s="9">
        <v>92</v>
      </c>
    </row>
    <row r="1470" spans="1:6" x14ac:dyDescent="0.3">
      <c r="A1470" s="3" t="s">
        <v>185</v>
      </c>
      <c r="B1470" s="7" t="s">
        <v>56</v>
      </c>
      <c r="C1470" s="7" t="s">
        <v>74</v>
      </c>
      <c r="D1470" s="9">
        <v>224</v>
      </c>
      <c r="E1470" s="9">
        <v>201</v>
      </c>
      <c r="F1470" s="9">
        <v>89</v>
      </c>
    </row>
    <row r="1471" spans="1:6" x14ac:dyDescent="0.3">
      <c r="A1471" s="3" t="s">
        <v>185</v>
      </c>
      <c r="B1471" s="7" t="s">
        <v>56</v>
      </c>
      <c r="C1471" s="7" t="s">
        <v>76</v>
      </c>
      <c r="D1471" s="9">
        <v>223</v>
      </c>
      <c r="E1471" s="9">
        <v>211</v>
      </c>
      <c r="F1471" s="9">
        <v>90</v>
      </c>
    </row>
    <row r="1472" spans="1:6" x14ac:dyDescent="0.3">
      <c r="A1472" s="3" t="s">
        <v>185</v>
      </c>
      <c r="B1472" s="7" t="s">
        <v>57</v>
      </c>
      <c r="C1472" s="7" t="s">
        <v>62</v>
      </c>
      <c r="D1472" s="9">
        <v>193</v>
      </c>
      <c r="E1472" s="9">
        <v>174</v>
      </c>
      <c r="F1472" s="9">
        <v>85</v>
      </c>
    </row>
    <row r="1473" spans="1:6" x14ac:dyDescent="0.3">
      <c r="A1473" s="3" t="s">
        <v>185</v>
      </c>
      <c r="B1473" s="7" t="s">
        <v>57</v>
      </c>
      <c r="C1473" s="7" t="s">
        <v>66</v>
      </c>
      <c r="D1473" s="9">
        <v>194</v>
      </c>
      <c r="E1473" s="9">
        <v>179</v>
      </c>
      <c r="F1473" s="9">
        <v>86</v>
      </c>
    </row>
    <row r="1474" spans="1:6" x14ac:dyDescent="0.3">
      <c r="A1474" s="3" t="s">
        <v>185</v>
      </c>
      <c r="B1474" s="7" t="s">
        <v>57</v>
      </c>
      <c r="C1474" s="7" t="s">
        <v>70</v>
      </c>
      <c r="D1474" s="9">
        <v>192</v>
      </c>
      <c r="E1474" s="9">
        <v>183</v>
      </c>
      <c r="F1474" s="9">
        <v>87</v>
      </c>
    </row>
    <row r="1475" spans="1:6" x14ac:dyDescent="0.3">
      <c r="A1475" s="3" t="s">
        <v>185</v>
      </c>
      <c r="B1475" s="7" t="s">
        <v>57</v>
      </c>
      <c r="C1475" s="7" t="s">
        <v>74</v>
      </c>
      <c r="D1475" s="9">
        <v>194</v>
      </c>
      <c r="E1475" s="9">
        <v>175</v>
      </c>
      <c r="F1475" s="9">
        <v>84</v>
      </c>
    </row>
    <row r="1476" spans="1:6" x14ac:dyDescent="0.3">
      <c r="A1476" s="3" t="s">
        <v>185</v>
      </c>
      <c r="B1476" s="7" t="s">
        <v>57</v>
      </c>
      <c r="C1476" s="7" t="s">
        <v>76</v>
      </c>
      <c r="D1476" s="9">
        <v>193</v>
      </c>
      <c r="E1476" s="9">
        <v>181</v>
      </c>
      <c r="F1476" s="9">
        <v>85</v>
      </c>
    </row>
    <row r="1477" spans="1:6" x14ac:dyDescent="0.3">
      <c r="A1477" s="3" t="s">
        <v>185</v>
      </c>
      <c r="B1477" s="7" t="s">
        <v>58</v>
      </c>
      <c r="C1477" s="7" t="s">
        <v>62</v>
      </c>
      <c r="D1477" s="9">
        <v>5712</v>
      </c>
      <c r="E1477" s="9">
        <v>5085</v>
      </c>
      <c r="F1477" s="9">
        <v>950</v>
      </c>
    </row>
    <row r="1478" spans="1:6" x14ac:dyDescent="0.3">
      <c r="A1478" s="3" t="s">
        <v>185</v>
      </c>
      <c r="B1478" s="7" t="s">
        <v>58</v>
      </c>
      <c r="C1478" s="7" t="s">
        <v>66</v>
      </c>
      <c r="D1478" s="9">
        <v>5729</v>
      </c>
      <c r="E1478" s="9">
        <v>5291</v>
      </c>
      <c r="F1478" s="9">
        <v>960</v>
      </c>
    </row>
    <row r="1479" spans="1:6" x14ac:dyDescent="0.3">
      <c r="A1479" s="3" t="s">
        <v>185</v>
      </c>
      <c r="B1479" s="7" t="s">
        <v>58</v>
      </c>
      <c r="C1479" s="7" t="s">
        <v>70</v>
      </c>
      <c r="D1479" s="9">
        <v>5695</v>
      </c>
      <c r="E1479" s="9">
        <v>5434</v>
      </c>
      <c r="F1479" s="9">
        <v>969</v>
      </c>
    </row>
    <row r="1480" spans="1:6" x14ac:dyDescent="0.3">
      <c r="A1480" s="3" t="s">
        <v>185</v>
      </c>
      <c r="B1480" s="7" t="s">
        <v>58</v>
      </c>
      <c r="C1480" s="7" t="s">
        <v>74</v>
      </c>
      <c r="D1480" s="9">
        <v>5741</v>
      </c>
      <c r="E1480" s="9">
        <v>5166</v>
      </c>
      <c r="F1480" s="9">
        <v>940</v>
      </c>
    </row>
    <row r="1481" spans="1:6" x14ac:dyDescent="0.3">
      <c r="A1481" s="3" t="s">
        <v>185</v>
      </c>
      <c r="B1481" s="7" t="s">
        <v>58</v>
      </c>
      <c r="C1481" s="7" t="s">
        <v>76</v>
      </c>
      <c r="D1481" s="9">
        <v>5723</v>
      </c>
      <c r="E1481" s="9">
        <v>5376</v>
      </c>
      <c r="F1481" s="9">
        <v>950</v>
      </c>
    </row>
    <row r="1482" spans="1:6" x14ac:dyDescent="0.3">
      <c r="A1482" s="3" t="s">
        <v>185</v>
      </c>
      <c r="B1482" s="7" t="s">
        <v>59</v>
      </c>
      <c r="C1482" s="7" t="s">
        <v>62</v>
      </c>
      <c r="D1482" s="9">
        <v>5559</v>
      </c>
      <c r="E1482" s="9">
        <v>5014</v>
      </c>
      <c r="F1482" s="9">
        <v>930</v>
      </c>
    </row>
    <row r="1483" spans="1:6" x14ac:dyDescent="0.3">
      <c r="A1483" s="3" t="s">
        <v>185</v>
      </c>
      <c r="B1483" s="7" t="s">
        <v>59</v>
      </c>
      <c r="C1483" s="7" t="s">
        <v>66</v>
      </c>
      <c r="D1483" s="9">
        <v>5576</v>
      </c>
      <c r="E1483" s="9">
        <v>5150</v>
      </c>
      <c r="F1483" s="9">
        <v>939</v>
      </c>
    </row>
    <row r="1484" spans="1:6" x14ac:dyDescent="0.3">
      <c r="A1484" s="3" t="s">
        <v>185</v>
      </c>
      <c r="B1484" s="7" t="s">
        <v>59</v>
      </c>
      <c r="C1484" s="7" t="s">
        <v>70</v>
      </c>
      <c r="D1484" s="9">
        <v>5542</v>
      </c>
      <c r="E1484" s="9">
        <v>5242</v>
      </c>
      <c r="F1484" s="9">
        <v>949</v>
      </c>
    </row>
    <row r="1485" spans="1:6" x14ac:dyDescent="0.3">
      <c r="A1485" s="3" t="s">
        <v>185</v>
      </c>
      <c r="B1485" s="7" t="s">
        <v>59</v>
      </c>
      <c r="C1485" s="7" t="s">
        <v>74</v>
      </c>
      <c r="D1485" s="9">
        <v>5587</v>
      </c>
      <c r="E1485" s="9">
        <v>5068</v>
      </c>
      <c r="F1485" s="9">
        <v>921</v>
      </c>
    </row>
    <row r="1486" spans="1:6" x14ac:dyDescent="0.3">
      <c r="A1486" s="3" t="s">
        <v>185</v>
      </c>
      <c r="B1486" s="7" t="s">
        <v>59</v>
      </c>
      <c r="C1486" s="7" t="s">
        <v>76</v>
      </c>
      <c r="D1486" s="9">
        <v>5570</v>
      </c>
      <c r="E1486" s="9">
        <v>5218</v>
      </c>
      <c r="F1486" s="9">
        <v>930</v>
      </c>
    </row>
    <row r="1487" spans="1:6" x14ac:dyDescent="0.3">
      <c r="A1487" s="3" t="s">
        <v>185</v>
      </c>
      <c r="B1487" s="7" t="s">
        <v>60</v>
      </c>
      <c r="C1487" s="7" t="s">
        <v>62</v>
      </c>
      <c r="D1487" s="9">
        <v>5406</v>
      </c>
      <c r="E1487" s="9">
        <v>4855</v>
      </c>
      <c r="F1487" s="9">
        <v>920</v>
      </c>
    </row>
    <row r="1488" spans="1:6" x14ac:dyDescent="0.3">
      <c r="A1488" s="3" t="s">
        <v>185</v>
      </c>
      <c r="B1488" s="7" t="s">
        <v>60</v>
      </c>
      <c r="C1488" s="7" t="s">
        <v>66</v>
      </c>
      <c r="D1488" s="9">
        <v>5422</v>
      </c>
      <c r="E1488" s="9">
        <v>4952</v>
      </c>
      <c r="F1488" s="9">
        <v>929</v>
      </c>
    </row>
    <row r="1489" spans="1:6" x14ac:dyDescent="0.3">
      <c r="A1489" s="3" t="s">
        <v>185</v>
      </c>
      <c r="B1489" s="7" t="s">
        <v>60</v>
      </c>
      <c r="C1489" s="7" t="s">
        <v>70</v>
      </c>
      <c r="D1489" s="9">
        <v>5390</v>
      </c>
      <c r="E1489" s="9">
        <v>5088</v>
      </c>
      <c r="F1489" s="9">
        <v>938</v>
      </c>
    </row>
    <row r="1490" spans="1:6" x14ac:dyDescent="0.3">
      <c r="A1490" s="3" t="s">
        <v>185</v>
      </c>
      <c r="B1490" s="7" t="s">
        <v>60</v>
      </c>
      <c r="C1490" s="7" t="s">
        <v>74</v>
      </c>
      <c r="D1490" s="9">
        <v>5433</v>
      </c>
      <c r="E1490" s="9">
        <v>4908</v>
      </c>
      <c r="F1490" s="9">
        <v>911</v>
      </c>
    </row>
    <row r="1491" spans="1:6" x14ac:dyDescent="0.3">
      <c r="A1491" s="3" t="s">
        <v>185</v>
      </c>
      <c r="B1491" s="7" t="s">
        <v>60</v>
      </c>
      <c r="C1491" s="7" t="s">
        <v>76</v>
      </c>
      <c r="D1491" s="9">
        <v>5417</v>
      </c>
      <c r="E1491" s="9">
        <v>5062</v>
      </c>
      <c r="F1491" s="9">
        <v>920</v>
      </c>
    </row>
    <row r="1492" spans="1:6" x14ac:dyDescent="0.3">
      <c r="A1492" s="3" t="s">
        <v>185</v>
      </c>
      <c r="B1492" s="7" t="s">
        <v>61</v>
      </c>
      <c r="C1492" s="7" t="s">
        <v>62</v>
      </c>
      <c r="D1492" s="9">
        <v>1326</v>
      </c>
      <c r="E1492" s="9">
        <v>1205</v>
      </c>
      <c r="F1492" s="9">
        <v>345</v>
      </c>
    </row>
    <row r="1493" spans="1:6" x14ac:dyDescent="0.3">
      <c r="A1493" s="3" t="s">
        <v>185</v>
      </c>
      <c r="B1493" s="7" t="s">
        <v>61</v>
      </c>
      <c r="C1493" s="7" t="s">
        <v>66</v>
      </c>
      <c r="D1493" s="9">
        <v>1330</v>
      </c>
      <c r="E1493" s="9">
        <v>1219</v>
      </c>
      <c r="F1493" s="9">
        <v>348</v>
      </c>
    </row>
    <row r="1494" spans="1:6" x14ac:dyDescent="0.3">
      <c r="A1494" s="3" t="s">
        <v>185</v>
      </c>
      <c r="B1494" s="7" t="s">
        <v>61</v>
      </c>
      <c r="C1494" s="7" t="s">
        <v>70</v>
      </c>
      <c r="D1494" s="9">
        <v>1322</v>
      </c>
      <c r="E1494" s="9">
        <v>1255</v>
      </c>
      <c r="F1494" s="9">
        <v>352</v>
      </c>
    </row>
    <row r="1495" spans="1:6" x14ac:dyDescent="0.3">
      <c r="A1495" s="3" t="s">
        <v>185</v>
      </c>
      <c r="B1495" s="7" t="s">
        <v>61</v>
      </c>
      <c r="C1495" s="7" t="s">
        <v>74</v>
      </c>
      <c r="D1495" s="9">
        <v>1333</v>
      </c>
      <c r="E1495" s="9">
        <v>1199</v>
      </c>
      <c r="F1495" s="9">
        <v>342</v>
      </c>
    </row>
    <row r="1496" spans="1:6" x14ac:dyDescent="0.3">
      <c r="A1496" s="3" t="s">
        <v>185</v>
      </c>
      <c r="B1496" s="7" t="s">
        <v>61</v>
      </c>
      <c r="C1496" s="7" t="s">
        <v>76</v>
      </c>
      <c r="D1496" s="9">
        <v>1329</v>
      </c>
      <c r="E1496" s="9">
        <v>1250</v>
      </c>
      <c r="F1496" s="9">
        <v>345</v>
      </c>
    </row>
    <row r="1497" spans="1:6" x14ac:dyDescent="0.3">
      <c r="A1497" s="3" t="s">
        <v>152</v>
      </c>
      <c r="B1497" s="7" t="s">
        <v>46</v>
      </c>
      <c r="C1497" s="7" t="s">
        <v>62</v>
      </c>
      <c r="D1497" s="9">
        <v>325</v>
      </c>
      <c r="E1497" s="9">
        <v>295</v>
      </c>
      <c r="F1497" s="9">
        <v>185</v>
      </c>
    </row>
    <row r="1498" spans="1:6" x14ac:dyDescent="0.3">
      <c r="A1498" s="3" t="s">
        <v>152</v>
      </c>
      <c r="B1498" s="7" t="s">
        <v>46</v>
      </c>
      <c r="C1498" s="7" t="s">
        <v>66</v>
      </c>
      <c r="D1498" s="9">
        <v>326</v>
      </c>
      <c r="E1498" s="9">
        <v>299</v>
      </c>
      <c r="F1498" s="9">
        <v>187</v>
      </c>
    </row>
    <row r="1499" spans="1:6" x14ac:dyDescent="0.3">
      <c r="A1499" s="3" t="s">
        <v>152</v>
      </c>
      <c r="B1499" s="7" t="s">
        <v>46</v>
      </c>
      <c r="C1499" s="7" t="s">
        <v>70</v>
      </c>
      <c r="D1499" s="9">
        <v>324</v>
      </c>
      <c r="E1499" s="9">
        <v>308</v>
      </c>
      <c r="F1499" s="9">
        <v>189</v>
      </c>
    </row>
    <row r="1500" spans="1:6" x14ac:dyDescent="0.3">
      <c r="A1500" s="3" t="s">
        <v>152</v>
      </c>
      <c r="B1500" s="7" t="s">
        <v>46</v>
      </c>
      <c r="C1500" s="7" t="s">
        <v>74</v>
      </c>
      <c r="D1500" s="9">
        <v>327</v>
      </c>
      <c r="E1500" s="9">
        <v>295</v>
      </c>
      <c r="F1500" s="9">
        <v>183</v>
      </c>
    </row>
    <row r="1501" spans="1:6" x14ac:dyDescent="0.3">
      <c r="A1501" s="3" t="s">
        <v>152</v>
      </c>
      <c r="B1501" s="7" t="s">
        <v>46</v>
      </c>
      <c r="C1501" s="7" t="s">
        <v>76</v>
      </c>
      <c r="D1501" s="9">
        <v>326</v>
      </c>
      <c r="E1501" s="9">
        <v>307</v>
      </c>
      <c r="F1501" s="9">
        <v>185</v>
      </c>
    </row>
    <row r="1502" spans="1:6" x14ac:dyDescent="0.3">
      <c r="A1502" s="3" t="s">
        <v>152</v>
      </c>
      <c r="B1502" s="7" t="s">
        <v>49</v>
      </c>
      <c r="C1502" s="7" t="s">
        <v>62</v>
      </c>
      <c r="D1502" s="9">
        <v>336</v>
      </c>
      <c r="E1502" s="9">
        <v>302</v>
      </c>
      <c r="F1502" s="9">
        <v>195</v>
      </c>
    </row>
    <row r="1503" spans="1:6" x14ac:dyDescent="0.3">
      <c r="A1503" s="3" t="s">
        <v>152</v>
      </c>
      <c r="B1503" s="7" t="s">
        <v>49</v>
      </c>
      <c r="C1503" s="7" t="s">
        <v>66</v>
      </c>
      <c r="D1503" s="9">
        <v>337</v>
      </c>
      <c r="E1503" s="9">
        <v>309</v>
      </c>
      <c r="F1503" s="9">
        <v>197</v>
      </c>
    </row>
    <row r="1504" spans="1:6" x14ac:dyDescent="0.3">
      <c r="A1504" s="3" t="s">
        <v>152</v>
      </c>
      <c r="B1504" s="7" t="s">
        <v>49</v>
      </c>
      <c r="C1504" s="7" t="s">
        <v>70</v>
      </c>
      <c r="D1504" s="9">
        <v>335</v>
      </c>
      <c r="E1504" s="9">
        <v>323</v>
      </c>
      <c r="F1504" s="9">
        <v>199</v>
      </c>
    </row>
    <row r="1505" spans="1:6" x14ac:dyDescent="0.3">
      <c r="A1505" s="3" t="s">
        <v>152</v>
      </c>
      <c r="B1505" s="7" t="s">
        <v>49</v>
      </c>
      <c r="C1505" s="7" t="s">
        <v>74</v>
      </c>
      <c r="D1505" s="9">
        <v>338</v>
      </c>
      <c r="E1505" s="9">
        <v>302</v>
      </c>
      <c r="F1505" s="9">
        <v>193</v>
      </c>
    </row>
    <row r="1506" spans="1:6" x14ac:dyDescent="0.3">
      <c r="A1506" s="3" t="s">
        <v>152</v>
      </c>
      <c r="B1506" s="7" t="s">
        <v>49</v>
      </c>
      <c r="C1506" s="7" t="s">
        <v>76</v>
      </c>
      <c r="D1506" s="9">
        <v>337</v>
      </c>
      <c r="E1506" s="9">
        <v>316</v>
      </c>
      <c r="F1506" s="9">
        <v>195</v>
      </c>
    </row>
    <row r="1507" spans="1:6" x14ac:dyDescent="0.3">
      <c r="A1507" s="3" t="s">
        <v>152</v>
      </c>
      <c r="B1507" s="7" t="s">
        <v>50</v>
      </c>
      <c r="C1507" s="7" t="s">
        <v>62</v>
      </c>
      <c r="D1507" s="9">
        <v>346</v>
      </c>
      <c r="E1507" s="9">
        <v>313</v>
      </c>
      <c r="F1507" s="9">
        <v>200</v>
      </c>
    </row>
    <row r="1508" spans="1:6" x14ac:dyDescent="0.3">
      <c r="A1508" s="3" t="s">
        <v>152</v>
      </c>
      <c r="B1508" s="7" t="s">
        <v>50</v>
      </c>
      <c r="C1508" s="7" t="s">
        <v>66</v>
      </c>
      <c r="D1508" s="9">
        <v>347</v>
      </c>
      <c r="E1508" s="9">
        <v>322</v>
      </c>
      <c r="F1508" s="9">
        <v>202</v>
      </c>
    </row>
    <row r="1509" spans="1:6" x14ac:dyDescent="0.3">
      <c r="A1509" s="3" t="s">
        <v>152</v>
      </c>
      <c r="B1509" s="7" t="s">
        <v>50</v>
      </c>
      <c r="C1509" s="7" t="s">
        <v>70</v>
      </c>
      <c r="D1509" s="9">
        <v>345</v>
      </c>
      <c r="E1509" s="9">
        <v>325</v>
      </c>
      <c r="F1509" s="9">
        <v>204</v>
      </c>
    </row>
    <row r="1510" spans="1:6" x14ac:dyDescent="0.3">
      <c r="A1510" s="3" t="s">
        <v>152</v>
      </c>
      <c r="B1510" s="7" t="s">
        <v>50</v>
      </c>
      <c r="C1510" s="7" t="s">
        <v>74</v>
      </c>
      <c r="D1510" s="9">
        <v>348</v>
      </c>
      <c r="E1510" s="9">
        <v>314</v>
      </c>
      <c r="F1510" s="9">
        <v>198</v>
      </c>
    </row>
    <row r="1511" spans="1:6" x14ac:dyDescent="0.3">
      <c r="A1511" s="3" t="s">
        <v>152</v>
      </c>
      <c r="B1511" s="7" t="s">
        <v>50</v>
      </c>
      <c r="C1511" s="7" t="s">
        <v>76</v>
      </c>
      <c r="D1511" s="9">
        <v>347</v>
      </c>
      <c r="E1511" s="9">
        <v>330</v>
      </c>
      <c r="F1511" s="9">
        <v>200</v>
      </c>
    </row>
    <row r="1512" spans="1:6" x14ac:dyDescent="0.3">
      <c r="A1512" s="3" t="s">
        <v>152</v>
      </c>
      <c r="B1512" s="7" t="s">
        <v>51</v>
      </c>
      <c r="C1512" s="7" t="s">
        <v>62</v>
      </c>
      <c r="D1512" s="9">
        <v>387</v>
      </c>
      <c r="E1512" s="9">
        <v>347</v>
      </c>
      <c r="F1512" s="9">
        <v>215</v>
      </c>
    </row>
    <row r="1513" spans="1:6" x14ac:dyDescent="0.3">
      <c r="A1513" s="3" t="s">
        <v>152</v>
      </c>
      <c r="B1513" s="7" t="s">
        <v>51</v>
      </c>
      <c r="C1513" s="7" t="s">
        <v>66</v>
      </c>
      <c r="D1513" s="9">
        <v>388</v>
      </c>
      <c r="E1513" s="9">
        <v>358</v>
      </c>
      <c r="F1513" s="9">
        <v>217</v>
      </c>
    </row>
    <row r="1514" spans="1:6" x14ac:dyDescent="0.3">
      <c r="A1514" s="3" t="s">
        <v>152</v>
      </c>
      <c r="B1514" s="7" t="s">
        <v>51</v>
      </c>
      <c r="C1514" s="7" t="s">
        <v>70</v>
      </c>
      <c r="D1514" s="9">
        <v>386</v>
      </c>
      <c r="E1514" s="9">
        <v>363</v>
      </c>
      <c r="F1514" s="9">
        <v>219</v>
      </c>
    </row>
    <row r="1515" spans="1:6" x14ac:dyDescent="0.3">
      <c r="A1515" s="3" t="s">
        <v>152</v>
      </c>
      <c r="B1515" s="7" t="s">
        <v>51</v>
      </c>
      <c r="C1515" s="7" t="s">
        <v>74</v>
      </c>
      <c r="D1515" s="9">
        <v>389</v>
      </c>
      <c r="E1515" s="9">
        <v>348</v>
      </c>
      <c r="F1515" s="9">
        <v>213</v>
      </c>
    </row>
    <row r="1516" spans="1:6" x14ac:dyDescent="0.3">
      <c r="A1516" s="3" t="s">
        <v>152</v>
      </c>
      <c r="B1516" s="7" t="s">
        <v>51</v>
      </c>
      <c r="C1516" s="7" t="s">
        <v>76</v>
      </c>
      <c r="D1516" s="9">
        <v>388</v>
      </c>
      <c r="E1516" s="9">
        <v>364</v>
      </c>
      <c r="F1516" s="9">
        <v>215</v>
      </c>
    </row>
    <row r="1517" spans="1:6" x14ac:dyDescent="0.3">
      <c r="A1517" s="3" t="s">
        <v>152</v>
      </c>
      <c r="B1517" s="7" t="s">
        <v>52</v>
      </c>
      <c r="C1517" s="7" t="s">
        <v>62</v>
      </c>
      <c r="D1517" s="9">
        <v>285</v>
      </c>
      <c r="E1517" s="9">
        <v>256</v>
      </c>
      <c r="F1517" s="9">
        <v>180</v>
      </c>
    </row>
    <row r="1518" spans="1:6" x14ac:dyDescent="0.3">
      <c r="A1518" s="3" t="s">
        <v>152</v>
      </c>
      <c r="B1518" s="7" t="s">
        <v>52</v>
      </c>
      <c r="C1518" s="7" t="s">
        <v>66</v>
      </c>
      <c r="D1518" s="9">
        <v>286</v>
      </c>
      <c r="E1518" s="9">
        <v>264</v>
      </c>
      <c r="F1518" s="9">
        <v>182</v>
      </c>
    </row>
    <row r="1519" spans="1:6" x14ac:dyDescent="0.3">
      <c r="A1519" s="3" t="s">
        <v>152</v>
      </c>
      <c r="B1519" s="7" t="s">
        <v>52</v>
      </c>
      <c r="C1519" s="7" t="s">
        <v>70</v>
      </c>
      <c r="D1519" s="9">
        <v>284</v>
      </c>
      <c r="E1519" s="9">
        <v>270</v>
      </c>
      <c r="F1519" s="9">
        <v>184</v>
      </c>
    </row>
    <row r="1520" spans="1:6" x14ac:dyDescent="0.3">
      <c r="A1520" s="3" t="s">
        <v>152</v>
      </c>
      <c r="B1520" s="7" t="s">
        <v>52</v>
      </c>
      <c r="C1520" s="7" t="s">
        <v>74</v>
      </c>
      <c r="D1520" s="9">
        <v>286</v>
      </c>
      <c r="E1520" s="9">
        <v>260</v>
      </c>
      <c r="F1520" s="9">
        <v>178</v>
      </c>
    </row>
    <row r="1521" spans="1:6" x14ac:dyDescent="0.3">
      <c r="A1521" s="3" t="s">
        <v>152</v>
      </c>
      <c r="B1521" s="7" t="s">
        <v>52</v>
      </c>
      <c r="C1521" s="7" t="s">
        <v>76</v>
      </c>
      <c r="D1521" s="9">
        <v>286</v>
      </c>
      <c r="E1521" s="9">
        <v>269</v>
      </c>
      <c r="F1521" s="9">
        <v>180</v>
      </c>
    </row>
    <row r="1522" spans="1:6" x14ac:dyDescent="0.3">
      <c r="A1522" s="3" t="s">
        <v>152</v>
      </c>
      <c r="B1522" s="7" t="s">
        <v>54</v>
      </c>
      <c r="C1522" s="7" t="s">
        <v>62</v>
      </c>
      <c r="D1522" s="9">
        <v>183</v>
      </c>
      <c r="E1522" s="9">
        <v>165</v>
      </c>
      <c r="F1522" s="9">
        <v>70</v>
      </c>
    </row>
    <row r="1523" spans="1:6" x14ac:dyDescent="0.3">
      <c r="A1523" s="3" t="s">
        <v>152</v>
      </c>
      <c r="B1523" s="7" t="s">
        <v>54</v>
      </c>
      <c r="C1523" s="7" t="s">
        <v>66</v>
      </c>
      <c r="D1523" s="9">
        <v>184</v>
      </c>
      <c r="E1523" s="9">
        <v>170</v>
      </c>
      <c r="F1523" s="9">
        <v>71</v>
      </c>
    </row>
    <row r="1524" spans="1:6" x14ac:dyDescent="0.3">
      <c r="A1524" s="3" t="s">
        <v>152</v>
      </c>
      <c r="B1524" s="7" t="s">
        <v>54</v>
      </c>
      <c r="C1524" s="7" t="s">
        <v>70</v>
      </c>
      <c r="D1524" s="9">
        <v>182</v>
      </c>
      <c r="E1524" s="9">
        <v>171</v>
      </c>
      <c r="F1524" s="9">
        <v>71</v>
      </c>
    </row>
    <row r="1525" spans="1:6" x14ac:dyDescent="0.3">
      <c r="A1525" s="3" t="s">
        <v>152</v>
      </c>
      <c r="B1525" s="7" t="s">
        <v>54</v>
      </c>
      <c r="C1525" s="7" t="s">
        <v>74</v>
      </c>
      <c r="D1525" s="9">
        <v>184</v>
      </c>
      <c r="E1525" s="9">
        <v>166</v>
      </c>
      <c r="F1525" s="9">
        <v>69</v>
      </c>
    </row>
    <row r="1526" spans="1:6" x14ac:dyDescent="0.3">
      <c r="A1526" s="3" t="s">
        <v>152</v>
      </c>
      <c r="B1526" s="7" t="s">
        <v>54</v>
      </c>
      <c r="C1526" s="7" t="s">
        <v>76</v>
      </c>
      <c r="D1526" s="9">
        <v>183</v>
      </c>
      <c r="E1526" s="9">
        <v>174</v>
      </c>
      <c r="F1526" s="9">
        <v>70</v>
      </c>
    </row>
    <row r="1527" spans="1:6" x14ac:dyDescent="0.3">
      <c r="A1527" s="3" t="s">
        <v>152</v>
      </c>
      <c r="B1527" s="7" t="s">
        <v>55</v>
      </c>
      <c r="C1527" s="7" t="s">
        <v>62</v>
      </c>
      <c r="D1527" s="9">
        <v>203</v>
      </c>
      <c r="E1527" s="9">
        <v>183</v>
      </c>
      <c r="F1527" s="9">
        <v>80</v>
      </c>
    </row>
    <row r="1528" spans="1:6" x14ac:dyDescent="0.3">
      <c r="A1528" s="3" t="s">
        <v>152</v>
      </c>
      <c r="B1528" s="7" t="s">
        <v>55</v>
      </c>
      <c r="C1528" s="7" t="s">
        <v>66</v>
      </c>
      <c r="D1528" s="9">
        <v>204</v>
      </c>
      <c r="E1528" s="9">
        <v>188</v>
      </c>
      <c r="F1528" s="9">
        <v>81</v>
      </c>
    </row>
    <row r="1529" spans="1:6" x14ac:dyDescent="0.3">
      <c r="A1529" s="3" t="s">
        <v>152</v>
      </c>
      <c r="B1529" s="7" t="s">
        <v>55</v>
      </c>
      <c r="C1529" s="7" t="s">
        <v>70</v>
      </c>
      <c r="D1529" s="9">
        <v>202</v>
      </c>
      <c r="E1529" s="9">
        <v>192</v>
      </c>
      <c r="F1529" s="9">
        <v>82</v>
      </c>
    </row>
    <row r="1530" spans="1:6" x14ac:dyDescent="0.3">
      <c r="A1530" s="3" t="s">
        <v>152</v>
      </c>
      <c r="B1530" s="7" t="s">
        <v>55</v>
      </c>
      <c r="C1530" s="7" t="s">
        <v>74</v>
      </c>
      <c r="D1530" s="9">
        <v>204</v>
      </c>
      <c r="E1530" s="9">
        <v>184</v>
      </c>
      <c r="F1530" s="9">
        <v>79</v>
      </c>
    </row>
    <row r="1531" spans="1:6" x14ac:dyDescent="0.3">
      <c r="A1531" s="3" t="s">
        <v>152</v>
      </c>
      <c r="B1531" s="7" t="s">
        <v>55</v>
      </c>
      <c r="C1531" s="7" t="s">
        <v>76</v>
      </c>
      <c r="D1531" s="9">
        <v>203</v>
      </c>
      <c r="E1531" s="9">
        <v>192</v>
      </c>
      <c r="F1531" s="9">
        <v>80</v>
      </c>
    </row>
    <row r="1532" spans="1:6" x14ac:dyDescent="0.3">
      <c r="A1532" s="3" t="s">
        <v>152</v>
      </c>
      <c r="B1532" s="7" t="s">
        <v>56</v>
      </c>
      <c r="C1532" s="7" t="s">
        <v>62</v>
      </c>
      <c r="D1532" s="9">
        <v>223</v>
      </c>
      <c r="E1532" s="9">
        <v>201</v>
      </c>
      <c r="F1532" s="9">
        <v>90</v>
      </c>
    </row>
    <row r="1533" spans="1:6" x14ac:dyDescent="0.3">
      <c r="A1533" s="3" t="s">
        <v>152</v>
      </c>
      <c r="B1533" s="7" t="s">
        <v>56</v>
      </c>
      <c r="C1533" s="7" t="s">
        <v>66</v>
      </c>
      <c r="D1533" s="9">
        <v>224</v>
      </c>
      <c r="E1533" s="9">
        <v>206</v>
      </c>
      <c r="F1533" s="9">
        <v>91</v>
      </c>
    </row>
    <row r="1534" spans="1:6" x14ac:dyDescent="0.3">
      <c r="A1534" s="3" t="s">
        <v>152</v>
      </c>
      <c r="B1534" s="7" t="s">
        <v>56</v>
      </c>
      <c r="C1534" s="7" t="s">
        <v>70</v>
      </c>
      <c r="D1534" s="9">
        <v>222</v>
      </c>
      <c r="E1534" s="9">
        <v>209</v>
      </c>
      <c r="F1534" s="9">
        <v>92</v>
      </c>
    </row>
    <row r="1535" spans="1:6" x14ac:dyDescent="0.3">
      <c r="A1535" s="3" t="s">
        <v>152</v>
      </c>
      <c r="B1535" s="7" t="s">
        <v>56</v>
      </c>
      <c r="C1535" s="7" t="s">
        <v>74</v>
      </c>
      <c r="D1535" s="9">
        <v>224</v>
      </c>
      <c r="E1535" s="9">
        <v>203</v>
      </c>
      <c r="F1535" s="9">
        <v>89</v>
      </c>
    </row>
    <row r="1536" spans="1:6" x14ac:dyDescent="0.3">
      <c r="A1536" s="3" t="s">
        <v>152</v>
      </c>
      <c r="B1536" s="7" t="s">
        <v>56</v>
      </c>
      <c r="C1536" s="7" t="s">
        <v>76</v>
      </c>
      <c r="D1536" s="9">
        <v>223</v>
      </c>
      <c r="E1536" s="9">
        <v>212</v>
      </c>
      <c r="F1536" s="9">
        <v>90</v>
      </c>
    </row>
    <row r="1537" spans="1:6" x14ac:dyDescent="0.3">
      <c r="A1537" s="3" t="s">
        <v>152</v>
      </c>
      <c r="B1537" s="7" t="s">
        <v>57</v>
      </c>
      <c r="C1537" s="7" t="s">
        <v>62</v>
      </c>
      <c r="D1537" s="9">
        <v>193</v>
      </c>
      <c r="E1537" s="9">
        <v>174</v>
      </c>
      <c r="F1537" s="9">
        <v>85</v>
      </c>
    </row>
    <row r="1538" spans="1:6" x14ac:dyDescent="0.3">
      <c r="A1538" s="3" t="s">
        <v>152</v>
      </c>
      <c r="B1538" s="7" t="s">
        <v>57</v>
      </c>
      <c r="C1538" s="7" t="s">
        <v>66</v>
      </c>
      <c r="D1538" s="9">
        <v>194</v>
      </c>
      <c r="E1538" s="9">
        <v>179</v>
      </c>
      <c r="F1538" s="9">
        <v>86</v>
      </c>
    </row>
    <row r="1539" spans="1:6" x14ac:dyDescent="0.3">
      <c r="A1539" s="3" t="s">
        <v>152</v>
      </c>
      <c r="B1539" s="7" t="s">
        <v>57</v>
      </c>
      <c r="C1539" s="7" t="s">
        <v>70</v>
      </c>
      <c r="D1539" s="9">
        <v>192</v>
      </c>
      <c r="E1539" s="9">
        <v>183</v>
      </c>
      <c r="F1539" s="9">
        <v>87</v>
      </c>
    </row>
    <row r="1540" spans="1:6" x14ac:dyDescent="0.3">
      <c r="A1540" s="3" t="s">
        <v>152</v>
      </c>
      <c r="B1540" s="7" t="s">
        <v>57</v>
      </c>
      <c r="C1540" s="7" t="s">
        <v>74</v>
      </c>
      <c r="D1540" s="9">
        <v>194</v>
      </c>
      <c r="E1540" s="9">
        <v>175</v>
      </c>
      <c r="F1540" s="9">
        <v>84</v>
      </c>
    </row>
    <row r="1541" spans="1:6" x14ac:dyDescent="0.3">
      <c r="A1541" s="3" t="s">
        <v>152</v>
      </c>
      <c r="B1541" s="7" t="s">
        <v>57</v>
      </c>
      <c r="C1541" s="7" t="s">
        <v>76</v>
      </c>
      <c r="D1541" s="9">
        <v>193</v>
      </c>
      <c r="E1541" s="9">
        <v>182</v>
      </c>
      <c r="F1541" s="9">
        <v>85</v>
      </c>
    </row>
    <row r="1542" spans="1:6" x14ac:dyDescent="0.3">
      <c r="A1542" s="3" t="s">
        <v>152</v>
      </c>
      <c r="B1542" s="7" t="s">
        <v>58</v>
      </c>
      <c r="C1542" s="7" t="s">
        <v>62</v>
      </c>
      <c r="D1542" s="9">
        <v>5712</v>
      </c>
      <c r="E1542" s="9">
        <v>5135</v>
      </c>
      <c r="F1542" s="9">
        <v>950</v>
      </c>
    </row>
    <row r="1543" spans="1:6" x14ac:dyDescent="0.3">
      <c r="A1543" s="3" t="s">
        <v>152</v>
      </c>
      <c r="B1543" s="7" t="s">
        <v>58</v>
      </c>
      <c r="C1543" s="7" t="s">
        <v>66</v>
      </c>
      <c r="D1543" s="9">
        <v>5729</v>
      </c>
      <c r="E1543" s="9">
        <v>5231</v>
      </c>
      <c r="F1543" s="9">
        <v>960</v>
      </c>
    </row>
    <row r="1544" spans="1:6" x14ac:dyDescent="0.3">
      <c r="A1544" s="3" t="s">
        <v>152</v>
      </c>
      <c r="B1544" s="7" t="s">
        <v>58</v>
      </c>
      <c r="C1544" s="7" t="s">
        <v>70</v>
      </c>
      <c r="D1544" s="9">
        <v>5695</v>
      </c>
      <c r="E1544" s="9">
        <v>5409</v>
      </c>
      <c r="F1544" s="9">
        <v>969</v>
      </c>
    </row>
    <row r="1545" spans="1:6" x14ac:dyDescent="0.3">
      <c r="A1545" s="3" t="s">
        <v>152</v>
      </c>
      <c r="B1545" s="7" t="s">
        <v>58</v>
      </c>
      <c r="C1545" s="7" t="s">
        <v>74</v>
      </c>
      <c r="D1545" s="9">
        <v>5741</v>
      </c>
      <c r="E1545" s="9">
        <v>5162</v>
      </c>
      <c r="F1545" s="9">
        <v>940</v>
      </c>
    </row>
    <row r="1546" spans="1:6" x14ac:dyDescent="0.3">
      <c r="A1546" s="3" t="s">
        <v>152</v>
      </c>
      <c r="B1546" s="7" t="s">
        <v>58</v>
      </c>
      <c r="C1546" s="7" t="s">
        <v>76</v>
      </c>
      <c r="D1546" s="9">
        <v>5723</v>
      </c>
      <c r="E1546" s="9">
        <v>5339</v>
      </c>
      <c r="F1546" s="9">
        <v>950</v>
      </c>
    </row>
    <row r="1547" spans="1:6" x14ac:dyDescent="0.3">
      <c r="A1547" s="3" t="s">
        <v>152</v>
      </c>
      <c r="B1547" s="7" t="s">
        <v>59</v>
      </c>
      <c r="C1547" s="7" t="s">
        <v>62</v>
      </c>
      <c r="D1547" s="9">
        <v>5559</v>
      </c>
      <c r="E1547" s="9">
        <v>5016</v>
      </c>
      <c r="F1547" s="9">
        <v>930</v>
      </c>
    </row>
    <row r="1548" spans="1:6" x14ac:dyDescent="0.3">
      <c r="A1548" s="3" t="s">
        <v>152</v>
      </c>
      <c r="B1548" s="7" t="s">
        <v>59</v>
      </c>
      <c r="C1548" s="7" t="s">
        <v>66</v>
      </c>
      <c r="D1548" s="9">
        <v>5576</v>
      </c>
      <c r="E1548" s="9">
        <v>5141</v>
      </c>
      <c r="F1548" s="9">
        <v>939</v>
      </c>
    </row>
    <row r="1549" spans="1:6" x14ac:dyDescent="0.3">
      <c r="A1549" s="3" t="s">
        <v>152</v>
      </c>
      <c r="B1549" s="7" t="s">
        <v>59</v>
      </c>
      <c r="C1549" s="7" t="s">
        <v>70</v>
      </c>
      <c r="D1549" s="9">
        <v>5542</v>
      </c>
      <c r="E1549" s="9">
        <v>5240</v>
      </c>
      <c r="F1549" s="9">
        <v>949</v>
      </c>
    </row>
    <row r="1550" spans="1:6" x14ac:dyDescent="0.3">
      <c r="A1550" s="3" t="s">
        <v>152</v>
      </c>
      <c r="B1550" s="7" t="s">
        <v>59</v>
      </c>
      <c r="C1550" s="7" t="s">
        <v>74</v>
      </c>
      <c r="D1550" s="9">
        <v>5587</v>
      </c>
      <c r="E1550" s="9">
        <v>5032</v>
      </c>
      <c r="F1550" s="9">
        <v>921</v>
      </c>
    </row>
    <row r="1551" spans="1:6" x14ac:dyDescent="0.3">
      <c r="A1551" s="3" t="s">
        <v>152</v>
      </c>
      <c r="B1551" s="7" t="s">
        <v>59</v>
      </c>
      <c r="C1551" s="7" t="s">
        <v>76</v>
      </c>
      <c r="D1551" s="9">
        <v>5570</v>
      </c>
      <c r="E1551" s="9">
        <v>5171</v>
      </c>
      <c r="F1551" s="9">
        <v>930</v>
      </c>
    </row>
    <row r="1552" spans="1:6" x14ac:dyDescent="0.3">
      <c r="A1552" s="3" t="s">
        <v>152</v>
      </c>
      <c r="B1552" s="7" t="s">
        <v>60</v>
      </c>
      <c r="C1552" s="7" t="s">
        <v>62</v>
      </c>
      <c r="D1552" s="9">
        <v>5406</v>
      </c>
      <c r="E1552" s="9">
        <v>4875</v>
      </c>
      <c r="F1552" s="9">
        <v>920</v>
      </c>
    </row>
    <row r="1553" spans="1:6" x14ac:dyDescent="0.3">
      <c r="A1553" s="3" t="s">
        <v>152</v>
      </c>
      <c r="B1553" s="7" t="s">
        <v>60</v>
      </c>
      <c r="C1553" s="7" t="s">
        <v>66</v>
      </c>
      <c r="D1553" s="9">
        <v>5422</v>
      </c>
      <c r="E1553" s="9">
        <v>4971</v>
      </c>
      <c r="F1553" s="9">
        <v>929</v>
      </c>
    </row>
    <row r="1554" spans="1:6" x14ac:dyDescent="0.3">
      <c r="A1554" s="3" t="s">
        <v>152</v>
      </c>
      <c r="B1554" s="7" t="s">
        <v>60</v>
      </c>
      <c r="C1554" s="7" t="s">
        <v>70</v>
      </c>
      <c r="D1554" s="9">
        <v>5390</v>
      </c>
      <c r="E1554" s="9">
        <v>5152</v>
      </c>
      <c r="F1554" s="9">
        <v>938</v>
      </c>
    </row>
    <row r="1555" spans="1:6" x14ac:dyDescent="0.3">
      <c r="A1555" s="3" t="s">
        <v>152</v>
      </c>
      <c r="B1555" s="7" t="s">
        <v>60</v>
      </c>
      <c r="C1555" s="7" t="s">
        <v>74</v>
      </c>
      <c r="D1555" s="9">
        <v>5433</v>
      </c>
      <c r="E1555" s="9">
        <v>4846</v>
      </c>
      <c r="F1555" s="9">
        <v>911</v>
      </c>
    </row>
    <row r="1556" spans="1:6" x14ac:dyDescent="0.3">
      <c r="A1556" s="3" t="s">
        <v>152</v>
      </c>
      <c r="B1556" s="7" t="s">
        <v>60</v>
      </c>
      <c r="C1556" s="7" t="s">
        <v>76</v>
      </c>
      <c r="D1556" s="9">
        <v>5417</v>
      </c>
      <c r="E1556" s="9">
        <v>5060</v>
      </c>
      <c r="F1556" s="9">
        <v>920</v>
      </c>
    </row>
    <row r="1557" spans="1:6" x14ac:dyDescent="0.3">
      <c r="A1557" s="3" t="s">
        <v>152</v>
      </c>
      <c r="B1557" s="7" t="s">
        <v>61</v>
      </c>
      <c r="C1557" s="7" t="s">
        <v>62</v>
      </c>
      <c r="D1557" s="9">
        <v>1326</v>
      </c>
      <c r="E1557" s="9">
        <v>1191</v>
      </c>
      <c r="F1557" s="9">
        <v>345</v>
      </c>
    </row>
    <row r="1558" spans="1:6" x14ac:dyDescent="0.3">
      <c r="A1558" s="3" t="s">
        <v>152</v>
      </c>
      <c r="B1558" s="7" t="s">
        <v>61</v>
      </c>
      <c r="C1558" s="7" t="s">
        <v>66</v>
      </c>
      <c r="D1558" s="9">
        <v>1330</v>
      </c>
      <c r="E1558" s="9">
        <v>1219</v>
      </c>
      <c r="F1558" s="9">
        <v>348</v>
      </c>
    </row>
    <row r="1559" spans="1:6" x14ac:dyDescent="0.3">
      <c r="A1559" s="3" t="s">
        <v>152</v>
      </c>
      <c r="B1559" s="7" t="s">
        <v>61</v>
      </c>
      <c r="C1559" s="7" t="s">
        <v>70</v>
      </c>
      <c r="D1559" s="9">
        <v>1322</v>
      </c>
      <c r="E1559" s="9">
        <v>1257</v>
      </c>
      <c r="F1559" s="9">
        <v>352</v>
      </c>
    </row>
    <row r="1560" spans="1:6" x14ac:dyDescent="0.3">
      <c r="A1560" s="3" t="s">
        <v>152</v>
      </c>
      <c r="B1560" s="7" t="s">
        <v>61</v>
      </c>
      <c r="C1560" s="7" t="s">
        <v>74</v>
      </c>
      <c r="D1560" s="9">
        <v>1333</v>
      </c>
      <c r="E1560" s="9">
        <v>1197</v>
      </c>
      <c r="F1560" s="9">
        <v>342</v>
      </c>
    </row>
    <row r="1561" spans="1:6" x14ac:dyDescent="0.3">
      <c r="A1561" s="3" t="s">
        <v>152</v>
      </c>
      <c r="B1561" s="7" t="s">
        <v>61</v>
      </c>
      <c r="C1561" s="7" t="s">
        <v>76</v>
      </c>
      <c r="D1561" s="9">
        <v>1329</v>
      </c>
      <c r="E1561" s="9">
        <v>1251</v>
      </c>
      <c r="F1561" s="9">
        <v>345</v>
      </c>
    </row>
    <row r="1562" spans="1:6" x14ac:dyDescent="0.3">
      <c r="A1562" s="3" t="s">
        <v>153</v>
      </c>
      <c r="B1562" s="7" t="s">
        <v>46</v>
      </c>
      <c r="C1562" s="7" t="s">
        <v>62</v>
      </c>
      <c r="D1562" s="9">
        <v>325</v>
      </c>
      <c r="E1562" s="9">
        <v>294</v>
      </c>
      <c r="F1562" s="9">
        <v>185</v>
      </c>
    </row>
    <row r="1563" spans="1:6" x14ac:dyDescent="0.3">
      <c r="A1563" s="3" t="s">
        <v>153</v>
      </c>
      <c r="B1563" s="7" t="s">
        <v>46</v>
      </c>
      <c r="C1563" s="7" t="s">
        <v>66</v>
      </c>
      <c r="D1563" s="9">
        <v>326</v>
      </c>
      <c r="E1563" s="9">
        <v>300</v>
      </c>
      <c r="F1563" s="9">
        <v>187</v>
      </c>
    </row>
    <row r="1564" spans="1:6" x14ac:dyDescent="0.3">
      <c r="A1564" s="3" t="s">
        <v>153</v>
      </c>
      <c r="B1564" s="7" t="s">
        <v>46</v>
      </c>
      <c r="C1564" s="7" t="s">
        <v>70</v>
      </c>
      <c r="D1564" s="9">
        <v>324</v>
      </c>
      <c r="E1564" s="9">
        <v>309</v>
      </c>
      <c r="F1564" s="9">
        <v>189</v>
      </c>
    </row>
    <row r="1565" spans="1:6" x14ac:dyDescent="0.3">
      <c r="A1565" s="3" t="s">
        <v>153</v>
      </c>
      <c r="B1565" s="7" t="s">
        <v>46</v>
      </c>
      <c r="C1565" s="7" t="s">
        <v>74</v>
      </c>
      <c r="D1565" s="9">
        <v>327</v>
      </c>
      <c r="E1565" s="9">
        <v>293</v>
      </c>
      <c r="F1565" s="9">
        <v>183</v>
      </c>
    </row>
    <row r="1566" spans="1:6" x14ac:dyDescent="0.3">
      <c r="A1566" s="3" t="s">
        <v>153</v>
      </c>
      <c r="B1566" s="7" t="s">
        <v>46</v>
      </c>
      <c r="C1566" s="7" t="s">
        <v>76</v>
      </c>
      <c r="D1566" s="9">
        <v>326</v>
      </c>
      <c r="E1566" s="9">
        <v>308</v>
      </c>
      <c r="F1566" s="9">
        <v>185</v>
      </c>
    </row>
    <row r="1567" spans="1:6" x14ac:dyDescent="0.3">
      <c r="A1567" s="3" t="s">
        <v>153</v>
      </c>
      <c r="B1567" s="7" t="s">
        <v>49</v>
      </c>
      <c r="C1567" s="7" t="s">
        <v>62</v>
      </c>
      <c r="D1567" s="9">
        <v>336</v>
      </c>
      <c r="E1567" s="9">
        <v>304</v>
      </c>
      <c r="F1567" s="9">
        <v>195</v>
      </c>
    </row>
    <row r="1568" spans="1:6" x14ac:dyDescent="0.3">
      <c r="A1568" s="3" t="s">
        <v>153</v>
      </c>
      <c r="B1568" s="7" t="s">
        <v>49</v>
      </c>
      <c r="C1568" s="7" t="s">
        <v>66</v>
      </c>
      <c r="D1568" s="9">
        <v>337</v>
      </c>
      <c r="E1568" s="9">
        <v>310</v>
      </c>
      <c r="F1568" s="9">
        <v>197</v>
      </c>
    </row>
    <row r="1569" spans="1:6" x14ac:dyDescent="0.3">
      <c r="A1569" s="3" t="s">
        <v>153</v>
      </c>
      <c r="B1569" s="7" t="s">
        <v>49</v>
      </c>
      <c r="C1569" s="7" t="s">
        <v>70</v>
      </c>
      <c r="D1569" s="9">
        <v>335</v>
      </c>
      <c r="E1569" s="9">
        <v>319</v>
      </c>
      <c r="F1569" s="9">
        <v>199</v>
      </c>
    </row>
    <row r="1570" spans="1:6" x14ac:dyDescent="0.3">
      <c r="A1570" s="3" t="s">
        <v>153</v>
      </c>
      <c r="B1570" s="7" t="s">
        <v>49</v>
      </c>
      <c r="C1570" s="7" t="s">
        <v>74</v>
      </c>
      <c r="D1570" s="9">
        <v>338</v>
      </c>
      <c r="E1570" s="9">
        <v>307</v>
      </c>
      <c r="F1570" s="9">
        <v>193</v>
      </c>
    </row>
    <row r="1571" spans="1:6" x14ac:dyDescent="0.3">
      <c r="A1571" s="3" t="s">
        <v>153</v>
      </c>
      <c r="B1571" s="7" t="s">
        <v>49</v>
      </c>
      <c r="C1571" s="7" t="s">
        <v>76</v>
      </c>
      <c r="D1571" s="9">
        <v>337</v>
      </c>
      <c r="E1571" s="9">
        <v>318</v>
      </c>
      <c r="F1571" s="9">
        <v>195</v>
      </c>
    </row>
    <row r="1572" spans="1:6" x14ac:dyDescent="0.3">
      <c r="A1572" s="3" t="s">
        <v>153</v>
      </c>
      <c r="B1572" s="7" t="s">
        <v>50</v>
      </c>
      <c r="C1572" s="7" t="s">
        <v>62</v>
      </c>
      <c r="D1572" s="9">
        <v>346</v>
      </c>
      <c r="E1572" s="9">
        <v>309</v>
      </c>
      <c r="F1572" s="9">
        <v>200</v>
      </c>
    </row>
    <row r="1573" spans="1:6" x14ac:dyDescent="0.3">
      <c r="A1573" s="3" t="s">
        <v>153</v>
      </c>
      <c r="B1573" s="7" t="s">
        <v>50</v>
      </c>
      <c r="C1573" s="7" t="s">
        <v>66</v>
      </c>
      <c r="D1573" s="9">
        <v>347</v>
      </c>
      <c r="E1573" s="9">
        <v>320</v>
      </c>
      <c r="F1573" s="9">
        <v>202</v>
      </c>
    </row>
    <row r="1574" spans="1:6" x14ac:dyDescent="0.3">
      <c r="A1574" s="3" t="s">
        <v>153</v>
      </c>
      <c r="B1574" s="7" t="s">
        <v>50</v>
      </c>
      <c r="C1574" s="7" t="s">
        <v>70</v>
      </c>
      <c r="D1574" s="9">
        <v>345</v>
      </c>
      <c r="E1574" s="9">
        <v>329</v>
      </c>
      <c r="F1574" s="9">
        <v>204</v>
      </c>
    </row>
    <row r="1575" spans="1:6" x14ac:dyDescent="0.3">
      <c r="A1575" s="3" t="s">
        <v>153</v>
      </c>
      <c r="B1575" s="7" t="s">
        <v>50</v>
      </c>
      <c r="C1575" s="7" t="s">
        <v>74</v>
      </c>
      <c r="D1575" s="9">
        <v>348</v>
      </c>
      <c r="E1575" s="9">
        <v>316</v>
      </c>
      <c r="F1575" s="9">
        <v>198</v>
      </c>
    </row>
    <row r="1576" spans="1:6" x14ac:dyDescent="0.3">
      <c r="A1576" s="3" t="s">
        <v>153</v>
      </c>
      <c r="B1576" s="7" t="s">
        <v>50</v>
      </c>
      <c r="C1576" s="7" t="s">
        <v>76</v>
      </c>
      <c r="D1576" s="9">
        <v>347</v>
      </c>
      <c r="E1576" s="9">
        <v>330</v>
      </c>
      <c r="F1576" s="9">
        <v>200</v>
      </c>
    </row>
    <row r="1577" spans="1:6" x14ac:dyDescent="0.3">
      <c r="A1577" s="3" t="s">
        <v>153</v>
      </c>
      <c r="B1577" s="7" t="s">
        <v>51</v>
      </c>
      <c r="C1577" s="7" t="s">
        <v>62</v>
      </c>
      <c r="D1577" s="9">
        <v>387</v>
      </c>
      <c r="E1577" s="9">
        <v>347</v>
      </c>
      <c r="F1577" s="9">
        <v>215</v>
      </c>
    </row>
    <row r="1578" spans="1:6" x14ac:dyDescent="0.3">
      <c r="A1578" s="3" t="s">
        <v>153</v>
      </c>
      <c r="B1578" s="7" t="s">
        <v>51</v>
      </c>
      <c r="C1578" s="7" t="s">
        <v>66</v>
      </c>
      <c r="D1578" s="9">
        <v>388</v>
      </c>
      <c r="E1578" s="9">
        <v>355</v>
      </c>
      <c r="F1578" s="9">
        <v>217</v>
      </c>
    </row>
    <row r="1579" spans="1:6" x14ac:dyDescent="0.3">
      <c r="A1579" s="3" t="s">
        <v>153</v>
      </c>
      <c r="B1579" s="7" t="s">
        <v>51</v>
      </c>
      <c r="C1579" s="7" t="s">
        <v>70</v>
      </c>
      <c r="D1579" s="9">
        <v>386</v>
      </c>
      <c r="E1579" s="9">
        <v>366</v>
      </c>
      <c r="F1579" s="9">
        <v>219</v>
      </c>
    </row>
    <row r="1580" spans="1:6" x14ac:dyDescent="0.3">
      <c r="A1580" s="3" t="s">
        <v>153</v>
      </c>
      <c r="B1580" s="7" t="s">
        <v>51</v>
      </c>
      <c r="C1580" s="7" t="s">
        <v>74</v>
      </c>
      <c r="D1580" s="9">
        <v>389</v>
      </c>
      <c r="E1580" s="9">
        <v>353</v>
      </c>
      <c r="F1580" s="9">
        <v>213</v>
      </c>
    </row>
    <row r="1581" spans="1:6" x14ac:dyDescent="0.3">
      <c r="A1581" s="3" t="s">
        <v>153</v>
      </c>
      <c r="B1581" s="7" t="s">
        <v>51</v>
      </c>
      <c r="C1581" s="7" t="s">
        <v>76</v>
      </c>
      <c r="D1581" s="9">
        <v>388</v>
      </c>
      <c r="E1581" s="9">
        <v>369</v>
      </c>
      <c r="F1581" s="9">
        <v>215</v>
      </c>
    </row>
    <row r="1582" spans="1:6" x14ac:dyDescent="0.3">
      <c r="A1582" s="3" t="s">
        <v>153</v>
      </c>
      <c r="B1582" s="7" t="s">
        <v>52</v>
      </c>
      <c r="C1582" s="7" t="s">
        <v>62</v>
      </c>
      <c r="D1582" s="9">
        <v>285</v>
      </c>
      <c r="E1582" s="9">
        <v>257</v>
      </c>
      <c r="F1582" s="9">
        <v>180</v>
      </c>
    </row>
    <row r="1583" spans="1:6" x14ac:dyDescent="0.3">
      <c r="A1583" s="3" t="s">
        <v>153</v>
      </c>
      <c r="B1583" s="7" t="s">
        <v>52</v>
      </c>
      <c r="C1583" s="7" t="s">
        <v>66</v>
      </c>
      <c r="D1583" s="9">
        <v>286</v>
      </c>
      <c r="E1583" s="9">
        <v>265</v>
      </c>
      <c r="F1583" s="9">
        <v>182</v>
      </c>
    </row>
    <row r="1584" spans="1:6" x14ac:dyDescent="0.3">
      <c r="A1584" s="3" t="s">
        <v>153</v>
      </c>
      <c r="B1584" s="7" t="s">
        <v>52</v>
      </c>
      <c r="C1584" s="7" t="s">
        <v>70</v>
      </c>
      <c r="D1584" s="9">
        <v>284</v>
      </c>
      <c r="E1584" s="9">
        <v>269</v>
      </c>
      <c r="F1584" s="9">
        <v>184</v>
      </c>
    </row>
    <row r="1585" spans="1:6" x14ac:dyDescent="0.3">
      <c r="A1585" s="3" t="s">
        <v>153</v>
      </c>
      <c r="B1585" s="7" t="s">
        <v>52</v>
      </c>
      <c r="C1585" s="7" t="s">
        <v>74</v>
      </c>
      <c r="D1585" s="9">
        <v>286</v>
      </c>
      <c r="E1585" s="9">
        <v>259</v>
      </c>
      <c r="F1585" s="9">
        <v>178</v>
      </c>
    </row>
    <row r="1586" spans="1:6" x14ac:dyDescent="0.3">
      <c r="A1586" s="3" t="s">
        <v>153</v>
      </c>
      <c r="B1586" s="7" t="s">
        <v>52</v>
      </c>
      <c r="C1586" s="7" t="s">
        <v>76</v>
      </c>
      <c r="D1586" s="9">
        <v>286</v>
      </c>
      <c r="E1586" s="9">
        <v>269</v>
      </c>
      <c r="F1586" s="9">
        <v>180</v>
      </c>
    </row>
    <row r="1587" spans="1:6" x14ac:dyDescent="0.3">
      <c r="A1587" s="3" t="s">
        <v>153</v>
      </c>
      <c r="B1587" s="7" t="s">
        <v>54</v>
      </c>
      <c r="C1587" s="7" t="s">
        <v>62</v>
      </c>
      <c r="D1587" s="9">
        <v>183</v>
      </c>
      <c r="E1587" s="9">
        <v>163</v>
      </c>
      <c r="F1587" s="9">
        <v>70</v>
      </c>
    </row>
    <row r="1588" spans="1:6" x14ac:dyDescent="0.3">
      <c r="A1588" s="3" t="s">
        <v>153</v>
      </c>
      <c r="B1588" s="7" t="s">
        <v>54</v>
      </c>
      <c r="C1588" s="7" t="s">
        <v>66</v>
      </c>
      <c r="D1588" s="9">
        <v>184</v>
      </c>
      <c r="E1588" s="9">
        <v>169</v>
      </c>
      <c r="F1588" s="9">
        <v>71</v>
      </c>
    </row>
    <row r="1589" spans="1:6" x14ac:dyDescent="0.3">
      <c r="A1589" s="3" t="s">
        <v>153</v>
      </c>
      <c r="B1589" s="7" t="s">
        <v>54</v>
      </c>
      <c r="C1589" s="7" t="s">
        <v>70</v>
      </c>
      <c r="D1589" s="9">
        <v>182</v>
      </c>
      <c r="E1589" s="9">
        <v>172</v>
      </c>
      <c r="F1589" s="9">
        <v>71</v>
      </c>
    </row>
    <row r="1590" spans="1:6" x14ac:dyDescent="0.3">
      <c r="A1590" s="3" t="s">
        <v>153</v>
      </c>
      <c r="B1590" s="7" t="s">
        <v>54</v>
      </c>
      <c r="C1590" s="7" t="s">
        <v>74</v>
      </c>
      <c r="D1590" s="9">
        <v>184</v>
      </c>
      <c r="E1590" s="9">
        <v>165</v>
      </c>
      <c r="F1590" s="9">
        <v>69</v>
      </c>
    </row>
    <row r="1591" spans="1:6" x14ac:dyDescent="0.3">
      <c r="A1591" s="3" t="s">
        <v>153</v>
      </c>
      <c r="B1591" s="7" t="s">
        <v>54</v>
      </c>
      <c r="C1591" s="7" t="s">
        <v>76</v>
      </c>
      <c r="D1591" s="9">
        <v>183</v>
      </c>
      <c r="E1591" s="9">
        <v>172</v>
      </c>
      <c r="F1591" s="9">
        <v>70</v>
      </c>
    </row>
    <row r="1592" spans="1:6" x14ac:dyDescent="0.3">
      <c r="A1592" s="3" t="s">
        <v>153</v>
      </c>
      <c r="B1592" s="7" t="s">
        <v>55</v>
      </c>
      <c r="C1592" s="7" t="s">
        <v>62</v>
      </c>
      <c r="D1592" s="9">
        <v>203</v>
      </c>
      <c r="E1592" s="9">
        <v>182</v>
      </c>
      <c r="F1592" s="9">
        <v>80</v>
      </c>
    </row>
    <row r="1593" spans="1:6" x14ac:dyDescent="0.3">
      <c r="A1593" s="3" t="s">
        <v>153</v>
      </c>
      <c r="B1593" s="7" t="s">
        <v>55</v>
      </c>
      <c r="C1593" s="7" t="s">
        <v>66</v>
      </c>
      <c r="D1593" s="9">
        <v>204</v>
      </c>
      <c r="E1593" s="9">
        <v>187</v>
      </c>
      <c r="F1593" s="9">
        <v>81</v>
      </c>
    </row>
    <row r="1594" spans="1:6" x14ac:dyDescent="0.3">
      <c r="A1594" s="3" t="s">
        <v>153</v>
      </c>
      <c r="B1594" s="7" t="s">
        <v>55</v>
      </c>
      <c r="C1594" s="7" t="s">
        <v>70</v>
      </c>
      <c r="D1594" s="9">
        <v>202</v>
      </c>
      <c r="E1594" s="9">
        <v>192</v>
      </c>
      <c r="F1594" s="9">
        <v>82</v>
      </c>
    </row>
    <row r="1595" spans="1:6" x14ac:dyDescent="0.3">
      <c r="A1595" s="3" t="s">
        <v>153</v>
      </c>
      <c r="B1595" s="7" t="s">
        <v>55</v>
      </c>
      <c r="C1595" s="7" t="s">
        <v>74</v>
      </c>
      <c r="D1595" s="9">
        <v>204</v>
      </c>
      <c r="E1595" s="9">
        <v>184</v>
      </c>
      <c r="F1595" s="9">
        <v>79</v>
      </c>
    </row>
    <row r="1596" spans="1:6" x14ac:dyDescent="0.3">
      <c r="A1596" s="3" t="s">
        <v>153</v>
      </c>
      <c r="B1596" s="7" t="s">
        <v>55</v>
      </c>
      <c r="C1596" s="7" t="s">
        <v>76</v>
      </c>
      <c r="D1596" s="9">
        <v>203</v>
      </c>
      <c r="E1596" s="9">
        <v>191</v>
      </c>
      <c r="F1596" s="9">
        <v>80</v>
      </c>
    </row>
    <row r="1597" spans="1:6" x14ac:dyDescent="0.3">
      <c r="A1597" s="3" t="s">
        <v>153</v>
      </c>
      <c r="B1597" s="7" t="s">
        <v>56</v>
      </c>
      <c r="C1597" s="7" t="s">
        <v>62</v>
      </c>
      <c r="D1597" s="9">
        <v>223</v>
      </c>
      <c r="E1597" s="9">
        <v>201</v>
      </c>
      <c r="F1597" s="9">
        <v>90</v>
      </c>
    </row>
    <row r="1598" spans="1:6" x14ac:dyDescent="0.3">
      <c r="A1598" s="3" t="s">
        <v>153</v>
      </c>
      <c r="B1598" s="7" t="s">
        <v>56</v>
      </c>
      <c r="C1598" s="7" t="s">
        <v>66</v>
      </c>
      <c r="D1598" s="9">
        <v>224</v>
      </c>
      <c r="E1598" s="9">
        <v>207</v>
      </c>
      <c r="F1598" s="9">
        <v>91</v>
      </c>
    </row>
    <row r="1599" spans="1:6" x14ac:dyDescent="0.3">
      <c r="A1599" s="3" t="s">
        <v>153</v>
      </c>
      <c r="B1599" s="7" t="s">
        <v>56</v>
      </c>
      <c r="C1599" s="7" t="s">
        <v>70</v>
      </c>
      <c r="D1599" s="9">
        <v>222</v>
      </c>
      <c r="E1599" s="9">
        <v>211</v>
      </c>
      <c r="F1599" s="9">
        <v>92</v>
      </c>
    </row>
    <row r="1600" spans="1:6" x14ac:dyDescent="0.3">
      <c r="A1600" s="3" t="s">
        <v>153</v>
      </c>
      <c r="B1600" s="7" t="s">
        <v>56</v>
      </c>
      <c r="C1600" s="7" t="s">
        <v>74</v>
      </c>
      <c r="D1600" s="9">
        <v>224</v>
      </c>
      <c r="E1600" s="9">
        <v>201</v>
      </c>
      <c r="F1600" s="9">
        <v>89</v>
      </c>
    </row>
    <row r="1601" spans="1:6" x14ac:dyDescent="0.3">
      <c r="A1601" s="3" t="s">
        <v>153</v>
      </c>
      <c r="B1601" s="7" t="s">
        <v>56</v>
      </c>
      <c r="C1601" s="7" t="s">
        <v>76</v>
      </c>
      <c r="D1601" s="9">
        <v>223</v>
      </c>
      <c r="E1601" s="9">
        <v>210</v>
      </c>
      <c r="F1601" s="9">
        <v>90</v>
      </c>
    </row>
    <row r="1602" spans="1:6" x14ac:dyDescent="0.3">
      <c r="A1602" s="3" t="s">
        <v>153</v>
      </c>
      <c r="B1602" s="7" t="s">
        <v>57</v>
      </c>
      <c r="C1602" s="7" t="s">
        <v>62</v>
      </c>
      <c r="D1602" s="9">
        <v>193</v>
      </c>
      <c r="E1602" s="9">
        <v>174</v>
      </c>
      <c r="F1602" s="9">
        <v>85</v>
      </c>
    </row>
    <row r="1603" spans="1:6" x14ac:dyDescent="0.3">
      <c r="A1603" s="3" t="s">
        <v>153</v>
      </c>
      <c r="B1603" s="7" t="s">
        <v>57</v>
      </c>
      <c r="C1603" s="7" t="s">
        <v>66</v>
      </c>
      <c r="D1603" s="9">
        <v>194</v>
      </c>
      <c r="E1603" s="9">
        <v>179</v>
      </c>
      <c r="F1603" s="9">
        <v>86</v>
      </c>
    </row>
    <row r="1604" spans="1:6" x14ac:dyDescent="0.3">
      <c r="A1604" s="3" t="s">
        <v>153</v>
      </c>
      <c r="B1604" s="7" t="s">
        <v>57</v>
      </c>
      <c r="C1604" s="7" t="s">
        <v>70</v>
      </c>
      <c r="D1604" s="9">
        <v>192</v>
      </c>
      <c r="E1604" s="9">
        <v>182</v>
      </c>
      <c r="F1604" s="9">
        <v>87</v>
      </c>
    </row>
    <row r="1605" spans="1:6" x14ac:dyDescent="0.3">
      <c r="A1605" s="3" t="s">
        <v>153</v>
      </c>
      <c r="B1605" s="7" t="s">
        <v>57</v>
      </c>
      <c r="C1605" s="7" t="s">
        <v>74</v>
      </c>
      <c r="D1605" s="9">
        <v>194</v>
      </c>
      <c r="E1605" s="9">
        <v>175</v>
      </c>
      <c r="F1605" s="9">
        <v>84</v>
      </c>
    </row>
    <row r="1606" spans="1:6" x14ac:dyDescent="0.3">
      <c r="A1606" s="3" t="s">
        <v>153</v>
      </c>
      <c r="B1606" s="7" t="s">
        <v>57</v>
      </c>
      <c r="C1606" s="7" t="s">
        <v>76</v>
      </c>
      <c r="D1606" s="9">
        <v>193</v>
      </c>
      <c r="E1606" s="9">
        <v>183</v>
      </c>
      <c r="F1606" s="9">
        <v>85</v>
      </c>
    </row>
    <row r="1607" spans="1:6" x14ac:dyDescent="0.3">
      <c r="A1607" s="3" t="s">
        <v>153</v>
      </c>
      <c r="B1607" s="7" t="s">
        <v>58</v>
      </c>
      <c r="C1607" s="7" t="s">
        <v>62</v>
      </c>
      <c r="D1607" s="9">
        <v>5712</v>
      </c>
      <c r="E1607" s="9">
        <v>5165</v>
      </c>
      <c r="F1607" s="9">
        <v>950</v>
      </c>
    </row>
    <row r="1608" spans="1:6" x14ac:dyDescent="0.3">
      <c r="A1608" s="3" t="s">
        <v>153</v>
      </c>
      <c r="B1608" s="7" t="s">
        <v>58</v>
      </c>
      <c r="C1608" s="7" t="s">
        <v>66</v>
      </c>
      <c r="D1608" s="9">
        <v>5729</v>
      </c>
      <c r="E1608" s="9">
        <v>5285</v>
      </c>
      <c r="F1608" s="9">
        <v>960</v>
      </c>
    </row>
    <row r="1609" spans="1:6" x14ac:dyDescent="0.3">
      <c r="A1609" s="3" t="s">
        <v>153</v>
      </c>
      <c r="B1609" s="7" t="s">
        <v>58</v>
      </c>
      <c r="C1609" s="7" t="s">
        <v>70</v>
      </c>
      <c r="D1609" s="9">
        <v>5695</v>
      </c>
      <c r="E1609" s="9">
        <v>5408</v>
      </c>
      <c r="F1609" s="9">
        <v>969</v>
      </c>
    </row>
    <row r="1610" spans="1:6" x14ac:dyDescent="0.3">
      <c r="A1610" s="3" t="s">
        <v>153</v>
      </c>
      <c r="B1610" s="7" t="s">
        <v>58</v>
      </c>
      <c r="C1610" s="7" t="s">
        <v>74</v>
      </c>
      <c r="D1610" s="9">
        <v>5741</v>
      </c>
      <c r="E1610" s="9">
        <v>5179</v>
      </c>
      <c r="F1610" s="9">
        <v>940</v>
      </c>
    </row>
    <row r="1611" spans="1:6" x14ac:dyDescent="0.3">
      <c r="A1611" s="3" t="s">
        <v>153</v>
      </c>
      <c r="B1611" s="7" t="s">
        <v>58</v>
      </c>
      <c r="C1611" s="7" t="s">
        <v>76</v>
      </c>
      <c r="D1611" s="9">
        <v>5723</v>
      </c>
      <c r="E1611" s="9">
        <v>5361</v>
      </c>
      <c r="F1611" s="9">
        <v>950</v>
      </c>
    </row>
    <row r="1612" spans="1:6" x14ac:dyDescent="0.3">
      <c r="A1612" s="3" t="s">
        <v>153</v>
      </c>
      <c r="B1612" s="7" t="s">
        <v>59</v>
      </c>
      <c r="C1612" s="7" t="s">
        <v>62</v>
      </c>
      <c r="D1612" s="9">
        <v>5559</v>
      </c>
      <c r="E1612" s="9">
        <v>5005</v>
      </c>
      <c r="F1612" s="9">
        <v>930</v>
      </c>
    </row>
    <row r="1613" spans="1:6" x14ac:dyDescent="0.3">
      <c r="A1613" s="3" t="s">
        <v>153</v>
      </c>
      <c r="B1613" s="7" t="s">
        <v>59</v>
      </c>
      <c r="C1613" s="7" t="s">
        <v>66</v>
      </c>
      <c r="D1613" s="9">
        <v>5576</v>
      </c>
      <c r="E1613" s="9">
        <v>5114</v>
      </c>
      <c r="F1613" s="9">
        <v>939</v>
      </c>
    </row>
    <row r="1614" spans="1:6" x14ac:dyDescent="0.3">
      <c r="A1614" s="3" t="s">
        <v>153</v>
      </c>
      <c r="B1614" s="7" t="s">
        <v>59</v>
      </c>
      <c r="C1614" s="7" t="s">
        <v>70</v>
      </c>
      <c r="D1614" s="9">
        <v>5542</v>
      </c>
      <c r="E1614" s="9">
        <v>5257</v>
      </c>
      <c r="F1614" s="9">
        <v>949</v>
      </c>
    </row>
    <row r="1615" spans="1:6" x14ac:dyDescent="0.3">
      <c r="A1615" s="3" t="s">
        <v>153</v>
      </c>
      <c r="B1615" s="7" t="s">
        <v>59</v>
      </c>
      <c r="C1615" s="7" t="s">
        <v>74</v>
      </c>
      <c r="D1615" s="9">
        <v>5587</v>
      </c>
      <c r="E1615" s="9">
        <v>5023</v>
      </c>
      <c r="F1615" s="9">
        <v>921</v>
      </c>
    </row>
    <row r="1616" spans="1:6" x14ac:dyDescent="0.3">
      <c r="A1616" s="3" t="s">
        <v>153</v>
      </c>
      <c r="B1616" s="7" t="s">
        <v>59</v>
      </c>
      <c r="C1616" s="7" t="s">
        <v>76</v>
      </c>
      <c r="D1616" s="9">
        <v>5570</v>
      </c>
      <c r="E1616" s="9">
        <v>5220</v>
      </c>
      <c r="F1616" s="9">
        <v>930</v>
      </c>
    </row>
    <row r="1617" spans="1:6" x14ac:dyDescent="0.3">
      <c r="A1617" s="3" t="s">
        <v>153</v>
      </c>
      <c r="B1617" s="7" t="s">
        <v>60</v>
      </c>
      <c r="C1617" s="7" t="s">
        <v>62</v>
      </c>
      <c r="D1617" s="9">
        <v>5406</v>
      </c>
      <c r="E1617" s="9">
        <v>4857</v>
      </c>
      <c r="F1617" s="9">
        <v>920</v>
      </c>
    </row>
    <row r="1618" spans="1:6" x14ac:dyDescent="0.3">
      <c r="A1618" s="3" t="s">
        <v>153</v>
      </c>
      <c r="B1618" s="7" t="s">
        <v>60</v>
      </c>
      <c r="C1618" s="7" t="s">
        <v>66</v>
      </c>
      <c r="D1618" s="9">
        <v>5422</v>
      </c>
      <c r="E1618" s="9">
        <v>4934</v>
      </c>
      <c r="F1618" s="9">
        <v>929</v>
      </c>
    </row>
    <row r="1619" spans="1:6" x14ac:dyDescent="0.3">
      <c r="A1619" s="3" t="s">
        <v>153</v>
      </c>
      <c r="B1619" s="7" t="s">
        <v>60</v>
      </c>
      <c r="C1619" s="7" t="s">
        <v>70</v>
      </c>
      <c r="D1619" s="9">
        <v>5390</v>
      </c>
      <c r="E1619" s="9">
        <v>5110</v>
      </c>
      <c r="F1619" s="9">
        <v>938</v>
      </c>
    </row>
    <row r="1620" spans="1:6" x14ac:dyDescent="0.3">
      <c r="A1620" s="3" t="s">
        <v>153</v>
      </c>
      <c r="B1620" s="7" t="s">
        <v>60</v>
      </c>
      <c r="C1620" s="7" t="s">
        <v>74</v>
      </c>
      <c r="D1620" s="9">
        <v>5433</v>
      </c>
      <c r="E1620" s="9">
        <v>4890</v>
      </c>
      <c r="F1620" s="9">
        <v>911</v>
      </c>
    </row>
    <row r="1621" spans="1:6" x14ac:dyDescent="0.3">
      <c r="A1621" s="3" t="s">
        <v>153</v>
      </c>
      <c r="B1621" s="7" t="s">
        <v>60</v>
      </c>
      <c r="C1621" s="7" t="s">
        <v>76</v>
      </c>
      <c r="D1621" s="9">
        <v>5417</v>
      </c>
      <c r="E1621" s="9">
        <v>5089</v>
      </c>
      <c r="F1621" s="9">
        <v>920</v>
      </c>
    </row>
    <row r="1622" spans="1:6" x14ac:dyDescent="0.3">
      <c r="A1622" s="3" t="s">
        <v>153</v>
      </c>
      <c r="B1622" s="7" t="s">
        <v>61</v>
      </c>
      <c r="C1622" s="7" t="s">
        <v>62</v>
      </c>
      <c r="D1622" s="9">
        <v>1326</v>
      </c>
      <c r="E1622" s="9">
        <v>1188</v>
      </c>
      <c r="F1622" s="9">
        <v>345</v>
      </c>
    </row>
    <row r="1623" spans="1:6" x14ac:dyDescent="0.3">
      <c r="A1623" s="3" t="s">
        <v>153</v>
      </c>
      <c r="B1623" s="7" t="s">
        <v>61</v>
      </c>
      <c r="C1623" s="7" t="s">
        <v>66</v>
      </c>
      <c r="D1623" s="9">
        <v>1330</v>
      </c>
      <c r="E1623" s="9">
        <v>1222</v>
      </c>
      <c r="F1623" s="9">
        <v>348</v>
      </c>
    </row>
    <row r="1624" spans="1:6" x14ac:dyDescent="0.3">
      <c r="A1624" s="3" t="s">
        <v>153</v>
      </c>
      <c r="B1624" s="7" t="s">
        <v>61</v>
      </c>
      <c r="C1624" s="7" t="s">
        <v>70</v>
      </c>
      <c r="D1624" s="9">
        <v>1322</v>
      </c>
      <c r="E1624" s="9">
        <v>1260</v>
      </c>
      <c r="F1624" s="9">
        <v>352</v>
      </c>
    </row>
    <row r="1625" spans="1:6" x14ac:dyDescent="0.3">
      <c r="A1625" s="3" t="s">
        <v>153</v>
      </c>
      <c r="B1625" s="7" t="s">
        <v>61</v>
      </c>
      <c r="C1625" s="7" t="s">
        <v>74</v>
      </c>
      <c r="D1625" s="9">
        <v>1333</v>
      </c>
      <c r="E1625" s="9">
        <v>1204</v>
      </c>
      <c r="F1625" s="9">
        <v>342</v>
      </c>
    </row>
    <row r="1626" spans="1:6" x14ac:dyDescent="0.3">
      <c r="A1626" s="3" t="s">
        <v>153</v>
      </c>
      <c r="B1626" s="7" t="s">
        <v>61</v>
      </c>
      <c r="C1626" s="7" t="s">
        <v>76</v>
      </c>
      <c r="D1626" s="9">
        <v>1329</v>
      </c>
      <c r="E1626" s="9">
        <v>1268</v>
      </c>
      <c r="F1626" s="9">
        <v>345</v>
      </c>
    </row>
    <row r="1627" spans="1:6" x14ac:dyDescent="0.3">
      <c r="A1627" s="3" t="s">
        <v>116</v>
      </c>
      <c r="B1627" s="7" t="s">
        <v>46</v>
      </c>
      <c r="C1627" s="7" t="s">
        <v>62</v>
      </c>
      <c r="D1627" s="9">
        <v>325</v>
      </c>
      <c r="E1627" s="9">
        <v>294</v>
      </c>
      <c r="F1627" s="9">
        <v>185</v>
      </c>
    </row>
    <row r="1628" spans="1:6" x14ac:dyDescent="0.3">
      <c r="A1628" s="3" t="s">
        <v>116</v>
      </c>
      <c r="B1628" s="7" t="s">
        <v>46</v>
      </c>
      <c r="C1628" s="7" t="s">
        <v>66</v>
      </c>
      <c r="D1628" s="9">
        <v>326</v>
      </c>
      <c r="E1628" s="9">
        <v>299</v>
      </c>
      <c r="F1628" s="9">
        <v>187</v>
      </c>
    </row>
    <row r="1629" spans="1:6" x14ac:dyDescent="0.3">
      <c r="A1629" s="3" t="s">
        <v>116</v>
      </c>
      <c r="B1629" s="7" t="s">
        <v>46</v>
      </c>
      <c r="C1629" s="7" t="s">
        <v>70</v>
      </c>
      <c r="D1629" s="9">
        <v>324</v>
      </c>
      <c r="E1629" s="9">
        <v>308</v>
      </c>
      <c r="F1629" s="9">
        <v>189</v>
      </c>
    </row>
    <row r="1630" spans="1:6" x14ac:dyDescent="0.3">
      <c r="A1630" s="3" t="s">
        <v>116</v>
      </c>
      <c r="B1630" s="7" t="s">
        <v>46</v>
      </c>
      <c r="C1630" s="7" t="s">
        <v>74</v>
      </c>
      <c r="D1630" s="9">
        <v>327</v>
      </c>
      <c r="E1630" s="9">
        <v>293</v>
      </c>
      <c r="F1630" s="9">
        <v>183</v>
      </c>
    </row>
    <row r="1631" spans="1:6" x14ac:dyDescent="0.3">
      <c r="A1631" s="3" t="s">
        <v>116</v>
      </c>
      <c r="B1631" s="7" t="s">
        <v>46</v>
      </c>
      <c r="C1631" s="7" t="s">
        <v>76</v>
      </c>
      <c r="D1631" s="9">
        <v>326</v>
      </c>
      <c r="E1631" s="9">
        <v>308</v>
      </c>
      <c r="F1631" s="9">
        <v>185</v>
      </c>
    </row>
    <row r="1632" spans="1:6" x14ac:dyDescent="0.3">
      <c r="A1632" s="3" t="s">
        <v>116</v>
      </c>
      <c r="B1632" s="7" t="s">
        <v>49</v>
      </c>
      <c r="C1632" s="7" t="s">
        <v>62</v>
      </c>
      <c r="D1632" s="9">
        <v>336</v>
      </c>
      <c r="E1632" s="9">
        <v>300</v>
      </c>
      <c r="F1632" s="9">
        <v>195</v>
      </c>
    </row>
    <row r="1633" spans="1:6" x14ac:dyDescent="0.3">
      <c r="A1633" s="3" t="s">
        <v>116</v>
      </c>
      <c r="B1633" s="7" t="s">
        <v>49</v>
      </c>
      <c r="C1633" s="7" t="s">
        <v>66</v>
      </c>
      <c r="D1633" s="9">
        <v>337</v>
      </c>
      <c r="E1633" s="9">
        <v>309</v>
      </c>
      <c r="F1633" s="9">
        <v>197</v>
      </c>
    </row>
    <row r="1634" spans="1:6" x14ac:dyDescent="0.3">
      <c r="A1634" s="3" t="s">
        <v>116</v>
      </c>
      <c r="B1634" s="7" t="s">
        <v>49</v>
      </c>
      <c r="C1634" s="7" t="s">
        <v>70</v>
      </c>
      <c r="D1634" s="9">
        <v>335</v>
      </c>
      <c r="E1634" s="9">
        <v>318</v>
      </c>
      <c r="F1634" s="9">
        <v>199</v>
      </c>
    </row>
    <row r="1635" spans="1:6" x14ac:dyDescent="0.3">
      <c r="A1635" s="3" t="s">
        <v>116</v>
      </c>
      <c r="B1635" s="7" t="s">
        <v>49</v>
      </c>
      <c r="C1635" s="7" t="s">
        <v>74</v>
      </c>
      <c r="D1635" s="9">
        <v>338</v>
      </c>
      <c r="E1635" s="9">
        <v>304</v>
      </c>
      <c r="F1635" s="9">
        <v>193</v>
      </c>
    </row>
    <row r="1636" spans="1:6" x14ac:dyDescent="0.3">
      <c r="A1636" s="3" t="s">
        <v>116</v>
      </c>
      <c r="B1636" s="7" t="s">
        <v>49</v>
      </c>
      <c r="C1636" s="7" t="s">
        <v>76</v>
      </c>
      <c r="D1636" s="9">
        <v>337</v>
      </c>
      <c r="E1636" s="9">
        <v>315</v>
      </c>
      <c r="F1636" s="9">
        <v>195</v>
      </c>
    </row>
    <row r="1637" spans="1:6" x14ac:dyDescent="0.3">
      <c r="A1637" s="3" t="s">
        <v>116</v>
      </c>
      <c r="B1637" s="7" t="s">
        <v>50</v>
      </c>
      <c r="C1637" s="7" t="s">
        <v>62</v>
      </c>
      <c r="D1637" s="9">
        <v>346</v>
      </c>
      <c r="E1637" s="9">
        <v>312</v>
      </c>
      <c r="F1637" s="9">
        <v>200</v>
      </c>
    </row>
    <row r="1638" spans="1:6" x14ac:dyDescent="0.3">
      <c r="A1638" s="3" t="s">
        <v>116</v>
      </c>
      <c r="B1638" s="7" t="s">
        <v>50</v>
      </c>
      <c r="C1638" s="7" t="s">
        <v>66</v>
      </c>
      <c r="D1638" s="9">
        <v>347</v>
      </c>
      <c r="E1638" s="9">
        <v>320</v>
      </c>
      <c r="F1638" s="9">
        <v>202</v>
      </c>
    </row>
    <row r="1639" spans="1:6" x14ac:dyDescent="0.3">
      <c r="A1639" s="3" t="s">
        <v>116</v>
      </c>
      <c r="B1639" s="7" t="s">
        <v>50</v>
      </c>
      <c r="C1639" s="7" t="s">
        <v>70</v>
      </c>
      <c r="D1639" s="9">
        <v>345</v>
      </c>
      <c r="E1639" s="9">
        <v>331</v>
      </c>
      <c r="F1639" s="9">
        <v>204</v>
      </c>
    </row>
    <row r="1640" spans="1:6" x14ac:dyDescent="0.3">
      <c r="A1640" s="3" t="s">
        <v>116</v>
      </c>
      <c r="B1640" s="7" t="s">
        <v>50</v>
      </c>
      <c r="C1640" s="7" t="s">
        <v>74</v>
      </c>
      <c r="D1640" s="9">
        <v>348</v>
      </c>
      <c r="E1640" s="9">
        <v>314</v>
      </c>
      <c r="F1640" s="9">
        <v>198</v>
      </c>
    </row>
    <row r="1641" spans="1:6" x14ac:dyDescent="0.3">
      <c r="A1641" s="3" t="s">
        <v>116</v>
      </c>
      <c r="B1641" s="7" t="s">
        <v>50</v>
      </c>
      <c r="C1641" s="7" t="s">
        <v>76</v>
      </c>
      <c r="D1641" s="9">
        <v>347</v>
      </c>
      <c r="E1641" s="9">
        <v>325</v>
      </c>
      <c r="F1641" s="9">
        <v>200</v>
      </c>
    </row>
    <row r="1642" spans="1:6" x14ac:dyDescent="0.3">
      <c r="A1642" s="3" t="s">
        <v>116</v>
      </c>
      <c r="B1642" s="7" t="s">
        <v>51</v>
      </c>
      <c r="C1642" s="7" t="s">
        <v>62</v>
      </c>
      <c r="D1642" s="9">
        <v>387</v>
      </c>
      <c r="E1642" s="9">
        <v>345</v>
      </c>
      <c r="F1642" s="9">
        <v>215</v>
      </c>
    </row>
    <row r="1643" spans="1:6" x14ac:dyDescent="0.3">
      <c r="A1643" s="3" t="s">
        <v>116</v>
      </c>
      <c r="B1643" s="7" t="s">
        <v>51</v>
      </c>
      <c r="C1643" s="7" t="s">
        <v>66</v>
      </c>
      <c r="D1643" s="9">
        <v>388</v>
      </c>
      <c r="E1643" s="9">
        <v>354</v>
      </c>
      <c r="F1643" s="9">
        <v>217</v>
      </c>
    </row>
    <row r="1644" spans="1:6" x14ac:dyDescent="0.3">
      <c r="A1644" s="3" t="s">
        <v>116</v>
      </c>
      <c r="B1644" s="7" t="s">
        <v>51</v>
      </c>
      <c r="C1644" s="7" t="s">
        <v>70</v>
      </c>
      <c r="D1644" s="9">
        <v>386</v>
      </c>
      <c r="E1644" s="9">
        <v>364</v>
      </c>
      <c r="F1644" s="9">
        <v>219</v>
      </c>
    </row>
    <row r="1645" spans="1:6" x14ac:dyDescent="0.3">
      <c r="A1645" s="3" t="s">
        <v>116</v>
      </c>
      <c r="B1645" s="7" t="s">
        <v>51</v>
      </c>
      <c r="C1645" s="7" t="s">
        <v>74</v>
      </c>
      <c r="D1645" s="9">
        <v>389</v>
      </c>
      <c r="E1645" s="9">
        <v>350</v>
      </c>
      <c r="F1645" s="9">
        <v>213</v>
      </c>
    </row>
    <row r="1646" spans="1:6" x14ac:dyDescent="0.3">
      <c r="A1646" s="3" t="s">
        <v>116</v>
      </c>
      <c r="B1646" s="7" t="s">
        <v>51</v>
      </c>
      <c r="C1646" s="7" t="s">
        <v>76</v>
      </c>
      <c r="D1646" s="9">
        <v>388</v>
      </c>
      <c r="E1646" s="9">
        <v>364</v>
      </c>
      <c r="F1646" s="9">
        <v>215</v>
      </c>
    </row>
    <row r="1647" spans="1:6" x14ac:dyDescent="0.3">
      <c r="A1647" s="3" t="s">
        <v>116</v>
      </c>
      <c r="B1647" s="7" t="s">
        <v>52</v>
      </c>
      <c r="C1647" s="7" t="s">
        <v>62</v>
      </c>
      <c r="D1647" s="9">
        <v>285</v>
      </c>
      <c r="E1647" s="9">
        <v>257</v>
      </c>
      <c r="F1647" s="9">
        <v>180</v>
      </c>
    </row>
    <row r="1648" spans="1:6" x14ac:dyDescent="0.3">
      <c r="A1648" s="3" t="s">
        <v>116</v>
      </c>
      <c r="B1648" s="7" t="s">
        <v>52</v>
      </c>
      <c r="C1648" s="7" t="s">
        <v>66</v>
      </c>
      <c r="D1648" s="9">
        <v>286</v>
      </c>
      <c r="E1648" s="9">
        <v>265</v>
      </c>
      <c r="F1648" s="9">
        <v>182</v>
      </c>
    </row>
    <row r="1649" spans="1:6" x14ac:dyDescent="0.3">
      <c r="A1649" s="3" t="s">
        <v>116</v>
      </c>
      <c r="B1649" s="7" t="s">
        <v>52</v>
      </c>
      <c r="C1649" s="7" t="s">
        <v>70</v>
      </c>
      <c r="D1649" s="9">
        <v>284</v>
      </c>
      <c r="E1649" s="9">
        <v>272</v>
      </c>
      <c r="F1649" s="9">
        <v>184</v>
      </c>
    </row>
    <row r="1650" spans="1:6" x14ac:dyDescent="0.3">
      <c r="A1650" s="3" t="s">
        <v>116</v>
      </c>
      <c r="B1650" s="7" t="s">
        <v>52</v>
      </c>
      <c r="C1650" s="7" t="s">
        <v>74</v>
      </c>
      <c r="D1650" s="9">
        <v>286</v>
      </c>
      <c r="E1650" s="9">
        <v>259</v>
      </c>
      <c r="F1650" s="9">
        <v>178</v>
      </c>
    </row>
    <row r="1651" spans="1:6" x14ac:dyDescent="0.3">
      <c r="A1651" s="3" t="s">
        <v>116</v>
      </c>
      <c r="B1651" s="7" t="s">
        <v>52</v>
      </c>
      <c r="C1651" s="7" t="s">
        <v>76</v>
      </c>
      <c r="D1651" s="9">
        <v>286</v>
      </c>
      <c r="E1651" s="9">
        <v>271</v>
      </c>
      <c r="F1651" s="9">
        <v>180</v>
      </c>
    </row>
    <row r="1652" spans="1:6" x14ac:dyDescent="0.3">
      <c r="A1652" s="3" t="s">
        <v>116</v>
      </c>
      <c r="B1652" s="7" t="s">
        <v>54</v>
      </c>
      <c r="C1652" s="7" t="s">
        <v>62</v>
      </c>
      <c r="D1652" s="9">
        <v>183</v>
      </c>
      <c r="E1652" s="9">
        <v>165</v>
      </c>
      <c r="F1652" s="9">
        <v>70</v>
      </c>
    </row>
    <row r="1653" spans="1:6" x14ac:dyDescent="0.3">
      <c r="A1653" s="3" t="s">
        <v>116</v>
      </c>
      <c r="B1653" s="7" t="s">
        <v>54</v>
      </c>
      <c r="C1653" s="7" t="s">
        <v>66</v>
      </c>
      <c r="D1653" s="9">
        <v>184</v>
      </c>
      <c r="E1653" s="9">
        <v>169</v>
      </c>
      <c r="F1653" s="9">
        <v>71</v>
      </c>
    </row>
    <row r="1654" spans="1:6" x14ac:dyDescent="0.3">
      <c r="A1654" s="3" t="s">
        <v>116</v>
      </c>
      <c r="B1654" s="7" t="s">
        <v>54</v>
      </c>
      <c r="C1654" s="7" t="s">
        <v>70</v>
      </c>
      <c r="D1654" s="9">
        <v>182</v>
      </c>
      <c r="E1654" s="9">
        <v>174</v>
      </c>
      <c r="F1654" s="9">
        <v>71</v>
      </c>
    </row>
    <row r="1655" spans="1:6" x14ac:dyDescent="0.3">
      <c r="A1655" s="3" t="s">
        <v>116</v>
      </c>
      <c r="B1655" s="7" t="s">
        <v>54</v>
      </c>
      <c r="C1655" s="7" t="s">
        <v>74</v>
      </c>
      <c r="D1655" s="9">
        <v>184</v>
      </c>
      <c r="E1655" s="9">
        <v>166</v>
      </c>
      <c r="F1655" s="9">
        <v>69</v>
      </c>
    </row>
    <row r="1656" spans="1:6" x14ac:dyDescent="0.3">
      <c r="A1656" s="3" t="s">
        <v>116</v>
      </c>
      <c r="B1656" s="7" t="s">
        <v>54</v>
      </c>
      <c r="C1656" s="7" t="s">
        <v>76</v>
      </c>
      <c r="D1656" s="9">
        <v>183</v>
      </c>
      <c r="E1656" s="9">
        <v>172</v>
      </c>
      <c r="F1656" s="9">
        <v>70</v>
      </c>
    </row>
    <row r="1657" spans="1:6" x14ac:dyDescent="0.3">
      <c r="A1657" s="3" t="s">
        <v>116</v>
      </c>
      <c r="B1657" s="7" t="s">
        <v>55</v>
      </c>
      <c r="C1657" s="7" t="s">
        <v>62</v>
      </c>
      <c r="D1657" s="9">
        <v>203</v>
      </c>
      <c r="E1657" s="9">
        <v>184</v>
      </c>
      <c r="F1657" s="9">
        <v>80</v>
      </c>
    </row>
    <row r="1658" spans="1:6" x14ac:dyDescent="0.3">
      <c r="A1658" s="3" t="s">
        <v>116</v>
      </c>
      <c r="B1658" s="7" t="s">
        <v>55</v>
      </c>
      <c r="C1658" s="7" t="s">
        <v>66</v>
      </c>
      <c r="D1658" s="9">
        <v>204</v>
      </c>
      <c r="E1658" s="9">
        <v>189</v>
      </c>
      <c r="F1658" s="9">
        <v>81</v>
      </c>
    </row>
    <row r="1659" spans="1:6" x14ac:dyDescent="0.3">
      <c r="A1659" s="3" t="s">
        <v>116</v>
      </c>
      <c r="B1659" s="7" t="s">
        <v>55</v>
      </c>
      <c r="C1659" s="7" t="s">
        <v>70</v>
      </c>
      <c r="D1659" s="9">
        <v>202</v>
      </c>
      <c r="E1659" s="9">
        <v>192</v>
      </c>
      <c r="F1659" s="9">
        <v>82</v>
      </c>
    </row>
    <row r="1660" spans="1:6" x14ac:dyDescent="0.3">
      <c r="A1660" s="3" t="s">
        <v>116</v>
      </c>
      <c r="B1660" s="7" t="s">
        <v>55</v>
      </c>
      <c r="C1660" s="7" t="s">
        <v>74</v>
      </c>
      <c r="D1660" s="9">
        <v>204</v>
      </c>
      <c r="E1660" s="9">
        <v>183</v>
      </c>
      <c r="F1660" s="9">
        <v>79</v>
      </c>
    </row>
    <row r="1661" spans="1:6" x14ac:dyDescent="0.3">
      <c r="A1661" s="3" t="s">
        <v>116</v>
      </c>
      <c r="B1661" s="7" t="s">
        <v>55</v>
      </c>
      <c r="C1661" s="7" t="s">
        <v>76</v>
      </c>
      <c r="D1661" s="9">
        <v>203</v>
      </c>
      <c r="E1661" s="9">
        <v>191</v>
      </c>
      <c r="F1661" s="9">
        <v>80</v>
      </c>
    </row>
    <row r="1662" spans="1:6" x14ac:dyDescent="0.3">
      <c r="A1662" s="3" t="s">
        <v>116</v>
      </c>
      <c r="B1662" s="7" t="s">
        <v>56</v>
      </c>
      <c r="C1662" s="7" t="s">
        <v>62</v>
      </c>
      <c r="D1662" s="9">
        <v>223</v>
      </c>
      <c r="E1662" s="9">
        <v>202</v>
      </c>
      <c r="F1662" s="9">
        <v>90</v>
      </c>
    </row>
    <row r="1663" spans="1:6" x14ac:dyDescent="0.3">
      <c r="A1663" s="3" t="s">
        <v>116</v>
      </c>
      <c r="B1663" s="7" t="s">
        <v>56</v>
      </c>
      <c r="C1663" s="7" t="s">
        <v>66</v>
      </c>
      <c r="D1663" s="9">
        <v>224</v>
      </c>
      <c r="E1663" s="9">
        <v>206</v>
      </c>
      <c r="F1663" s="9">
        <v>91</v>
      </c>
    </row>
    <row r="1664" spans="1:6" x14ac:dyDescent="0.3">
      <c r="A1664" s="3" t="s">
        <v>116</v>
      </c>
      <c r="B1664" s="7" t="s">
        <v>56</v>
      </c>
      <c r="C1664" s="7" t="s">
        <v>70</v>
      </c>
      <c r="D1664" s="9">
        <v>222</v>
      </c>
      <c r="E1664" s="9">
        <v>208</v>
      </c>
      <c r="F1664" s="9">
        <v>92</v>
      </c>
    </row>
    <row r="1665" spans="1:6" x14ac:dyDescent="0.3">
      <c r="A1665" s="3" t="s">
        <v>116</v>
      </c>
      <c r="B1665" s="7" t="s">
        <v>56</v>
      </c>
      <c r="C1665" s="7" t="s">
        <v>74</v>
      </c>
      <c r="D1665" s="9">
        <v>224</v>
      </c>
      <c r="E1665" s="9">
        <v>204</v>
      </c>
      <c r="F1665" s="9">
        <v>89</v>
      </c>
    </row>
    <row r="1666" spans="1:6" x14ac:dyDescent="0.3">
      <c r="A1666" s="3" t="s">
        <v>116</v>
      </c>
      <c r="B1666" s="7" t="s">
        <v>56</v>
      </c>
      <c r="C1666" s="7" t="s">
        <v>76</v>
      </c>
      <c r="D1666" s="9">
        <v>223</v>
      </c>
      <c r="E1666" s="9">
        <v>208</v>
      </c>
      <c r="F1666" s="9">
        <v>90</v>
      </c>
    </row>
    <row r="1667" spans="1:6" x14ac:dyDescent="0.3">
      <c r="A1667" s="3" t="s">
        <v>116</v>
      </c>
      <c r="B1667" s="7" t="s">
        <v>57</v>
      </c>
      <c r="C1667" s="7" t="s">
        <v>62</v>
      </c>
      <c r="D1667" s="9">
        <v>193</v>
      </c>
      <c r="E1667" s="9">
        <v>175</v>
      </c>
      <c r="F1667" s="9">
        <v>85</v>
      </c>
    </row>
    <row r="1668" spans="1:6" x14ac:dyDescent="0.3">
      <c r="A1668" s="3" t="s">
        <v>116</v>
      </c>
      <c r="B1668" s="7" t="s">
        <v>57</v>
      </c>
      <c r="C1668" s="7" t="s">
        <v>66</v>
      </c>
      <c r="D1668" s="9">
        <v>194</v>
      </c>
      <c r="E1668" s="9">
        <v>177</v>
      </c>
      <c r="F1668" s="9">
        <v>86</v>
      </c>
    </row>
    <row r="1669" spans="1:6" x14ac:dyDescent="0.3">
      <c r="A1669" s="3" t="s">
        <v>116</v>
      </c>
      <c r="B1669" s="7" t="s">
        <v>57</v>
      </c>
      <c r="C1669" s="7" t="s">
        <v>70</v>
      </c>
      <c r="D1669" s="9">
        <v>192</v>
      </c>
      <c r="E1669" s="9">
        <v>183</v>
      </c>
      <c r="F1669" s="9">
        <v>87</v>
      </c>
    </row>
    <row r="1670" spans="1:6" x14ac:dyDescent="0.3">
      <c r="A1670" s="3" t="s">
        <v>116</v>
      </c>
      <c r="B1670" s="7" t="s">
        <v>57</v>
      </c>
      <c r="C1670" s="7" t="s">
        <v>74</v>
      </c>
      <c r="D1670" s="9">
        <v>194</v>
      </c>
      <c r="E1670" s="9">
        <v>175</v>
      </c>
      <c r="F1670" s="9">
        <v>84</v>
      </c>
    </row>
    <row r="1671" spans="1:6" x14ac:dyDescent="0.3">
      <c r="A1671" s="3" t="s">
        <v>116</v>
      </c>
      <c r="B1671" s="7" t="s">
        <v>57</v>
      </c>
      <c r="C1671" s="7" t="s">
        <v>76</v>
      </c>
      <c r="D1671" s="9">
        <v>193</v>
      </c>
      <c r="E1671" s="9">
        <v>179</v>
      </c>
      <c r="F1671" s="9">
        <v>85</v>
      </c>
    </row>
    <row r="1672" spans="1:6" x14ac:dyDescent="0.3">
      <c r="A1672" s="3" t="s">
        <v>116</v>
      </c>
      <c r="B1672" s="7" t="s">
        <v>58</v>
      </c>
      <c r="C1672" s="7" t="s">
        <v>62</v>
      </c>
      <c r="D1672" s="9">
        <v>5712</v>
      </c>
      <c r="E1672" s="9">
        <v>5151</v>
      </c>
      <c r="F1672" s="9">
        <v>950</v>
      </c>
    </row>
    <row r="1673" spans="1:6" x14ac:dyDescent="0.3">
      <c r="A1673" s="3" t="s">
        <v>116</v>
      </c>
      <c r="B1673" s="7" t="s">
        <v>58</v>
      </c>
      <c r="C1673" s="7" t="s">
        <v>66</v>
      </c>
      <c r="D1673" s="9">
        <v>5729</v>
      </c>
      <c r="E1673" s="9">
        <v>5278</v>
      </c>
      <c r="F1673" s="9">
        <v>960</v>
      </c>
    </row>
    <row r="1674" spans="1:6" x14ac:dyDescent="0.3">
      <c r="A1674" s="3" t="s">
        <v>116</v>
      </c>
      <c r="B1674" s="7" t="s">
        <v>58</v>
      </c>
      <c r="C1674" s="7" t="s">
        <v>70</v>
      </c>
      <c r="D1674" s="9">
        <v>5695</v>
      </c>
      <c r="E1674" s="9">
        <v>5402</v>
      </c>
      <c r="F1674" s="9">
        <v>969</v>
      </c>
    </row>
    <row r="1675" spans="1:6" x14ac:dyDescent="0.3">
      <c r="A1675" s="3" t="s">
        <v>116</v>
      </c>
      <c r="B1675" s="7" t="s">
        <v>58</v>
      </c>
      <c r="C1675" s="7" t="s">
        <v>74</v>
      </c>
      <c r="D1675" s="9">
        <v>5741</v>
      </c>
      <c r="E1675" s="9">
        <v>5141</v>
      </c>
      <c r="F1675" s="9">
        <v>940</v>
      </c>
    </row>
    <row r="1676" spans="1:6" x14ac:dyDescent="0.3">
      <c r="A1676" s="3" t="s">
        <v>116</v>
      </c>
      <c r="B1676" s="7" t="s">
        <v>58</v>
      </c>
      <c r="C1676" s="7" t="s">
        <v>76</v>
      </c>
      <c r="D1676" s="9">
        <v>5723</v>
      </c>
      <c r="E1676" s="9">
        <v>5378</v>
      </c>
      <c r="F1676" s="9">
        <v>950</v>
      </c>
    </row>
    <row r="1677" spans="1:6" x14ac:dyDescent="0.3">
      <c r="A1677" s="3" t="s">
        <v>116</v>
      </c>
      <c r="B1677" s="7" t="s">
        <v>59</v>
      </c>
      <c r="C1677" s="7" t="s">
        <v>62</v>
      </c>
      <c r="D1677" s="9">
        <v>5559</v>
      </c>
      <c r="E1677" s="9">
        <v>5020</v>
      </c>
      <c r="F1677" s="9">
        <v>930</v>
      </c>
    </row>
    <row r="1678" spans="1:6" x14ac:dyDescent="0.3">
      <c r="A1678" s="3" t="s">
        <v>116</v>
      </c>
      <c r="B1678" s="7" t="s">
        <v>59</v>
      </c>
      <c r="C1678" s="7" t="s">
        <v>66</v>
      </c>
      <c r="D1678" s="9">
        <v>5576</v>
      </c>
      <c r="E1678" s="9">
        <v>5123</v>
      </c>
      <c r="F1678" s="9">
        <v>939</v>
      </c>
    </row>
    <row r="1679" spans="1:6" x14ac:dyDescent="0.3">
      <c r="A1679" s="3" t="s">
        <v>116</v>
      </c>
      <c r="B1679" s="7" t="s">
        <v>59</v>
      </c>
      <c r="C1679" s="7" t="s">
        <v>70</v>
      </c>
      <c r="D1679" s="9">
        <v>5542</v>
      </c>
      <c r="E1679" s="9">
        <v>5308</v>
      </c>
      <c r="F1679" s="9">
        <v>949</v>
      </c>
    </row>
    <row r="1680" spans="1:6" x14ac:dyDescent="0.3">
      <c r="A1680" s="3" t="s">
        <v>116</v>
      </c>
      <c r="B1680" s="7" t="s">
        <v>59</v>
      </c>
      <c r="C1680" s="7" t="s">
        <v>74</v>
      </c>
      <c r="D1680" s="9">
        <v>5587</v>
      </c>
      <c r="E1680" s="9">
        <v>5014</v>
      </c>
      <c r="F1680" s="9">
        <v>921</v>
      </c>
    </row>
    <row r="1681" spans="1:6" x14ac:dyDescent="0.3">
      <c r="A1681" s="3" t="s">
        <v>116</v>
      </c>
      <c r="B1681" s="7" t="s">
        <v>59</v>
      </c>
      <c r="C1681" s="7" t="s">
        <v>76</v>
      </c>
      <c r="D1681" s="9">
        <v>5570</v>
      </c>
      <c r="E1681" s="9">
        <v>5250</v>
      </c>
      <c r="F1681" s="9">
        <v>930</v>
      </c>
    </row>
    <row r="1682" spans="1:6" x14ac:dyDescent="0.3">
      <c r="A1682" s="3" t="s">
        <v>116</v>
      </c>
      <c r="B1682" s="7" t="s">
        <v>60</v>
      </c>
      <c r="C1682" s="7" t="s">
        <v>62</v>
      </c>
      <c r="D1682" s="9">
        <v>5406</v>
      </c>
      <c r="E1682" s="9">
        <v>4895</v>
      </c>
      <c r="F1682" s="9">
        <v>920</v>
      </c>
    </row>
    <row r="1683" spans="1:6" x14ac:dyDescent="0.3">
      <c r="A1683" s="3" t="s">
        <v>116</v>
      </c>
      <c r="B1683" s="7" t="s">
        <v>60</v>
      </c>
      <c r="C1683" s="7" t="s">
        <v>66</v>
      </c>
      <c r="D1683" s="9">
        <v>5422</v>
      </c>
      <c r="E1683" s="9">
        <v>4956</v>
      </c>
      <c r="F1683" s="9">
        <v>929</v>
      </c>
    </row>
    <row r="1684" spans="1:6" x14ac:dyDescent="0.3">
      <c r="A1684" s="3" t="s">
        <v>116</v>
      </c>
      <c r="B1684" s="7" t="s">
        <v>60</v>
      </c>
      <c r="C1684" s="7" t="s">
        <v>70</v>
      </c>
      <c r="D1684" s="9">
        <v>5390</v>
      </c>
      <c r="E1684" s="9">
        <v>5119</v>
      </c>
      <c r="F1684" s="9">
        <v>938</v>
      </c>
    </row>
    <row r="1685" spans="1:6" x14ac:dyDescent="0.3">
      <c r="A1685" s="3" t="s">
        <v>116</v>
      </c>
      <c r="B1685" s="7" t="s">
        <v>60</v>
      </c>
      <c r="C1685" s="7" t="s">
        <v>74</v>
      </c>
      <c r="D1685" s="9">
        <v>5433</v>
      </c>
      <c r="E1685" s="9">
        <v>4924</v>
      </c>
      <c r="F1685" s="9">
        <v>911</v>
      </c>
    </row>
    <row r="1686" spans="1:6" x14ac:dyDescent="0.3">
      <c r="A1686" s="3" t="s">
        <v>116</v>
      </c>
      <c r="B1686" s="7" t="s">
        <v>60</v>
      </c>
      <c r="C1686" s="7" t="s">
        <v>76</v>
      </c>
      <c r="D1686" s="9">
        <v>5417</v>
      </c>
      <c r="E1686" s="9">
        <v>5096</v>
      </c>
      <c r="F1686" s="9">
        <v>920</v>
      </c>
    </row>
    <row r="1687" spans="1:6" x14ac:dyDescent="0.3">
      <c r="A1687" s="3" t="s">
        <v>116</v>
      </c>
      <c r="B1687" s="7" t="s">
        <v>61</v>
      </c>
      <c r="C1687" s="7" t="s">
        <v>62</v>
      </c>
      <c r="D1687" s="9">
        <v>1326</v>
      </c>
      <c r="E1687" s="9">
        <v>1198</v>
      </c>
      <c r="F1687" s="9">
        <v>345</v>
      </c>
    </row>
    <row r="1688" spans="1:6" x14ac:dyDescent="0.3">
      <c r="A1688" s="3" t="s">
        <v>116</v>
      </c>
      <c r="B1688" s="7" t="s">
        <v>61</v>
      </c>
      <c r="C1688" s="7" t="s">
        <v>66</v>
      </c>
      <c r="D1688" s="9">
        <v>1330</v>
      </c>
      <c r="E1688" s="9">
        <v>1230</v>
      </c>
      <c r="F1688" s="9">
        <v>348</v>
      </c>
    </row>
    <row r="1689" spans="1:6" x14ac:dyDescent="0.3">
      <c r="A1689" s="3" t="s">
        <v>116</v>
      </c>
      <c r="B1689" s="7" t="s">
        <v>61</v>
      </c>
      <c r="C1689" s="7" t="s">
        <v>70</v>
      </c>
      <c r="D1689" s="9">
        <v>1322</v>
      </c>
      <c r="E1689" s="9">
        <v>1247</v>
      </c>
      <c r="F1689" s="9">
        <v>352</v>
      </c>
    </row>
    <row r="1690" spans="1:6" x14ac:dyDescent="0.3">
      <c r="A1690" s="3" t="s">
        <v>116</v>
      </c>
      <c r="B1690" s="7" t="s">
        <v>61</v>
      </c>
      <c r="C1690" s="7" t="s">
        <v>74</v>
      </c>
      <c r="D1690" s="9">
        <v>1333</v>
      </c>
      <c r="E1690" s="9">
        <v>1208</v>
      </c>
      <c r="F1690" s="9">
        <v>342</v>
      </c>
    </row>
    <row r="1691" spans="1:6" x14ac:dyDescent="0.3">
      <c r="A1691" s="3" t="s">
        <v>116</v>
      </c>
      <c r="B1691" s="7" t="s">
        <v>61</v>
      </c>
      <c r="C1691" s="7" t="s">
        <v>76</v>
      </c>
      <c r="D1691" s="9">
        <v>1329</v>
      </c>
      <c r="E1691" s="9">
        <v>1252</v>
      </c>
      <c r="F1691" s="9">
        <v>345</v>
      </c>
    </row>
    <row r="1692" spans="1:6" x14ac:dyDescent="0.3">
      <c r="A1692" s="3" t="s">
        <v>117</v>
      </c>
      <c r="B1692" s="7" t="s">
        <v>46</v>
      </c>
      <c r="C1692" s="7" t="s">
        <v>62</v>
      </c>
      <c r="D1692" s="9">
        <v>325</v>
      </c>
      <c r="E1692" s="9">
        <v>292</v>
      </c>
      <c r="F1692" s="9">
        <v>185</v>
      </c>
    </row>
    <row r="1693" spans="1:6" x14ac:dyDescent="0.3">
      <c r="A1693" s="3" t="s">
        <v>117</v>
      </c>
      <c r="B1693" s="7" t="s">
        <v>46</v>
      </c>
      <c r="C1693" s="7" t="s">
        <v>66</v>
      </c>
      <c r="D1693" s="9">
        <v>326</v>
      </c>
      <c r="E1693" s="9">
        <v>300</v>
      </c>
      <c r="F1693" s="9">
        <v>187</v>
      </c>
    </row>
    <row r="1694" spans="1:6" x14ac:dyDescent="0.3">
      <c r="A1694" s="3" t="s">
        <v>117</v>
      </c>
      <c r="B1694" s="7" t="s">
        <v>46</v>
      </c>
      <c r="C1694" s="7" t="s">
        <v>70</v>
      </c>
      <c r="D1694" s="9">
        <v>324</v>
      </c>
      <c r="E1694" s="9">
        <v>306</v>
      </c>
      <c r="F1694" s="9">
        <v>189</v>
      </c>
    </row>
    <row r="1695" spans="1:6" x14ac:dyDescent="0.3">
      <c r="A1695" s="3" t="s">
        <v>117</v>
      </c>
      <c r="B1695" s="7" t="s">
        <v>46</v>
      </c>
      <c r="C1695" s="7" t="s">
        <v>74</v>
      </c>
      <c r="D1695" s="9">
        <v>327</v>
      </c>
      <c r="E1695" s="9">
        <v>292</v>
      </c>
      <c r="F1695" s="9">
        <v>183</v>
      </c>
    </row>
    <row r="1696" spans="1:6" x14ac:dyDescent="0.3">
      <c r="A1696" s="3" t="s">
        <v>117</v>
      </c>
      <c r="B1696" s="7" t="s">
        <v>46</v>
      </c>
      <c r="C1696" s="7" t="s">
        <v>76</v>
      </c>
      <c r="D1696" s="9">
        <v>326</v>
      </c>
      <c r="E1696" s="9">
        <v>305</v>
      </c>
      <c r="F1696" s="9">
        <v>185</v>
      </c>
    </row>
    <row r="1697" spans="1:6" x14ac:dyDescent="0.3">
      <c r="A1697" s="3" t="s">
        <v>117</v>
      </c>
      <c r="B1697" s="7" t="s">
        <v>49</v>
      </c>
      <c r="C1697" s="7" t="s">
        <v>62</v>
      </c>
      <c r="D1697" s="9">
        <v>336</v>
      </c>
      <c r="E1697" s="9">
        <v>303</v>
      </c>
      <c r="F1697" s="9">
        <v>195</v>
      </c>
    </row>
    <row r="1698" spans="1:6" x14ac:dyDescent="0.3">
      <c r="A1698" s="3" t="s">
        <v>117</v>
      </c>
      <c r="B1698" s="7" t="s">
        <v>49</v>
      </c>
      <c r="C1698" s="7" t="s">
        <v>66</v>
      </c>
      <c r="D1698" s="9">
        <v>337</v>
      </c>
      <c r="E1698" s="9">
        <v>309</v>
      </c>
      <c r="F1698" s="9">
        <v>197</v>
      </c>
    </row>
    <row r="1699" spans="1:6" x14ac:dyDescent="0.3">
      <c r="A1699" s="3" t="s">
        <v>117</v>
      </c>
      <c r="B1699" s="7" t="s">
        <v>49</v>
      </c>
      <c r="C1699" s="7" t="s">
        <v>70</v>
      </c>
      <c r="D1699" s="9">
        <v>335</v>
      </c>
      <c r="E1699" s="9">
        <v>318</v>
      </c>
      <c r="F1699" s="9">
        <v>199</v>
      </c>
    </row>
    <row r="1700" spans="1:6" x14ac:dyDescent="0.3">
      <c r="A1700" s="3" t="s">
        <v>117</v>
      </c>
      <c r="B1700" s="7" t="s">
        <v>49</v>
      </c>
      <c r="C1700" s="7" t="s">
        <v>74</v>
      </c>
      <c r="D1700" s="9">
        <v>338</v>
      </c>
      <c r="E1700" s="9">
        <v>306</v>
      </c>
      <c r="F1700" s="9">
        <v>193</v>
      </c>
    </row>
    <row r="1701" spans="1:6" x14ac:dyDescent="0.3">
      <c r="A1701" s="3" t="s">
        <v>117</v>
      </c>
      <c r="B1701" s="7" t="s">
        <v>49</v>
      </c>
      <c r="C1701" s="7" t="s">
        <v>76</v>
      </c>
      <c r="D1701" s="9">
        <v>337</v>
      </c>
      <c r="E1701" s="9">
        <v>317</v>
      </c>
      <c r="F1701" s="9">
        <v>195</v>
      </c>
    </row>
    <row r="1702" spans="1:6" x14ac:dyDescent="0.3">
      <c r="A1702" s="3" t="s">
        <v>117</v>
      </c>
      <c r="B1702" s="7" t="s">
        <v>50</v>
      </c>
      <c r="C1702" s="7" t="s">
        <v>62</v>
      </c>
      <c r="D1702" s="9">
        <v>346</v>
      </c>
      <c r="E1702" s="9">
        <v>312</v>
      </c>
      <c r="F1702" s="9">
        <v>200</v>
      </c>
    </row>
    <row r="1703" spans="1:6" x14ac:dyDescent="0.3">
      <c r="A1703" s="3" t="s">
        <v>117</v>
      </c>
      <c r="B1703" s="7" t="s">
        <v>50</v>
      </c>
      <c r="C1703" s="7" t="s">
        <v>66</v>
      </c>
      <c r="D1703" s="9">
        <v>347</v>
      </c>
      <c r="E1703" s="9">
        <v>318</v>
      </c>
      <c r="F1703" s="9">
        <v>202</v>
      </c>
    </row>
    <row r="1704" spans="1:6" x14ac:dyDescent="0.3">
      <c r="A1704" s="3" t="s">
        <v>117</v>
      </c>
      <c r="B1704" s="7" t="s">
        <v>50</v>
      </c>
      <c r="C1704" s="7" t="s">
        <v>70</v>
      </c>
      <c r="D1704" s="9">
        <v>345</v>
      </c>
      <c r="E1704" s="9">
        <v>326</v>
      </c>
      <c r="F1704" s="9">
        <v>204</v>
      </c>
    </row>
    <row r="1705" spans="1:6" x14ac:dyDescent="0.3">
      <c r="A1705" s="3" t="s">
        <v>117</v>
      </c>
      <c r="B1705" s="7" t="s">
        <v>50</v>
      </c>
      <c r="C1705" s="7" t="s">
        <v>74</v>
      </c>
      <c r="D1705" s="9">
        <v>348</v>
      </c>
      <c r="E1705" s="9">
        <v>313</v>
      </c>
      <c r="F1705" s="9">
        <v>198</v>
      </c>
    </row>
    <row r="1706" spans="1:6" x14ac:dyDescent="0.3">
      <c r="A1706" s="3" t="s">
        <v>117</v>
      </c>
      <c r="B1706" s="7" t="s">
        <v>50</v>
      </c>
      <c r="C1706" s="7" t="s">
        <v>76</v>
      </c>
      <c r="D1706" s="9">
        <v>347</v>
      </c>
      <c r="E1706" s="9">
        <v>325</v>
      </c>
      <c r="F1706" s="9">
        <v>200</v>
      </c>
    </row>
    <row r="1707" spans="1:6" x14ac:dyDescent="0.3">
      <c r="A1707" s="3" t="s">
        <v>117</v>
      </c>
      <c r="B1707" s="7" t="s">
        <v>51</v>
      </c>
      <c r="C1707" s="7" t="s">
        <v>62</v>
      </c>
      <c r="D1707" s="9">
        <v>387</v>
      </c>
      <c r="E1707" s="9">
        <v>348</v>
      </c>
      <c r="F1707" s="9">
        <v>215</v>
      </c>
    </row>
    <row r="1708" spans="1:6" x14ac:dyDescent="0.3">
      <c r="A1708" s="3" t="s">
        <v>117</v>
      </c>
      <c r="B1708" s="7" t="s">
        <v>51</v>
      </c>
      <c r="C1708" s="7" t="s">
        <v>66</v>
      </c>
      <c r="D1708" s="9">
        <v>388</v>
      </c>
      <c r="E1708" s="9">
        <v>357</v>
      </c>
      <c r="F1708" s="9">
        <v>217</v>
      </c>
    </row>
    <row r="1709" spans="1:6" x14ac:dyDescent="0.3">
      <c r="A1709" s="3" t="s">
        <v>117</v>
      </c>
      <c r="B1709" s="7" t="s">
        <v>51</v>
      </c>
      <c r="C1709" s="7" t="s">
        <v>70</v>
      </c>
      <c r="D1709" s="9">
        <v>386</v>
      </c>
      <c r="E1709" s="9">
        <v>367</v>
      </c>
      <c r="F1709" s="9">
        <v>219</v>
      </c>
    </row>
    <row r="1710" spans="1:6" x14ac:dyDescent="0.3">
      <c r="A1710" s="3" t="s">
        <v>117</v>
      </c>
      <c r="B1710" s="7" t="s">
        <v>51</v>
      </c>
      <c r="C1710" s="7" t="s">
        <v>74</v>
      </c>
      <c r="D1710" s="9">
        <v>389</v>
      </c>
      <c r="E1710" s="9">
        <v>353</v>
      </c>
      <c r="F1710" s="9">
        <v>213</v>
      </c>
    </row>
    <row r="1711" spans="1:6" x14ac:dyDescent="0.3">
      <c r="A1711" s="3" t="s">
        <v>117</v>
      </c>
      <c r="B1711" s="7" t="s">
        <v>51</v>
      </c>
      <c r="C1711" s="7" t="s">
        <v>76</v>
      </c>
      <c r="D1711" s="9">
        <v>388</v>
      </c>
      <c r="E1711" s="9">
        <v>363</v>
      </c>
      <c r="F1711" s="9">
        <v>215</v>
      </c>
    </row>
    <row r="1712" spans="1:6" x14ac:dyDescent="0.3">
      <c r="A1712" s="3" t="s">
        <v>117</v>
      </c>
      <c r="B1712" s="7" t="s">
        <v>52</v>
      </c>
      <c r="C1712" s="7" t="s">
        <v>62</v>
      </c>
      <c r="D1712" s="9">
        <v>285</v>
      </c>
      <c r="E1712" s="9">
        <v>255</v>
      </c>
      <c r="F1712" s="9">
        <v>180</v>
      </c>
    </row>
    <row r="1713" spans="1:6" x14ac:dyDescent="0.3">
      <c r="A1713" s="3" t="s">
        <v>117</v>
      </c>
      <c r="B1713" s="7" t="s">
        <v>52</v>
      </c>
      <c r="C1713" s="7" t="s">
        <v>66</v>
      </c>
      <c r="D1713" s="9">
        <v>286</v>
      </c>
      <c r="E1713" s="9">
        <v>262</v>
      </c>
      <c r="F1713" s="9">
        <v>182</v>
      </c>
    </row>
    <row r="1714" spans="1:6" x14ac:dyDescent="0.3">
      <c r="A1714" s="3" t="s">
        <v>117</v>
      </c>
      <c r="B1714" s="7" t="s">
        <v>52</v>
      </c>
      <c r="C1714" s="7" t="s">
        <v>70</v>
      </c>
      <c r="D1714" s="9">
        <v>284</v>
      </c>
      <c r="E1714" s="9">
        <v>269</v>
      </c>
      <c r="F1714" s="9">
        <v>184</v>
      </c>
    </row>
    <row r="1715" spans="1:6" x14ac:dyDescent="0.3">
      <c r="A1715" s="3" t="s">
        <v>117</v>
      </c>
      <c r="B1715" s="7" t="s">
        <v>52</v>
      </c>
      <c r="C1715" s="7" t="s">
        <v>74</v>
      </c>
      <c r="D1715" s="9">
        <v>286</v>
      </c>
      <c r="E1715" s="9">
        <v>257</v>
      </c>
      <c r="F1715" s="9">
        <v>178</v>
      </c>
    </row>
    <row r="1716" spans="1:6" x14ac:dyDescent="0.3">
      <c r="A1716" s="3" t="s">
        <v>117</v>
      </c>
      <c r="B1716" s="7" t="s">
        <v>52</v>
      </c>
      <c r="C1716" s="7" t="s">
        <v>76</v>
      </c>
      <c r="D1716" s="9">
        <v>286</v>
      </c>
      <c r="E1716" s="9">
        <v>270</v>
      </c>
      <c r="F1716" s="9">
        <v>180</v>
      </c>
    </row>
    <row r="1717" spans="1:6" x14ac:dyDescent="0.3">
      <c r="A1717" s="3" t="s">
        <v>117</v>
      </c>
      <c r="B1717" s="7" t="s">
        <v>54</v>
      </c>
      <c r="C1717" s="7" t="s">
        <v>62</v>
      </c>
      <c r="D1717" s="9">
        <v>183</v>
      </c>
      <c r="E1717" s="9">
        <v>164</v>
      </c>
      <c r="F1717" s="9">
        <v>70</v>
      </c>
    </row>
    <row r="1718" spans="1:6" x14ac:dyDescent="0.3">
      <c r="A1718" s="3" t="s">
        <v>117</v>
      </c>
      <c r="B1718" s="7" t="s">
        <v>54</v>
      </c>
      <c r="C1718" s="7" t="s">
        <v>66</v>
      </c>
      <c r="D1718" s="9">
        <v>184</v>
      </c>
      <c r="E1718" s="9">
        <v>169</v>
      </c>
      <c r="F1718" s="9">
        <v>71</v>
      </c>
    </row>
    <row r="1719" spans="1:6" x14ac:dyDescent="0.3">
      <c r="A1719" s="3" t="s">
        <v>117</v>
      </c>
      <c r="B1719" s="7" t="s">
        <v>54</v>
      </c>
      <c r="C1719" s="7" t="s">
        <v>70</v>
      </c>
      <c r="D1719" s="9">
        <v>182</v>
      </c>
      <c r="E1719" s="9">
        <v>172</v>
      </c>
      <c r="F1719" s="9">
        <v>71</v>
      </c>
    </row>
    <row r="1720" spans="1:6" x14ac:dyDescent="0.3">
      <c r="A1720" s="3" t="s">
        <v>117</v>
      </c>
      <c r="B1720" s="7" t="s">
        <v>54</v>
      </c>
      <c r="C1720" s="7" t="s">
        <v>74</v>
      </c>
      <c r="D1720" s="9">
        <v>184</v>
      </c>
      <c r="E1720" s="9">
        <v>166</v>
      </c>
      <c r="F1720" s="9">
        <v>69</v>
      </c>
    </row>
    <row r="1721" spans="1:6" x14ac:dyDescent="0.3">
      <c r="A1721" s="3" t="s">
        <v>117</v>
      </c>
      <c r="B1721" s="7" t="s">
        <v>54</v>
      </c>
      <c r="C1721" s="7" t="s">
        <v>76</v>
      </c>
      <c r="D1721" s="9">
        <v>183</v>
      </c>
      <c r="E1721" s="9">
        <v>170</v>
      </c>
      <c r="F1721" s="9">
        <v>70</v>
      </c>
    </row>
    <row r="1722" spans="1:6" x14ac:dyDescent="0.3">
      <c r="A1722" s="3" t="s">
        <v>117</v>
      </c>
      <c r="B1722" s="7" t="s">
        <v>55</v>
      </c>
      <c r="C1722" s="7" t="s">
        <v>62</v>
      </c>
      <c r="D1722" s="9">
        <v>203</v>
      </c>
      <c r="E1722" s="9">
        <v>184</v>
      </c>
      <c r="F1722" s="9">
        <v>80</v>
      </c>
    </row>
    <row r="1723" spans="1:6" x14ac:dyDescent="0.3">
      <c r="A1723" s="3" t="s">
        <v>117</v>
      </c>
      <c r="B1723" s="7" t="s">
        <v>55</v>
      </c>
      <c r="C1723" s="7" t="s">
        <v>66</v>
      </c>
      <c r="D1723" s="9">
        <v>204</v>
      </c>
      <c r="E1723" s="9">
        <v>187</v>
      </c>
      <c r="F1723" s="9">
        <v>81</v>
      </c>
    </row>
    <row r="1724" spans="1:6" x14ac:dyDescent="0.3">
      <c r="A1724" s="3" t="s">
        <v>117</v>
      </c>
      <c r="B1724" s="7" t="s">
        <v>55</v>
      </c>
      <c r="C1724" s="7" t="s">
        <v>70</v>
      </c>
      <c r="D1724" s="9">
        <v>202</v>
      </c>
      <c r="E1724" s="9">
        <v>191</v>
      </c>
      <c r="F1724" s="9">
        <v>82</v>
      </c>
    </row>
    <row r="1725" spans="1:6" x14ac:dyDescent="0.3">
      <c r="A1725" s="3" t="s">
        <v>117</v>
      </c>
      <c r="B1725" s="7" t="s">
        <v>55</v>
      </c>
      <c r="C1725" s="7" t="s">
        <v>74</v>
      </c>
      <c r="D1725" s="9">
        <v>204</v>
      </c>
      <c r="E1725" s="9">
        <v>182</v>
      </c>
      <c r="F1725" s="9">
        <v>79</v>
      </c>
    </row>
    <row r="1726" spans="1:6" x14ac:dyDescent="0.3">
      <c r="A1726" s="3" t="s">
        <v>117</v>
      </c>
      <c r="B1726" s="7" t="s">
        <v>55</v>
      </c>
      <c r="C1726" s="7" t="s">
        <v>76</v>
      </c>
      <c r="D1726" s="9">
        <v>203</v>
      </c>
      <c r="E1726" s="9">
        <v>191</v>
      </c>
      <c r="F1726" s="9">
        <v>80</v>
      </c>
    </row>
    <row r="1727" spans="1:6" x14ac:dyDescent="0.3">
      <c r="A1727" s="3" t="s">
        <v>117</v>
      </c>
      <c r="B1727" s="7" t="s">
        <v>56</v>
      </c>
      <c r="C1727" s="7" t="s">
        <v>62</v>
      </c>
      <c r="D1727" s="9">
        <v>223</v>
      </c>
      <c r="E1727" s="9">
        <v>198</v>
      </c>
      <c r="F1727" s="9">
        <v>90</v>
      </c>
    </row>
    <row r="1728" spans="1:6" x14ac:dyDescent="0.3">
      <c r="A1728" s="3" t="s">
        <v>117</v>
      </c>
      <c r="B1728" s="7" t="s">
        <v>56</v>
      </c>
      <c r="C1728" s="7" t="s">
        <v>66</v>
      </c>
      <c r="D1728" s="9">
        <v>224</v>
      </c>
      <c r="E1728" s="9">
        <v>207</v>
      </c>
      <c r="F1728" s="9">
        <v>91</v>
      </c>
    </row>
    <row r="1729" spans="1:6" x14ac:dyDescent="0.3">
      <c r="A1729" s="3" t="s">
        <v>117</v>
      </c>
      <c r="B1729" s="7" t="s">
        <v>56</v>
      </c>
      <c r="C1729" s="7" t="s">
        <v>70</v>
      </c>
      <c r="D1729" s="9">
        <v>222</v>
      </c>
      <c r="E1729" s="9">
        <v>211</v>
      </c>
      <c r="F1729" s="9">
        <v>92</v>
      </c>
    </row>
    <row r="1730" spans="1:6" x14ac:dyDescent="0.3">
      <c r="A1730" s="3" t="s">
        <v>117</v>
      </c>
      <c r="B1730" s="7" t="s">
        <v>56</v>
      </c>
      <c r="C1730" s="7" t="s">
        <v>74</v>
      </c>
      <c r="D1730" s="9">
        <v>224</v>
      </c>
      <c r="E1730" s="9">
        <v>201</v>
      </c>
      <c r="F1730" s="9">
        <v>89</v>
      </c>
    </row>
    <row r="1731" spans="1:6" x14ac:dyDescent="0.3">
      <c r="A1731" s="3" t="s">
        <v>117</v>
      </c>
      <c r="B1731" s="7" t="s">
        <v>56</v>
      </c>
      <c r="C1731" s="7" t="s">
        <v>76</v>
      </c>
      <c r="D1731" s="9">
        <v>223</v>
      </c>
      <c r="E1731" s="9">
        <v>211</v>
      </c>
      <c r="F1731" s="9">
        <v>90</v>
      </c>
    </row>
    <row r="1732" spans="1:6" x14ac:dyDescent="0.3">
      <c r="A1732" s="3" t="s">
        <v>117</v>
      </c>
      <c r="B1732" s="7" t="s">
        <v>57</v>
      </c>
      <c r="C1732" s="7" t="s">
        <v>62</v>
      </c>
      <c r="D1732" s="9">
        <v>193</v>
      </c>
      <c r="E1732" s="9">
        <v>173</v>
      </c>
      <c r="F1732" s="9">
        <v>85</v>
      </c>
    </row>
    <row r="1733" spans="1:6" x14ac:dyDescent="0.3">
      <c r="A1733" s="3" t="s">
        <v>117</v>
      </c>
      <c r="B1733" s="7" t="s">
        <v>57</v>
      </c>
      <c r="C1733" s="7" t="s">
        <v>66</v>
      </c>
      <c r="D1733" s="9">
        <v>194</v>
      </c>
      <c r="E1733" s="9">
        <v>177</v>
      </c>
      <c r="F1733" s="9">
        <v>86</v>
      </c>
    </row>
    <row r="1734" spans="1:6" x14ac:dyDescent="0.3">
      <c r="A1734" s="3" t="s">
        <v>117</v>
      </c>
      <c r="B1734" s="7" t="s">
        <v>57</v>
      </c>
      <c r="C1734" s="7" t="s">
        <v>70</v>
      </c>
      <c r="D1734" s="9">
        <v>192</v>
      </c>
      <c r="E1734" s="9">
        <v>182</v>
      </c>
      <c r="F1734" s="9">
        <v>87</v>
      </c>
    </row>
    <row r="1735" spans="1:6" x14ac:dyDescent="0.3">
      <c r="A1735" s="3" t="s">
        <v>117</v>
      </c>
      <c r="B1735" s="7" t="s">
        <v>57</v>
      </c>
      <c r="C1735" s="7" t="s">
        <v>74</v>
      </c>
      <c r="D1735" s="9">
        <v>194</v>
      </c>
      <c r="E1735" s="9">
        <v>174</v>
      </c>
      <c r="F1735" s="9">
        <v>84</v>
      </c>
    </row>
    <row r="1736" spans="1:6" x14ac:dyDescent="0.3">
      <c r="A1736" s="3" t="s">
        <v>117</v>
      </c>
      <c r="B1736" s="7" t="s">
        <v>57</v>
      </c>
      <c r="C1736" s="7" t="s">
        <v>76</v>
      </c>
      <c r="D1736" s="9">
        <v>193</v>
      </c>
      <c r="E1736" s="9">
        <v>182</v>
      </c>
      <c r="F1736" s="9">
        <v>85</v>
      </c>
    </row>
    <row r="1737" spans="1:6" x14ac:dyDescent="0.3">
      <c r="A1737" s="3" t="s">
        <v>117</v>
      </c>
      <c r="B1737" s="7" t="s">
        <v>58</v>
      </c>
      <c r="C1737" s="7" t="s">
        <v>62</v>
      </c>
      <c r="D1737" s="9">
        <v>5712</v>
      </c>
      <c r="E1737" s="9">
        <v>5141</v>
      </c>
      <c r="F1737" s="9">
        <v>950</v>
      </c>
    </row>
    <row r="1738" spans="1:6" x14ac:dyDescent="0.3">
      <c r="A1738" s="3" t="s">
        <v>117</v>
      </c>
      <c r="B1738" s="7" t="s">
        <v>58</v>
      </c>
      <c r="C1738" s="7" t="s">
        <v>66</v>
      </c>
      <c r="D1738" s="9">
        <v>5729</v>
      </c>
      <c r="E1738" s="9">
        <v>5301</v>
      </c>
      <c r="F1738" s="9">
        <v>960</v>
      </c>
    </row>
    <row r="1739" spans="1:6" x14ac:dyDescent="0.3">
      <c r="A1739" s="3" t="s">
        <v>117</v>
      </c>
      <c r="B1739" s="7" t="s">
        <v>58</v>
      </c>
      <c r="C1739" s="7" t="s">
        <v>70</v>
      </c>
      <c r="D1739" s="9">
        <v>5695</v>
      </c>
      <c r="E1739" s="9">
        <v>5376</v>
      </c>
      <c r="F1739" s="9">
        <v>969</v>
      </c>
    </row>
    <row r="1740" spans="1:6" x14ac:dyDescent="0.3">
      <c r="A1740" s="3" t="s">
        <v>117</v>
      </c>
      <c r="B1740" s="7" t="s">
        <v>58</v>
      </c>
      <c r="C1740" s="7" t="s">
        <v>74</v>
      </c>
      <c r="D1740" s="9">
        <v>5741</v>
      </c>
      <c r="E1740" s="9">
        <v>5212</v>
      </c>
      <c r="F1740" s="9">
        <v>940</v>
      </c>
    </row>
    <row r="1741" spans="1:6" x14ac:dyDescent="0.3">
      <c r="A1741" s="3" t="s">
        <v>117</v>
      </c>
      <c r="B1741" s="7" t="s">
        <v>58</v>
      </c>
      <c r="C1741" s="7" t="s">
        <v>76</v>
      </c>
      <c r="D1741" s="9">
        <v>5723</v>
      </c>
      <c r="E1741" s="9">
        <v>5334</v>
      </c>
      <c r="F1741" s="9">
        <v>950</v>
      </c>
    </row>
    <row r="1742" spans="1:6" x14ac:dyDescent="0.3">
      <c r="A1742" s="3" t="s">
        <v>117</v>
      </c>
      <c r="B1742" s="7" t="s">
        <v>59</v>
      </c>
      <c r="C1742" s="7" t="s">
        <v>62</v>
      </c>
      <c r="D1742" s="9">
        <v>5559</v>
      </c>
      <c r="E1742" s="9">
        <v>4967</v>
      </c>
      <c r="F1742" s="9">
        <v>930</v>
      </c>
    </row>
    <row r="1743" spans="1:6" x14ac:dyDescent="0.3">
      <c r="A1743" s="3" t="s">
        <v>117</v>
      </c>
      <c r="B1743" s="7" t="s">
        <v>59</v>
      </c>
      <c r="C1743" s="7" t="s">
        <v>66</v>
      </c>
      <c r="D1743" s="9">
        <v>5576</v>
      </c>
      <c r="E1743" s="9">
        <v>5139</v>
      </c>
      <c r="F1743" s="9">
        <v>939</v>
      </c>
    </row>
    <row r="1744" spans="1:6" x14ac:dyDescent="0.3">
      <c r="A1744" s="3" t="s">
        <v>117</v>
      </c>
      <c r="B1744" s="7" t="s">
        <v>59</v>
      </c>
      <c r="C1744" s="7" t="s">
        <v>70</v>
      </c>
      <c r="D1744" s="9">
        <v>5542</v>
      </c>
      <c r="E1744" s="9">
        <v>5267</v>
      </c>
      <c r="F1744" s="9">
        <v>949</v>
      </c>
    </row>
    <row r="1745" spans="1:6" x14ac:dyDescent="0.3">
      <c r="A1745" s="3" t="s">
        <v>117</v>
      </c>
      <c r="B1745" s="7" t="s">
        <v>59</v>
      </c>
      <c r="C1745" s="7" t="s">
        <v>74</v>
      </c>
      <c r="D1745" s="9">
        <v>5587</v>
      </c>
      <c r="E1745" s="9">
        <v>5013</v>
      </c>
      <c r="F1745" s="9">
        <v>921</v>
      </c>
    </row>
    <row r="1746" spans="1:6" x14ac:dyDescent="0.3">
      <c r="A1746" s="3" t="s">
        <v>117</v>
      </c>
      <c r="B1746" s="7" t="s">
        <v>59</v>
      </c>
      <c r="C1746" s="7" t="s">
        <v>76</v>
      </c>
      <c r="D1746" s="9">
        <v>5570</v>
      </c>
      <c r="E1746" s="9">
        <v>5196</v>
      </c>
      <c r="F1746" s="9">
        <v>930</v>
      </c>
    </row>
    <row r="1747" spans="1:6" x14ac:dyDescent="0.3">
      <c r="A1747" s="3" t="s">
        <v>117</v>
      </c>
      <c r="B1747" s="7" t="s">
        <v>60</v>
      </c>
      <c r="C1747" s="7" t="s">
        <v>62</v>
      </c>
      <c r="D1747" s="9">
        <v>5406</v>
      </c>
      <c r="E1747" s="9">
        <v>4904</v>
      </c>
      <c r="F1747" s="9">
        <v>920</v>
      </c>
    </row>
    <row r="1748" spans="1:6" x14ac:dyDescent="0.3">
      <c r="A1748" s="3" t="s">
        <v>117</v>
      </c>
      <c r="B1748" s="7" t="s">
        <v>60</v>
      </c>
      <c r="C1748" s="7" t="s">
        <v>66</v>
      </c>
      <c r="D1748" s="9">
        <v>5422</v>
      </c>
      <c r="E1748" s="9">
        <v>4982</v>
      </c>
      <c r="F1748" s="9">
        <v>929</v>
      </c>
    </row>
    <row r="1749" spans="1:6" x14ac:dyDescent="0.3">
      <c r="A1749" s="3" t="s">
        <v>117</v>
      </c>
      <c r="B1749" s="7" t="s">
        <v>60</v>
      </c>
      <c r="C1749" s="7" t="s">
        <v>70</v>
      </c>
      <c r="D1749" s="9">
        <v>5390</v>
      </c>
      <c r="E1749" s="9">
        <v>5130</v>
      </c>
      <c r="F1749" s="9">
        <v>938</v>
      </c>
    </row>
    <row r="1750" spans="1:6" x14ac:dyDescent="0.3">
      <c r="A1750" s="3" t="s">
        <v>117</v>
      </c>
      <c r="B1750" s="7" t="s">
        <v>60</v>
      </c>
      <c r="C1750" s="7" t="s">
        <v>74</v>
      </c>
      <c r="D1750" s="9">
        <v>5433</v>
      </c>
      <c r="E1750" s="9">
        <v>4859</v>
      </c>
      <c r="F1750" s="9">
        <v>911</v>
      </c>
    </row>
    <row r="1751" spans="1:6" x14ac:dyDescent="0.3">
      <c r="A1751" s="3" t="s">
        <v>117</v>
      </c>
      <c r="B1751" s="7" t="s">
        <v>60</v>
      </c>
      <c r="C1751" s="7" t="s">
        <v>76</v>
      </c>
      <c r="D1751" s="9">
        <v>5417</v>
      </c>
      <c r="E1751" s="9">
        <v>5088</v>
      </c>
      <c r="F1751" s="9">
        <v>920</v>
      </c>
    </row>
    <row r="1752" spans="1:6" x14ac:dyDescent="0.3">
      <c r="A1752" s="3" t="s">
        <v>117</v>
      </c>
      <c r="B1752" s="7" t="s">
        <v>61</v>
      </c>
      <c r="C1752" s="7" t="s">
        <v>62</v>
      </c>
      <c r="D1752" s="9">
        <v>1326</v>
      </c>
      <c r="E1752" s="9">
        <v>1192</v>
      </c>
      <c r="F1752" s="9">
        <v>345</v>
      </c>
    </row>
    <row r="1753" spans="1:6" x14ac:dyDescent="0.3">
      <c r="A1753" s="3" t="s">
        <v>117</v>
      </c>
      <c r="B1753" s="7" t="s">
        <v>61</v>
      </c>
      <c r="C1753" s="7" t="s">
        <v>66</v>
      </c>
      <c r="D1753" s="9">
        <v>1330</v>
      </c>
      <c r="E1753" s="9">
        <v>1227</v>
      </c>
      <c r="F1753" s="9">
        <v>348</v>
      </c>
    </row>
    <row r="1754" spans="1:6" x14ac:dyDescent="0.3">
      <c r="A1754" s="3" t="s">
        <v>117</v>
      </c>
      <c r="B1754" s="7" t="s">
        <v>61</v>
      </c>
      <c r="C1754" s="7" t="s">
        <v>70</v>
      </c>
      <c r="D1754" s="9">
        <v>1322</v>
      </c>
      <c r="E1754" s="9">
        <v>1255</v>
      </c>
      <c r="F1754" s="9">
        <v>352</v>
      </c>
    </row>
    <row r="1755" spans="1:6" x14ac:dyDescent="0.3">
      <c r="A1755" s="3" t="s">
        <v>117</v>
      </c>
      <c r="B1755" s="7" t="s">
        <v>61</v>
      </c>
      <c r="C1755" s="7" t="s">
        <v>74</v>
      </c>
      <c r="D1755" s="9">
        <v>1333</v>
      </c>
      <c r="E1755" s="9">
        <v>1196</v>
      </c>
      <c r="F1755" s="9">
        <v>342</v>
      </c>
    </row>
    <row r="1756" spans="1:6" x14ac:dyDescent="0.3">
      <c r="A1756" s="3" t="s">
        <v>117</v>
      </c>
      <c r="B1756" s="7" t="s">
        <v>61</v>
      </c>
      <c r="C1756" s="7" t="s">
        <v>76</v>
      </c>
      <c r="D1756" s="9">
        <v>1329</v>
      </c>
      <c r="E1756" s="9">
        <v>1249</v>
      </c>
      <c r="F1756" s="9">
        <v>345</v>
      </c>
    </row>
    <row r="1757" spans="1:6" x14ac:dyDescent="0.3">
      <c r="A1757" s="3" t="s">
        <v>156</v>
      </c>
      <c r="B1757" s="7" t="s">
        <v>46</v>
      </c>
      <c r="C1757" s="7" t="s">
        <v>62</v>
      </c>
      <c r="D1757" s="9">
        <v>325</v>
      </c>
      <c r="E1757" s="9">
        <v>290</v>
      </c>
      <c r="F1757" s="9">
        <v>185</v>
      </c>
    </row>
    <row r="1758" spans="1:6" x14ac:dyDescent="0.3">
      <c r="A1758" s="3" t="s">
        <v>156</v>
      </c>
      <c r="B1758" s="7" t="s">
        <v>46</v>
      </c>
      <c r="C1758" s="7" t="s">
        <v>66</v>
      </c>
      <c r="D1758" s="9">
        <v>326</v>
      </c>
      <c r="E1758" s="9">
        <v>302</v>
      </c>
      <c r="F1758" s="9">
        <v>187</v>
      </c>
    </row>
    <row r="1759" spans="1:6" x14ac:dyDescent="0.3">
      <c r="A1759" s="3" t="s">
        <v>156</v>
      </c>
      <c r="B1759" s="7" t="s">
        <v>46</v>
      </c>
      <c r="C1759" s="7" t="s">
        <v>70</v>
      </c>
      <c r="D1759" s="9">
        <v>324</v>
      </c>
      <c r="E1759" s="9">
        <v>308</v>
      </c>
      <c r="F1759" s="9">
        <v>189</v>
      </c>
    </row>
    <row r="1760" spans="1:6" x14ac:dyDescent="0.3">
      <c r="A1760" s="3" t="s">
        <v>156</v>
      </c>
      <c r="B1760" s="7" t="s">
        <v>46</v>
      </c>
      <c r="C1760" s="7" t="s">
        <v>74</v>
      </c>
      <c r="D1760" s="9">
        <v>327</v>
      </c>
      <c r="E1760" s="9">
        <v>294</v>
      </c>
      <c r="F1760" s="9">
        <v>183</v>
      </c>
    </row>
    <row r="1761" spans="1:6" x14ac:dyDescent="0.3">
      <c r="A1761" s="3" t="s">
        <v>156</v>
      </c>
      <c r="B1761" s="7" t="s">
        <v>46</v>
      </c>
      <c r="C1761" s="7" t="s">
        <v>76</v>
      </c>
      <c r="D1761" s="9">
        <v>326</v>
      </c>
      <c r="E1761" s="9">
        <v>307</v>
      </c>
      <c r="F1761" s="9">
        <v>185</v>
      </c>
    </row>
    <row r="1762" spans="1:6" x14ac:dyDescent="0.3">
      <c r="A1762" s="3" t="s">
        <v>156</v>
      </c>
      <c r="B1762" s="7" t="s">
        <v>49</v>
      </c>
      <c r="C1762" s="7" t="s">
        <v>62</v>
      </c>
      <c r="D1762" s="9">
        <v>336</v>
      </c>
      <c r="E1762" s="9">
        <v>304</v>
      </c>
      <c r="F1762" s="9">
        <v>195</v>
      </c>
    </row>
    <row r="1763" spans="1:6" x14ac:dyDescent="0.3">
      <c r="A1763" s="3" t="s">
        <v>156</v>
      </c>
      <c r="B1763" s="7" t="s">
        <v>49</v>
      </c>
      <c r="C1763" s="7" t="s">
        <v>66</v>
      </c>
      <c r="D1763" s="9">
        <v>337</v>
      </c>
      <c r="E1763" s="9">
        <v>311</v>
      </c>
      <c r="F1763" s="9">
        <v>197</v>
      </c>
    </row>
    <row r="1764" spans="1:6" x14ac:dyDescent="0.3">
      <c r="A1764" s="3" t="s">
        <v>156</v>
      </c>
      <c r="B1764" s="7" t="s">
        <v>49</v>
      </c>
      <c r="C1764" s="7" t="s">
        <v>70</v>
      </c>
      <c r="D1764" s="9">
        <v>335</v>
      </c>
      <c r="E1764" s="9">
        <v>319</v>
      </c>
      <c r="F1764" s="9">
        <v>199</v>
      </c>
    </row>
    <row r="1765" spans="1:6" x14ac:dyDescent="0.3">
      <c r="A1765" s="3" t="s">
        <v>156</v>
      </c>
      <c r="B1765" s="7" t="s">
        <v>49</v>
      </c>
      <c r="C1765" s="7" t="s">
        <v>74</v>
      </c>
      <c r="D1765" s="9">
        <v>338</v>
      </c>
      <c r="E1765" s="9">
        <v>305</v>
      </c>
      <c r="F1765" s="9">
        <v>193</v>
      </c>
    </row>
    <row r="1766" spans="1:6" x14ac:dyDescent="0.3">
      <c r="A1766" s="3" t="s">
        <v>156</v>
      </c>
      <c r="B1766" s="7" t="s">
        <v>49</v>
      </c>
      <c r="C1766" s="7" t="s">
        <v>76</v>
      </c>
      <c r="D1766" s="9">
        <v>337</v>
      </c>
      <c r="E1766" s="9">
        <v>314</v>
      </c>
      <c r="F1766" s="9">
        <v>195</v>
      </c>
    </row>
    <row r="1767" spans="1:6" x14ac:dyDescent="0.3">
      <c r="A1767" s="3" t="s">
        <v>156</v>
      </c>
      <c r="B1767" s="7" t="s">
        <v>50</v>
      </c>
      <c r="C1767" s="7" t="s">
        <v>62</v>
      </c>
      <c r="D1767" s="9">
        <v>346</v>
      </c>
      <c r="E1767" s="9">
        <v>314</v>
      </c>
      <c r="F1767" s="9">
        <v>200</v>
      </c>
    </row>
    <row r="1768" spans="1:6" x14ac:dyDescent="0.3">
      <c r="A1768" s="3" t="s">
        <v>156</v>
      </c>
      <c r="B1768" s="7" t="s">
        <v>50</v>
      </c>
      <c r="C1768" s="7" t="s">
        <v>66</v>
      </c>
      <c r="D1768" s="9">
        <v>347</v>
      </c>
      <c r="E1768" s="9">
        <v>318</v>
      </c>
      <c r="F1768" s="9">
        <v>202</v>
      </c>
    </row>
    <row r="1769" spans="1:6" x14ac:dyDescent="0.3">
      <c r="A1769" s="3" t="s">
        <v>156</v>
      </c>
      <c r="B1769" s="7" t="s">
        <v>50</v>
      </c>
      <c r="C1769" s="7" t="s">
        <v>70</v>
      </c>
      <c r="D1769" s="9">
        <v>345</v>
      </c>
      <c r="E1769" s="9">
        <v>328</v>
      </c>
      <c r="F1769" s="9">
        <v>204</v>
      </c>
    </row>
    <row r="1770" spans="1:6" x14ac:dyDescent="0.3">
      <c r="A1770" s="3" t="s">
        <v>156</v>
      </c>
      <c r="B1770" s="7" t="s">
        <v>50</v>
      </c>
      <c r="C1770" s="7" t="s">
        <v>74</v>
      </c>
      <c r="D1770" s="9">
        <v>348</v>
      </c>
      <c r="E1770" s="9">
        <v>313</v>
      </c>
      <c r="F1770" s="9">
        <v>198</v>
      </c>
    </row>
    <row r="1771" spans="1:6" x14ac:dyDescent="0.3">
      <c r="A1771" s="3" t="s">
        <v>156</v>
      </c>
      <c r="B1771" s="7" t="s">
        <v>50</v>
      </c>
      <c r="C1771" s="7" t="s">
        <v>76</v>
      </c>
      <c r="D1771" s="9">
        <v>347</v>
      </c>
      <c r="E1771" s="9">
        <v>322</v>
      </c>
      <c r="F1771" s="9">
        <v>200</v>
      </c>
    </row>
    <row r="1772" spans="1:6" x14ac:dyDescent="0.3">
      <c r="A1772" s="3" t="s">
        <v>156</v>
      </c>
      <c r="B1772" s="7" t="s">
        <v>51</v>
      </c>
      <c r="C1772" s="7" t="s">
        <v>62</v>
      </c>
      <c r="D1772" s="9">
        <v>387</v>
      </c>
      <c r="E1772" s="9">
        <v>347</v>
      </c>
      <c r="F1772" s="9">
        <v>215</v>
      </c>
    </row>
    <row r="1773" spans="1:6" x14ac:dyDescent="0.3">
      <c r="A1773" s="3" t="s">
        <v>156</v>
      </c>
      <c r="B1773" s="7" t="s">
        <v>51</v>
      </c>
      <c r="C1773" s="7" t="s">
        <v>66</v>
      </c>
      <c r="D1773" s="9">
        <v>388</v>
      </c>
      <c r="E1773" s="9">
        <v>358</v>
      </c>
      <c r="F1773" s="9">
        <v>217</v>
      </c>
    </row>
    <row r="1774" spans="1:6" x14ac:dyDescent="0.3">
      <c r="A1774" s="3" t="s">
        <v>156</v>
      </c>
      <c r="B1774" s="7" t="s">
        <v>51</v>
      </c>
      <c r="C1774" s="7" t="s">
        <v>70</v>
      </c>
      <c r="D1774" s="9">
        <v>386</v>
      </c>
      <c r="E1774" s="9">
        <v>370</v>
      </c>
      <c r="F1774" s="9">
        <v>219</v>
      </c>
    </row>
    <row r="1775" spans="1:6" x14ac:dyDescent="0.3">
      <c r="A1775" s="3" t="s">
        <v>156</v>
      </c>
      <c r="B1775" s="7" t="s">
        <v>51</v>
      </c>
      <c r="C1775" s="7" t="s">
        <v>74</v>
      </c>
      <c r="D1775" s="9">
        <v>389</v>
      </c>
      <c r="E1775" s="9">
        <v>348</v>
      </c>
      <c r="F1775" s="9">
        <v>213</v>
      </c>
    </row>
    <row r="1776" spans="1:6" x14ac:dyDescent="0.3">
      <c r="A1776" s="3" t="s">
        <v>156</v>
      </c>
      <c r="B1776" s="7" t="s">
        <v>51</v>
      </c>
      <c r="C1776" s="7" t="s">
        <v>76</v>
      </c>
      <c r="D1776" s="9">
        <v>388</v>
      </c>
      <c r="E1776" s="9">
        <v>365</v>
      </c>
      <c r="F1776" s="9">
        <v>215</v>
      </c>
    </row>
    <row r="1777" spans="1:6" x14ac:dyDescent="0.3">
      <c r="A1777" s="3" t="s">
        <v>156</v>
      </c>
      <c r="B1777" s="7" t="s">
        <v>52</v>
      </c>
      <c r="C1777" s="7" t="s">
        <v>62</v>
      </c>
      <c r="D1777" s="9">
        <v>285</v>
      </c>
      <c r="E1777" s="9">
        <v>256</v>
      </c>
      <c r="F1777" s="9">
        <v>180</v>
      </c>
    </row>
    <row r="1778" spans="1:6" x14ac:dyDescent="0.3">
      <c r="A1778" s="3" t="s">
        <v>156</v>
      </c>
      <c r="B1778" s="7" t="s">
        <v>52</v>
      </c>
      <c r="C1778" s="7" t="s">
        <v>66</v>
      </c>
      <c r="D1778" s="9">
        <v>286</v>
      </c>
      <c r="E1778" s="9">
        <v>264</v>
      </c>
      <c r="F1778" s="9">
        <v>182</v>
      </c>
    </row>
    <row r="1779" spans="1:6" x14ac:dyDescent="0.3">
      <c r="A1779" s="3" t="s">
        <v>156</v>
      </c>
      <c r="B1779" s="7" t="s">
        <v>52</v>
      </c>
      <c r="C1779" s="7" t="s">
        <v>70</v>
      </c>
      <c r="D1779" s="9">
        <v>284</v>
      </c>
      <c r="E1779" s="9">
        <v>271</v>
      </c>
      <c r="F1779" s="9">
        <v>184</v>
      </c>
    </row>
    <row r="1780" spans="1:6" x14ac:dyDescent="0.3">
      <c r="A1780" s="3" t="s">
        <v>156</v>
      </c>
      <c r="B1780" s="7" t="s">
        <v>52</v>
      </c>
      <c r="C1780" s="7" t="s">
        <v>74</v>
      </c>
      <c r="D1780" s="9">
        <v>286</v>
      </c>
      <c r="E1780" s="9">
        <v>258</v>
      </c>
      <c r="F1780" s="9">
        <v>178</v>
      </c>
    </row>
    <row r="1781" spans="1:6" x14ac:dyDescent="0.3">
      <c r="A1781" s="3" t="s">
        <v>156</v>
      </c>
      <c r="B1781" s="7" t="s">
        <v>52</v>
      </c>
      <c r="C1781" s="7" t="s">
        <v>76</v>
      </c>
      <c r="D1781" s="9">
        <v>286</v>
      </c>
      <c r="E1781" s="9">
        <v>266</v>
      </c>
      <c r="F1781" s="9">
        <v>180</v>
      </c>
    </row>
    <row r="1782" spans="1:6" x14ac:dyDescent="0.3">
      <c r="A1782" s="3" t="s">
        <v>156</v>
      </c>
      <c r="B1782" s="7" t="s">
        <v>54</v>
      </c>
      <c r="C1782" s="7" t="s">
        <v>62</v>
      </c>
      <c r="D1782" s="9">
        <v>183</v>
      </c>
      <c r="E1782" s="9">
        <v>166</v>
      </c>
      <c r="F1782" s="9">
        <v>70</v>
      </c>
    </row>
    <row r="1783" spans="1:6" x14ac:dyDescent="0.3">
      <c r="A1783" s="3" t="s">
        <v>156</v>
      </c>
      <c r="B1783" s="7" t="s">
        <v>54</v>
      </c>
      <c r="C1783" s="7" t="s">
        <v>66</v>
      </c>
      <c r="D1783" s="9">
        <v>184</v>
      </c>
      <c r="E1783" s="9">
        <v>171</v>
      </c>
      <c r="F1783" s="9">
        <v>71</v>
      </c>
    </row>
    <row r="1784" spans="1:6" x14ac:dyDescent="0.3">
      <c r="A1784" s="3" t="s">
        <v>156</v>
      </c>
      <c r="B1784" s="7" t="s">
        <v>54</v>
      </c>
      <c r="C1784" s="7" t="s">
        <v>70</v>
      </c>
      <c r="D1784" s="9">
        <v>182</v>
      </c>
      <c r="E1784" s="9">
        <v>174</v>
      </c>
      <c r="F1784" s="9">
        <v>71</v>
      </c>
    </row>
    <row r="1785" spans="1:6" x14ac:dyDescent="0.3">
      <c r="A1785" s="3" t="s">
        <v>156</v>
      </c>
      <c r="B1785" s="7" t="s">
        <v>54</v>
      </c>
      <c r="C1785" s="7" t="s">
        <v>74</v>
      </c>
      <c r="D1785" s="9">
        <v>184</v>
      </c>
      <c r="E1785" s="9">
        <v>165</v>
      </c>
      <c r="F1785" s="9">
        <v>69</v>
      </c>
    </row>
    <row r="1786" spans="1:6" x14ac:dyDescent="0.3">
      <c r="A1786" s="3" t="s">
        <v>156</v>
      </c>
      <c r="B1786" s="7" t="s">
        <v>54</v>
      </c>
      <c r="C1786" s="7" t="s">
        <v>76</v>
      </c>
      <c r="D1786" s="9">
        <v>183</v>
      </c>
      <c r="E1786" s="9">
        <v>172</v>
      </c>
      <c r="F1786" s="9">
        <v>70</v>
      </c>
    </row>
    <row r="1787" spans="1:6" x14ac:dyDescent="0.3">
      <c r="A1787" s="3" t="s">
        <v>156</v>
      </c>
      <c r="B1787" s="7" t="s">
        <v>55</v>
      </c>
      <c r="C1787" s="7" t="s">
        <v>62</v>
      </c>
      <c r="D1787" s="9">
        <v>203</v>
      </c>
      <c r="E1787" s="9">
        <v>183</v>
      </c>
      <c r="F1787" s="9">
        <v>80</v>
      </c>
    </row>
    <row r="1788" spans="1:6" x14ac:dyDescent="0.3">
      <c r="A1788" s="3" t="s">
        <v>156</v>
      </c>
      <c r="B1788" s="7" t="s">
        <v>55</v>
      </c>
      <c r="C1788" s="7" t="s">
        <v>66</v>
      </c>
      <c r="D1788" s="9">
        <v>204</v>
      </c>
      <c r="E1788" s="9">
        <v>188</v>
      </c>
      <c r="F1788" s="9">
        <v>81</v>
      </c>
    </row>
    <row r="1789" spans="1:6" x14ac:dyDescent="0.3">
      <c r="A1789" s="3" t="s">
        <v>156</v>
      </c>
      <c r="B1789" s="7" t="s">
        <v>55</v>
      </c>
      <c r="C1789" s="7" t="s">
        <v>70</v>
      </c>
      <c r="D1789" s="9">
        <v>202</v>
      </c>
      <c r="E1789" s="9">
        <v>194</v>
      </c>
      <c r="F1789" s="9">
        <v>82</v>
      </c>
    </row>
    <row r="1790" spans="1:6" x14ac:dyDescent="0.3">
      <c r="A1790" s="3" t="s">
        <v>156</v>
      </c>
      <c r="B1790" s="7" t="s">
        <v>55</v>
      </c>
      <c r="C1790" s="7" t="s">
        <v>74</v>
      </c>
      <c r="D1790" s="9">
        <v>204</v>
      </c>
      <c r="E1790" s="9">
        <v>184</v>
      </c>
      <c r="F1790" s="9">
        <v>79</v>
      </c>
    </row>
    <row r="1791" spans="1:6" x14ac:dyDescent="0.3">
      <c r="A1791" s="3" t="s">
        <v>156</v>
      </c>
      <c r="B1791" s="7" t="s">
        <v>55</v>
      </c>
      <c r="C1791" s="7" t="s">
        <v>76</v>
      </c>
      <c r="D1791" s="9">
        <v>203</v>
      </c>
      <c r="E1791" s="9">
        <v>189</v>
      </c>
      <c r="F1791" s="9">
        <v>80</v>
      </c>
    </row>
    <row r="1792" spans="1:6" x14ac:dyDescent="0.3">
      <c r="A1792" s="3" t="s">
        <v>156</v>
      </c>
      <c r="B1792" s="7" t="s">
        <v>56</v>
      </c>
      <c r="C1792" s="7" t="s">
        <v>62</v>
      </c>
      <c r="D1792" s="9">
        <v>223</v>
      </c>
      <c r="E1792" s="9">
        <v>201</v>
      </c>
      <c r="F1792" s="9">
        <v>90</v>
      </c>
    </row>
    <row r="1793" spans="1:6" x14ac:dyDescent="0.3">
      <c r="A1793" s="3" t="s">
        <v>156</v>
      </c>
      <c r="B1793" s="7" t="s">
        <v>56</v>
      </c>
      <c r="C1793" s="7" t="s">
        <v>66</v>
      </c>
      <c r="D1793" s="9">
        <v>224</v>
      </c>
      <c r="E1793" s="9">
        <v>206</v>
      </c>
      <c r="F1793" s="9">
        <v>91</v>
      </c>
    </row>
    <row r="1794" spans="1:6" x14ac:dyDescent="0.3">
      <c r="A1794" s="3" t="s">
        <v>156</v>
      </c>
      <c r="B1794" s="7" t="s">
        <v>56</v>
      </c>
      <c r="C1794" s="7" t="s">
        <v>70</v>
      </c>
      <c r="D1794" s="9">
        <v>222</v>
      </c>
      <c r="E1794" s="9">
        <v>210</v>
      </c>
      <c r="F1794" s="9">
        <v>92</v>
      </c>
    </row>
    <row r="1795" spans="1:6" x14ac:dyDescent="0.3">
      <c r="A1795" s="3" t="s">
        <v>156</v>
      </c>
      <c r="B1795" s="7" t="s">
        <v>56</v>
      </c>
      <c r="C1795" s="7" t="s">
        <v>74</v>
      </c>
      <c r="D1795" s="9">
        <v>224</v>
      </c>
      <c r="E1795" s="9">
        <v>201</v>
      </c>
      <c r="F1795" s="9">
        <v>89</v>
      </c>
    </row>
    <row r="1796" spans="1:6" x14ac:dyDescent="0.3">
      <c r="A1796" s="3" t="s">
        <v>156</v>
      </c>
      <c r="B1796" s="7" t="s">
        <v>56</v>
      </c>
      <c r="C1796" s="7" t="s">
        <v>76</v>
      </c>
      <c r="D1796" s="9">
        <v>223</v>
      </c>
      <c r="E1796" s="9">
        <v>210</v>
      </c>
      <c r="F1796" s="9">
        <v>90</v>
      </c>
    </row>
    <row r="1797" spans="1:6" x14ac:dyDescent="0.3">
      <c r="A1797" s="3" t="s">
        <v>156</v>
      </c>
      <c r="B1797" s="7" t="s">
        <v>57</v>
      </c>
      <c r="C1797" s="7" t="s">
        <v>62</v>
      </c>
      <c r="D1797" s="9">
        <v>193</v>
      </c>
      <c r="E1797" s="9">
        <v>174</v>
      </c>
      <c r="F1797" s="9">
        <v>85</v>
      </c>
    </row>
    <row r="1798" spans="1:6" x14ac:dyDescent="0.3">
      <c r="A1798" s="3" t="s">
        <v>156</v>
      </c>
      <c r="B1798" s="7" t="s">
        <v>57</v>
      </c>
      <c r="C1798" s="7" t="s">
        <v>66</v>
      </c>
      <c r="D1798" s="9">
        <v>194</v>
      </c>
      <c r="E1798" s="9">
        <v>177</v>
      </c>
      <c r="F1798" s="9">
        <v>86</v>
      </c>
    </row>
    <row r="1799" spans="1:6" x14ac:dyDescent="0.3">
      <c r="A1799" s="3" t="s">
        <v>156</v>
      </c>
      <c r="B1799" s="7" t="s">
        <v>57</v>
      </c>
      <c r="C1799" s="7" t="s">
        <v>70</v>
      </c>
      <c r="D1799" s="9">
        <v>192</v>
      </c>
      <c r="E1799" s="9">
        <v>182</v>
      </c>
      <c r="F1799" s="9">
        <v>87</v>
      </c>
    </row>
    <row r="1800" spans="1:6" x14ac:dyDescent="0.3">
      <c r="A1800" s="3" t="s">
        <v>156</v>
      </c>
      <c r="B1800" s="7" t="s">
        <v>57</v>
      </c>
      <c r="C1800" s="7" t="s">
        <v>74</v>
      </c>
      <c r="D1800" s="9">
        <v>194</v>
      </c>
      <c r="E1800" s="9">
        <v>175</v>
      </c>
      <c r="F1800" s="9">
        <v>84</v>
      </c>
    </row>
    <row r="1801" spans="1:6" x14ac:dyDescent="0.3">
      <c r="A1801" s="3" t="s">
        <v>156</v>
      </c>
      <c r="B1801" s="7" t="s">
        <v>57</v>
      </c>
      <c r="C1801" s="7" t="s">
        <v>76</v>
      </c>
      <c r="D1801" s="9">
        <v>193</v>
      </c>
      <c r="E1801" s="9">
        <v>180</v>
      </c>
      <c r="F1801" s="9">
        <v>85</v>
      </c>
    </row>
    <row r="1802" spans="1:6" x14ac:dyDescent="0.3">
      <c r="A1802" s="3" t="s">
        <v>156</v>
      </c>
      <c r="B1802" s="7" t="s">
        <v>58</v>
      </c>
      <c r="C1802" s="7" t="s">
        <v>62</v>
      </c>
      <c r="D1802" s="9">
        <v>5712</v>
      </c>
      <c r="E1802" s="9">
        <v>5089</v>
      </c>
      <c r="F1802" s="9">
        <v>950</v>
      </c>
    </row>
    <row r="1803" spans="1:6" x14ac:dyDescent="0.3">
      <c r="A1803" s="3" t="s">
        <v>156</v>
      </c>
      <c r="B1803" s="7" t="s">
        <v>58</v>
      </c>
      <c r="C1803" s="7" t="s">
        <v>66</v>
      </c>
      <c r="D1803" s="9">
        <v>5729</v>
      </c>
      <c r="E1803" s="9">
        <v>5321</v>
      </c>
      <c r="F1803" s="9">
        <v>960</v>
      </c>
    </row>
    <row r="1804" spans="1:6" x14ac:dyDescent="0.3">
      <c r="A1804" s="3" t="s">
        <v>156</v>
      </c>
      <c r="B1804" s="7" t="s">
        <v>58</v>
      </c>
      <c r="C1804" s="7" t="s">
        <v>70</v>
      </c>
      <c r="D1804" s="9">
        <v>5695</v>
      </c>
      <c r="E1804" s="9">
        <v>5415</v>
      </c>
      <c r="F1804" s="9">
        <v>969</v>
      </c>
    </row>
    <row r="1805" spans="1:6" x14ac:dyDescent="0.3">
      <c r="A1805" s="3" t="s">
        <v>156</v>
      </c>
      <c r="B1805" s="7" t="s">
        <v>58</v>
      </c>
      <c r="C1805" s="7" t="s">
        <v>74</v>
      </c>
      <c r="D1805" s="9">
        <v>5741</v>
      </c>
      <c r="E1805" s="9">
        <v>5181</v>
      </c>
      <c r="F1805" s="9">
        <v>940</v>
      </c>
    </row>
    <row r="1806" spans="1:6" x14ac:dyDescent="0.3">
      <c r="A1806" s="3" t="s">
        <v>156</v>
      </c>
      <c r="B1806" s="7" t="s">
        <v>58</v>
      </c>
      <c r="C1806" s="7" t="s">
        <v>76</v>
      </c>
      <c r="D1806" s="9">
        <v>5723</v>
      </c>
      <c r="E1806" s="9">
        <v>5324</v>
      </c>
      <c r="F1806" s="9">
        <v>950</v>
      </c>
    </row>
    <row r="1807" spans="1:6" x14ac:dyDescent="0.3">
      <c r="A1807" s="3" t="s">
        <v>156</v>
      </c>
      <c r="B1807" s="7" t="s">
        <v>59</v>
      </c>
      <c r="C1807" s="7" t="s">
        <v>62</v>
      </c>
      <c r="D1807" s="9">
        <v>5559</v>
      </c>
      <c r="E1807" s="9">
        <v>4977</v>
      </c>
      <c r="F1807" s="9">
        <v>930</v>
      </c>
    </row>
    <row r="1808" spans="1:6" x14ac:dyDescent="0.3">
      <c r="A1808" s="3" t="s">
        <v>156</v>
      </c>
      <c r="B1808" s="7" t="s">
        <v>59</v>
      </c>
      <c r="C1808" s="7" t="s">
        <v>66</v>
      </c>
      <c r="D1808" s="9">
        <v>5576</v>
      </c>
      <c r="E1808" s="9">
        <v>5073</v>
      </c>
      <c r="F1808" s="9">
        <v>939</v>
      </c>
    </row>
    <row r="1809" spans="1:6" x14ac:dyDescent="0.3">
      <c r="A1809" s="3" t="s">
        <v>156</v>
      </c>
      <c r="B1809" s="7" t="s">
        <v>59</v>
      </c>
      <c r="C1809" s="7" t="s">
        <v>70</v>
      </c>
      <c r="D1809" s="9">
        <v>5542</v>
      </c>
      <c r="E1809" s="9">
        <v>5229</v>
      </c>
      <c r="F1809" s="9">
        <v>949</v>
      </c>
    </row>
    <row r="1810" spans="1:6" x14ac:dyDescent="0.3">
      <c r="A1810" s="3" t="s">
        <v>156</v>
      </c>
      <c r="B1810" s="7" t="s">
        <v>59</v>
      </c>
      <c r="C1810" s="7" t="s">
        <v>74</v>
      </c>
      <c r="D1810" s="9">
        <v>5587</v>
      </c>
      <c r="E1810" s="9">
        <v>5021</v>
      </c>
      <c r="F1810" s="9">
        <v>921</v>
      </c>
    </row>
    <row r="1811" spans="1:6" x14ac:dyDescent="0.3">
      <c r="A1811" s="3" t="s">
        <v>156</v>
      </c>
      <c r="B1811" s="7" t="s">
        <v>59</v>
      </c>
      <c r="C1811" s="7" t="s">
        <v>76</v>
      </c>
      <c r="D1811" s="9">
        <v>5570</v>
      </c>
      <c r="E1811" s="9">
        <v>5183</v>
      </c>
      <c r="F1811" s="9">
        <v>930</v>
      </c>
    </row>
    <row r="1812" spans="1:6" x14ac:dyDescent="0.3">
      <c r="A1812" s="3" t="s">
        <v>156</v>
      </c>
      <c r="B1812" s="7" t="s">
        <v>60</v>
      </c>
      <c r="C1812" s="7" t="s">
        <v>62</v>
      </c>
      <c r="D1812" s="9">
        <v>5406</v>
      </c>
      <c r="E1812" s="9">
        <v>4897</v>
      </c>
      <c r="F1812" s="9">
        <v>920</v>
      </c>
    </row>
    <row r="1813" spans="1:6" x14ac:dyDescent="0.3">
      <c r="A1813" s="3" t="s">
        <v>156</v>
      </c>
      <c r="B1813" s="7" t="s">
        <v>60</v>
      </c>
      <c r="C1813" s="7" t="s">
        <v>66</v>
      </c>
      <c r="D1813" s="9">
        <v>5422</v>
      </c>
      <c r="E1813" s="9">
        <v>4991</v>
      </c>
      <c r="F1813" s="9">
        <v>929</v>
      </c>
    </row>
    <row r="1814" spans="1:6" x14ac:dyDescent="0.3">
      <c r="A1814" s="3" t="s">
        <v>156</v>
      </c>
      <c r="B1814" s="7" t="s">
        <v>60</v>
      </c>
      <c r="C1814" s="7" t="s">
        <v>70</v>
      </c>
      <c r="D1814" s="9">
        <v>5390</v>
      </c>
      <c r="E1814" s="9">
        <v>5151</v>
      </c>
      <c r="F1814" s="9">
        <v>938</v>
      </c>
    </row>
    <row r="1815" spans="1:6" x14ac:dyDescent="0.3">
      <c r="A1815" s="3" t="s">
        <v>156</v>
      </c>
      <c r="B1815" s="7" t="s">
        <v>60</v>
      </c>
      <c r="C1815" s="7" t="s">
        <v>74</v>
      </c>
      <c r="D1815" s="9">
        <v>5433</v>
      </c>
      <c r="E1815" s="9">
        <v>4905</v>
      </c>
      <c r="F1815" s="9">
        <v>911</v>
      </c>
    </row>
    <row r="1816" spans="1:6" x14ac:dyDescent="0.3">
      <c r="A1816" s="3" t="s">
        <v>156</v>
      </c>
      <c r="B1816" s="7" t="s">
        <v>60</v>
      </c>
      <c r="C1816" s="7" t="s">
        <v>76</v>
      </c>
      <c r="D1816" s="9">
        <v>5417</v>
      </c>
      <c r="E1816" s="9">
        <v>5097</v>
      </c>
      <c r="F1816" s="9">
        <v>920</v>
      </c>
    </row>
    <row r="1817" spans="1:6" x14ac:dyDescent="0.3">
      <c r="A1817" s="3" t="s">
        <v>156</v>
      </c>
      <c r="B1817" s="7" t="s">
        <v>61</v>
      </c>
      <c r="C1817" s="7" t="s">
        <v>62</v>
      </c>
      <c r="D1817" s="9">
        <v>1326</v>
      </c>
      <c r="E1817" s="9">
        <v>1186</v>
      </c>
      <c r="F1817" s="9">
        <v>345</v>
      </c>
    </row>
    <row r="1818" spans="1:6" x14ac:dyDescent="0.3">
      <c r="A1818" s="3" t="s">
        <v>156</v>
      </c>
      <c r="B1818" s="7" t="s">
        <v>61</v>
      </c>
      <c r="C1818" s="7" t="s">
        <v>66</v>
      </c>
      <c r="D1818" s="9">
        <v>1330</v>
      </c>
      <c r="E1818" s="9">
        <v>1226</v>
      </c>
      <c r="F1818" s="9">
        <v>348</v>
      </c>
    </row>
    <row r="1819" spans="1:6" x14ac:dyDescent="0.3">
      <c r="A1819" s="3" t="s">
        <v>156</v>
      </c>
      <c r="B1819" s="7" t="s">
        <v>61</v>
      </c>
      <c r="C1819" s="7" t="s">
        <v>70</v>
      </c>
      <c r="D1819" s="9">
        <v>1322</v>
      </c>
      <c r="E1819" s="9">
        <v>1253</v>
      </c>
      <c r="F1819" s="9">
        <v>352</v>
      </c>
    </row>
    <row r="1820" spans="1:6" x14ac:dyDescent="0.3">
      <c r="A1820" s="3" t="s">
        <v>156</v>
      </c>
      <c r="B1820" s="7" t="s">
        <v>61</v>
      </c>
      <c r="C1820" s="7" t="s">
        <v>74</v>
      </c>
      <c r="D1820" s="9">
        <v>1333</v>
      </c>
      <c r="E1820" s="9">
        <v>1204</v>
      </c>
      <c r="F1820" s="9">
        <v>342</v>
      </c>
    </row>
    <row r="1821" spans="1:6" x14ac:dyDescent="0.3">
      <c r="A1821" s="3" t="s">
        <v>156</v>
      </c>
      <c r="B1821" s="7" t="s">
        <v>61</v>
      </c>
      <c r="C1821" s="7" t="s">
        <v>76</v>
      </c>
      <c r="D1821" s="9">
        <v>1329</v>
      </c>
      <c r="E1821" s="9">
        <v>1236</v>
      </c>
      <c r="F1821" s="9">
        <v>345</v>
      </c>
    </row>
    <row r="1822" spans="1:6" x14ac:dyDescent="0.3">
      <c r="A1822" s="3" t="s">
        <v>159</v>
      </c>
      <c r="B1822" s="7" t="s">
        <v>46</v>
      </c>
      <c r="C1822" s="7" t="s">
        <v>62</v>
      </c>
      <c r="D1822" s="9">
        <v>325</v>
      </c>
      <c r="E1822" s="9">
        <v>293</v>
      </c>
      <c r="F1822" s="9">
        <v>185</v>
      </c>
    </row>
    <row r="1823" spans="1:6" x14ac:dyDescent="0.3">
      <c r="A1823" s="3" t="s">
        <v>159</v>
      </c>
      <c r="B1823" s="7" t="s">
        <v>46</v>
      </c>
      <c r="C1823" s="7" t="s">
        <v>66</v>
      </c>
      <c r="D1823" s="9">
        <v>326</v>
      </c>
      <c r="E1823" s="9">
        <v>298</v>
      </c>
      <c r="F1823" s="9">
        <v>187</v>
      </c>
    </row>
    <row r="1824" spans="1:6" x14ac:dyDescent="0.3">
      <c r="A1824" s="3" t="s">
        <v>159</v>
      </c>
      <c r="B1824" s="7" t="s">
        <v>46</v>
      </c>
      <c r="C1824" s="7" t="s">
        <v>70</v>
      </c>
      <c r="D1824" s="9">
        <v>324</v>
      </c>
      <c r="E1824" s="9">
        <v>310</v>
      </c>
      <c r="F1824" s="9">
        <v>189</v>
      </c>
    </row>
    <row r="1825" spans="1:6" x14ac:dyDescent="0.3">
      <c r="A1825" s="3" t="s">
        <v>159</v>
      </c>
      <c r="B1825" s="7" t="s">
        <v>46</v>
      </c>
      <c r="C1825" s="7" t="s">
        <v>74</v>
      </c>
      <c r="D1825" s="9">
        <v>327</v>
      </c>
      <c r="E1825" s="9">
        <v>293</v>
      </c>
      <c r="F1825" s="9">
        <v>183</v>
      </c>
    </row>
    <row r="1826" spans="1:6" x14ac:dyDescent="0.3">
      <c r="A1826" s="3" t="s">
        <v>159</v>
      </c>
      <c r="B1826" s="7" t="s">
        <v>46</v>
      </c>
      <c r="C1826" s="7" t="s">
        <v>76</v>
      </c>
      <c r="D1826" s="9">
        <v>326</v>
      </c>
      <c r="E1826" s="9">
        <v>307</v>
      </c>
      <c r="F1826" s="9">
        <v>185</v>
      </c>
    </row>
    <row r="1827" spans="1:6" x14ac:dyDescent="0.3">
      <c r="A1827" s="3" t="s">
        <v>159</v>
      </c>
      <c r="B1827" s="7" t="s">
        <v>49</v>
      </c>
      <c r="C1827" s="7" t="s">
        <v>62</v>
      </c>
      <c r="D1827" s="9">
        <v>336</v>
      </c>
      <c r="E1827" s="9">
        <v>303</v>
      </c>
      <c r="F1827" s="9">
        <v>195</v>
      </c>
    </row>
    <row r="1828" spans="1:6" x14ac:dyDescent="0.3">
      <c r="A1828" s="3" t="s">
        <v>159</v>
      </c>
      <c r="B1828" s="7" t="s">
        <v>49</v>
      </c>
      <c r="C1828" s="7" t="s">
        <v>66</v>
      </c>
      <c r="D1828" s="9">
        <v>337</v>
      </c>
      <c r="E1828" s="9">
        <v>312</v>
      </c>
      <c r="F1828" s="9">
        <v>197</v>
      </c>
    </row>
    <row r="1829" spans="1:6" x14ac:dyDescent="0.3">
      <c r="A1829" s="3" t="s">
        <v>159</v>
      </c>
      <c r="B1829" s="7" t="s">
        <v>49</v>
      </c>
      <c r="C1829" s="7" t="s">
        <v>70</v>
      </c>
      <c r="D1829" s="9">
        <v>335</v>
      </c>
      <c r="E1829" s="9">
        <v>315</v>
      </c>
      <c r="F1829" s="9">
        <v>199</v>
      </c>
    </row>
    <row r="1830" spans="1:6" x14ac:dyDescent="0.3">
      <c r="A1830" s="3" t="s">
        <v>159</v>
      </c>
      <c r="B1830" s="7" t="s">
        <v>49</v>
      </c>
      <c r="C1830" s="7" t="s">
        <v>74</v>
      </c>
      <c r="D1830" s="9">
        <v>338</v>
      </c>
      <c r="E1830" s="9">
        <v>303</v>
      </c>
      <c r="F1830" s="9">
        <v>193</v>
      </c>
    </row>
    <row r="1831" spans="1:6" x14ac:dyDescent="0.3">
      <c r="A1831" s="3" t="s">
        <v>159</v>
      </c>
      <c r="B1831" s="7" t="s">
        <v>49</v>
      </c>
      <c r="C1831" s="7" t="s">
        <v>76</v>
      </c>
      <c r="D1831" s="9">
        <v>337</v>
      </c>
      <c r="E1831" s="9">
        <v>317</v>
      </c>
      <c r="F1831" s="9">
        <v>195</v>
      </c>
    </row>
    <row r="1832" spans="1:6" x14ac:dyDescent="0.3">
      <c r="A1832" s="3" t="s">
        <v>159</v>
      </c>
      <c r="B1832" s="7" t="s">
        <v>50</v>
      </c>
      <c r="C1832" s="7" t="s">
        <v>62</v>
      </c>
      <c r="D1832" s="9">
        <v>346</v>
      </c>
      <c r="E1832" s="9">
        <v>314</v>
      </c>
      <c r="F1832" s="9">
        <v>200</v>
      </c>
    </row>
    <row r="1833" spans="1:6" x14ac:dyDescent="0.3">
      <c r="A1833" s="3" t="s">
        <v>159</v>
      </c>
      <c r="B1833" s="7" t="s">
        <v>50</v>
      </c>
      <c r="C1833" s="7" t="s">
        <v>66</v>
      </c>
      <c r="D1833" s="9">
        <v>347</v>
      </c>
      <c r="E1833" s="9">
        <v>317</v>
      </c>
      <c r="F1833" s="9">
        <v>202</v>
      </c>
    </row>
    <row r="1834" spans="1:6" x14ac:dyDescent="0.3">
      <c r="A1834" s="3" t="s">
        <v>159</v>
      </c>
      <c r="B1834" s="7" t="s">
        <v>50</v>
      </c>
      <c r="C1834" s="7" t="s">
        <v>70</v>
      </c>
      <c r="D1834" s="9">
        <v>345</v>
      </c>
      <c r="E1834" s="9">
        <v>327</v>
      </c>
      <c r="F1834" s="9">
        <v>204</v>
      </c>
    </row>
    <row r="1835" spans="1:6" x14ac:dyDescent="0.3">
      <c r="A1835" s="3" t="s">
        <v>159</v>
      </c>
      <c r="B1835" s="7" t="s">
        <v>50</v>
      </c>
      <c r="C1835" s="7" t="s">
        <v>74</v>
      </c>
      <c r="D1835" s="9">
        <v>348</v>
      </c>
      <c r="E1835" s="9">
        <v>311</v>
      </c>
      <c r="F1835" s="9">
        <v>198</v>
      </c>
    </row>
    <row r="1836" spans="1:6" x14ac:dyDescent="0.3">
      <c r="A1836" s="3" t="s">
        <v>159</v>
      </c>
      <c r="B1836" s="7" t="s">
        <v>50</v>
      </c>
      <c r="C1836" s="7" t="s">
        <v>76</v>
      </c>
      <c r="D1836" s="9">
        <v>347</v>
      </c>
      <c r="E1836" s="9">
        <v>327</v>
      </c>
      <c r="F1836" s="9">
        <v>200</v>
      </c>
    </row>
    <row r="1837" spans="1:6" x14ac:dyDescent="0.3">
      <c r="A1837" s="3" t="s">
        <v>159</v>
      </c>
      <c r="B1837" s="7" t="s">
        <v>51</v>
      </c>
      <c r="C1837" s="7" t="s">
        <v>62</v>
      </c>
      <c r="D1837" s="9">
        <v>387</v>
      </c>
      <c r="E1837" s="9">
        <v>351</v>
      </c>
      <c r="F1837" s="9">
        <v>215</v>
      </c>
    </row>
    <row r="1838" spans="1:6" x14ac:dyDescent="0.3">
      <c r="A1838" s="3" t="s">
        <v>159</v>
      </c>
      <c r="B1838" s="7" t="s">
        <v>51</v>
      </c>
      <c r="C1838" s="7" t="s">
        <v>66</v>
      </c>
      <c r="D1838" s="9">
        <v>388</v>
      </c>
      <c r="E1838" s="9">
        <v>358</v>
      </c>
      <c r="F1838" s="9">
        <v>217</v>
      </c>
    </row>
    <row r="1839" spans="1:6" x14ac:dyDescent="0.3">
      <c r="A1839" s="3" t="s">
        <v>159</v>
      </c>
      <c r="B1839" s="7" t="s">
        <v>51</v>
      </c>
      <c r="C1839" s="7" t="s">
        <v>70</v>
      </c>
      <c r="D1839" s="9">
        <v>386</v>
      </c>
      <c r="E1839" s="9">
        <v>364</v>
      </c>
      <c r="F1839" s="9">
        <v>219</v>
      </c>
    </row>
    <row r="1840" spans="1:6" x14ac:dyDescent="0.3">
      <c r="A1840" s="3" t="s">
        <v>159</v>
      </c>
      <c r="B1840" s="7" t="s">
        <v>51</v>
      </c>
      <c r="C1840" s="7" t="s">
        <v>74</v>
      </c>
      <c r="D1840" s="9">
        <v>389</v>
      </c>
      <c r="E1840" s="9">
        <v>347</v>
      </c>
      <c r="F1840" s="9">
        <v>213</v>
      </c>
    </row>
    <row r="1841" spans="1:6" x14ac:dyDescent="0.3">
      <c r="A1841" s="3" t="s">
        <v>159</v>
      </c>
      <c r="B1841" s="7" t="s">
        <v>51</v>
      </c>
      <c r="C1841" s="7" t="s">
        <v>76</v>
      </c>
      <c r="D1841" s="9">
        <v>388</v>
      </c>
      <c r="E1841" s="9">
        <v>366</v>
      </c>
      <c r="F1841" s="9">
        <v>215</v>
      </c>
    </row>
    <row r="1842" spans="1:6" x14ac:dyDescent="0.3">
      <c r="A1842" s="3" t="s">
        <v>159</v>
      </c>
      <c r="B1842" s="7" t="s">
        <v>52</v>
      </c>
      <c r="C1842" s="7" t="s">
        <v>62</v>
      </c>
      <c r="D1842" s="9">
        <v>285</v>
      </c>
      <c r="E1842" s="9">
        <v>258</v>
      </c>
      <c r="F1842" s="9">
        <v>180</v>
      </c>
    </row>
    <row r="1843" spans="1:6" x14ac:dyDescent="0.3">
      <c r="A1843" s="3" t="s">
        <v>159</v>
      </c>
      <c r="B1843" s="7" t="s">
        <v>52</v>
      </c>
      <c r="C1843" s="7" t="s">
        <v>66</v>
      </c>
      <c r="D1843" s="9">
        <v>286</v>
      </c>
      <c r="E1843" s="9">
        <v>265</v>
      </c>
      <c r="F1843" s="9">
        <v>182</v>
      </c>
    </row>
    <row r="1844" spans="1:6" x14ac:dyDescent="0.3">
      <c r="A1844" s="3" t="s">
        <v>159</v>
      </c>
      <c r="B1844" s="7" t="s">
        <v>52</v>
      </c>
      <c r="C1844" s="7" t="s">
        <v>70</v>
      </c>
      <c r="D1844" s="9">
        <v>284</v>
      </c>
      <c r="E1844" s="9">
        <v>268</v>
      </c>
      <c r="F1844" s="9">
        <v>184</v>
      </c>
    </row>
    <row r="1845" spans="1:6" x14ac:dyDescent="0.3">
      <c r="A1845" s="3" t="s">
        <v>159</v>
      </c>
      <c r="B1845" s="7" t="s">
        <v>52</v>
      </c>
      <c r="C1845" s="7" t="s">
        <v>74</v>
      </c>
      <c r="D1845" s="9">
        <v>286</v>
      </c>
      <c r="E1845" s="9">
        <v>257</v>
      </c>
      <c r="F1845" s="9">
        <v>178</v>
      </c>
    </row>
    <row r="1846" spans="1:6" x14ac:dyDescent="0.3">
      <c r="A1846" s="3" t="s">
        <v>159</v>
      </c>
      <c r="B1846" s="7" t="s">
        <v>52</v>
      </c>
      <c r="C1846" s="7" t="s">
        <v>76</v>
      </c>
      <c r="D1846" s="9">
        <v>286</v>
      </c>
      <c r="E1846" s="9">
        <v>270</v>
      </c>
      <c r="F1846" s="9">
        <v>180</v>
      </c>
    </row>
    <row r="1847" spans="1:6" x14ac:dyDescent="0.3">
      <c r="A1847" s="3" t="s">
        <v>159</v>
      </c>
      <c r="B1847" s="7" t="s">
        <v>54</v>
      </c>
      <c r="C1847" s="7" t="s">
        <v>62</v>
      </c>
      <c r="D1847" s="9">
        <v>183</v>
      </c>
      <c r="E1847" s="9">
        <v>164</v>
      </c>
      <c r="F1847" s="9">
        <v>70</v>
      </c>
    </row>
    <row r="1848" spans="1:6" x14ac:dyDescent="0.3">
      <c r="A1848" s="3" t="s">
        <v>159</v>
      </c>
      <c r="B1848" s="7" t="s">
        <v>54</v>
      </c>
      <c r="C1848" s="7" t="s">
        <v>66</v>
      </c>
      <c r="D1848" s="9">
        <v>184</v>
      </c>
      <c r="E1848" s="9">
        <v>169</v>
      </c>
      <c r="F1848" s="9">
        <v>71</v>
      </c>
    </row>
    <row r="1849" spans="1:6" x14ac:dyDescent="0.3">
      <c r="A1849" s="3" t="s">
        <v>159</v>
      </c>
      <c r="B1849" s="7" t="s">
        <v>54</v>
      </c>
      <c r="C1849" s="7" t="s">
        <v>70</v>
      </c>
      <c r="D1849" s="9">
        <v>182</v>
      </c>
      <c r="E1849" s="9">
        <v>173</v>
      </c>
      <c r="F1849" s="9">
        <v>71</v>
      </c>
    </row>
    <row r="1850" spans="1:6" x14ac:dyDescent="0.3">
      <c r="A1850" s="3" t="s">
        <v>159</v>
      </c>
      <c r="B1850" s="7" t="s">
        <v>54</v>
      </c>
      <c r="C1850" s="7" t="s">
        <v>74</v>
      </c>
      <c r="D1850" s="9">
        <v>184</v>
      </c>
      <c r="E1850" s="9">
        <v>166</v>
      </c>
      <c r="F1850" s="9">
        <v>69</v>
      </c>
    </row>
    <row r="1851" spans="1:6" x14ac:dyDescent="0.3">
      <c r="A1851" s="3" t="s">
        <v>159</v>
      </c>
      <c r="B1851" s="7" t="s">
        <v>54</v>
      </c>
      <c r="C1851" s="7" t="s">
        <v>76</v>
      </c>
      <c r="D1851" s="9">
        <v>183</v>
      </c>
      <c r="E1851" s="9">
        <v>172</v>
      </c>
      <c r="F1851" s="9">
        <v>70</v>
      </c>
    </row>
    <row r="1852" spans="1:6" x14ac:dyDescent="0.3">
      <c r="A1852" s="3" t="s">
        <v>159</v>
      </c>
      <c r="B1852" s="7" t="s">
        <v>55</v>
      </c>
      <c r="C1852" s="7" t="s">
        <v>62</v>
      </c>
      <c r="D1852" s="9">
        <v>203</v>
      </c>
      <c r="E1852" s="9">
        <v>182</v>
      </c>
      <c r="F1852" s="9">
        <v>80</v>
      </c>
    </row>
    <row r="1853" spans="1:6" x14ac:dyDescent="0.3">
      <c r="A1853" s="3" t="s">
        <v>159</v>
      </c>
      <c r="B1853" s="7" t="s">
        <v>55</v>
      </c>
      <c r="C1853" s="7" t="s">
        <v>66</v>
      </c>
      <c r="D1853" s="9">
        <v>204</v>
      </c>
      <c r="E1853" s="9">
        <v>188</v>
      </c>
      <c r="F1853" s="9">
        <v>81</v>
      </c>
    </row>
    <row r="1854" spans="1:6" x14ac:dyDescent="0.3">
      <c r="A1854" s="3" t="s">
        <v>159</v>
      </c>
      <c r="B1854" s="7" t="s">
        <v>55</v>
      </c>
      <c r="C1854" s="7" t="s">
        <v>70</v>
      </c>
      <c r="D1854" s="9">
        <v>202</v>
      </c>
      <c r="E1854" s="9">
        <v>192</v>
      </c>
      <c r="F1854" s="9">
        <v>82</v>
      </c>
    </row>
    <row r="1855" spans="1:6" x14ac:dyDescent="0.3">
      <c r="A1855" s="3" t="s">
        <v>159</v>
      </c>
      <c r="B1855" s="7" t="s">
        <v>55</v>
      </c>
      <c r="C1855" s="7" t="s">
        <v>74</v>
      </c>
      <c r="D1855" s="9">
        <v>204</v>
      </c>
      <c r="E1855" s="9">
        <v>183</v>
      </c>
      <c r="F1855" s="9">
        <v>79</v>
      </c>
    </row>
    <row r="1856" spans="1:6" x14ac:dyDescent="0.3">
      <c r="A1856" s="3" t="s">
        <v>159</v>
      </c>
      <c r="B1856" s="7" t="s">
        <v>55</v>
      </c>
      <c r="C1856" s="7" t="s">
        <v>76</v>
      </c>
      <c r="D1856" s="9">
        <v>203</v>
      </c>
      <c r="E1856" s="9">
        <v>192</v>
      </c>
      <c r="F1856" s="9">
        <v>80</v>
      </c>
    </row>
    <row r="1857" spans="1:6" x14ac:dyDescent="0.3">
      <c r="A1857" s="3" t="s">
        <v>159</v>
      </c>
      <c r="B1857" s="7" t="s">
        <v>56</v>
      </c>
      <c r="C1857" s="7" t="s">
        <v>62</v>
      </c>
      <c r="D1857" s="9">
        <v>223</v>
      </c>
      <c r="E1857" s="9">
        <v>201</v>
      </c>
      <c r="F1857" s="9">
        <v>90</v>
      </c>
    </row>
    <row r="1858" spans="1:6" x14ac:dyDescent="0.3">
      <c r="A1858" s="3" t="s">
        <v>159</v>
      </c>
      <c r="B1858" s="7" t="s">
        <v>56</v>
      </c>
      <c r="C1858" s="7" t="s">
        <v>66</v>
      </c>
      <c r="D1858" s="9">
        <v>224</v>
      </c>
      <c r="E1858" s="9">
        <v>207</v>
      </c>
      <c r="F1858" s="9">
        <v>91</v>
      </c>
    </row>
    <row r="1859" spans="1:6" x14ac:dyDescent="0.3">
      <c r="A1859" s="3" t="s">
        <v>159</v>
      </c>
      <c r="B1859" s="7" t="s">
        <v>56</v>
      </c>
      <c r="C1859" s="7" t="s">
        <v>70</v>
      </c>
      <c r="D1859" s="9">
        <v>222</v>
      </c>
      <c r="E1859" s="9">
        <v>210</v>
      </c>
      <c r="F1859" s="9">
        <v>92</v>
      </c>
    </row>
    <row r="1860" spans="1:6" x14ac:dyDescent="0.3">
      <c r="A1860" s="3" t="s">
        <v>159</v>
      </c>
      <c r="B1860" s="7" t="s">
        <v>56</v>
      </c>
      <c r="C1860" s="7" t="s">
        <v>74</v>
      </c>
      <c r="D1860" s="9">
        <v>224</v>
      </c>
      <c r="E1860" s="9">
        <v>200</v>
      </c>
      <c r="F1860" s="9">
        <v>89</v>
      </c>
    </row>
    <row r="1861" spans="1:6" x14ac:dyDescent="0.3">
      <c r="A1861" s="3" t="s">
        <v>159</v>
      </c>
      <c r="B1861" s="7" t="s">
        <v>56</v>
      </c>
      <c r="C1861" s="7" t="s">
        <v>76</v>
      </c>
      <c r="D1861" s="9">
        <v>223</v>
      </c>
      <c r="E1861" s="9">
        <v>211</v>
      </c>
      <c r="F1861" s="9">
        <v>90</v>
      </c>
    </row>
    <row r="1862" spans="1:6" x14ac:dyDescent="0.3">
      <c r="A1862" s="3" t="s">
        <v>159</v>
      </c>
      <c r="B1862" s="7" t="s">
        <v>57</v>
      </c>
      <c r="C1862" s="7" t="s">
        <v>62</v>
      </c>
      <c r="D1862" s="9">
        <v>193</v>
      </c>
      <c r="E1862" s="9">
        <v>173</v>
      </c>
      <c r="F1862" s="9">
        <v>85</v>
      </c>
    </row>
    <row r="1863" spans="1:6" x14ac:dyDescent="0.3">
      <c r="A1863" s="3" t="s">
        <v>159</v>
      </c>
      <c r="B1863" s="7" t="s">
        <v>57</v>
      </c>
      <c r="C1863" s="7" t="s">
        <v>66</v>
      </c>
      <c r="D1863" s="9">
        <v>194</v>
      </c>
      <c r="E1863" s="9">
        <v>180</v>
      </c>
      <c r="F1863" s="9">
        <v>86</v>
      </c>
    </row>
    <row r="1864" spans="1:6" x14ac:dyDescent="0.3">
      <c r="A1864" s="3" t="s">
        <v>159</v>
      </c>
      <c r="B1864" s="7" t="s">
        <v>57</v>
      </c>
      <c r="C1864" s="7" t="s">
        <v>70</v>
      </c>
      <c r="D1864" s="9">
        <v>192</v>
      </c>
      <c r="E1864" s="9">
        <v>182</v>
      </c>
      <c r="F1864" s="9">
        <v>87</v>
      </c>
    </row>
    <row r="1865" spans="1:6" x14ac:dyDescent="0.3">
      <c r="A1865" s="3" t="s">
        <v>159</v>
      </c>
      <c r="B1865" s="7" t="s">
        <v>57</v>
      </c>
      <c r="C1865" s="7" t="s">
        <v>74</v>
      </c>
      <c r="D1865" s="9">
        <v>194</v>
      </c>
      <c r="E1865" s="9">
        <v>175</v>
      </c>
      <c r="F1865" s="9">
        <v>84</v>
      </c>
    </row>
    <row r="1866" spans="1:6" x14ac:dyDescent="0.3">
      <c r="A1866" s="3" t="s">
        <v>159</v>
      </c>
      <c r="B1866" s="7" t="s">
        <v>57</v>
      </c>
      <c r="C1866" s="7" t="s">
        <v>76</v>
      </c>
      <c r="D1866" s="9">
        <v>193</v>
      </c>
      <c r="E1866" s="9">
        <v>181</v>
      </c>
      <c r="F1866" s="9">
        <v>85</v>
      </c>
    </row>
    <row r="1867" spans="1:6" x14ac:dyDescent="0.3">
      <c r="A1867" s="3" t="s">
        <v>159</v>
      </c>
      <c r="B1867" s="7" t="s">
        <v>58</v>
      </c>
      <c r="C1867" s="7" t="s">
        <v>62</v>
      </c>
      <c r="D1867" s="9">
        <v>5712</v>
      </c>
      <c r="E1867" s="9">
        <v>5144</v>
      </c>
      <c r="F1867" s="9">
        <v>950</v>
      </c>
    </row>
    <row r="1868" spans="1:6" x14ac:dyDescent="0.3">
      <c r="A1868" s="3" t="s">
        <v>159</v>
      </c>
      <c r="B1868" s="7" t="s">
        <v>58</v>
      </c>
      <c r="C1868" s="7" t="s">
        <v>66</v>
      </c>
      <c r="D1868" s="9">
        <v>5729</v>
      </c>
      <c r="E1868" s="9">
        <v>5268</v>
      </c>
      <c r="F1868" s="9">
        <v>960</v>
      </c>
    </row>
    <row r="1869" spans="1:6" x14ac:dyDescent="0.3">
      <c r="A1869" s="3" t="s">
        <v>159</v>
      </c>
      <c r="B1869" s="7" t="s">
        <v>58</v>
      </c>
      <c r="C1869" s="7" t="s">
        <v>70</v>
      </c>
      <c r="D1869" s="9">
        <v>5695</v>
      </c>
      <c r="E1869" s="9">
        <v>5415</v>
      </c>
      <c r="F1869" s="9">
        <v>969</v>
      </c>
    </row>
    <row r="1870" spans="1:6" x14ac:dyDescent="0.3">
      <c r="A1870" s="3" t="s">
        <v>159</v>
      </c>
      <c r="B1870" s="7" t="s">
        <v>58</v>
      </c>
      <c r="C1870" s="7" t="s">
        <v>74</v>
      </c>
      <c r="D1870" s="9">
        <v>5741</v>
      </c>
      <c r="E1870" s="9">
        <v>5198</v>
      </c>
      <c r="F1870" s="9">
        <v>940</v>
      </c>
    </row>
    <row r="1871" spans="1:6" x14ac:dyDescent="0.3">
      <c r="A1871" s="3" t="s">
        <v>159</v>
      </c>
      <c r="B1871" s="7" t="s">
        <v>58</v>
      </c>
      <c r="C1871" s="7" t="s">
        <v>76</v>
      </c>
      <c r="D1871" s="9">
        <v>5723</v>
      </c>
      <c r="E1871" s="9">
        <v>5368</v>
      </c>
      <c r="F1871" s="9">
        <v>950</v>
      </c>
    </row>
    <row r="1872" spans="1:6" x14ac:dyDescent="0.3">
      <c r="A1872" s="3" t="s">
        <v>159</v>
      </c>
      <c r="B1872" s="7" t="s">
        <v>59</v>
      </c>
      <c r="C1872" s="7" t="s">
        <v>62</v>
      </c>
      <c r="D1872" s="9">
        <v>5559</v>
      </c>
      <c r="E1872" s="9">
        <v>4969</v>
      </c>
      <c r="F1872" s="9">
        <v>930</v>
      </c>
    </row>
    <row r="1873" spans="1:6" x14ac:dyDescent="0.3">
      <c r="A1873" s="3" t="s">
        <v>159</v>
      </c>
      <c r="B1873" s="7" t="s">
        <v>59</v>
      </c>
      <c r="C1873" s="7" t="s">
        <v>66</v>
      </c>
      <c r="D1873" s="9">
        <v>5576</v>
      </c>
      <c r="E1873" s="9">
        <v>5113</v>
      </c>
      <c r="F1873" s="9">
        <v>939</v>
      </c>
    </row>
    <row r="1874" spans="1:6" x14ac:dyDescent="0.3">
      <c r="A1874" s="3" t="s">
        <v>159</v>
      </c>
      <c r="B1874" s="7" t="s">
        <v>59</v>
      </c>
      <c r="C1874" s="7" t="s">
        <v>70</v>
      </c>
      <c r="D1874" s="9">
        <v>5542</v>
      </c>
      <c r="E1874" s="9">
        <v>5222</v>
      </c>
      <c r="F1874" s="9">
        <v>949</v>
      </c>
    </row>
    <row r="1875" spans="1:6" x14ac:dyDescent="0.3">
      <c r="A1875" s="3" t="s">
        <v>159</v>
      </c>
      <c r="B1875" s="7" t="s">
        <v>59</v>
      </c>
      <c r="C1875" s="7" t="s">
        <v>74</v>
      </c>
      <c r="D1875" s="9">
        <v>5587</v>
      </c>
      <c r="E1875" s="9">
        <v>5025</v>
      </c>
      <c r="F1875" s="9">
        <v>921</v>
      </c>
    </row>
    <row r="1876" spans="1:6" x14ac:dyDescent="0.3">
      <c r="A1876" s="3" t="s">
        <v>159</v>
      </c>
      <c r="B1876" s="7" t="s">
        <v>59</v>
      </c>
      <c r="C1876" s="7" t="s">
        <v>76</v>
      </c>
      <c r="D1876" s="9">
        <v>5570</v>
      </c>
      <c r="E1876" s="9">
        <v>5185</v>
      </c>
      <c r="F1876" s="9">
        <v>930</v>
      </c>
    </row>
    <row r="1877" spans="1:6" x14ac:dyDescent="0.3">
      <c r="A1877" s="3" t="s">
        <v>159</v>
      </c>
      <c r="B1877" s="7" t="s">
        <v>60</v>
      </c>
      <c r="C1877" s="7" t="s">
        <v>62</v>
      </c>
      <c r="D1877" s="9">
        <v>5406</v>
      </c>
      <c r="E1877" s="9">
        <v>4877</v>
      </c>
      <c r="F1877" s="9">
        <v>920</v>
      </c>
    </row>
    <row r="1878" spans="1:6" x14ac:dyDescent="0.3">
      <c r="A1878" s="3" t="s">
        <v>159</v>
      </c>
      <c r="B1878" s="7" t="s">
        <v>60</v>
      </c>
      <c r="C1878" s="7" t="s">
        <v>66</v>
      </c>
      <c r="D1878" s="9">
        <v>5422</v>
      </c>
      <c r="E1878" s="9">
        <v>4959</v>
      </c>
      <c r="F1878" s="9">
        <v>929</v>
      </c>
    </row>
    <row r="1879" spans="1:6" x14ac:dyDescent="0.3">
      <c r="A1879" s="3" t="s">
        <v>159</v>
      </c>
      <c r="B1879" s="7" t="s">
        <v>60</v>
      </c>
      <c r="C1879" s="7" t="s">
        <v>70</v>
      </c>
      <c r="D1879" s="9">
        <v>5390</v>
      </c>
      <c r="E1879" s="9">
        <v>5123</v>
      </c>
      <c r="F1879" s="9">
        <v>938</v>
      </c>
    </row>
    <row r="1880" spans="1:6" x14ac:dyDescent="0.3">
      <c r="A1880" s="3" t="s">
        <v>159</v>
      </c>
      <c r="B1880" s="7" t="s">
        <v>60</v>
      </c>
      <c r="C1880" s="7" t="s">
        <v>74</v>
      </c>
      <c r="D1880" s="9">
        <v>5433</v>
      </c>
      <c r="E1880" s="9">
        <v>4932</v>
      </c>
      <c r="F1880" s="9">
        <v>911</v>
      </c>
    </row>
    <row r="1881" spans="1:6" x14ac:dyDescent="0.3">
      <c r="A1881" s="3" t="s">
        <v>159</v>
      </c>
      <c r="B1881" s="7" t="s">
        <v>60</v>
      </c>
      <c r="C1881" s="7" t="s">
        <v>76</v>
      </c>
      <c r="D1881" s="9">
        <v>5417</v>
      </c>
      <c r="E1881" s="9">
        <v>5121</v>
      </c>
      <c r="F1881" s="9">
        <v>920</v>
      </c>
    </row>
    <row r="1882" spans="1:6" x14ac:dyDescent="0.3">
      <c r="A1882" s="3" t="s">
        <v>159</v>
      </c>
      <c r="B1882" s="7" t="s">
        <v>61</v>
      </c>
      <c r="C1882" s="7" t="s">
        <v>62</v>
      </c>
      <c r="D1882" s="9">
        <v>1326</v>
      </c>
      <c r="E1882" s="9">
        <v>1194</v>
      </c>
      <c r="F1882" s="9">
        <v>345</v>
      </c>
    </row>
    <row r="1883" spans="1:6" x14ac:dyDescent="0.3">
      <c r="A1883" s="3" t="s">
        <v>159</v>
      </c>
      <c r="B1883" s="7" t="s">
        <v>61</v>
      </c>
      <c r="C1883" s="7" t="s">
        <v>66</v>
      </c>
      <c r="D1883" s="9">
        <v>1330</v>
      </c>
      <c r="E1883" s="9">
        <v>1219</v>
      </c>
      <c r="F1883" s="9">
        <v>348</v>
      </c>
    </row>
    <row r="1884" spans="1:6" x14ac:dyDescent="0.3">
      <c r="A1884" s="3" t="s">
        <v>159</v>
      </c>
      <c r="B1884" s="7" t="s">
        <v>61</v>
      </c>
      <c r="C1884" s="7" t="s">
        <v>70</v>
      </c>
      <c r="D1884" s="9">
        <v>1322</v>
      </c>
      <c r="E1884" s="9">
        <v>1251</v>
      </c>
      <c r="F1884" s="9">
        <v>352</v>
      </c>
    </row>
    <row r="1885" spans="1:6" x14ac:dyDescent="0.3">
      <c r="A1885" s="3" t="s">
        <v>159</v>
      </c>
      <c r="B1885" s="7" t="s">
        <v>61</v>
      </c>
      <c r="C1885" s="7" t="s">
        <v>74</v>
      </c>
      <c r="D1885" s="9">
        <v>1333</v>
      </c>
      <c r="E1885" s="9">
        <v>1198</v>
      </c>
      <c r="F1885" s="9">
        <v>342</v>
      </c>
    </row>
    <row r="1886" spans="1:6" x14ac:dyDescent="0.3">
      <c r="A1886" s="3" t="s">
        <v>159</v>
      </c>
      <c r="B1886" s="7" t="s">
        <v>61</v>
      </c>
      <c r="C1886" s="7" t="s">
        <v>76</v>
      </c>
      <c r="D1886" s="9">
        <v>1329</v>
      </c>
      <c r="E1886" s="9">
        <v>1251</v>
      </c>
      <c r="F1886" s="9">
        <v>345</v>
      </c>
    </row>
    <row r="1887" spans="1:6" x14ac:dyDescent="0.3">
      <c r="A1887" s="3" t="s">
        <v>160</v>
      </c>
      <c r="B1887" s="7" t="s">
        <v>46</v>
      </c>
      <c r="C1887" s="7" t="s">
        <v>62</v>
      </c>
      <c r="D1887" s="9">
        <v>325</v>
      </c>
      <c r="E1887" s="9">
        <v>291</v>
      </c>
      <c r="F1887" s="9">
        <v>185</v>
      </c>
    </row>
    <row r="1888" spans="1:6" x14ac:dyDescent="0.3">
      <c r="A1888" s="3" t="s">
        <v>160</v>
      </c>
      <c r="B1888" s="7" t="s">
        <v>46</v>
      </c>
      <c r="C1888" s="7" t="s">
        <v>66</v>
      </c>
      <c r="D1888" s="9">
        <v>326</v>
      </c>
      <c r="E1888" s="9">
        <v>299</v>
      </c>
      <c r="F1888" s="9">
        <v>187</v>
      </c>
    </row>
    <row r="1889" spans="1:6" x14ac:dyDescent="0.3">
      <c r="A1889" s="3" t="s">
        <v>160</v>
      </c>
      <c r="B1889" s="7" t="s">
        <v>46</v>
      </c>
      <c r="C1889" s="7" t="s">
        <v>70</v>
      </c>
      <c r="D1889" s="9">
        <v>324</v>
      </c>
      <c r="E1889" s="9">
        <v>304</v>
      </c>
      <c r="F1889" s="9">
        <v>189</v>
      </c>
    </row>
    <row r="1890" spans="1:6" x14ac:dyDescent="0.3">
      <c r="A1890" s="3" t="s">
        <v>160</v>
      </c>
      <c r="B1890" s="7" t="s">
        <v>46</v>
      </c>
      <c r="C1890" s="7" t="s">
        <v>74</v>
      </c>
      <c r="D1890" s="9">
        <v>327</v>
      </c>
      <c r="E1890" s="9">
        <v>293</v>
      </c>
      <c r="F1890" s="9">
        <v>183</v>
      </c>
    </row>
    <row r="1891" spans="1:6" x14ac:dyDescent="0.3">
      <c r="A1891" s="3" t="s">
        <v>160</v>
      </c>
      <c r="B1891" s="7" t="s">
        <v>46</v>
      </c>
      <c r="C1891" s="7" t="s">
        <v>76</v>
      </c>
      <c r="D1891" s="9">
        <v>326</v>
      </c>
      <c r="E1891" s="9">
        <v>309</v>
      </c>
      <c r="F1891" s="9">
        <v>185</v>
      </c>
    </row>
    <row r="1892" spans="1:6" x14ac:dyDescent="0.3">
      <c r="A1892" s="3" t="s">
        <v>160</v>
      </c>
      <c r="B1892" s="7" t="s">
        <v>49</v>
      </c>
      <c r="C1892" s="7" t="s">
        <v>62</v>
      </c>
      <c r="D1892" s="9">
        <v>336</v>
      </c>
      <c r="E1892" s="9">
        <v>303</v>
      </c>
      <c r="F1892" s="9">
        <v>195</v>
      </c>
    </row>
    <row r="1893" spans="1:6" x14ac:dyDescent="0.3">
      <c r="A1893" s="3" t="s">
        <v>160</v>
      </c>
      <c r="B1893" s="7" t="s">
        <v>49</v>
      </c>
      <c r="C1893" s="7" t="s">
        <v>66</v>
      </c>
      <c r="D1893" s="9">
        <v>337</v>
      </c>
      <c r="E1893" s="9">
        <v>310</v>
      </c>
      <c r="F1893" s="9">
        <v>197</v>
      </c>
    </row>
    <row r="1894" spans="1:6" x14ac:dyDescent="0.3">
      <c r="A1894" s="3" t="s">
        <v>160</v>
      </c>
      <c r="B1894" s="7" t="s">
        <v>49</v>
      </c>
      <c r="C1894" s="7" t="s">
        <v>70</v>
      </c>
      <c r="D1894" s="9">
        <v>335</v>
      </c>
      <c r="E1894" s="9">
        <v>319</v>
      </c>
      <c r="F1894" s="9">
        <v>199</v>
      </c>
    </row>
    <row r="1895" spans="1:6" x14ac:dyDescent="0.3">
      <c r="A1895" s="3" t="s">
        <v>160</v>
      </c>
      <c r="B1895" s="7" t="s">
        <v>49</v>
      </c>
      <c r="C1895" s="7" t="s">
        <v>74</v>
      </c>
      <c r="D1895" s="9">
        <v>338</v>
      </c>
      <c r="E1895" s="9">
        <v>304</v>
      </c>
      <c r="F1895" s="9">
        <v>193</v>
      </c>
    </row>
    <row r="1896" spans="1:6" x14ac:dyDescent="0.3">
      <c r="A1896" s="3" t="s">
        <v>160</v>
      </c>
      <c r="B1896" s="7" t="s">
        <v>49</v>
      </c>
      <c r="C1896" s="7" t="s">
        <v>76</v>
      </c>
      <c r="D1896" s="9">
        <v>337</v>
      </c>
      <c r="E1896" s="9">
        <v>315</v>
      </c>
      <c r="F1896" s="9">
        <v>195</v>
      </c>
    </row>
    <row r="1897" spans="1:6" x14ac:dyDescent="0.3">
      <c r="A1897" s="3" t="s">
        <v>160</v>
      </c>
      <c r="B1897" s="7" t="s">
        <v>50</v>
      </c>
      <c r="C1897" s="7" t="s">
        <v>62</v>
      </c>
      <c r="D1897" s="9">
        <v>346</v>
      </c>
      <c r="E1897" s="9">
        <v>314</v>
      </c>
      <c r="F1897" s="9">
        <v>200</v>
      </c>
    </row>
    <row r="1898" spans="1:6" x14ac:dyDescent="0.3">
      <c r="A1898" s="3" t="s">
        <v>160</v>
      </c>
      <c r="B1898" s="7" t="s">
        <v>50</v>
      </c>
      <c r="C1898" s="7" t="s">
        <v>66</v>
      </c>
      <c r="D1898" s="9">
        <v>347</v>
      </c>
      <c r="E1898" s="9">
        <v>317</v>
      </c>
      <c r="F1898" s="9">
        <v>202</v>
      </c>
    </row>
    <row r="1899" spans="1:6" x14ac:dyDescent="0.3">
      <c r="A1899" s="3" t="s">
        <v>160</v>
      </c>
      <c r="B1899" s="7" t="s">
        <v>50</v>
      </c>
      <c r="C1899" s="7" t="s">
        <v>70</v>
      </c>
      <c r="D1899" s="9">
        <v>345</v>
      </c>
      <c r="E1899" s="9">
        <v>326</v>
      </c>
      <c r="F1899" s="9">
        <v>204</v>
      </c>
    </row>
    <row r="1900" spans="1:6" x14ac:dyDescent="0.3">
      <c r="A1900" s="3" t="s">
        <v>160</v>
      </c>
      <c r="B1900" s="7" t="s">
        <v>50</v>
      </c>
      <c r="C1900" s="7" t="s">
        <v>74</v>
      </c>
      <c r="D1900" s="9">
        <v>348</v>
      </c>
      <c r="E1900" s="9">
        <v>312</v>
      </c>
      <c r="F1900" s="9">
        <v>198</v>
      </c>
    </row>
    <row r="1901" spans="1:6" x14ac:dyDescent="0.3">
      <c r="A1901" s="3" t="s">
        <v>160</v>
      </c>
      <c r="B1901" s="7" t="s">
        <v>50</v>
      </c>
      <c r="C1901" s="7" t="s">
        <v>76</v>
      </c>
      <c r="D1901" s="9">
        <v>347</v>
      </c>
      <c r="E1901" s="9">
        <v>321</v>
      </c>
      <c r="F1901" s="9">
        <v>200</v>
      </c>
    </row>
    <row r="1902" spans="1:6" x14ac:dyDescent="0.3">
      <c r="A1902" s="3" t="s">
        <v>160</v>
      </c>
      <c r="B1902" s="7" t="s">
        <v>51</v>
      </c>
      <c r="C1902" s="7" t="s">
        <v>62</v>
      </c>
      <c r="D1902" s="9">
        <v>387</v>
      </c>
      <c r="E1902" s="9">
        <v>349</v>
      </c>
      <c r="F1902" s="9">
        <v>215</v>
      </c>
    </row>
    <row r="1903" spans="1:6" x14ac:dyDescent="0.3">
      <c r="A1903" s="3" t="s">
        <v>160</v>
      </c>
      <c r="B1903" s="7" t="s">
        <v>51</v>
      </c>
      <c r="C1903" s="7" t="s">
        <v>66</v>
      </c>
      <c r="D1903" s="9">
        <v>388</v>
      </c>
      <c r="E1903" s="9">
        <v>357</v>
      </c>
      <c r="F1903" s="9">
        <v>217</v>
      </c>
    </row>
    <row r="1904" spans="1:6" x14ac:dyDescent="0.3">
      <c r="A1904" s="3" t="s">
        <v>160</v>
      </c>
      <c r="B1904" s="7" t="s">
        <v>51</v>
      </c>
      <c r="C1904" s="7" t="s">
        <v>70</v>
      </c>
      <c r="D1904" s="9">
        <v>386</v>
      </c>
      <c r="E1904" s="9">
        <v>368</v>
      </c>
      <c r="F1904" s="9">
        <v>219</v>
      </c>
    </row>
    <row r="1905" spans="1:6" x14ac:dyDescent="0.3">
      <c r="A1905" s="3" t="s">
        <v>160</v>
      </c>
      <c r="B1905" s="7" t="s">
        <v>51</v>
      </c>
      <c r="C1905" s="7" t="s">
        <v>74</v>
      </c>
      <c r="D1905" s="9">
        <v>389</v>
      </c>
      <c r="E1905" s="9">
        <v>350</v>
      </c>
      <c r="F1905" s="9">
        <v>213</v>
      </c>
    </row>
    <row r="1906" spans="1:6" x14ac:dyDescent="0.3">
      <c r="A1906" s="3" t="s">
        <v>160</v>
      </c>
      <c r="B1906" s="7" t="s">
        <v>51</v>
      </c>
      <c r="C1906" s="7" t="s">
        <v>76</v>
      </c>
      <c r="D1906" s="9">
        <v>388</v>
      </c>
      <c r="E1906" s="9">
        <v>365</v>
      </c>
      <c r="F1906" s="9">
        <v>215</v>
      </c>
    </row>
    <row r="1907" spans="1:6" x14ac:dyDescent="0.3">
      <c r="A1907" s="3" t="s">
        <v>160</v>
      </c>
      <c r="B1907" s="7" t="s">
        <v>52</v>
      </c>
      <c r="C1907" s="7" t="s">
        <v>62</v>
      </c>
      <c r="D1907" s="9">
        <v>285</v>
      </c>
      <c r="E1907" s="9">
        <v>257</v>
      </c>
      <c r="F1907" s="9">
        <v>180</v>
      </c>
    </row>
    <row r="1908" spans="1:6" x14ac:dyDescent="0.3">
      <c r="A1908" s="3" t="s">
        <v>160</v>
      </c>
      <c r="B1908" s="7" t="s">
        <v>52</v>
      </c>
      <c r="C1908" s="7" t="s">
        <v>66</v>
      </c>
      <c r="D1908" s="9">
        <v>286</v>
      </c>
      <c r="E1908" s="9">
        <v>264</v>
      </c>
      <c r="F1908" s="9">
        <v>182</v>
      </c>
    </row>
    <row r="1909" spans="1:6" x14ac:dyDescent="0.3">
      <c r="A1909" s="3" t="s">
        <v>160</v>
      </c>
      <c r="B1909" s="7" t="s">
        <v>52</v>
      </c>
      <c r="C1909" s="7" t="s">
        <v>70</v>
      </c>
      <c r="D1909" s="9">
        <v>284</v>
      </c>
      <c r="E1909" s="9">
        <v>272</v>
      </c>
      <c r="F1909" s="9">
        <v>184</v>
      </c>
    </row>
    <row r="1910" spans="1:6" x14ac:dyDescent="0.3">
      <c r="A1910" s="3" t="s">
        <v>160</v>
      </c>
      <c r="B1910" s="7" t="s">
        <v>52</v>
      </c>
      <c r="C1910" s="7" t="s">
        <v>74</v>
      </c>
      <c r="D1910" s="9">
        <v>286</v>
      </c>
      <c r="E1910" s="9">
        <v>257</v>
      </c>
      <c r="F1910" s="9">
        <v>178</v>
      </c>
    </row>
    <row r="1911" spans="1:6" x14ac:dyDescent="0.3">
      <c r="A1911" s="3" t="s">
        <v>160</v>
      </c>
      <c r="B1911" s="7" t="s">
        <v>52</v>
      </c>
      <c r="C1911" s="7" t="s">
        <v>76</v>
      </c>
      <c r="D1911" s="9">
        <v>286</v>
      </c>
      <c r="E1911" s="9">
        <v>269</v>
      </c>
      <c r="F1911" s="9">
        <v>180</v>
      </c>
    </row>
    <row r="1912" spans="1:6" x14ac:dyDescent="0.3">
      <c r="A1912" s="3" t="s">
        <v>160</v>
      </c>
      <c r="B1912" s="7" t="s">
        <v>54</v>
      </c>
      <c r="C1912" s="7" t="s">
        <v>62</v>
      </c>
      <c r="D1912" s="9">
        <v>183</v>
      </c>
      <c r="E1912" s="9">
        <v>166</v>
      </c>
      <c r="F1912" s="9">
        <v>70</v>
      </c>
    </row>
    <row r="1913" spans="1:6" x14ac:dyDescent="0.3">
      <c r="A1913" s="3" t="s">
        <v>160</v>
      </c>
      <c r="B1913" s="7" t="s">
        <v>54</v>
      </c>
      <c r="C1913" s="7" t="s">
        <v>66</v>
      </c>
      <c r="D1913" s="9">
        <v>184</v>
      </c>
      <c r="E1913" s="9">
        <v>170</v>
      </c>
      <c r="F1913" s="9">
        <v>71</v>
      </c>
    </row>
    <row r="1914" spans="1:6" x14ac:dyDescent="0.3">
      <c r="A1914" s="3" t="s">
        <v>160</v>
      </c>
      <c r="B1914" s="7" t="s">
        <v>54</v>
      </c>
      <c r="C1914" s="7" t="s">
        <v>70</v>
      </c>
      <c r="D1914" s="9">
        <v>182</v>
      </c>
      <c r="E1914" s="9">
        <v>174</v>
      </c>
      <c r="F1914" s="9">
        <v>71</v>
      </c>
    </row>
    <row r="1915" spans="1:6" x14ac:dyDescent="0.3">
      <c r="A1915" s="3" t="s">
        <v>160</v>
      </c>
      <c r="B1915" s="7" t="s">
        <v>54</v>
      </c>
      <c r="C1915" s="7" t="s">
        <v>74</v>
      </c>
      <c r="D1915" s="9">
        <v>184</v>
      </c>
      <c r="E1915" s="9">
        <v>166</v>
      </c>
      <c r="F1915" s="9">
        <v>69</v>
      </c>
    </row>
    <row r="1916" spans="1:6" x14ac:dyDescent="0.3">
      <c r="A1916" s="3" t="s">
        <v>160</v>
      </c>
      <c r="B1916" s="7" t="s">
        <v>54</v>
      </c>
      <c r="C1916" s="7" t="s">
        <v>76</v>
      </c>
      <c r="D1916" s="9">
        <v>183</v>
      </c>
      <c r="E1916" s="9">
        <v>173</v>
      </c>
      <c r="F1916" s="9">
        <v>70</v>
      </c>
    </row>
    <row r="1917" spans="1:6" x14ac:dyDescent="0.3">
      <c r="A1917" s="3" t="s">
        <v>160</v>
      </c>
      <c r="B1917" s="7" t="s">
        <v>55</v>
      </c>
      <c r="C1917" s="7" t="s">
        <v>62</v>
      </c>
      <c r="D1917" s="9">
        <v>203</v>
      </c>
      <c r="E1917" s="9">
        <v>183</v>
      </c>
      <c r="F1917" s="9">
        <v>80</v>
      </c>
    </row>
    <row r="1918" spans="1:6" x14ac:dyDescent="0.3">
      <c r="A1918" s="3" t="s">
        <v>160</v>
      </c>
      <c r="B1918" s="7" t="s">
        <v>55</v>
      </c>
      <c r="C1918" s="7" t="s">
        <v>66</v>
      </c>
      <c r="D1918" s="9">
        <v>204</v>
      </c>
      <c r="E1918" s="9">
        <v>188</v>
      </c>
      <c r="F1918" s="9">
        <v>81</v>
      </c>
    </row>
    <row r="1919" spans="1:6" x14ac:dyDescent="0.3">
      <c r="A1919" s="3" t="s">
        <v>160</v>
      </c>
      <c r="B1919" s="7" t="s">
        <v>55</v>
      </c>
      <c r="C1919" s="7" t="s">
        <v>70</v>
      </c>
      <c r="D1919" s="9">
        <v>202</v>
      </c>
      <c r="E1919" s="9">
        <v>192</v>
      </c>
      <c r="F1919" s="9">
        <v>82</v>
      </c>
    </row>
    <row r="1920" spans="1:6" x14ac:dyDescent="0.3">
      <c r="A1920" s="3" t="s">
        <v>160</v>
      </c>
      <c r="B1920" s="7" t="s">
        <v>55</v>
      </c>
      <c r="C1920" s="7" t="s">
        <v>74</v>
      </c>
      <c r="D1920" s="9">
        <v>204</v>
      </c>
      <c r="E1920" s="9">
        <v>183</v>
      </c>
      <c r="F1920" s="9">
        <v>79</v>
      </c>
    </row>
    <row r="1921" spans="1:6" x14ac:dyDescent="0.3">
      <c r="A1921" s="3" t="s">
        <v>160</v>
      </c>
      <c r="B1921" s="7" t="s">
        <v>55</v>
      </c>
      <c r="C1921" s="7" t="s">
        <v>76</v>
      </c>
      <c r="D1921" s="9">
        <v>203</v>
      </c>
      <c r="E1921" s="9">
        <v>190</v>
      </c>
      <c r="F1921" s="9">
        <v>80</v>
      </c>
    </row>
    <row r="1922" spans="1:6" x14ac:dyDescent="0.3">
      <c r="A1922" s="3" t="s">
        <v>160</v>
      </c>
      <c r="B1922" s="7" t="s">
        <v>56</v>
      </c>
      <c r="C1922" s="7" t="s">
        <v>62</v>
      </c>
      <c r="D1922" s="9">
        <v>223</v>
      </c>
      <c r="E1922" s="9">
        <v>202</v>
      </c>
      <c r="F1922" s="9">
        <v>90</v>
      </c>
    </row>
    <row r="1923" spans="1:6" x14ac:dyDescent="0.3">
      <c r="A1923" s="3" t="s">
        <v>160</v>
      </c>
      <c r="B1923" s="7" t="s">
        <v>56</v>
      </c>
      <c r="C1923" s="7" t="s">
        <v>66</v>
      </c>
      <c r="D1923" s="9">
        <v>224</v>
      </c>
      <c r="E1923" s="9">
        <v>207</v>
      </c>
      <c r="F1923" s="9">
        <v>91</v>
      </c>
    </row>
    <row r="1924" spans="1:6" x14ac:dyDescent="0.3">
      <c r="A1924" s="3" t="s">
        <v>160</v>
      </c>
      <c r="B1924" s="7" t="s">
        <v>56</v>
      </c>
      <c r="C1924" s="7" t="s">
        <v>70</v>
      </c>
      <c r="D1924" s="9">
        <v>222</v>
      </c>
      <c r="E1924" s="9">
        <v>212</v>
      </c>
      <c r="F1924" s="9">
        <v>92</v>
      </c>
    </row>
    <row r="1925" spans="1:6" x14ac:dyDescent="0.3">
      <c r="A1925" s="3" t="s">
        <v>160</v>
      </c>
      <c r="B1925" s="7" t="s">
        <v>56</v>
      </c>
      <c r="C1925" s="7" t="s">
        <v>74</v>
      </c>
      <c r="D1925" s="9">
        <v>224</v>
      </c>
      <c r="E1925" s="9">
        <v>201</v>
      </c>
      <c r="F1925" s="9">
        <v>89</v>
      </c>
    </row>
    <row r="1926" spans="1:6" x14ac:dyDescent="0.3">
      <c r="A1926" s="3" t="s">
        <v>160</v>
      </c>
      <c r="B1926" s="7" t="s">
        <v>56</v>
      </c>
      <c r="C1926" s="7" t="s">
        <v>76</v>
      </c>
      <c r="D1926" s="9">
        <v>223</v>
      </c>
      <c r="E1926" s="9">
        <v>210</v>
      </c>
      <c r="F1926" s="9">
        <v>90</v>
      </c>
    </row>
    <row r="1927" spans="1:6" x14ac:dyDescent="0.3">
      <c r="A1927" s="3" t="s">
        <v>160</v>
      </c>
      <c r="B1927" s="7" t="s">
        <v>57</v>
      </c>
      <c r="C1927" s="7" t="s">
        <v>62</v>
      </c>
      <c r="D1927" s="9">
        <v>193</v>
      </c>
      <c r="E1927" s="9">
        <v>173</v>
      </c>
      <c r="F1927" s="9">
        <v>85</v>
      </c>
    </row>
    <row r="1928" spans="1:6" x14ac:dyDescent="0.3">
      <c r="A1928" s="3" t="s">
        <v>160</v>
      </c>
      <c r="B1928" s="7" t="s">
        <v>57</v>
      </c>
      <c r="C1928" s="7" t="s">
        <v>66</v>
      </c>
      <c r="D1928" s="9">
        <v>194</v>
      </c>
      <c r="E1928" s="9">
        <v>178</v>
      </c>
      <c r="F1928" s="9">
        <v>86</v>
      </c>
    </row>
    <row r="1929" spans="1:6" x14ac:dyDescent="0.3">
      <c r="A1929" s="3" t="s">
        <v>160</v>
      </c>
      <c r="B1929" s="7" t="s">
        <v>57</v>
      </c>
      <c r="C1929" s="7" t="s">
        <v>70</v>
      </c>
      <c r="D1929" s="9">
        <v>192</v>
      </c>
      <c r="E1929" s="9">
        <v>184</v>
      </c>
      <c r="F1929" s="9">
        <v>87</v>
      </c>
    </row>
    <row r="1930" spans="1:6" x14ac:dyDescent="0.3">
      <c r="A1930" s="3" t="s">
        <v>160</v>
      </c>
      <c r="B1930" s="7" t="s">
        <v>57</v>
      </c>
      <c r="C1930" s="7" t="s">
        <v>74</v>
      </c>
      <c r="D1930" s="9">
        <v>194</v>
      </c>
      <c r="E1930" s="9">
        <v>175</v>
      </c>
      <c r="F1930" s="9">
        <v>84</v>
      </c>
    </row>
    <row r="1931" spans="1:6" x14ac:dyDescent="0.3">
      <c r="A1931" s="3" t="s">
        <v>160</v>
      </c>
      <c r="B1931" s="7" t="s">
        <v>57</v>
      </c>
      <c r="C1931" s="7" t="s">
        <v>76</v>
      </c>
      <c r="D1931" s="9">
        <v>193</v>
      </c>
      <c r="E1931" s="9">
        <v>180</v>
      </c>
      <c r="F1931" s="9">
        <v>85</v>
      </c>
    </row>
    <row r="1932" spans="1:6" x14ac:dyDescent="0.3">
      <c r="A1932" s="3" t="s">
        <v>160</v>
      </c>
      <c r="B1932" s="7" t="s">
        <v>58</v>
      </c>
      <c r="C1932" s="7" t="s">
        <v>62</v>
      </c>
      <c r="D1932" s="9">
        <v>5712</v>
      </c>
      <c r="E1932" s="9">
        <v>5136</v>
      </c>
      <c r="F1932" s="9">
        <v>950</v>
      </c>
    </row>
    <row r="1933" spans="1:6" x14ac:dyDescent="0.3">
      <c r="A1933" s="3" t="s">
        <v>160</v>
      </c>
      <c r="B1933" s="7" t="s">
        <v>58</v>
      </c>
      <c r="C1933" s="7" t="s">
        <v>66</v>
      </c>
      <c r="D1933" s="9">
        <v>5729</v>
      </c>
      <c r="E1933" s="9">
        <v>5287</v>
      </c>
      <c r="F1933" s="9">
        <v>960</v>
      </c>
    </row>
    <row r="1934" spans="1:6" x14ac:dyDescent="0.3">
      <c r="A1934" s="3" t="s">
        <v>160</v>
      </c>
      <c r="B1934" s="7" t="s">
        <v>58</v>
      </c>
      <c r="C1934" s="7" t="s">
        <v>70</v>
      </c>
      <c r="D1934" s="9">
        <v>5695</v>
      </c>
      <c r="E1934" s="9">
        <v>5409</v>
      </c>
      <c r="F1934" s="9">
        <v>969</v>
      </c>
    </row>
    <row r="1935" spans="1:6" x14ac:dyDescent="0.3">
      <c r="A1935" s="3" t="s">
        <v>160</v>
      </c>
      <c r="B1935" s="7" t="s">
        <v>58</v>
      </c>
      <c r="C1935" s="7" t="s">
        <v>74</v>
      </c>
      <c r="D1935" s="9">
        <v>5741</v>
      </c>
      <c r="E1935" s="9">
        <v>5158</v>
      </c>
      <c r="F1935" s="9">
        <v>940</v>
      </c>
    </row>
    <row r="1936" spans="1:6" x14ac:dyDescent="0.3">
      <c r="A1936" s="3" t="s">
        <v>160</v>
      </c>
      <c r="B1936" s="7" t="s">
        <v>58</v>
      </c>
      <c r="C1936" s="7" t="s">
        <v>76</v>
      </c>
      <c r="D1936" s="9">
        <v>5723</v>
      </c>
      <c r="E1936" s="9">
        <v>5390</v>
      </c>
      <c r="F1936" s="9">
        <v>950</v>
      </c>
    </row>
    <row r="1937" spans="1:6" x14ac:dyDescent="0.3">
      <c r="A1937" s="3" t="s">
        <v>160</v>
      </c>
      <c r="B1937" s="7" t="s">
        <v>59</v>
      </c>
      <c r="C1937" s="7" t="s">
        <v>62</v>
      </c>
      <c r="D1937" s="9">
        <v>5559</v>
      </c>
      <c r="E1937" s="9">
        <v>4965</v>
      </c>
      <c r="F1937" s="9">
        <v>930</v>
      </c>
    </row>
    <row r="1938" spans="1:6" x14ac:dyDescent="0.3">
      <c r="A1938" s="3" t="s">
        <v>160</v>
      </c>
      <c r="B1938" s="7" t="s">
        <v>59</v>
      </c>
      <c r="C1938" s="7" t="s">
        <v>66</v>
      </c>
      <c r="D1938" s="9">
        <v>5576</v>
      </c>
      <c r="E1938" s="9">
        <v>5141</v>
      </c>
      <c r="F1938" s="9">
        <v>939</v>
      </c>
    </row>
    <row r="1939" spans="1:6" x14ac:dyDescent="0.3">
      <c r="A1939" s="3" t="s">
        <v>160</v>
      </c>
      <c r="B1939" s="7" t="s">
        <v>59</v>
      </c>
      <c r="C1939" s="7" t="s">
        <v>70</v>
      </c>
      <c r="D1939" s="9">
        <v>5542</v>
      </c>
      <c r="E1939" s="9">
        <v>5297</v>
      </c>
      <c r="F1939" s="9">
        <v>949</v>
      </c>
    </row>
    <row r="1940" spans="1:6" x14ac:dyDescent="0.3">
      <c r="A1940" s="3" t="s">
        <v>160</v>
      </c>
      <c r="B1940" s="7" t="s">
        <v>59</v>
      </c>
      <c r="C1940" s="7" t="s">
        <v>74</v>
      </c>
      <c r="D1940" s="9">
        <v>5587</v>
      </c>
      <c r="E1940" s="9">
        <v>5013</v>
      </c>
      <c r="F1940" s="9">
        <v>921</v>
      </c>
    </row>
    <row r="1941" spans="1:6" x14ac:dyDescent="0.3">
      <c r="A1941" s="3" t="s">
        <v>160</v>
      </c>
      <c r="B1941" s="7" t="s">
        <v>59</v>
      </c>
      <c r="C1941" s="7" t="s">
        <v>76</v>
      </c>
      <c r="D1941" s="9">
        <v>5570</v>
      </c>
      <c r="E1941" s="9">
        <v>5261</v>
      </c>
      <c r="F1941" s="9">
        <v>930</v>
      </c>
    </row>
    <row r="1942" spans="1:6" x14ac:dyDescent="0.3">
      <c r="A1942" s="3" t="s">
        <v>160</v>
      </c>
      <c r="B1942" s="7" t="s">
        <v>60</v>
      </c>
      <c r="C1942" s="7" t="s">
        <v>62</v>
      </c>
      <c r="D1942" s="9">
        <v>5406</v>
      </c>
      <c r="E1942" s="9">
        <v>4858</v>
      </c>
      <c r="F1942" s="9">
        <v>920</v>
      </c>
    </row>
    <row r="1943" spans="1:6" x14ac:dyDescent="0.3">
      <c r="A1943" s="3" t="s">
        <v>160</v>
      </c>
      <c r="B1943" s="7" t="s">
        <v>60</v>
      </c>
      <c r="C1943" s="7" t="s">
        <v>66</v>
      </c>
      <c r="D1943" s="9">
        <v>5422</v>
      </c>
      <c r="E1943" s="9">
        <v>4986</v>
      </c>
      <c r="F1943" s="9">
        <v>929</v>
      </c>
    </row>
    <row r="1944" spans="1:6" x14ac:dyDescent="0.3">
      <c r="A1944" s="3" t="s">
        <v>160</v>
      </c>
      <c r="B1944" s="7" t="s">
        <v>60</v>
      </c>
      <c r="C1944" s="7" t="s">
        <v>70</v>
      </c>
      <c r="D1944" s="9">
        <v>5390</v>
      </c>
      <c r="E1944" s="9">
        <v>5127</v>
      </c>
      <c r="F1944" s="9">
        <v>938</v>
      </c>
    </row>
    <row r="1945" spans="1:6" x14ac:dyDescent="0.3">
      <c r="A1945" s="3" t="s">
        <v>160</v>
      </c>
      <c r="B1945" s="7" t="s">
        <v>60</v>
      </c>
      <c r="C1945" s="7" t="s">
        <v>74</v>
      </c>
      <c r="D1945" s="9">
        <v>5433</v>
      </c>
      <c r="E1945" s="9">
        <v>4919</v>
      </c>
      <c r="F1945" s="9">
        <v>911</v>
      </c>
    </row>
    <row r="1946" spans="1:6" x14ac:dyDescent="0.3">
      <c r="A1946" s="3" t="s">
        <v>160</v>
      </c>
      <c r="B1946" s="7" t="s">
        <v>60</v>
      </c>
      <c r="C1946" s="7" t="s">
        <v>76</v>
      </c>
      <c r="D1946" s="9">
        <v>5417</v>
      </c>
      <c r="E1946" s="9">
        <v>5098</v>
      </c>
      <c r="F1946" s="9">
        <v>920</v>
      </c>
    </row>
    <row r="1947" spans="1:6" x14ac:dyDescent="0.3">
      <c r="A1947" s="3" t="s">
        <v>160</v>
      </c>
      <c r="B1947" s="7" t="s">
        <v>61</v>
      </c>
      <c r="C1947" s="7" t="s">
        <v>62</v>
      </c>
      <c r="D1947" s="9">
        <v>1326</v>
      </c>
      <c r="E1947" s="9">
        <v>1192</v>
      </c>
      <c r="F1947" s="9">
        <v>345</v>
      </c>
    </row>
    <row r="1948" spans="1:6" x14ac:dyDescent="0.3">
      <c r="A1948" s="3" t="s">
        <v>160</v>
      </c>
      <c r="B1948" s="7" t="s">
        <v>61</v>
      </c>
      <c r="C1948" s="7" t="s">
        <v>66</v>
      </c>
      <c r="D1948" s="9">
        <v>1330</v>
      </c>
      <c r="E1948" s="9">
        <v>1213</v>
      </c>
      <c r="F1948" s="9">
        <v>348</v>
      </c>
    </row>
    <row r="1949" spans="1:6" x14ac:dyDescent="0.3">
      <c r="A1949" s="3" t="s">
        <v>160</v>
      </c>
      <c r="B1949" s="7" t="s">
        <v>61</v>
      </c>
      <c r="C1949" s="7" t="s">
        <v>70</v>
      </c>
      <c r="D1949" s="9">
        <v>1322</v>
      </c>
      <c r="E1949" s="9">
        <v>1259</v>
      </c>
      <c r="F1949" s="9">
        <v>352</v>
      </c>
    </row>
    <row r="1950" spans="1:6" x14ac:dyDescent="0.3">
      <c r="A1950" s="3" t="s">
        <v>160</v>
      </c>
      <c r="B1950" s="7" t="s">
        <v>61</v>
      </c>
      <c r="C1950" s="7" t="s">
        <v>74</v>
      </c>
      <c r="D1950" s="9">
        <v>1333</v>
      </c>
      <c r="E1950" s="9">
        <v>1198</v>
      </c>
      <c r="F1950" s="9">
        <v>342</v>
      </c>
    </row>
    <row r="1951" spans="1:6" x14ac:dyDescent="0.3">
      <c r="A1951" s="3" t="s">
        <v>160</v>
      </c>
      <c r="B1951" s="7" t="s">
        <v>61</v>
      </c>
      <c r="C1951" s="7" t="s">
        <v>76</v>
      </c>
      <c r="D1951" s="9">
        <v>1329</v>
      </c>
      <c r="E1951" s="9">
        <v>1244</v>
      </c>
      <c r="F1951" s="9">
        <v>345</v>
      </c>
    </row>
    <row r="1952" spans="1:6" x14ac:dyDescent="0.3">
      <c r="A1952" s="3" t="s">
        <v>163</v>
      </c>
      <c r="B1952" s="7" t="s">
        <v>46</v>
      </c>
      <c r="C1952" s="7" t="s">
        <v>62</v>
      </c>
      <c r="D1952" s="9">
        <v>325</v>
      </c>
      <c r="E1952" s="9">
        <v>293</v>
      </c>
      <c r="F1952" s="9">
        <v>185</v>
      </c>
    </row>
    <row r="1953" spans="1:6" x14ac:dyDescent="0.3">
      <c r="A1953" s="3" t="s">
        <v>163</v>
      </c>
      <c r="B1953" s="7" t="s">
        <v>46</v>
      </c>
      <c r="C1953" s="7" t="s">
        <v>66</v>
      </c>
      <c r="D1953" s="9">
        <v>326</v>
      </c>
      <c r="E1953" s="9">
        <v>299</v>
      </c>
      <c r="F1953" s="9">
        <v>187</v>
      </c>
    </row>
    <row r="1954" spans="1:6" x14ac:dyDescent="0.3">
      <c r="A1954" s="3" t="s">
        <v>163</v>
      </c>
      <c r="B1954" s="7" t="s">
        <v>46</v>
      </c>
      <c r="C1954" s="7" t="s">
        <v>70</v>
      </c>
      <c r="D1954" s="9">
        <v>324</v>
      </c>
      <c r="E1954" s="9">
        <v>306</v>
      </c>
      <c r="F1954" s="9">
        <v>189</v>
      </c>
    </row>
    <row r="1955" spans="1:6" x14ac:dyDescent="0.3">
      <c r="A1955" s="3" t="s">
        <v>163</v>
      </c>
      <c r="B1955" s="7" t="s">
        <v>46</v>
      </c>
      <c r="C1955" s="7" t="s">
        <v>74</v>
      </c>
      <c r="D1955" s="9">
        <v>327</v>
      </c>
      <c r="E1955" s="9">
        <v>294</v>
      </c>
      <c r="F1955" s="9">
        <v>183</v>
      </c>
    </row>
    <row r="1956" spans="1:6" x14ac:dyDescent="0.3">
      <c r="A1956" s="3" t="s">
        <v>163</v>
      </c>
      <c r="B1956" s="7" t="s">
        <v>46</v>
      </c>
      <c r="C1956" s="7" t="s">
        <v>76</v>
      </c>
      <c r="D1956" s="9">
        <v>326</v>
      </c>
      <c r="E1956" s="9">
        <v>306</v>
      </c>
      <c r="F1956" s="9">
        <v>185</v>
      </c>
    </row>
    <row r="1957" spans="1:6" x14ac:dyDescent="0.3">
      <c r="A1957" s="3" t="s">
        <v>163</v>
      </c>
      <c r="B1957" s="7" t="s">
        <v>49</v>
      </c>
      <c r="C1957" s="7" t="s">
        <v>62</v>
      </c>
      <c r="D1957" s="9">
        <v>336</v>
      </c>
      <c r="E1957" s="9">
        <v>305</v>
      </c>
      <c r="F1957" s="9">
        <v>195</v>
      </c>
    </row>
    <row r="1958" spans="1:6" x14ac:dyDescent="0.3">
      <c r="A1958" s="3" t="s">
        <v>163</v>
      </c>
      <c r="B1958" s="7" t="s">
        <v>49</v>
      </c>
      <c r="C1958" s="7" t="s">
        <v>66</v>
      </c>
      <c r="D1958" s="9">
        <v>337</v>
      </c>
      <c r="E1958" s="9">
        <v>311</v>
      </c>
      <c r="F1958" s="9">
        <v>197</v>
      </c>
    </row>
    <row r="1959" spans="1:6" x14ac:dyDescent="0.3">
      <c r="A1959" s="3" t="s">
        <v>163</v>
      </c>
      <c r="B1959" s="7" t="s">
        <v>49</v>
      </c>
      <c r="C1959" s="7" t="s">
        <v>70</v>
      </c>
      <c r="D1959" s="9">
        <v>335</v>
      </c>
      <c r="E1959" s="9">
        <v>320</v>
      </c>
      <c r="F1959" s="9">
        <v>199</v>
      </c>
    </row>
    <row r="1960" spans="1:6" x14ac:dyDescent="0.3">
      <c r="A1960" s="3" t="s">
        <v>163</v>
      </c>
      <c r="B1960" s="7" t="s">
        <v>49</v>
      </c>
      <c r="C1960" s="7" t="s">
        <v>74</v>
      </c>
      <c r="D1960" s="9">
        <v>338</v>
      </c>
      <c r="E1960" s="9">
        <v>304</v>
      </c>
      <c r="F1960" s="9">
        <v>193</v>
      </c>
    </row>
    <row r="1961" spans="1:6" x14ac:dyDescent="0.3">
      <c r="A1961" s="3" t="s">
        <v>163</v>
      </c>
      <c r="B1961" s="7" t="s">
        <v>49</v>
      </c>
      <c r="C1961" s="7" t="s">
        <v>76</v>
      </c>
      <c r="D1961" s="9">
        <v>337</v>
      </c>
      <c r="E1961" s="9">
        <v>316</v>
      </c>
      <c r="F1961" s="9">
        <v>195</v>
      </c>
    </row>
    <row r="1962" spans="1:6" x14ac:dyDescent="0.3">
      <c r="A1962" s="3" t="s">
        <v>163</v>
      </c>
      <c r="B1962" s="7" t="s">
        <v>50</v>
      </c>
      <c r="C1962" s="7" t="s">
        <v>62</v>
      </c>
      <c r="D1962" s="9">
        <v>346</v>
      </c>
      <c r="E1962" s="9">
        <v>313</v>
      </c>
      <c r="F1962" s="9">
        <v>200</v>
      </c>
    </row>
    <row r="1963" spans="1:6" x14ac:dyDescent="0.3">
      <c r="A1963" s="3" t="s">
        <v>163</v>
      </c>
      <c r="B1963" s="7" t="s">
        <v>50</v>
      </c>
      <c r="C1963" s="7" t="s">
        <v>66</v>
      </c>
      <c r="D1963" s="9">
        <v>347</v>
      </c>
      <c r="E1963" s="9">
        <v>320</v>
      </c>
      <c r="F1963" s="9">
        <v>202</v>
      </c>
    </row>
    <row r="1964" spans="1:6" x14ac:dyDescent="0.3">
      <c r="A1964" s="3" t="s">
        <v>163</v>
      </c>
      <c r="B1964" s="7" t="s">
        <v>50</v>
      </c>
      <c r="C1964" s="7" t="s">
        <v>70</v>
      </c>
      <c r="D1964" s="9">
        <v>345</v>
      </c>
      <c r="E1964" s="9">
        <v>328</v>
      </c>
      <c r="F1964" s="9">
        <v>204</v>
      </c>
    </row>
    <row r="1965" spans="1:6" x14ac:dyDescent="0.3">
      <c r="A1965" s="3" t="s">
        <v>163</v>
      </c>
      <c r="B1965" s="7" t="s">
        <v>50</v>
      </c>
      <c r="C1965" s="7" t="s">
        <v>74</v>
      </c>
      <c r="D1965" s="9">
        <v>348</v>
      </c>
      <c r="E1965" s="9">
        <v>312</v>
      </c>
      <c r="F1965" s="9">
        <v>198</v>
      </c>
    </row>
    <row r="1966" spans="1:6" x14ac:dyDescent="0.3">
      <c r="A1966" s="3" t="s">
        <v>163</v>
      </c>
      <c r="B1966" s="7" t="s">
        <v>50</v>
      </c>
      <c r="C1966" s="7" t="s">
        <v>76</v>
      </c>
      <c r="D1966" s="9">
        <v>347</v>
      </c>
      <c r="E1966" s="9">
        <v>325</v>
      </c>
      <c r="F1966" s="9">
        <v>200</v>
      </c>
    </row>
    <row r="1967" spans="1:6" x14ac:dyDescent="0.3">
      <c r="A1967" s="3" t="s">
        <v>163</v>
      </c>
      <c r="B1967" s="7" t="s">
        <v>51</v>
      </c>
      <c r="C1967" s="7" t="s">
        <v>62</v>
      </c>
      <c r="D1967" s="9">
        <v>387</v>
      </c>
      <c r="E1967" s="9">
        <v>347</v>
      </c>
      <c r="F1967" s="9">
        <v>215</v>
      </c>
    </row>
    <row r="1968" spans="1:6" x14ac:dyDescent="0.3">
      <c r="A1968" s="3" t="s">
        <v>163</v>
      </c>
      <c r="B1968" s="7" t="s">
        <v>51</v>
      </c>
      <c r="C1968" s="7" t="s">
        <v>66</v>
      </c>
      <c r="D1968" s="9">
        <v>388</v>
      </c>
      <c r="E1968" s="9">
        <v>356</v>
      </c>
      <c r="F1968" s="9">
        <v>217</v>
      </c>
    </row>
    <row r="1969" spans="1:6" x14ac:dyDescent="0.3">
      <c r="A1969" s="3" t="s">
        <v>163</v>
      </c>
      <c r="B1969" s="7" t="s">
        <v>51</v>
      </c>
      <c r="C1969" s="7" t="s">
        <v>70</v>
      </c>
      <c r="D1969" s="9">
        <v>386</v>
      </c>
      <c r="E1969" s="9">
        <v>366</v>
      </c>
      <c r="F1969" s="9">
        <v>219</v>
      </c>
    </row>
    <row r="1970" spans="1:6" x14ac:dyDescent="0.3">
      <c r="A1970" s="3" t="s">
        <v>163</v>
      </c>
      <c r="B1970" s="7" t="s">
        <v>51</v>
      </c>
      <c r="C1970" s="7" t="s">
        <v>74</v>
      </c>
      <c r="D1970" s="9">
        <v>389</v>
      </c>
      <c r="E1970" s="9">
        <v>350</v>
      </c>
      <c r="F1970" s="9">
        <v>213</v>
      </c>
    </row>
    <row r="1971" spans="1:6" x14ac:dyDescent="0.3">
      <c r="A1971" s="3" t="s">
        <v>163</v>
      </c>
      <c r="B1971" s="7" t="s">
        <v>51</v>
      </c>
      <c r="C1971" s="7" t="s">
        <v>76</v>
      </c>
      <c r="D1971" s="9">
        <v>388</v>
      </c>
      <c r="E1971" s="9">
        <v>365</v>
      </c>
      <c r="F1971" s="9">
        <v>215</v>
      </c>
    </row>
    <row r="1972" spans="1:6" x14ac:dyDescent="0.3">
      <c r="A1972" s="3" t="s">
        <v>163</v>
      </c>
      <c r="B1972" s="7" t="s">
        <v>52</v>
      </c>
      <c r="C1972" s="7" t="s">
        <v>62</v>
      </c>
      <c r="D1972" s="9">
        <v>285</v>
      </c>
      <c r="E1972" s="9">
        <v>255</v>
      </c>
      <c r="F1972" s="9">
        <v>180</v>
      </c>
    </row>
    <row r="1973" spans="1:6" x14ac:dyDescent="0.3">
      <c r="A1973" s="3" t="s">
        <v>163</v>
      </c>
      <c r="B1973" s="7" t="s">
        <v>52</v>
      </c>
      <c r="C1973" s="7" t="s">
        <v>66</v>
      </c>
      <c r="D1973" s="9">
        <v>286</v>
      </c>
      <c r="E1973" s="9">
        <v>264</v>
      </c>
      <c r="F1973" s="9">
        <v>182</v>
      </c>
    </row>
    <row r="1974" spans="1:6" x14ac:dyDescent="0.3">
      <c r="A1974" s="3" t="s">
        <v>163</v>
      </c>
      <c r="B1974" s="7" t="s">
        <v>52</v>
      </c>
      <c r="C1974" s="7" t="s">
        <v>70</v>
      </c>
      <c r="D1974" s="9">
        <v>284</v>
      </c>
      <c r="E1974" s="9">
        <v>267</v>
      </c>
      <c r="F1974" s="9">
        <v>184</v>
      </c>
    </row>
    <row r="1975" spans="1:6" x14ac:dyDescent="0.3">
      <c r="A1975" s="3" t="s">
        <v>163</v>
      </c>
      <c r="B1975" s="7" t="s">
        <v>52</v>
      </c>
      <c r="C1975" s="7" t="s">
        <v>74</v>
      </c>
      <c r="D1975" s="9">
        <v>286</v>
      </c>
      <c r="E1975" s="9">
        <v>258</v>
      </c>
      <c r="F1975" s="9">
        <v>178</v>
      </c>
    </row>
    <row r="1976" spans="1:6" x14ac:dyDescent="0.3">
      <c r="A1976" s="3" t="s">
        <v>163</v>
      </c>
      <c r="B1976" s="7" t="s">
        <v>52</v>
      </c>
      <c r="C1976" s="7" t="s">
        <v>76</v>
      </c>
      <c r="D1976" s="9">
        <v>286</v>
      </c>
      <c r="E1976" s="9">
        <v>269</v>
      </c>
      <c r="F1976" s="9">
        <v>180</v>
      </c>
    </row>
    <row r="1977" spans="1:6" x14ac:dyDescent="0.3">
      <c r="A1977" s="3" t="s">
        <v>163</v>
      </c>
      <c r="B1977" s="7" t="s">
        <v>54</v>
      </c>
      <c r="C1977" s="7" t="s">
        <v>62</v>
      </c>
      <c r="D1977" s="9">
        <v>183</v>
      </c>
      <c r="E1977" s="9">
        <v>165</v>
      </c>
      <c r="F1977" s="9">
        <v>70</v>
      </c>
    </row>
    <row r="1978" spans="1:6" x14ac:dyDescent="0.3">
      <c r="A1978" s="3" t="s">
        <v>163</v>
      </c>
      <c r="B1978" s="7" t="s">
        <v>54</v>
      </c>
      <c r="C1978" s="7" t="s">
        <v>66</v>
      </c>
      <c r="D1978" s="9">
        <v>184</v>
      </c>
      <c r="E1978" s="9">
        <v>169</v>
      </c>
      <c r="F1978" s="9">
        <v>71</v>
      </c>
    </row>
    <row r="1979" spans="1:6" x14ac:dyDescent="0.3">
      <c r="A1979" s="3" t="s">
        <v>163</v>
      </c>
      <c r="B1979" s="7" t="s">
        <v>54</v>
      </c>
      <c r="C1979" s="7" t="s">
        <v>70</v>
      </c>
      <c r="D1979" s="9">
        <v>182</v>
      </c>
      <c r="E1979" s="9">
        <v>174</v>
      </c>
      <c r="F1979" s="9">
        <v>71</v>
      </c>
    </row>
    <row r="1980" spans="1:6" x14ac:dyDescent="0.3">
      <c r="A1980" s="3" t="s">
        <v>163</v>
      </c>
      <c r="B1980" s="7" t="s">
        <v>54</v>
      </c>
      <c r="C1980" s="7" t="s">
        <v>74</v>
      </c>
      <c r="D1980" s="9">
        <v>184</v>
      </c>
      <c r="E1980" s="9">
        <v>166</v>
      </c>
      <c r="F1980" s="9">
        <v>69</v>
      </c>
    </row>
    <row r="1981" spans="1:6" x14ac:dyDescent="0.3">
      <c r="A1981" s="3" t="s">
        <v>163</v>
      </c>
      <c r="B1981" s="7" t="s">
        <v>54</v>
      </c>
      <c r="C1981" s="7" t="s">
        <v>76</v>
      </c>
      <c r="D1981" s="9">
        <v>183</v>
      </c>
      <c r="E1981" s="9">
        <v>172</v>
      </c>
      <c r="F1981" s="9">
        <v>70</v>
      </c>
    </row>
    <row r="1982" spans="1:6" x14ac:dyDescent="0.3">
      <c r="A1982" s="3" t="s">
        <v>163</v>
      </c>
      <c r="B1982" s="7" t="s">
        <v>55</v>
      </c>
      <c r="C1982" s="7" t="s">
        <v>62</v>
      </c>
      <c r="D1982" s="9">
        <v>203</v>
      </c>
      <c r="E1982" s="9">
        <v>183</v>
      </c>
      <c r="F1982" s="9">
        <v>80</v>
      </c>
    </row>
    <row r="1983" spans="1:6" x14ac:dyDescent="0.3">
      <c r="A1983" s="3" t="s">
        <v>163</v>
      </c>
      <c r="B1983" s="7" t="s">
        <v>55</v>
      </c>
      <c r="C1983" s="7" t="s">
        <v>66</v>
      </c>
      <c r="D1983" s="9">
        <v>204</v>
      </c>
      <c r="E1983" s="9">
        <v>187</v>
      </c>
      <c r="F1983" s="9">
        <v>81</v>
      </c>
    </row>
    <row r="1984" spans="1:6" x14ac:dyDescent="0.3">
      <c r="A1984" s="3" t="s">
        <v>163</v>
      </c>
      <c r="B1984" s="7" t="s">
        <v>55</v>
      </c>
      <c r="C1984" s="7" t="s">
        <v>70</v>
      </c>
      <c r="D1984" s="9">
        <v>202</v>
      </c>
      <c r="E1984" s="9">
        <v>191</v>
      </c>
      <c r="F1984" s="9">
        <v>82</v>
      </c>
    </row>
    <row r="1985" spans="1:6" x14ac:dyDescent="0.3">
      <c r="A1985" s="3" t="s">
        <v>163</v>
      </c>
      <c r="B1985" s="7" t="s">
        <v>55</v>
      </c>
      <c r="C1985" s="7" t="s">
        <v>74</v>
      </c>
      <c r="D1985" s="9">
        <v>204</v>
      </c>
      <c r="E1985" s="9">
        <v>183</v>
      </c>
      <c r="F1985" s="9">
        <v>79</v>
      </c>
    </row>
    <row r="1986" spans="1:6" x14ac:dyDescent="0.3">
      <c r="A1986" s="3" t="s">
        <v>163</v>
      </c>
      <c r="B1986" s="7" t="s">
        <v>55</v>
      </c>
      <c r="C1986" s="7" t="s">
        <v>76</v>
      </c>
      <c r="D1986" s="9">
        <v>203</v>
      </c>
      <c r="E1986" s="9">
        <v>191</v>
      </c>
      <c r="F1986" s="9">
        <v>80</v>
      </c>
    </row>
    <row r="1987" spans="1:6" x14ac:dyDescent="0.3">
      <c r="A1987" s="3" t="s">
        <v>163</v>
      </c>
      <c r="B1987" s="7" t="s">
        <v>56</v>
      </c>
      <c r="C1987" s="7" t="s">
        <v>62</v>
      </c>
      <c r="D1987" s="9">
        <v>223</v>
      </c>
      <c r="E1987" s="9">
        <v>201</v>
      </c>
      <c r="F1987" s="9">
        <v>90</v>
      </c>
    </row>
    <row r="1988" spans="1:6" x14ac:dyDescent="0.3">
      <c r="A1988" s="3" t="s">
        <v>163</v>
      </c>
      <c r="B1988" s="7" t="s">
        <v>56</v>
      </c>
      <c r="C1988" s="7" t="s">
        <v>66</v>
      </c>
      <c r="D1988" s="9">
        <v>224</v>
      </c>
      <c r="E1988" s="9">
        <v>207</v>
      </c>
      <c r="F1988" s="9">
        <v>91</v>
      </c>
    </row>
    <row r="1989" spans="1:6" x14ac:dyDescent="0.3">
      <c r="A1989" s="3" t="s">
        <v>163</v>
      </c>
      <c r="B1989" s="7" t="s">
        <v>56</v>
      </c>
      <c r="C1989" s="7" t="s">
        <v>70</v>
      </c>
      <c r="D1989" s="9">
        <v>222</v>
      </c>
      <c r="E1989" s="9">
        <v>212</v>
      </c>
      <c r="F1989" s="9">
        <v>92</v>
      </c>
    </row>
    <row r="1990" spans="1:6" x14ac:dyDescent="0.3">
      <c r="A1990" s="3" t="s">
        <v>163</v>
      </c>
      <c r="B1990" s="7" t="s">
        <v>56</v>
      </c>
      <c r="C1990" s="7" t="s">
        <v>74</v>
      </c>
      <c r="D1990" s="9">
        <v>224</v>
      </c>
      <c r="E1990" s="9">
        <v>201</v>
      </c>
      <c r="F1990" s="9">
        <v>89</v>
      </c>
    </row>
    <row r="1991" spans="1:6" x14ac:dyDescent="0.3">
      <c r="A1991" s="3" t="s">
        <v>163</v>
      </c>
      <c r="B1991" s="7" t="s">
        <v>56</v>
      </c>
      <c r="C1991" s="7" t="s">
        <v>76</v>
      </c>
      <c r="D1991" s="9">
        <v>223</v>
      </c>
      <c r="E1991" s="9">
        <v>210</v>
      </c>
      <c r="F1991" s="9">
        <v>90</v>
      </c>
    </row>
    <row r="1992" spans="1:6" x14ac:dyDescent="0.3">
      <c r="A1992" s="3" t="s">
        <v>163</v>
      </c>
      <c r="B1992" s="7" t="s">
        <v>57</v>
      </c>
      <c r="C1992" s="7" t="s">
        <v>62</v>
      </c>
      <c r="D1992" s="9">
        <v>193</v>
      </c>
      <c r="E1992" s="9">
        <v>173</v>
      </c>
      <c r="F1992" s="9">
        <v>85</v>
      </c>
    </row>
    <row r="1993" spans="1:6" x14ac:dyDescent="0.3">
      <c r="A1993" s="3" t="s">
        <v>163</v>
      </c>
      <c r="B1993" s="7" t="s">
        <v>57</v>
      </c>
      <c r="C1993" s="7" t="s">
        <v>66</v>
      </c>
      <c r="D1993" s="9">
        <v>194</v>
      </c>
      <c r="E1993" s="9">
        <v>178</v>
      </c>
      <c r="F1993" s="9">
        <v>86</v>
      </c>
    </row>
    <row r="1994" spans="1:6" x14ac:dyDescent="0.3">
      <c r="A1994" s="3" t="s">
        <v>163</v>
      </c>
      <c r="B1994" s="7" t="s">
        <v>57</v>
      </c>
      <c r="C1994" s="7" t="s">
        <v>70</v>
      </c>
      <c r="D1994" s="9">
        <v>192</v>
      </c>
      <c r="E1994" s="9">
        <v>183</v>
      </c>
      <c r="F1994" s="9">
        <v>87</v>
      </c>
    </row>
    <row r="1995" spans="1:6" x14ac:dyDescent="0.3">
      <c r="A1995" s="3" t="s">
        <v>163</v>
      </c>
      <c r="B1995" s="7" t="s">
        <v>57</v>
      </c>
      <c r="C1995" s="7" t="s">
        <v>74</v>
      </c>
      <c r="D1995" s="9">
        <v>194</v>
      </c>
      <c r="E1995" s="9">
        <v>173</v>
      </c>
      <c r="F1995" s="9">
        <v>84</v>
      </c>
    </row>
    <row r="1996" spans="1:6" x14ac:dyDescent="0.3">
      <c r="A1996" s="3" t="s">
        <v>163</v>
      </c>
      <c r="B1996" s="7" t="s">
        <v>57</v>
      </c>
      <c r="C1996" s="7" t="s">
        <v>76</v>
      </c>
      <c r="D1996" s="9">
        <v>193</v>
      </c>
      <c r="E1996" s="9">
        <v>183</v>
      </c>
      <c r="F1996" s="9">
        <v>85</v>
      </c>
    </row>
    <row r="1997" spans="1:6" x14ac:dyDescent="0.3">
      <c r="A1997" s="3" t="s">
        <v>163</v>
      </c>
      <c r="B1997" s="7" t="s">
        <v>58</v>
      </c>
      <c r="C1997" s="7" t="s">
        <v>62</v>
      </c>
      <c r="D1997" s="9">
        <v>5712</v>
      </c>
      <c r="E1997" s="9">
        <v>5119</v>
      </c>
      <c r="F1997" s="9">
        <v>950</v>
      </c>
    </row>
    <row r="1998" spans="1:6" x14ac:dyDescent="0.3">
      <c r="A1998" s="3" t="s">
        <v>163</v>
      </c>
      <c r="B1998" s="7" t="s">
        <v>58</v>
      </c>
      <c r="C1998" s="7" t="s">
        <v>66</v>
      </c>
      <c r="D1998" s="9">
        <v>5729</v>
      </c>
      <c r="E1998" s="9">
        <v>5259</v>
      </c>
      <c r="F1998" s="9">
        <v>960</v>
      </c>
    </row>
    <row r="1999" spans="1:6" x14ac:dyDescent="0.3">
      <c r="A1999" s="3" t="s">
        <v>163</v>
      </c>
      <c r="B1999" s="7" t="s">
        <v>58</v>
      </c>
      <c r="C1999" s="7" t="s">
        <v>70</v>
      </c>
      <c r="D1999" s="9">
        <v>5695</v>
      </c>
      <c r="E1999" s="9">
        <v>5382</v>
      </c>
      <c r="F1999" s="9">
        <v>969</v>
      </c>
    </row>
    <row r="2000" spans="1:6" x14ac:dyDescent="0.3">
      <c r="A2000" s="3" t="s">
        <v>163</v>
      </c>
      <c r="B2000" s="7" t="s">
        <v>58</v>
      </c>
      <c r="C2000" s="7" t="s">
        <v>74</v>
      </c>
      <c r="D2000" s="9">
        <v>5741</v>
      </c>
      <c r="E2000" s="9">
        <v>5199</v>
      </c>
      <c r="F2000" s="9">
        <v>940</v>
      </c>
    </row>
    <row r="2001" spans="1:6" x14ac:dyDescent="0.3">
      <c r="A2001" s="3" t="s">
        <v>163</v>
      </c>
      <c r="B2001" s="7" t="s">
        <v>58</v>
      </c>
      <c r="C2001" s="7" t="s">
        <v>76</v>
      </c>
      <c r="D2001" s="9">
        <v>5723</v>
      </c>
      <c r="E2001" s="9">
        <v>5361</v>
      </c>
      <c r="F2001" s="9">
        <v>950</v>
      </c>
    </row>
    <row r="2002" spans="1:6" x14ac:dyDescent="0.3">
      <c r="A2002" s="3" t="s">
        <v>163</v>
      </c>
      <c r="B2002" s="7" t="s">
        <v>59</v>
      </c>
      <c r="C2002" s="7" t="s">
        <v>62</v>
      </c>
      <c r="D2002" s="9">
        <v>5559</v>
      </c>
      <c r="E2002" s="9">
        <v>5020</v>
      </c>
      <c r="F2002" s="9">
        <v>930</v>
      </c>
    </row>
    <row r="2003" spans="1:6" x14ac:dyDescent="0.3">
      <c r="A2003" s="3" t="s">
        <v>163</v>
      </c>
      <c r="B2003" s="7" t="s">
        <v>59</v>
      </c>
      <c r="C2003" s="7" t="s">
        <v>66</v>
      </c>
      <c r="D2003" s="9">
        <v>5576</v>
      </c>
      <c r="E2003" s="9">
        <v>5178</v>
      </c>
      <c r="F2003" s="9">
        <v>939</v>
      </c>
    </row>
    <row r="2004" spans="1:6" x14ac:dyDescent="0.3">
      <c r="A2004" s="3" t="s">
        <v>163</v>
      </c>
      <c r="B2004" s="7" t="s">
        <v>59</v>
      </c>
      <c r="C2004" s="7" t="s">
        <v>70</v>
      </c>
      <c r="D2004" s="9">
        <v>5542</v>
      </c>
      <c r="E2004" s="9">
        <v>5281</v>
      </c>
      <c r="F2004" s="9">
        <v>949</v>
      </c>
    </row>
    <row r="2005" spans="1:6" x14ac:dyDescent="0.3">
      <c r="A2005" s="3" t="s">
        <v>163</v>
      </c>
      <c r="B2005" s="7" t="s">
        <v>59</v>
      </c>
      <c r="C2005" s="7" t="s">
        <v>74</v>
      </c>
      <c r="D2005" s="9">
        <v>5587</v>
      </c>
      <c r="E2005" s="9">
        <v>5059</v>
      </c>
      <c r="F2005" s="9">
        <v>921</v>
      </c>
    </row>
    <row r="2006" spans="1:6" x14ac:dyDescent="0.3">
      <c r="A2006" s="3" t="s">
        <v>163</v>
      </c>
      <c r="B2006" s="7" t="s">
        <v>59</v>
      </c>
      <c r="C2006" s="7" t="s">
        <v>76</v>
      </c>
      <c r="D2006" s="9">
        <v>5570</v>
      </c>
      <c r="E2006" s="9">
        <v>5260</v>
      </c>
      <c r="F2006" s="9">
        <v>930</v>
      </c>
    </row>
    <row r="2007" spans="1:6" x14ac:dyDescent="0.3">
      <c r="A2007" s="3" t="s">
        <v>163</v>
      </c>
      <c r="B2007" s="7" t="s">
        <v>60</v>
      </c>
      <c r="C2007" s="7" t="s">
        <v>62</v>
      </c>
      <c r="D2007" s="9">
        <v>5406</v>
      </c>
      <c r="E2007" s="9">
        <v>4863</v>
      </c>
      <c r="F2007" s="9">
        <v>920</v>
      </c>
    </row>
    <row r="2008" spans="1:6" x14ac:dyDescent="0.3">
      <c r="A2008" s="3" t="s">
        <v>163</v>
      </c>
      <c r="B2008" s="7" t="s">
        <v>60</v>
      </c>
      <c r="C2008" s="7" t="s">
        <v>66</v>
      </c>
      <c r="D2008" s="9">
        <v>5422</v>
      </c>
      <c r="E2008" s="9">
        <v>5019</v>
      </c>
      <c r="F2008" s="9">
        <v>929</v>
      </c>
    </row>
    <row r="2009" spans="1:6" x14ac:dyDescent="0.3">
      <c r="A2009" s="3" t="s">
        <v>163</v>
      </c>
      <c r="B2009" s="7" t="s">
        <v>60</v>
      </c>
      <c r="C2009" s="7" t="s">
        <v>70</v>
      </c>
      <c r="D2009" s="9">
        <v>5390</v>
      </c>
      <c r="E2009" s="9">
        <v>5099</v>
      </c>
      <c r="F2009" s="9">
        <v>938</v>
      </c>
    </row>
    <row r="2010" spans="1:6" x14ac:dyDescent="0.3">
      <c r="A2010" s="3" t="s">
        <v>163</v>
      </c>
      <c r="B2010" s="7" t="s">
        <v>60</v>
      </c>
      <c r="C2010" s="7" t="s">
        <v>74</v>
      </c>
      <c r="D2010" s="9">
        <v>5433</v>
      </c>
      <c r="E2010" s="9">
        <v>4880</v>
      </c>
      <c r="F2010" s="9">
        <v>911</v>
      </c>
    </row>
    <row r="2011" spans="1:6" x14ac:dyDescent="0.3">
      <c r="A2011" s="3" t="s">
        <v>163</v>
      </c>
      <c r="B2011" s="7" t="s">
        <v>60</v>
      </c>
      <c r="C2011" s="7" t="s">
        <v>76</v>
      </c>
      <c r="D2011" s="9">
        <v>5417</v>
      </c>
      <c r="E2011" s="9">
        <v>5092</v>
      </c>
      <c r="F2011" s="9">
        <v>920</v>
      </c>
    </row>
    <row r="2012" spans="1:6" x14ac:dyDescent="0.3">
      <c r="A2012" s="3" t="s">
        <v>163</v>
      </c>
      <c r="B2012" s="7" t="s">
        <v>61</v>
      </c>
      <c r="C2012" s="7" t="s">
        <v>62</v>
      </c>
      <c r="D2012" s="9">
        <v>1326</v>
      </c>
      <c r="E2012" s="9">
        <v>1186</v>
      </c>
      <c r="F2012" s="9">
        <v>345</v>
      </c>
    </row>
    <row r="2013" spans="1:6" x14ac:dyDescent="0.3">
      <c r="A2013" s="3" t="s">
        <v>163</v>
      </c>
      <c r="B2013" s="7" t="s">
        <v>61</v>
      </c>
      <c r="C2013" s="7" t="s">
        <v>66</v>
      </c>
      <c r="D2013" s="9">
        <v>1330</v>
      </c>
      <c r="E2013" s="9">
        <v>1226</v>
      </c>
      <c r="F2013" s="9">
        <v>348</v>
      </c>
    </row>
    <row r="2014" spans="1:6" x14ac:dyDescent="0.3">
      <c r="A2014" s="3" t="s">
        <v>163</v>
      </c>
      <c r="B2014" s="7" t="s">
        <v>61</v>
      </c>
      <c r="C2014" s="7" t="s">
        <v>70</v>
      </c>
      <c r="D2014" s="9">
        <v>1322</v>
      </c>
      <c r="E2014" s="9">
        <v>1250</v>
      </c>
      <c r="F2014" s="9">
        <v>352</v>
      </c>
    </row>
    <row r="2015" spans="1:6" x14ac:dyDescent="0.3">
      <c r="A2015" s="3" t="s">
        <v>163</v>
      </c>
      <c r="B2015" s="7" t="s">
        <v>61</v>
      </c>
      <c r="C2015" s="7" t="s">
        <v>74</v>
      </c>
      <c r="D2015" s="9">
        <v>1333</v>
      </c>
      <c r="E2015" s="9">
        <v>1209</v>
      </c>
      <c r="F2015" s="9">
        <v>342</v>
      </c>
    </row>
    <row r="2016" spans="1:6" x14ac:dyDescent="0.3">
      <c r="A2016" s="3" t="s">
        <v>163</v>
      </c>
      <c r="B2016" s="7" t="s">
        <v>61</v>
      </c>
      <c r="C2016" s="7" t="s">
        <v>76</v>
      </c>
      <c r="D2016" s="9">
        <v>1329</v>
      </c>
      <c r="E2016" s="9">
        <v>1254</v>
      </c>
      <c r="F2016" s="9">
        <v>345</v>
      </c>
    </row>
    <row r="2017" spans="1:6" x14ac:dyDescent="0.3">
      <c r="A2017" s="3" t="s">
        <v>164</v>
      </c>
      <c r="B2017" s="7" t="s">
        <v>46</v>
      </c>
      <c r="C2017" s="7" t="s">
        <v>62</v>
      </c>
      <c r="D2017" s="9">
        <v>332</v>
      </c>
      <c r="E2017" s="9">
        <v>300</v>
      </c>
      <c r="F2017" s="9">
        <v>185</v>
      </c>
    </row>
    <row r="2018" spans="1:6" x14ac:dyDescent="0.3">
      <c r="A2018" s="3" t="s">
        <v>164</v>
      </c>
      <c r="B2018" s="7" t="s">
        <v>46</v>
      </c>
      <c r="C2018" s="7" t="s">
        <v>66</v>
      </c>
      <c r="D2018" s="9">
        <v>333</v>
      </c>
      <c r="E2018" s="9">
        <v>307</v>
      </c>
      <c r="F2018" s="9">
        <v>187</v>
      </c>
    </row>
    <row r="2019" spans="1:6" x14ac:dyDescent="0.3">
      <c r="A2019" s="3" t="s">
        <v>164</v>
      </c>
      <c r="B2019" s="7" t="s">
        <v>46</v>
      </c>
      <c r="C2019" s="7" t="s">
        <v>70</v>
      </c>
      <c r="D2019" s="9">
        <v>331</v>
      </c>
      <c r="E2019" s="9">
        <v>314</v>
      </c>
      <c r="F2019" s="9">
        <v>189</v>
      </c>
    </row>
    <row r="2020" spans="1:6" x14ac:dyDescent="0.3">
      <c r="A2020" s="3" t="s">
        <v>164</v>
      </c>
      <c r="B2020" s="7" t="s">
        <v>46</v>
      </c>
      <c r="C2020" s="7" t="s">
        <v>74</v>
      </c>
      <c r="D2020" s="9">
        <v>334</v>
      </c>
      <c r="E2020" s="9">
        <v>302</v>
      </c>
      <c r="F2020" s="9">
        <v>183</v>
      </c>
    </row>
    <row r="2021" spans="1:6" x14ac:dyDescent="0.3">
      <c r="A2021" s="3" t="s">
        <v>164</v>
      </c>
      <c r="B2021" s="7" t="s">
        <v>46</v>
      </c>
      <c r="C2021" s="7" t="s">
        <v>76</v>
      </c>
      <c r="D2021" s="9">
        <v>333</v>
      </c>
      <c r="E2021" s="9">
        <v>312</v>
      </c>
      <c r="F2021" s="9">
        <v>185</v>
      </c>
    </row>
    <row r="2022" spans="1:6" x14ac:dyDescent="0.3">
      <c r="A2022" s="3" t="s">
        <v>164</v>
      </c>
      <c r="B2022" s="7" t="s">
        <v>49</v>
      </c>
      <c r="C2022" s="7" t="s">
        <v>62</v>
      </c>
      <c r="D2022" s="9">
        <v>342</v>
      </c>
      <c r="E2022" s="9">
        <v>305</v>
      </c>
      <c r="F2022" s="9">
        <v>195</v>
      </c>
    </row>
    <row r="2023" spans="1:6" x14ac:dyDescent="0.3">
      <c r="A2023" s="3" t="s">
        <v>164</v>
      </c>
      <c r="B2023" s="7" t="s">
        <v>49</v>
      </c>
      <c r="C2023" s="7" t="s">
        <v>66</v>
      </c>
      <c r="D2023" s="9">
        <v>343</v>
      </c>
      <c r="E2023" s="9">
        <v>315</v>
      </c>
      <c r="F2023" s="9">
        <v>197</v>
      </c>
    </row>
    <row r="2024" spans="1:6" x14ac:dyDescent="0.3">
      <c r="A2024" s="3" t="s">
        <v>164</v>
      </c>
      <c r="B2024" s="7" t="s">
        <v>49</v>
      </c>
      <c r="C2024" s="7" t="s">
        <v>70</v>
      </c>
      <c r="D2024" s="9">
        <v>341</v>
      </c>
      <c r="E2024" s="9">
        <v>327</v>
      </c>
      <c r="F2024" s="9">
        <v>199</v>
      </c>
    </row>
    <row r="2025" spans="1:6" x14ac:dyDescent="0.3">
      <c r="A2025" s="3" t="s">
        <v>164</v>
      </c>
      <c r="B2025" s="7" t="s">
        <v>49</v>
      </c>
      <c r="C2025" s="7" t="s">
        <v>74</v>
      </c>
      <c r="D2025" s="9">
        <v>344</v>
      </c>
      <c r="E2025" s="9">
        <v>311</v>
      </c>
      <c r="F2025" s="9">
        <v>193</v>
      </c>
    </row>
    <row r="2026" spans="1:6" x14ac:dyDescent="0.3">
      <c r="A2026" s="3" t="s">
        <v>164</v>
      </c>
      <c r="B2026" s="7" t="s">
        <v>49</v>
      </c>
      <c r="C2026" s="7" t="s">
        <v>76</v>
      </c>
      <c r="D2026" s="9">
        <v>343</v>
      </c>
      <c r="E2026" s="9">
        <v>321</v>
      </c>
      <c r="F2026" s="9">
        <v>195</v>
      </c>
    </row>
    <row r="2027" spans="1:6" x14ac:dyDescent="0.3">
      <c r="A2027" s="3" t="s">
        <v>164</v>
      </c>
      <c r="B2027" s="7" t="s">
        <v>50</v>
      </c>
      <c r="C2027" s="7" t="s">
        <v>62</v>
      </c>
      <c r="D2027" s="9">
        <v>353</v>
      </c>
      <c r="E2027" s="9">
        <v>318</v>
      </c>
      <c r="F2027" s="9">
        <v>200</v>
      </c>
    </row>
    <row r="2028" spans="1:6" x14ac:dyDescent="0.3">
      <c r="A2028" s="3" t="s">
        <v>164</v>
      </c>
      <c r="B2028" s="7" t="s">
        <v>50</v>
      </c>
      <c r="C2028" s="7" t="s">
        <v>66</v>
      </c>
      <c r="D2028" s="9">
        <v>354</v>
      </c>
      <c r="E2028" s="9">
        <v>326</v>
      </c>
      <c r="F2028" s="9">
        <v>202</v>
      </c>
    </row>
    <row r="2029" spans="1:6" x14ac:dyDescent="0.3">
      <c r="A2029" s="3" t="s">
        <v>164</v>
      </c>
      <c r="B2029" s="7" t="s">
        <v>50</v>
      </c>
      <c r="C2029" s="7" t="s">
        <v>70</v>
      </c>
      <c r="D2029" s="9">
        <v>352</v>
      </c>
      <c r="E2029" s="9">
        <v>338</v>
      </c>
      <c r="F2029" s="9">
        <v>204</v>
      </c>
    </row>
    <row r="2030" spans="1:6" x14ac:dyDescent="0.3">
      <c r="A2030" s="3" t="s">
        <v>164</v>
      </c>
      <c r="B2030" s="7" t="s">
        <v>50</v>
      </c>
      <c r="C2030" s="7" t="s">
        <v>74</v>
      </c>
      <c r="D2030" s="9">
        <v>355</v>
      </c>
      <c r="E2030" s="9">
        <v>320</v>
      </c>
      <c r="F2030" s="9">
        <v>198</v>
      </c>
    </row>
    <row r="2031" spans="1:6" x14ac:dyDescent="0.3">
      <c r="A2031" s="3" t="s">
        <v>164</v>
      </c>
      <c r="B2031" s="7" t="s">
        <v>50</v>
      </c>
      <c r="C2031" s="7" t="s">
        <v>76</v>
      </c>
      <c r="D2031" s="9">
        <v>354</v>
      </c>
      <c r="E2031" s="9">
        <v>330</v>
      </c>
      <c r="F2031" s="9">
        <v>200</v>
      </c>
    </row>
    <row r="2032" spans="1:6" x14ac:dyDescent="0.3">
      <c r="A2032" s="3" t="s">
        <v>164</v>
      </c>
      <c r="B2032" s="7" t="s">
        <v>51</v>
      </c>
      <c r="C2032" s="7" t="s">
        <v>62</v>
      </c>
      <c r="D2032" s="9">
        <v>394</v>
      </c>
      <c r="E2032" s="9">
        <v>352</v>
      </c>
      <c r="F2032" s="9">
        <v>215</v>
      </c>
    </row>
    <row r="2033" spans="1:6" x14ac:dyDescent="0.3">
      <c r="A2033" s="3" t="s">
        <v>164</v>
      </c>
      <c r="B2033" s="7" t="s">
        <v>51</v>
      </c>
      <c r="C2033" s="7" t="s">
        <v>66</v>
      </c>
      <c r="D2033" s="9">
        <v>395</v>
      </c>
      <c r="E2033" s="9">
        <v>364</v>
      </c>
      <c r="F2033" s="9">
        <v>217</v>
      </c>
    </row>
    <row r="2034" spans="1:6" x14ac:dyDescent="0.3">
      <c r="A2034" s="3" t="s">
        <v>164</v>
      </c>
      <c r="B2034" s="7" t="s">
        <v>51</v>
      </c>
      <c r="C2034" s="7" t="s">
        <v>70</v>
      </c>
      <c r="D2034" s="9">
        <v>393</v>
      </c>
      <c r="E2034" s="9">
        <v>371</v>
      </c>
      <c r="F2034" s="9">
        <v>219</v>
      </c>
    </row>
    <row r="2035" spans="1:6" x14ac:dyDescent="0.3">
      <c r="A2035" s="3" t="s">
        <v>164</v>
      </c>
      <c r="B2035" s="7" t="s">
        <v>51</v>
      </c>
      <c r="C2035" s="7" t="s">
        <v>74</v>
      </c>
      <c r="D2035" s="9">
        <v>396</v>
      </c>
      <c r="E2035" s="9">
        <v>355</v>
      </c>
      <c r="F2035" s="9">
        <v>213</v>
      </c>
    </row>
    <row r="2036" spans="1:6" x14ac:dyDescent="0.3">
      <c r="A2036" s="3" t="s">
        <v>164</v>
      </c>
      <c r="B2036" s="7" t="s">
        <v>51</v>
      </c>
      <c r="C2036" s="7" t="s">
        <v>76</v>
      </c>
      <c r="D2036" s="9">
        <v>395</v>
      </c>
      <c r="E2036" s="9">
        <v>373</v>
      </c>
      <c r="F2036" s="9">
        <v>215</v>
      </c>
    </row>
    <row r="2037" spans="1:6" x14ac:dyDescent="0.3">
      <c r="A2037" s="3" t="s">
        <v>164</v>
      </c>
      <c r="B2037" s="7" t="s">
        <v>52</v>
      </c>
      <c r="C2037" s="7" t="s">
        <v>62</v>
      </c>
      <c r="D2037" s="9">
        <v>290</v>
      </c>
      <c r="E2037" s="9">
        <v>262</v>
      </c>
      <c r="F2037" s="9">
        <v>180</v>
      </c>
    </row>
    <row r="2038" spans="1:6" x14ac:dyDescent="0.3">
      <c r="A2038" s="3" t="s">
        <v>164</v>
      </c>
      <c r="B2038" s="7" t="s">
        <v>52</v>
      </c>
      <c r="C2038" s="7" t="s">
        <v>66</v>
      </c>
      <c r="D2038" s="9">
        <v>291</v>
      </c>
      <c r="E2038" s="9">
        <v>268</v>
      </c>
      <c r="F2038" s="9">
        <v>182</v>
      </c>
    </row>
    <row r="2039" spans="1:6" x14ac:dyDescent="0.3">
      <c r="A2039" s="3" t="s">
        <v>164</v>
      </c>
      <c r="B2039" s="7" t="s">
        <v>52</v>
      </c>
      <c r="C2039" s="7" t="s">
        <v>70</v>
      </c>
      <c r="D2039" s="9">
        <v>289</v>
      </c>
      <c r="E2039" s="9">
        <v>273</v>
      </c>
      <c r="F2039" s="9">
        <v>184</v>
      </c>
    </row>
    <row r="2040" spans="1:6" x14ac:dyDescent="0.3">
      <c r="A2040" s="3" t="s">
        <v>164</v>
      </c>
      <c r="B2040" s="7" t="s">
        <v>52</v>
      </c>
      <c r="C2040" s="7" t="s">
        <v>74</v>
      </c>
      <c r="D2040" s="9">
        <v>291</v>
      </c>
      <c r="E2040" s="9">
        <v>262</v>
      </c>
      <c r="F2040" s="9">
        <v>178</v>
      </c>
    </row>
    <row r="2041" spans="1:6" x14ac:dyDescent="0.3">
      <c r="A2041" s="3" t="s">
        <v>164</v>
      </c>
      <c r="B2041" s="7" t="s">
        <v>52</v>
      </c>
      <c r="C2041" s="7" t="s">
        <v>76</v>
      </c>
      <c r="D2041" s="9">
        <v>291</v>
      </c>
      <c r="E2041" s="9">
        <v>274</v>
      </c>
      <c r="F2041" s="9">
        <v>180</v>
      </c>
    </row>
    <row r="2042" spans="1:6" x14ac:dyDescent="0.3">
      <c r="A2042" s="3" t="s">
        <v>164</v>
      </c>
      <c r="B2042" s="7" t="s">
        <v>54</v>
      </c>
      <c r="C2042" s="7" t="s">
        <v>62</v>
      </c>
      <c r="D2042" s="9">
        <v>186</v>
      </c>
      <c r="E2042" s="9">
        <v>168</v>
      </c>
      <c r="F2042" s="9">
        <v>70</v>
      </c>
    </row>
    <row r="2043" spans="1:6" x14ac:dyDescent="0.3">
      <c r="A2043" s="3" t="s">
        <v>164</v>
      </c>
      <c r="B2043" s="7" t="s">
        <v>54</v>
      </c>
      <c r="C2043" s="7" t="s">
        <v>66</v>
      </c>
      <c r="D2043" s="9">
        <v>187</v>
      </c>
      <c r="E2043" s="9">
        <v>171</v>
      </c>
      <c r="F2043" s="9">
        <v>71</v>
      </c>
    </row>
    <row r="2044" spans="1:6" x14ac:dyDescent="0.3">
      <c r="A2044" s="3" t="s">
        <v>164</v>
      </c>
      <c r="B2044" s="7" t="s">
        <v>54</v>
      </c>
      <c r="C2044" s="7" t="s">
        <v>70</v>
      </c>
      <c r="D2044" s="9">
        <v>185</v>
      </c>
      <c r="E2044" s="9">
        <v>176</v>
      </c>
      <c r="F2044" s="9">
        <v>71</v>
      </c>
    </row>
    <row r="2045" spans="1:6" x14ac:dyDescent="0.3">
      <c r="A2045" s="3" t="s">
        <v>164</v>
      </c>
      <c r="B2045" s="7" t="s">
        <v>54</v>
      </c>
      <c r="C2045" s="7" t="s">
        <v>74</v>
      </c>
      <c r="D2045" s="9">
        <v>187</v>
      </c>
      <c r="E2045" s="9">
        <v>168</v>
      </c>
      <c r="F2045" s="9">
        <v>69</v>
      </c>
    </row>
    <row r="2046" spans="1:6" x14ac:dyDescent="0.3">
      <c r="A2046" s="3" t="s">
        <v>164</v>
      </c>
      <c r="B2046" s="7" t="s">
        <v>54</v>
      </c>
      <c r="C2046" s="7" t="s">
        <v>76</v>
      </c>
      <c r="D2046" s="9">
        <v>186</v>
      </c>
      <c r="E2046" s="9">
        <v>175</v>
      </c>
      <c r="F2046" s="9">
        <v>70</v>
      </c>
    </row>
    <row r="2047" spans="1:6" x14ac:dyDescent="0.3">
      <c r="A2047" s="3" t="s">
        <v>164</v>
      </c>
      <c r="B2047" s="7" t="s">
        <v>55</v>
      </c>
      <c r="C2047" s="7" t="s">
        <v>62</v>
      </c>
      <c r="D2047" s="9">
        <v>207</v>
      </c>
      <c r="E2047" s="9">
        <v>186</v>
      </c>
      <c r="F2047" s="9">
        <v>80</v>
      </c>
    </row>
    <row r="2048" spans="1:6" x14ac:dyDescent="0.3">
      <c r="A2048" s="3" t="s">
        <v>164</v>
      </c>
      <c r="B2048" s="7" t="s">
        <v>55</v>
      </c>
      <c r="C2048" s="7" t="s">
        <v>66</v>
      </c>
      <c r="D2048" s="9">
        <v>208</v>
      </c>
      <c r="E2048" s="9">
        <v>193</v>
      </c>
      <c r="F2048" s="9">
        <v>81</v>
      </c>
    </row>
    <row r="2049" spans="1:6" x14ac:dyDescent="0.3">
      <c r="A2049" s="3" t="s">
        <v>164</v>
      </c>
      <c r="B2049" s="7" t="s">
        <v>55</v>
      </c>
      <c r="C2049" s="7" t="s">
        <v>70</v>
      </c>
      <c r="D2049" s="9">
        <v>206</v>
      </c>
      <c r="E2049" s="9">
        <v>197</v>
      </c>
      <c r="F2049" s="9">
        <v>82</v>
      </c>
    </row>
    <row r="2050" spans="1:6" x14ac:dyDescent="0.3">
      <c r="A2050" s="3" t="s">
        <v>164</v>
      </c>
      <c r="B2050" s="7" t="s">
        <v>55</v>
      </c>
      <c r="C2050" s="7" t="s">
        <v>74</v>
      </c>
      <c r="D2050" s="9">
        <v>208</v>
      </c>
      <c r="E2050" s="9">
        <v>187</v>
      </c>
      <c r="F2050" s="9">
        <v>79</v>
      </c>
    </row>
    <row r="2051" spans="1:6" x14ac:dyDescent="0.3">
      <c r="A2051" s="3" t="s">
        <v>164</v>
      </c>
      <c r="B2051" s="7" t="s">
        <v>55</v>
      </c>
      <c r="C2051" s="7" t="s">
        <v>76</v>
      </c>
      <c r="D2051" s="9">
        <v>207</v>
      </c>
      <c r="E2051" s="9">
        <v>195</v>
      </c>
      <c r="F2051" s="9">
        <v>80</v>
      </c>
    </row>
    <row r="2052" spans="1:6" x14ac:dyDescent="0.3">
      <c r="A2052" s="3" t="s">
        <v>164</v>
      </c>
      <c r="B2052" s="7" t="s">
        <v>56</v>
      </c>
      <c r="C2052" s="7" t="s">
        <v>62</v>
      </c>
      <c r="D2052" s="9">
        <v>228</v>
      </c>
      <c r="E2052" s="9">
        <v>206</v>
      </c>
      <c r="F2052" s="9">
        <v>90</v>
      </c>
    </row>
    <row r="2053" spans="1:6" x14ac:dyDescent="0.3">
      <c r="A2053" s="3" t="s">
        <v>164</v>
      </c>
      <c r="B2053" s="7" t="s">
        <v>56</v>
      </c>
      <c r="C2053" s="7" t="s">
        <v>66</v>
      </c>
      <c r="D2053" s="9">
        <v>229</v>
      </c>
      <c r="E2053" s="9">
        <v>211</v>
      </c>
      <c r="F2053" s="9">
        <v>91</v>
      </c>
    </row>
    <row r="2054" spans="1:6" x14ac:dyDescent="0.3">
      <c r="A2054" s="3" t="s">
        <v>164</v>
      </c>
      <c r="B2054" s="7" t="s">
        <v>56</v>
      </c>
      <c r="C2054" s="7" t="s">
        <v>70</v>
      </c>
      <c r="D2054" s="9">
        <v>227</v>
      </c>
      <c r="E2054" s="9">
        <v>215</v>
      </c>
      <c r="F2054" s="9">
        <v>92</v>
      </c>
    </row>
    <row r="2055" spans="1:6" x14ac:dyDescent="0.3">
      <c r="A2055" s="3" t="s">
        <v>164</v>
      </c>
      <c r="B2055" s="7" t="s">
        <v>56</v>
      </c>
      <c r="C2055" s="7" t="s">
        <v>74</v>
      </c>
      <c r="D2055" s="9">
        <v>229</v>
      </c>
      <c r="E2055" s="9">
        <v>207</v>
      </c>
      <c r="F2055" s="9">
        <v>89</v>
      </c>
    </row>
    <row r="2056" spans="1:6" x14ac:dyDescent="0.3">
      <c r="A2056" s="3" t="s">
        <v>164</v>
      </c>
      <c r="B2056" s="7" t="s">
        <v>56</v>
      </c>
      <c r="C2056" s="7" t="s">
        <v>76</v>
      </c>
      <c r="D2056" s="9">
        <v>228</v>
      </c>
      <c r="E2056" s="9">
        <v>214</v>
      </c>
      <c r="F2056" s="9">
        <v>90</v>
      </c>
    </row>
    <row r="2057" spans="1:6" x14ac:dyDescent="0.3">
      <c r="A2057" s="3" t="s">
        <v>164</v>
      </c>
      <c r="B2057" s="7" t="s">
        <v>57</v>
      </c>
      <c r="C2057" s="7" t="s">
        <v>62</v>
      </c>
      <c r="D2057" s="9">
        <v>197</v>
      </c>
      <c r="E2057" s="9">
        <v>178</v>
      </c>
      <c r="F2057" s="9">
        <v>85</v>
      </c>
    </row>
    <row r="2058" spans="1:6" x14ac:dyDescent="0.3">
      <c r="A2058" s="3" t="s">
        <v>164</v>
      </c>
      <c r="B2058" s="7" t="s">
        <v>57</v>
      </c>
      <c r="C2058" s="7" t="s">
        <v>66</v>
      </c>
      <c r="D2058" s="9">
        <v>198</v>
      </c>
      <c r="E2058" s="9">
        <v>182</v>
      </c>
      <c r="F2058" s="9">
        <v>86</v>
      </c>
    </row>
    <row r="2059" spans="1:6" x14ac:dyDescent="0.3">
      <c r="A2059" s="3" t="s">
        <v>164</v>
      </c>
      <c r="B2059" s="7" t="s">
        <v>57</v>
      </c>
      <c r="C2059" s="7" t="s">
        <v>70</v>
      </c>
      <c r="D2059" s="9">
        <v>196</v>
      </c>
      <c r="E2059" s="9">
        <v>186</v>
      </c>
      <c r="F2059" s="9">
        <v>87</v>
      </c>
    </row>
    <row r="2060" spans="1:6" x14ac:dyDescent="0.3">
      <c r="A2060" s="3" t="s">
        <v>164</v>
      </c>
      <c r="B2060" s="7" t="s">
        <v>57</v>
      </c>
      <c r="C2060" s="7" t="s">
        <v>74</v>
      </c>
      <c r="D2060" s="9">
        <v>198</v>
      </c>
      <c r="E2060" s="9">
        <v>179</v>
      </c>
      <c r="F2060" s="9">
        <v>84</v>
      </c>
    </row>
    <row r="2061" spans="1:6" x14ac:dyDescent="0.3">
      <c r="A2061" s="3" t="s">
        <v>164</v>
      </c>
      <c r="B2061" s="7" t="s">
        <v>57</v>
      </c>
      <c r="C2061" s="7" t="s">
        <v>76</v>
      </c>
      <c r="D2061" s="9">
        <v>197</v>
      </c>
      <c r="E2061" s="9">
        <v>185</v>
      </c>
      <c r="F2061" s="9">
        <v>85</v>
      </c>
    </row>
    <row r="2062" spans="1:6" x14ac:dyDescent="0.3">
      <c r="A2062" s="3" t="s">
        <v>164</v>
      </c>
      <c r="B2062" s="7" t="s">
        <v>58</v>
      </c>
      <c r="C2062" s="7" t="s">
        <v>62</v>
      </c>
      <c r="D2062" s="9">
        <v>5826</v>
      </c>
      <c r="E2062" s="9">
        <v>5278</v>
      </c>
      <c r="F2062" s="9">
        <v>950</v>
      </c>
    </row>
    <row r="2063" spans="1:6" x14ac:dyDescent="0.3">
      <c r="A2063" s="3" t="s">
        <v>164</v>
      </c>
      <c r="B2063" s="7" t="s">
        <v>58</v>
      </c>
      <c r="C2063" s="7" t="s">
        <v>66</v>
      </c>
      <c r="D2063" s="9">
        <v>5843</v>
      </c>
      <c r="E2063" s="9">
        <v>5405</v>
      </c>
      <c r="F2063" s="9">
        <v>960</v>
      </c>
    </row>
    <row r="2064" spans="1:6" x14ac:dyDescent="0.3">
      <c r="A2064" s="3" t="s">
        <v>164</v>
      </c>
      <c r="B2064" s="7" t="s">
        <v>58</v>
      </c>
      <c r="C2064" s="7" t="s">
        <v>70</v>
      </c>
      <c r="D2064" s="9">
        <v>5809</v>
      </c>
      <c r="E2064" s="9">
        <v>5481</v>
      </c>
      <c r="F2064" s="9">
        <v>969</v>
      </c>
    </row>
    <row r="2065" spans="1:6" x14ac:dyDescent="0.3">
      <c r="A2065" s="3" t="s">
        <v>164</v>
      </c>
      <c r="B2065" s="7" t="s">
        <v>58</v>
      </c>
      <c r="C2065" s="7" t="s">
        <v>74</v>
      </c>
      <c r="D2065" s="9">
        <v>5855</v>
      </c>
      <c r="E2065" s="9">
        <v>5238</v>
      </c>
      <c r="F2065" s="9">
        <v>940</v>
      </c>
    </row>
    <row r="2066" spans="1:6" x14ac:dyDescent="0.3">
      <c r="A2066" s="3" t="s">
        <v>164</v>
      </c>
      <c r="B2066" s="7" t="s">
        <v>58</v>
      </c>
      <c r="C2066" s="7" t="s">
        <v>76</v>
      </c>
      <c r="D2066" s="9">
        <v>5838</v>
      </c>
      <c r="E2066" s="9">
        <v>5474</v>
      </c>
      <c r="F2066" s="9">
        <v>950</v>
      </c>
    </row>
    <row r="2067" spans="1:6" x14ac:dyDescent="0.3">
      <c r="A2067" s="3" t="s">
        <v>164</v>
      </c>
      <c r="B2067" s="7" t="s">
        <v>59</v>
      </c>
      <c r="C2067" s="7" t="s">
        <v>62</v>
      </c>
      <c r="D2067" s="9">
        <v>5670</v>
      </c>
      <c r="E2067" s="9">
        <v>5073</v>
      </c>
      <c r="F2067" s="9">
        <v>930</v>
      </c>
    </row>
    <row r="2068" spans="1:6" x14ac:dyDescent="0.3">
      <c r="A2068" s="3" t="s">
        <v>164</v>
      </c>
      <c r="B2068" s="7" t="s">
        <v>59</v>
      </c>
      <c r="C2068" s="7" t="s">
        <v>66</v>
      </c>
      <c r="D2068" s="9">
        <v>5687</v>
      </c>
      <c r="E2068" s="9">
        <v>5226</v>
      </c>
      <c r="F2068" s="9">
        <v>939</v>
      </c>
    </row>
    <row r="2069" spans="1:6" x14ac:dyDescent="0.3">
      <c r="A2069" s="3" t="s">
        <v>164</v>
      </c>
      <c r="B2069" s="7" t="s">
        <v>59</v>
      </c>
      <c r="C2069" s="7" t="s">
        <v>70</v>
      </c>
      <c r="D2069" s="9">
        <v>5653</v>
      </c>
      <c r="E2069" s="9">
        <v>5407</v>
      </c>
      <c r="F2069" s="9">
        <v>949</v>
      </c>
    </row>
    <row r="2070" spans="1:6" x14ac:dyDescent="0.3">
      <c r="A2070" s="3" t="s">
        <v>164</v>
      </c>
      <c r="B2070" s="7" t="s">
        <v>59</v>
      </c>
      <c r="C2070" s="7" t="s">
        <v>74</v>
      </c>
      <c r="D2070" s="9">
        <v>5698</v>
      </c>
      <c r="E2070" s="9">
        <v>5092</v>
      </c>
      <c r="F2070" s="9">
        <v>921</v>
      </c>
    </row>
    <row r="2071" spans="1:6" x14ac:dyDescent="0.3">
      <c r="A2071" s="3" t="s">
        <v>164</v>
      </c>
      <c r="B2071" s="7" t="s">
        <v>59</v>
      </c>
      <c r="C2071" s="7" t="s">
        <v>76</v>
      </c>
      <c r="D2071" s="9">
        <v>5681</v>
      </c>
      <c r="E2071" s="9">
        <v>5328</v>
      </c>
      <c r="F2071" s="9">
        <v>930</v>
      </c>
    </row>
    <row r="2072" spans="1:6" x14ac:dyDescent="0.3">
      <c r="A2072" s="3" t="s">
        <v>164</v>
      </c>
      <c r="B2072" s="7" t="s">
        <v>60</v>
      </c>
      <c r="C2072" s="7" t="s">
        <v>62</v>
      </c>
      <c r="D2072" s="9">
        <v>5514</v>
      </c>
      <c r="E2072" s="9">
        <v>4985</v>
      </c>
      <c r="F2072" s="9">
        <v>920</v>
      </c>
    </row>
    <row r="2073" spans="1:6" x14ac:dyDescent="0.3">
      <c r="A2073" s="3" t="s">
        <v>164</v>
      </c>
      <c r="B2073" s="7" t="s">
        <v>60</v>
      </c>
      <c r="C2073" s="7" t="s">
        <v>66</v>
      </c>
      <c r="D2073" s="9">
        <v>5531</v>
      </c>
      <c r="E2073" s="9">
        <v>5077</v>
      </c>
      <c r="F2073" s="9">
        <v>929</v>
      </c>
    </row>
    <row r="2074" spans="1:6" x14ac:dyDescent="0.3">
      <c r="A2074" s="3" t="s">
        <v>164</v>
      </c>
      <c r="B2074" s="7" t="s">
        <v>60</v>
      </c>
      <c r="C2074" s="7" t="s">
        <v>70</v>
      </c>
      <c r="D2074" s="9">
        <v>5497</v>
      </c>
      <c r="E2074" s="9">
        <v>5202</v>
      </c>
      <c r="F2074" s="9">
        <v>938</v>
      </c>
    </row>
    <row r="2075" spans="1:6" x14ac:dyDescent="0.3">
      <c r="A2075" s="3" t="s">
        <v>164</v>
      </c>
      <c r="B2075" s="7" t="s">
        <v>60</v>
      </c>
      <c r="C2075" s="7" t="s">
        <v>74</v>
      </c>
      <c r="D2075" s="9">
        <v>5542</v>
      </c>
      <c r="E2075" s="9">
        <v>4997</v>
      </c>
      <c r="F2075" s="9">
        <v>911</v>
      </c>
    </row>
    <row r="2076" spans="1:6" x14ac:dyDescent="0.3">
      <c r="A2076" s="3" t="s">
        <v>164</v>
      </c>
      <c r="B2076" s="7" t="s">
        <v>60</v>
      </c>
      <c r="C2076" s="7" t="s">
        <v>76</v>
      </c>
      <c r="D2076" s="9">
        <v>5525</v>
      </c>
      <c r="E2076" s="9">
        <v>5138</v>
      </c>
      <c r="F2076" s="9">
        <v>920</v>
      </c>
    </row>
    <row r="2077" spans="1:6" x14ac:dyDescent="0.3">
      <c r="A2077" s="3" t="s">
        <v>164</v>
      </c>
      <c r="B2077" s="7" t="s">
        <v>61</v>
      </c>
      <c r="C2077" s="7" t="s">
        <v>62</v>
      </c>
      <c r="D2077" s="9">
        <v>1353</v>
      </c>
      <c r="E2077" s="9">
        <v>1214</v>
      </c>
      <c r="F2077" s="9">
        <v>345</v>
      </c>
    </row>
    <row r="2078" spans="1:6" x14ac:dyDescent="0.3">
      <c r="A2078" s="3" t="s">
        <v>164</v>
      </c>
      <c r="B2078" s="7" t="s">
        <v>61</v>
      </c>
      <c r="C2078" s="7" t="s">
        <v>66</v>
      </c>
      <c r="D2078" s="9">
        <v>1357</v>
      </c>
      <c r="E2078" s="9">
        <v>1260</v>
      </c>
      <c r="F2078" s="9">
        <v>348</v>
      </c>
    </row>
    <row r="2079" spans="1:6" x14ac:dyDescent="0.3">
      <c r="A2079" s="3" t="s">
        <v>164</v>
      </c>
      <c r="B2079" s="7" t="s">
        <v>61</v>
      </c>
      <c r="C2079" s="7" t="s">
        <v>70</v>
      </c>
      <c r="D2079" s="9">
        <v>1349</v>
      </c>
      <c r="E2079" s="9">
        <v>1276</v>
      </c>
      <c r="F2079" s="9">
        <v>352</v>
      </c>
    </row>
    <row r="2080" spans="1:6" x14ac:dyDescent="0.3">
      <c r="A2080" s="3" t="s">
        <v>164</v>
      </c>
      <c r="B2080" s="7" t="s">
        <v>61</v>
      </c>
      <c r="C2080" s="7" t="s">
        <v>74</v>
      </c>
      <c r="D2080" s="9">
        <v>1360</v>
      </c>
      <c r="E2080" s="9">
        <v>1228</v>
      </c>
      <c r="F2080" s="9">
        <v>342</v>
      </c>
    </row>
    <row r="2081" spans="1:6" x14ac:dyDescent="0.3">
      <c r="A2081" s="3" t="s">
        <v>164</v>
      </c>
      <c r="B2081" s="7" t="s">
        <v>61</v>
      </c>
      <c r="C2081" s="7" t="s">
        <v>76</v>
      </c>
      <c r="D2081" s="9">
        <v>1356</v>
      </c>
      <c r="E2081" s="9">
        <v>1274</v>
      </c>
      <c r="F2081" s="9">
        <v>345</v>
      </c>
    </row>
    <row r="2082" spans="1:6" x14ac:dyDescent="0.3">
      <c r="A2082" s="3" t="s">
        <v>167</v>
      </c>
      <c r="B2082" s="7" t="s">
        <v>46</v>
      </c>
      <c r="C2082" s="7" t="s">
        <v>62</v>
      </c>
      <c r="D2082" s="9">
        <v>332</v>
      </c>
      <c r="E2082" s="9">
        <v>300</v>
      </c>
      <c r="F2082" s="9">
        <v>185</v>
      </c>
    </row>
    <row r="2083" spans="1:6" x14ac:dyDescent="0.3">
      <c r="A2083" s="3" t="s">
        <v>167</v>
      </c>
      <c r="B2083" s="7" t="s">
        <v>46</v>
      </c>
      <c r="C2083" s="7" t="s">
        <v>66</v>
      </c>
      <c r="D2083" s="9">
        <v>333</v>
      </c>
      <c r="E2083" s="9">
        <v>306</v>
      </c>
      <c r="F2083" s="9">
        <v>187</v>
      </c>
    </row>
    <row r="2084" spans="1:6" x14ac:dyDescent="0.3">
      <c r="A2084" s="3" t="s">
        <v>167</v>
      </c>
      <c r="B2084" s="7" t="s">
        <v>46</v>
      </c>
      <c r="C2084" s="7" t="s">
        <v>70</v>
      </c>
      <c r="D2084" s="9">
        <v>331</v>
      </c>
      <c r="E2084" s="9">
        <v>316</v>
      </c>
      <c r="F2084" s="9">
        <v>189</v>
      </c>
    </row>
    <row r="2085" spans="1:6" x14ac:dyDescent="0.3">
      <c r="A2085" s="3" t="s">
        <v>167</v>
      </c>
      <c r="B2085" s="7" t="s">
        <v>46</v>
      </c>
      <c r="C2085" s="7" t="s">
        <v>74</v>
      </c>
      <c r="D2085" s="9">
        <v>334</v>
      </c>
      <c r="E2085" s="9">
        <v>301</v>
      </c>
      <c r="F2085" s="9">
        <v>183</v>
      </c>
    </row>
    <row r="2086" spans="1:6" x14ac:dyDescent="0.3">
      <c r="A2086" s="3" t="s">
        <v>167</v>
      </c>
      <c r="B2086" s="7" t="s">
        <v>46</v>
      </c>
      <c r="C2086" s="7" t="s">
        <v>76</v>
      </c>
      <c r="D2086" s="9">
        <v>333</v>
      </c>
      <c r="E2086" s="9">
        <v>313</v>
      </c>
      <c r="F2086" s="9">
        <v>185</v>
      </c>
    </row>
    <row r="2087" spans="1:6" x14ac:dyDescent="0.3">
      <c r="A2087" s="3" t="s">
        <v>167</v>
      </c>
      <c r="B2087" s="7" t="s">
        <v>49</v>
      </c>
      <c r="C2087" s="7" t="s">
        <v>62</v>
      </c>
      <c r="D2087" s="9">
        <v>342</v>
      </c>
      <c r="E2087" s="9">
        <v>309</v>
      </c>
      <c r="F2087" s="9">
        <v>195</v>
      </c>
    </row>
    <row r="2088" spans="1:6" x14ac:dyDescent="0.3">
      <c r="A2088" s="3" t="s">
        <v>167</v>
      </c>
      <c r="B2088" s="7" t="s">
        <v>49</v>
      </c>
      <c r="C2088" s="7" t="s">
        <v>66</v>
      </c>
      <c r="D2088" s="9">
        <v>343</v>
      </c>
      <c r="E2088" s="9">
        <v>315</v>
      </c>
      <c r="F2088" s="9">
        <v>197</v>
      </c>
    </row>
    <row r="2089" spans="1:6" x14ac:dyDescent="0.3">
      <c r="A2089" s="3" t="s">
        <v>167</v>
      </c>
      <c r="B2089" s="7" t="s">
        <v>49</v>
      </c>
      <c r="C2089" s="7" t="s">
        <v>70</v>
      </c>
      <c r="D2089" s="9">
        <v>341</v>
      </c>
      <c r="E2089" s="9">
        <v>327</v>
      </c>
      <c r="F2089" s="9">
        <v>199</v>
      </c>
    </row>
    <row r="2090" spans="1:6" x14ac:dyDescent="0.3">
      <c r="A2090" s="3" t="s">
        <v>167</v>
      </c>
      <c r="B2090" s="7" t="s">
        <v>49</v>
      </c>
      <c r="C2090" s="7" t="s">
        <v>74</v>
      </c>
      <c r="D2090" s="9">
        <v>344</v>
      </c>
      <c r="E2090" s="9">
        <v>313</v>
      </c>
      <c r="F2090" s="9">
        <v>193</v>
      </c>
    </row>
    <row r="2091" spans="1:6" x14ac:dyDescent="0.3">
      <c r="A2091" s="3" t="s">
        <v>167</v>
      </c>
      <c r="B2091" s="7" t="s">
        <v>49</v>
      </c>
      <c r="C2091" s="7" t="s">
        <v>76</v>
      </c>
      <c r="D2091" s="9">
        <v>343</v>
      </c>
      <c r="E2091" s="9">
        <v>323</v>
      </c>
      <c r="F2091" s="9">
        <v>195</v>
      </c>
    </row>
    <row r="2092" spans="1:6" x14ac:dyDescent="0.3">
      <c r="A2092" s="3" t="s">
        <v>167</v>
      </c>
      <c r="B2092" s="7" t="s">
        <v>50</v>
      </c>
      <c r="C2092" s="7" t="s">
        <v>62</v>
      </c>
      <c r="D2092" s="9">
        <v>353</v>
      </c>
      <c r="E2092" s="9">
        <v>316</v>
      </c>
      <c r="F2092" s="9">
        <v>200</v>
      </c>
    </row>
    <row r="2093" spans="1:6" x14ac:dyDescent="0.3">
      <c r="A2093" s="3" t="s">
        <v>167</v>
      </c>
      <c r="B2093" s="7" t="s">
        <v>50</v>
      </c>
      <c r="C2093" s="7" t="s">
        <v>66</v>
      </c>
      <c r="D2093" s="9">
        <v>354</v>
      </c>
      <c r="E2093" s="9">
        <v>327</v>
      </c>
      <c r="F2093" s="9">
        <v>202</v>
      </c>
    </row>
    <row r="2094" spans="1:6" x14ac:dyDescent="0.3">
      <c r="A2094" s="3" t="s">
        <v>167</v>
      </c>
      <c r="B2094" s="7" t="s">
        <v>50</v>
      </c>
      <c r="C2094" s="7" t="s">
        <v>70</v>
      </c>
      <c r="D2094" s="9">
        <v>352</v>
      </c>
      <c r="E2094" s="9">
        <v>334</v>
      </c>
      <c r="F2094" s="9">
        <v>204</v>
      </c>
    </row>
    <row r="2095" spans="1:6" x14ac:dyDescent="0.3">
      <c r="A2095" s="3" t="s">
        <v>167</v>
      </c>
      <c r="B2095" s="7" t="s">
        <v>50</v>
      </c>
      <c r="C2095" s="7" t="s">
        <v>74</v>
      </c>
      <c r="D2095" s="9">
        <v>355</v>
      </c>
      <c r="E2095" s="9">
        <v>320</v>
      </c>
      <c r="F2095" s="9">
        <v>198</v>
      </c>
    </row>
    <row r="2096" spans="1:6" x14ac:dyDescent="0.3">
      <c r="A2096" s="3" t="s">
        <v>167</v>
      </c>
      <c r="B2096" s="7" t="s">
        <v>50</v>
      </c>
      <c r="C2096" s="7" t="s">
        <v>76</v>
      </c>
      <c r="D2096" s="9">
        <v>354</v>
      </c>
      <c r="E2096" s="9">
        <v>333</v>
      </c>
      <c r="F2096" s="9">
        <v>200</v>
      </c>
    </row>
    <row r="2097" spans="1:6" x14ac:dyDescent="0.3">
      <c r="A2097" s="3" t="s">
        <v>167</v>
      </c>
      <c r="B2097" s="7" t="s">
        <v>51</v>
      </c>
      <c r="C2097" s="7" t="s">
        <v>62</v>
      </c>
      <c r="D2097" s="9">
        <v>394</v>
      </c>
      <c r="E2097" s="9">
        <v>357</v>
      </c>
      <c r="F2097" s="9">
        <v>215</v>
      </c>
    </row>
    <row r="2098" spans="1:6" x14ac:dyDescent="0.3">
      <c r="A2098" s="3" t="s">
        <v>167</v>
      </c>
      <c r="B2098" s="7" t="s">
        <v>51</v>
      </c>
      <c r="C2098" s="7" t="s">
        <v>66</v>
      </c>
      <c r="D2098" s="9">
        <v>395</v>
      </c>
      <c r="E2098" s="9">
        <v>366</v>
      </c>
      <c r="F2098" s="9">
        <v>217</v>
      </c>
    </row>
    <row r="2099" spans="1:6" x14ac:dyDescent="0.3">
      <c r="A2099" s="3" t="s">
        <v>167</v>
      </c>
      <c r="B2099" s="7" t="s">
        <v>51</v>
      </c>
      <c r="C2099" s="7" t="s">
        <v>70</v>
      </c>
      <c r="D2099" s="9">
        <v>393</v>
      </c>
      <c r="E2099" s="9">
        <v>370</v>
      </c>
      <c r="F2099" s="9">
        <v>219</v>
      </c>
    </row>
    <row r="2100" spans="1:6" x14ac:dyDescent="0.3">
      <c r="A2100" s="3" t="s">
        <v>167</v>
      </c>
      <c r="B2100" s="7" t="s">
        <v>51</v>
      </c>
      <c r="C2100" s="7" t="s">
        <v>74</v>
      </c>
      <c r="D2100" s="9">
        <v>396</v>
      </c>
      <c r="E2100" s="9">
        <v>354</v>
      </c>
      <c r="F2100" s="9">
        <v>213</v>
      </c>
    </row>
    <row r="2101" spans="1:6" x14ac:dyDescent="0.3">
      <c r="A2101" s="3" t="s">
        <v>167</v>
      </c>
      <c r="B2101" s="7" t="s">
        <v>51</v>
      </c>
      <c r="C2101" s="7" t="s">
        <v>76</v>
      </c>
      <c r="D2101" s="9">
        <v>395</v>
      </c>
      <c r="E2101" s="9">
        <v>372</v>
      </c>
      <c r="F2101" s="9">
        <v>215</v>
      </c>
    </row>
    <row r="2102" spans="1:6" x14ac:dyDescent="0.3">
      <c r="A2102" s="3" t="s">
        <v>167</v>
      </c>
      <c r="B2102" s="7" t="s">
        <v>52</v>
      </c>
      <c r="C2102" s="7" t="s">
        <v>62</v>
      </c>
      <c r="D2102" s="9">
        <v>290</v>
      </c>
      <c r="E2102" s="9">
        <v>263</v>
      </c>
      <c r="F2102" s="9">
        <v>180</v>
      </c>
    </row>
    <row r="2103" spans="1:6" x14ac:dyDescent="0.3">
      <c r="A2103" s="3" t="s">
        <v>167</v>
      </c>
      <c r="B2103" s="7" t="s">
        <v>52</v>
      </c>
      <c r="C2103" s="7" t="s">
        <v>66</v>
      </c>
      <c r="D2103" s="9">
        <v>291</v>
      </c>
      <c r="E2103" s="9">
        <v>267</v>
      </c>
      <c r="F2103" s="9">
        <v>182</v>
      </c>
    </row>
    <row r="2104" spans="1:6" x14ac:dyDescent="0.3">
      <c r="A2104" s="3" t="s">
        <v>167</v>
      </c>
      <c r="B2104" s="7" t="s">
        <v>52</v>
      </c>
      <c r="C2104" s="7" t="s">
        <v>70</v>
      </c>
      <c r="D2104" s="9">
        <v>289</v>
      </c>
      <c r="E2104" s="9">
        <v>275</v>
      </c>
      <c r="F2104" s="9">
        <v>184</v>
      </c>
    </row>
    <row r="2105" spans="1:6" x14ac:dyDescent="0.3">
      <c r="A2105" s="3" t="s">
        <v>167</v>
      </c>
      <c r="B2105" s="7" t="s">
        <v>52</v>
      </c>
      <c r="C2105" s="7" t="s">
        <v>74</v>
      </c>
      <c r="D2105" s="9">
        <v>291</v>
      </c>
      <c r="E2105" s="9">
        <v>258</v>
      </c>
      <c r="F2105" s="9">
        <v>178</v>
      </c>
    </row>
    <row r="2106" spans="1:6" x14ac:dyDescent="0.3">
      <c r="A2106" s="3" t="s">
        <v>167</v>
      </c>
      <c r="B2106" s="7" t="s">
        <v>52</v>
      </c>
      <c r="C2106" s="7" t="s">
        <v>76</v>
      </c>
      <c r="D2106" s="9">
        <v>291</v>
      </c>
      <c r="E2106" s="9">
        <v>272</v>
      </c>
      <c r="F2106" s="9">
        <v>180</v>
      </c>
    </row>
    <row r="2107" spans="1:6" x14ac:dyDescent="0.3">
      <c r="A2107" s="3" t="s">
        <v>167</v>
      </c>
      <c r="B2107" s="7" t="s">
        <v>54</v>
      </c>
      <c r="C2107" s="7" t="s">
        <v>62</v>
      </c>
      <c r="D2107" s="9">
        <v>186</v>
      </c>
      <c r="E2107" s="9">
        <v>167</v>
      </c>
      <c r="F2107" s="9">
        <v>70</v>
      </c>
    </row>
    <row r="2108" spans="1:6" x14ac:dyDescent="0.3">
      <c r="A2108" s="3" t="s">
        <v>167</v>
      </c>
      <c r="B2108" s="7" t="s">
        <v>54</v>
      </c>
      <c r="C2108" s="7" t="s">
        <v>66</v>
      </c>
      <c r="D2108" s="9">
        <v>187</v>
      </c>
      <c r="E2108" s="9">
        <v>172</v>
      </c>
      <c r="F2108" s="9">
        <v>71</v>
      </c>
    </row>
    <row r="2109" spans="1:6" x14ac:dyDescent="0.3">
      <c r="A2109" s="3" t="s">
        <v>167</v>
      </c>
      <c r="B2109" s="7" t="s">
        <v>54</v>
      </c>
      <c r="C2109" s="7" t="s">
        <v>70</v>
      </c>
      <c r="D2109" s="9">
        <v>185</v>
      </c>
      <c r="E2109" s="9">
        <v>176</v>
      </c>
      <c r="F2109" s="9">
        <v>71</v>
      </c>
    </row>
    <row r="2110" spans="1:6" x14ac:dyDescent="0.3">
      <c r="A2110" s="3" t="s">
        <v>167</v>
      </c>
      <c r="B2110" s="7" t="s">
        <v>54</v>
      </c>
      <c r="C2110" s="7" t="s">
        <v>74</v>
      </c>
      <c r="D2110" s="9">
        <v>187</v>
      </c>
      <c r="E2110" s="9">
        <v>168</v>
      </c>
      <c r="F2110" s="9">
        <v>69</v>
      </c>
    </row>
    <row r="2111" spans="1:6" x14ac:dyDescent="0.3">
      <c r="A2111" s="3" t="s">
        <v>167</v>
      </c>
      <c r="B2111" s="7" t="s">
        <v>54</v>
      </c>
      <c r="C2111" s="7" t="s">
        <v>76</v>
      </c>
      <c r="D2111" s="9">
        <v>186</v>
      </c>
      <c r="E2111" s="9">
        <v>176</v>
      </c>
      <c r="F2111" s="9">
        <v>70</v>
      </c>
    </row>
    <row r="2112" spans="1:6" x14ac:dyDescent="0.3">
      <c r="A2112" s="3" t="s">
        <v>167</v>
      </c>
      <c r="B2112" s="7" t="s">
        <v>55</v>
      </c>
      <c r="C2112" s="7" t="s">
        <v>62</v>
      </c>
      <c r="D2112" s="9">
        <v>207</v>
      </c>
      <c r="E2112" s="9">
        <v>186</v>
      </c>
      <c r="F2112" s="9">
        <v>80</v>
      </c>
    </row>
    <row r="2113" spans="1:6" x14ac:dyDescent="0.3">
      <c r="A2113" s="3" t="s">
        <v>167</v>
      </c>
      <c r="B2113" s="7" t="s">
        <v>55</v>
      </c>
      <c r="C2113" s="7" t="s">
        <v>66</v>
      </c>
      <c r="D2113" s="9">
        <v>208</v>
      </c>
      <c r="E2113" s="9">
        <v>192</v>
      </c>
      <c r="F2113" s="9">
        <v>81</v>
      </c>
    </row>
    <row r="2114" spans="1:6" x14ac:dyDescent="0.3">
      <c r="A2114" s="3" t="s">
        <v>167</v>
      </c>
      <c r="B2114" s="7" t="s">
        <v>55</v>
      </c>
      <c r="C2114" s="7" t="s">
        <v>70</v>
      </c>
      <c r="D2114" s="9">
        <v>206</v>
      </c>
      <c r="E2114" s="9">
        <v>194</v>
      </c>
      <c r="F2114" s="9">
        <v>82</v>
      </c>
    </row>
    <row r="2115" spans="1:6" x14ac:dyDescent="0.3">
      <c r="A2115" s="3" t="s">
        <v>167</v>
      </c>
      <c r="B2115" s="7" t="s">
        <v>55</v>
      </c>
      <c r="C2115" s="7" t="s">
        <v>74</v>
      </c>
      <c r="D2115" s="9">
        <v>208</v>
      </c>
      <c r="E2115" s="9">
        <v>189</v>
      </c>
      <c r="F2115" s="9">
        <v>79</v>
      </c>
    </row>
    <row r="2116" spans="1:6" x14ac:dyDescent="0.3">
      <c r="A2116" s="3" t="s">
        <v>167</v>
      </c>
      <c r="B2116" s="7" t="s">
        <v>55</v>
      </c>
      <c r="C2116" s="7" t="s">
        <v>76</v>
      </c>
      <c r="D2116" s="9">
        <v>207</v>
      </c>
      <c r="E2116" s="9">
        <v>195</v>
      </c>
      <c r="F2116" s="9">
        <v>80</v>
      </c>
    </row>
    <row r="2117" spans="1:6" x14ac:dyDescent="0.3">
      <c r="A2117" s="3" t="s">
        <v>167</v>
      </c>
      <c r="B2117" s="7" t="s">
        <v>56</v>
      </c>
      <c r="C2117" s="7" t="s">
        <v>62</v>
      </c>
      <c r="D2117" s="9">
        <v>228</v>
      </c>
      <c r="E2117" s="9">
        <v>206</v>
      </c>
      <c r="F2117" s="9">
        <v>90</v>
      </c>
    </row>
    <row r="2118" spans="1:6" x14ac:dyDescent="0.3">
      <c r="A2118" s="3" t="s">
        <v>167</v>
      </c>
      <c r="B2118" s="7" t="s">
        <v>56</v>
      </c>
      <c r="C2118" s="7" t="s">
        <v>66</v>
      </c>
      <c r="D2118" s="9">
        <v>229</v>
      </c>
      <c r="E2118" s="9">
        <v>211</v>
      </c>
      <c r="F2118" s="9">
        <v>91</v>
      </c>
    </row>
    <row r="2119" spans="1:6" x14ac:dyDescent="0.3">
      <c r="A2119" s="3" t="s">
        <v>167</v>
      </c>
      <c r="B2119" s="7" t="s">
        <v>56</v>
      </c>
      <c r="C2119" s="7" t="s">
        <v>70</v>
      </c>
      <c r="D2119" s="9">
        <v>227</v>
      </c>
      <c r="E2119" s="9">
        <v>218</v>
      </c>
      <c r="F2119" s="9">
        <v>92</v>
      </c>
    </row>
    <row r="2120" spans="1:6" x14ac:dyDescent="0.3">
      <c r="A2120" s="3" t="s">
        <v>167</v>
      </c>
      <c r="B2120" s="7" t="s">
        <v>56</v>
      </c>
      <c r="C2120" s="7" t="s">
        <v>74</v>
      </c>
      <c r="D2120" s="9">
        <v>229</v>
      </c>
      <c r="E2120" s="9">
        <v>205</v>
      </c>
      <c r="F2120" s="9">
        <v>89</v>
      </c>
    </row>
    <row r="2121" spans="1:6" x14ac:dyDescent="0.3">
      <c r="A2121" s="3" t="s">
        <v>167</v>
      </c>
      <c r="B2121" s="7" t="s">
        <v>56</v>
      </c>
      <c r="C2121" s="7" t="s">
        <v>76</v>
      </c>
      <c r="D2121" s="9">
        <v>228</v>
      </c>
      <c r="E2121" s="9">
        <v>215</v>
      </c>
      <c r="F2121" s="9">
        <v>90</v>
      </c>
    </row>
    <row r="2122" spans="1:6" x14ac:dyDescent="0.3">
      <c r="A2122" s="3" t="s">
        <v>167</v>
      </c>
      <c r="B2122" s="7" t="s">
        <v>57</v>
      </c>
      <c r="C2122" s="7" t="s">
        <v>62</v>
      </c>
      <c r="D2122" s="9">
        <v>197</v>
      </c>
      <c r="E2122" s="9">
        <v>177</v>
      </c>
      <c r="F2122" s="9">
        <v>85</v>
      </c>
    </row>
    <row r="2123" spans="1:6" x14ac:dyDescent="0.3">
      <c r="A2123" s="3" t="s">
        <v>167</v>
      </c>
      <c r="B2123" s="7" t="s">
        <v>57</v>
      </c>
      <c r="C2123" s="7" t="s">
        <v>66</v>
      </c>
      <c r="D2123" s="9">
        <v>198</v>
      </c>
      <c r="E2123" s="9">
        <v>181</v>
      </c>
      <c r="F2123" s="9">
        <v>86</v>
      </c>
    </row>
    <row r="2124" spans="1:6" x14ac:dyDescent="0.3">
      <c r="A2124" s="3" t="s">
        <v>167</v>
      </c>
      <c r="B2124" s="7" t="s">
        <v>57</v>
      </c>
      <c r="C2124" s="7" t="s">
        <v>70</v>
      </c>
      <c r="D2124" s="9">
        <v>196</v>
      </c>
      <c r="E2124" s="9">
        <v>186</v>
      </c>
      <c r="F2124" s="9">
        <v>87</v>
      </c>
    </row>
    <row r="2125" spans="1:6" x14ac:dyDescent="0.3">
      <c r="A2125" s="3" t="s">
        <v>167</v>
      </c>
      <c r="B2125" s="7" t="s">
        <v>57</v>
      </c>
      <c r="C2125" s="7" t="s">
        <v>74</v>
      </c>
      <c r="D2125" s="9">
        <v>198</v>
      </c>
      <c r="E2125" s="9">
        <v>178</v>
      </c>
      <c r="F2125" s="9">
        <v>84</v>
      </c>
    </row>
    <row r="2126" spans="1:6" x14ac:dyDescent="0.3">
      <c r="A2126" s="3" t="s">
        <v>167</v>
      </c>
      <c r="B2126" s="7" t="s">
        <v>57</v>
      </c>
      <c r="C2126" s="7" t="s">
        <v>76</v>
      </c>
      <c r="D2126" s="9">
        <v>197</v>
      </c>
      <c r="E2126" s="9">
        <v>186</v>
      </c>
      <c r="F2126" s="9">
        <v>85</v>
      </c>
    </row>
    <row r="2127" spans="1:6" x14ac:dyDescent="0.3">
      <c r="A2127" s="3" t="s">
        <v>167</v>
      </c>
      <c r="B2127" s="7" t="s">
        <v>58</v>
      </c>
      <c r="C2127" s="7" t="s">
        <v>62</v>
      </c>
      <c r="D2127" s="9">
        <v>5826</v>
      </c>
      <c r="E2127" s="9">
        <v>5231</v>
      </c>
      <c r="F2127" s="9">
        <v>950</v>
      </c>
    </row>
    <row r="2128" spans="1:6" x14ac:dyDescent="0.3">
      <c r="A2128" s="3" t="s">
        <v>167</v>
      </c>
      <c r="B2128" s="7" t="s">
        <v>58</v>
      </c>
      <c r="C2128" s="7" t="s">
        <v>66</v>
      </c>
      <c r="D2128" s="9">
        <v>5843</v>
      </c>
      <c r="E2128" s="9">
        <v>5444</v>
      </c>
      <c r="F2128" s="9">
        <v>960</v>
      </c>
    </row>
    <row r="2129" spans="1:6" x14ac:dyDescent="0.3">
      <c r="A2129" s="3" t="s">
        <v>167</v>
      </c>
      <c r="B2129" s="7" t="s">
        <v>58</v>
      </c>
      <c r="C2129" s="7" t="s">
        <v>70</v>
      </c>
      <c r="D2129" s="9">
        <v>5809</v>
      </c>
      <c r="E2129" s="9">
        <v>5486</v>
      </c>
      <c r="F2129" s="9">
        <v>969</v>
      </c>
    </row>
    <row r="2130" spans="1:6" x14ac:dyDescent="0.3">
      <c r="A2130" s="3" t="s">
        <v>167</v>
      </c>
      <c r="B2130" s="7" t="s">
        <v>58</v>
      </c>
      <c r="C2130" s="7" t="s">
        <v>74</v>
      </c>
      <c r="D2130" s="9">
        <v>5855</v>
      </c>
      <c r="E2130" s="9">
        <v>5309</v>
      </c>
      <c r="F2130" s="9">
        <v>940</v>
      </c>
    </row>
    <row r="2131" spans="1:6" x14ac:dyDescent="0.3">
      <c r="A2131" s="3" t="s">
        <v>167</v>
      </c>
      <c r="B2131" s="7" t="s">
        <v>58</v>
      </c>
      <c r="C2131" s="7" t="s">
        <v>76</v>
      </c>
      <c r="D2131" s="9">
        <v>5838</v>
      </c>
      <c r="E2131" s="9">
        <v>5487</v>
      </c>
      <c r="F2131" s="9">
        <v>950</v>
      </c>
    </row>
    <row r="2132" spans="1:6" x14ac:dyDescent="0.3">
      <c r="A2132" s="3" t="s">
        <v>167</v>
      </c>
      <c r="B2132" s="7" t="s">
        <v>59</v>
      </c>
      <c r="C2132" s="7" t="s">
        <v>62</v>
      </c>
      <c r="D2132" s="9">
        <v>5670</v>
      </c>
      <c r="E2132" s="9">
        <v>5089</v>
      </c>
      <c r="F2132" s="9">
        <v>930</v>
      </c>
    </row>
    <row r="2133" spans="1:6" x14ac:dyDescent="0.3">
      <c r="A2133" s="3" t="s">
        <v>167</v>
      </c>
      <c r="B2133" s="7" t="s">
        <v>59</v>
      </c>
      <c r="C2133" s="7" t="s">
        <v>66</v>
      </c>
      <c r="D2133" s="9">
        <v>5687</v>
      </c>
      <c r="E2133" s="9">
        <v>5217</v>
      </c>
      <c r="F2133" s="9">
        <v>939</v>
      </c>
    </row>
    <row r="2134" spans="1:6" x14ac:dyDescent="0.3">
      <c r="A2134" s="3" t="s">
        <v>167</v>
      </c>
      <c r="B2134" s="7" t="s">
        <v>59</v>
      </c>
      <c r="C2134" s="7" t="s">
        <v>70</v>
      </c>
      <c r="D2134" s="9">
        <v>5653</v>
      </c>
      <c r="E2134" s="9">
        <v>5420</v>
      </c>
      <c r="F2134" s="9">
        <v>949</v>
      </c>
    </row>
    <row r="2135" spans="1:6" x14ac:dyDescent="0.3">
      <c r="A2135" s="3" t="s">
        <v>167</v>
      </c>
      <c r="B2135" s="7" t="s">
        <v>59</v>
      </c>
      <c r="C2135" s="7" t="s">
        <v>74</v>
      </c>
      <c r="D2135" s="9">
        <v>5698</v>
      </c>
      <c r="E2135" s="9">
        <v>5143</v>
      </c>
      <c r="F2135" s="9">
        <v>921</v>
      </c>
    </row>
    <row r="2136" spans="1:6" x14ac:dyDescent="0.3">
      <c r="A2136" s="3" t="s">
        <v>167</v>
      </c>
      <c r="B2136" s="7" t="s">
        <v>59</v>
      </c>
      <c r="C2136" s="7" t="s">
        <v>76</v>
      </c>
      <c r="D2136" s="9">
        <v>5681</v>
      </c>
      <c r="E2136" s="9">
        <v>5333</v>
      </c>
      <c r="F2136" s="9">
        <v>930</v>
      </c>
    </row>
    <row r="2137" spans="1:6" x14ac:dyDescent="0.3">
      <c r="A2137" s="3" t="s">
        <v>167</v>
      </c>
      <c r="B2137" s="7" t="s">
        <v>60</v>
      </c>
      <c r="C2137" s="7" t="s">
        <v>62</v>
      </c>
      <c r="D2137" s="9">
        <v>5514</v>
      </c>
      <c r="E2137" s="9">
        <v>4957</v>
      </c>
      <c r="F2137" s="9">
        <v>920</v>
      </c>
    </row>
    <row r="2138" spans="1:6" x14ac:dyDescent="0.3">
      <c r="A2138" s="3" t="s">
        <v>167</v>
      </c>
      <c r="B2138" s="7" t="s">
        <v>60</v>
      </c>
      <c r="C2138" s="7" t="s">
        <v>66</v>
      </c>
      <c r="D2138" s="9">
        <v>5531</v>
      </c>
      <c r="E2138" s="9">
        <v>5112</v>
      </c>
      <c r="F2138" s="9">
        <v>929</v>
      </c>
    </row>
    <row r="2139" spans="1:6" x14ac:dyDescent="0.3">
      <c r="A2139" s="3" t="s">
        <v>167</v>
      </c>
      <c r="B2139" s="7" t="s">
        <v>60</v>
      </c>
      <c r="C2139" s="7" t="s">
        <v>70</v>
      </c>
      <c r="D2139" s="9">
        <v>5497</v>
      </c>
      <c r="E2139" s="9">
        <v>5229</v>
      </c>
      <c r="F2139" s="9">
        <v>938</v>
      </c>
    </row>
    <row r="2140" spans="1:6" x14ac:dyDescent="0.3">
      <c r="A2140" s="3" t="s">
        <v>167</v>
      </c>
      <c r="B2140" s="7" t="s">
        <v>60</v>
      </c>
      <c r="C2140" s="7" t="s">
        <v>74</v>
      </c>
      <c r="D2140" s="9">
        <v>5542</v>
      </c>
      <c r="E2140" s="9">
        <v>4975</v>
      </c>
      <c r="F2140" s="9">
        <v>911</v>
      </c>
    </row>
    <row r="2141" spans="1:6" x14ac:dyDescent="0.3">
      <c r="A2141" s="3" t="s">
        <v>167</v>
      </c>
      <c r="B2141" s="7" t="s">
        <v>60</v>
      </c>
      <c r="C2141" s="7" t="s">
        <v>76</v>
      </c>
      <c r="D2141" s="9">
        <v>5525</v>
      </c>
      <c r="E2141" s="9">
        <v>5112</v>
      </c>
      <c r="F2141" s="9">
        <v>920</v>
      </c>
    </row>
    <row r="2142" spans="1:6" x14ac:dyDescent="0.3">
      <c r="A2142" s="3" t="s">
        <v>167</v>
      </c>
      <c r="B2142" s="7" t="s">
        <v>61</v>
      </c>
      <c r="C2142" s="7" t="s">
        <v>62</v>
      </c>
      <c r="D2142" s="9">
        <v>1353</v>
      </c>
      <c r="E2142" s="9">
        <v>1225</v>
      </c>
      <c r="F2142" s="9">
        <v>345</v>
      </c>
    </row>
    <row r="2143" spans="1:6" x14ac:dyDescent="0.3">
      <c r="A2143" s="3" t="s">
        <v>167</v>
      </c>
      <c r="B2143" s="7" t="s">
        <v>61</v>
      </c>
      <c r="C2143" s="7" t="s">
        <v>66</v>
      </c>
      <c r="D2143" s="9">
        <v>1357</v>
      </c>
      <c r="E2143" s="9">
        <v>1244</v>
      </c>
      <c r="F2143" s="9">
        <v>348</v>
      </c>
    </row>
    <row r="2144" spans="1:6" x14ac:dyDescent="0.3">
      <c r="A2144" s="3" t="s">
        <v>167</v>
      </c>
      <c r="B2144" s="7" t="s">
        <v>61</v>
      </c>
      <c r="C2144" s="7" t="s">
        <v>70</v>
      </c>
      <c r="D2144" s="9">
        <v>1349</v>
      </c>
      <c r="E2144" s="9">
        <v>1285</v>
      </c>
      <c r="F2144" s="9">
        <v>352</v>
      </c>
    </row>
    <row r="2145" spans="1:6" x14ac:dyDescent="0.3">
      <c r="A2145" s="3" t="s">
        <v>167</v>
      </c>
      <c r="B2145" s="7" t="s">
        <v>61</v>
      </c>
      <c r="C2145" s="7" t="s">
        <v>74</v>
      </c>
      <c r="D2145" s="9">
        <v>1360</v>
      </c>
      <c r="E2145" s="9">
        <v>1226</v>
      </c>
      <c r="F2145" s="9">
        <v>342</v>
      </c>
    </row>
    <row r="2146" spans="1:6" x14ac:dyDescent="0.3">
      <c r="A2146" s="3" t="s">
        <v>167</v>
      </c>
      <c r="B2146" s="7" t="s">
        <v>61</v>
      </c>
      <c r="C2146" s="7" t="s">
        <v>76</v>
      </c>
      <c r="D2146" s="9">
        <v>1356</v>
      </c>
      <c r="E2146" s="9">
        <v>1276</v>
      </c>
      <c r="F2146" s="9">
        <v>345</v>
      </c>
    </row>
    <row r="2147" spans="1:6" x14ac:dyDescent="0.3">
      <c r="A2147" s="3" t="s">
        <v>120</v>
      </c>
      <c r="B2147" s="7" t="s">
        <v>46</v>
      </c>
      <c r="C2147" s="7" t="s">
        <v>62</v>
      </c>
      <c r="D2147" s="9">
        <v>332</v>
      </c>
      <c r="E2147" s="9">
        <v>294</v>
      </c>
      <c r="F2147" s="9">
        <v>185</v>
      </c>
    </row>
    <row r="2148" spans="1:6" x14ac:dyDescent="0.3">
      <c r="A2148" s="3" t="s">
        <v>120</v>
      </c>
      <c r="B2148" s="7" t="s">
        <v>46</v>
      </c>
      <c r="C2148" s="7" t="s">
        <v>66</v>
      </c>
      <c r="D2148" s="9">
        <v>333</v>
      </c>
      <c r="E2148" s="9">
        <v>307</v>
      </c>
      <c r="F2148" s="9">
        <v>187</v>
      </c>
    </row>
    <row r="2149" spans="1:6" x14ac:dyDescent="0.3">
      <c r="A2149" s="3" t="s">
        <v>120</v>
      </c>
      <c r="B2149" s="7" t="s">
        <v>46</v>
      </c>
      <c r="C2149" s="7" t="s">
        <v>70</v>
      </c>
      <c r="D2149" s="9">
        <v>331</v>
      </c>
      <c r="E2149" s="9">
        <v>314</v>
      </c>
      <c r="F2149" s="9">
        <v>189</v>
      </c>
    </row>
    <row r="2150" spans="1:6" x14ac:dyDescent="0.3">
      <c r="A2150" s="3" t="s">
        <v>120</v>
      </c>
      <c r="B2150" s="7" t="s">
        <v>46</v>
      </c>
      <c r="C2150" s="7" t="s">
        <v>74</v>
      </c>
      <c r="D2150" s="9">
        <v>334</v>
      </c>
      <c r="E2150" s="9">
        <v>302</v>
      </c>
      <c r="F2150" s="9">
        <v>183</v>
      </c>
    </row>
    <row r="2151" spans="1:6" x14ac:dyDescent="0.3">
      <c r="A2151" s="3" t="s">
        <v>120</v>
      </c>
      <c r="B2151" s="7" t="s">
        <v>46</v>
      </c>
      <c r="C2151" s="7" t="s">
        <v>76</v>
      </c>
      <c r="D2151" s="9">
        <v>333</v>
      </c>
      <c r="E2151" s="9">
        <v>316</v>
      </c>
      <c r="F2151" s="9">
        <v>185</v>
      </c>
    </row>
    <row r="2152" spans="1:6" x14ac:dyDescent="0.3">
      <c r="A2152" s="3" t="s">
        <v>120</v>
      </c>
      <c r="B2152" s="7" t="s">
        <v>49</v>
      </c>
      <c r="C2152" s="7" t="s">
        <v>62</v>
      </c>
      <c r="D2152" s="9">
        <v>342</v>
      </c>
      <c r="E2152" s="9">
        <v>308</v>
      </c>
      <c r="F2152" s="9">
        <v>195</v>
      </c>
    </row>
    <row r="2153" spans="1:6" x14ac:dyDescent="0.3">
      <c r="A2153" s="3" t="s">
        <v>120</v>
      </c>
      <c r="B2153" s="7" t="s">
        <v>49</v>
      </c>
      <c r="C2153" s="7" t="s">
        <v>66</v>
      </c>
      <c r="D2153" s="9">
        <v>343</v>
      </c>
      <c r="E2153" s="9">
        <v>314</v>
      </c>
      <c r="F2153" s="9">
        <v>197</v>
      </c>
    </row>
    <row r="2154" spans="1:6" x14ac:dyDescent="0.3">
      <c r="A2154" s="3" t="s">
        <v>120</v>
      </c>
      <c r="B2154" s="7" t="s">
        <v>49</v>
      </c>
      <c r="C2154" s="7" t="s">
        <v>70</v>
      </c>
      <c r="D2154" s="9">
        <v>341</v>
      </c>
      <c r="E2154" s="9">
        <v>322</v>
      </c>
      <c r="F2154" s="9">
        <v>199</v>
      </c>
    </row>
    <row r="2155" spans="1:6" x14ac:dyDescent="0.3">
      <c r="A2155" s="3" t="s">
        <v>120</v>
      </c>
      <c r="B2155" s="7" t="s">
        <v>49</v>
      </c>
      <c r="C2155" s="7" t="s">
        <v>74</v>
      </c>
      <c r="D2155" s="9">
        <v>344</v>
      </c>
      <c r="E2155" s="9">
        <v>309</v>
      </c>
      <c r="F2155" s="9">
        <v>193</v>
      </c>
    </row>
    <row r="2156" spans="1:6" x14ac:dyDescent="0.3">
      <c r="A2156" s="3" t="s">
        <v>120</v>
      </c>
      <c r="B2156" s="7" t="s">
        <v>49</v>
      </c>
      <c r="C2156" s="7" t="s">
        <v>76</v>
      </c>
      <c r="D2156" s="9">
        <v>343</v>
      </c>
      <c r="E2156" s="9">
        <v>321</v>
      </c>
      <c r="F2156" s="9">
        <v>195</v>
      </c>
    </row>
    <row r="2157" spans="1:6" x14ac:dyDescent="0.3">
      <c r="A2157" s="3" t="s">
        <v>120</v>
      </c>
      <c r="B2157" s="7" t="s">
        <v>50</v>
      </c>
      <c r="C2157" s="7" t="s">
        <v>62</v>
      </c>
      <c r="D2157" s="9">
        <v>353</v>
      </c>
      <c r="E2157" s="9">
        <v>319</v>
      </c>
      <c r="F2157" s="9">
        <v>200</v>
      </c>
    </row>
    <row r="2158" spans="1:6" x14ac:dyDescent="0.3">
      <c r="A2158" s="3" t="s">
        <v>120</v>
      </c>
      <c r="B2158" s="7" t="s">
        <v>50</v>
      </c>
      <c r="C2158" s="7" t="s">
        <v>66</v>
      </c>
      <c r="D2158" s="9">
        <v>354</v>
      </c>
      <c r="E2158" s="9">
        <v>326</v>
      </c>
      <c r="F2158" s="9">
        <v>202</v>
      </c>
    </row>
    <row r="2159" spans="1:6" x14ac:dyDescent="0.3">
      <c r="A2159" s="3" t="s">
        <v>120</v>
      </c>
      <c r="B2159" s="7" t="s">
        <v>50</v>
      </c>
      <c r="C2159" s="7" t="s">
        <v>70</v>
      </c>
      <c r="D2159" s="9">
        <v>352</v>
      </c>
      <c r="E2159" s="9">
        <v>336</v>
      </c>
      <c r="F2159" s="9">
        <v>204</v>
      </c>
    </row>
    <row r="2160" spans="1:6" x14ac:dyDescent="0.3">
      <c r="A2160" s="3" t="s">
        <v>120</v>
      </c>
      <c r="B2160" s="7" t="s">
        <v>50</v>
      </c>
      <c r="C2160" s="7" t="s">
        <v>74</v>
      </c>
      <c r="D2160" s="9">
        <v>355</v>
      </c>
      <c r="E2160" s="9">
        <v>322</v>
      </c>
      <c r="F2160" s="9">
        <v>198</v>
      </c>
    </row>
    <row r="2161" spans="1:6" x14ac:dyDescent="0.3">
      <c r="A2161" s="3" t="s">
        <v>120</v>
      </c>
      <c r="B2161" s="7" t="s">
        <v>50</v>
      </c>
      <c r="C2161" s="7" t="s">
        <v>76</v>
      </c>
      <c r="D2161" s="9">
        <v>354</v>
      </c>
      <c r="E2161" s="9">
        <v>334</v>
      </c>
      <c r="F2161" s="9">
        <v>200</v>
      </c>
    </row>
    <row r="2162" spans="1:6" x14ac:dyDescent="0.3">
      <c r="A2162" s="3" t="s">
        <v>120</v>
      </c>
      <c r="B2162" s="7" t="s">
        <v>51</v>
      </c>
      <c r="C2162" s="7" t="s">
        <v>62</v>
      </c>
      <c r="D2162" s="9">
        <v>394</v>
      </c>
      <c r="E2162" s="9">
        <v>356</v>
      </c>
      <c r="F2162" s="9">
        <v>215</v>
      </c>
    </row>
    <row r="2163" spans="1:6" x14ac:dyDescent="0.3">
      <c r="A2163" s="3" t="s">
        <v>120</v>
      </c>
      <c r="B2163" s="7" t="s">
        <v>51</v>
      </c>
      <c r="C2163" s="7" t="s">
        <v>66</v>
      </c>
      <c r="D2163" s="9">
        <v>395</v>
      </c>
      <c r="E2163" s="9">
        <v>363</v>
      </c>
      <c r="F2163" s="9">
        <v>217</v>
      </c>
    </row>
    <row r="2164" spans="1:6" x14ac:dyDescent="0.3">
      <c r="A2164" s="3" t="s">
        <v>120</v>
      </c>
      <c r="B2164" s="7" t="s">
        <v>51</v>
      </c>
      <c r="C2164" s="7" t="s">
        <v>70</v>
      </c>
      <c r="D2164" s="9">
        <v>393</v>
      </c>
      <c r="E2164" s="9">
        <v>373</v>
      </c>
      <c r="F2164" s="9">
        <v>219</v>
      </c>
    </row>
    <row r="2165" spans="1:6" x14ac:dyDescent="0.3">
      <c r="A2165" s="3" t="s">
        <v>120</v>
      </c>
      <c r="B2165" s="7" t="s">
        <v>51</v>
      </c>
      <c r="C2165" s="7" t="s">
        <v>74</v>
      </c>
      <c r="D2165" s="9">
        <v>396</v>
      </c>
      <c r="E2165" s="9">
        <v>361</v>
      </c>
      <c r="F2165" s="9">
        <v>213</v>
      </c>
    </row>
    <row r="2166" spans="1:6" x14ac:dyDescent="0.3">
      <c r="A2166" s="3" t="s">
        <v>120</v>
      </c>
      <c r="B2166" s="7" t="s">
        <v>51</v>
      </c>
      <c r="C2166" s="7" t="s">
        <v>76</v>
      </c>
      <c r="D2166" s="9">
        <v>395</v>
      </c>
      <c r="E2166" s="9">
        <v>371</v>
      </c>
      <c r="F2166" s="9">
        <v>215</v>
      </c>
    </row>
    <row r="2167" spans="1:6" x14ac:dyDescent="0.3">
      <c r="A2167" s="3" t="s">
        <v>120</v>
      </c>
      <c r="B2167" s="7" t="s">
        <v>52</v>
      </c>
      <c r="C2167" s="7" t="s">
        <v>62</v>
      </c>
      <c r="D2167" s="9">
        <v>290</v>
      </c>
      <c r="E2167" s="9">
        <v>261</v>
      </c>
      <c r="F2167" s="9">
        <v>180</v>
      </c>
    </row>
    <row r="2168" spans="1:6" x14ac:dyDescent="0.3">
      <c r="A2168" s="3" t="s">
        <v>120</v>
      </c>
      <c r="B2168" s="7" t="s">
        <v>52</v>
      </c>
      <c r="C2168" s="7" t="s">
        <v>66</v>
      </c>
      <c r="D2168" s="9">
        <v>291</v>
      </c>
      <c r="E2168" s="9">
        <v>266</v>
      </c>
      <c r="F2168" s="9">
        <v>182</v>
      </c>
    </row>
    <row r="2169" spans="1:6" x14ac:dyDescent="0.3">
      <c r="A2169" s="3" t="s">
        <v>120</v>
      </c>
      <c r="B2169" s="7" t="s">
        <v>52</v>
      </c>
      <c r="C2169" s="7" t="s">
        <v>70</v>
      </c>
      <c r="D2169" s="9">
        <v>289</v>
      </c>
      <c r="E2169" s="9">
        <v>276</v>
      </c>
      <c r="F2169" s="9">
        <v>184</v>
      </c>
    </row>
    <row r="2170" spans="1:6" x14ac:dyDescent="0.3">
      <c r="A2170" s="3" t="s">
        <v>120</v>
      </c>
      <c r="B2170" s="7" t="s">
        <v>52</v>
      </c>
      <c r="C2170" s="7" t="s">
        <v>74</v>
      </c>
      <c r="D2170" s="9">
        <v>291</v>
      </c>
      <c r="E2170" s="9">
        <v>261</v>
      </c>
      <c r="F2170" s="9">
        <v>178</v>
      </c>
    </row>
    <row r="2171" spans="1:6" x14ac:dyDescent="0.3">
      <c r="A2171" s="3" t="s">
        <v>120</v>
      </c>
      <c r="B2171" s="7" t="s">
        <v>52</v>
      </c>
      <c r="C2171" s="7" t="s">
        <v>76</v>
      </c>
      <c r="D2171" s="9">
        <v>291</v>
      </c>
      <c r="E2171" s="9">
        <v>272</v>
      </c>
      <c r="F2171" s="9">
        <v>180</v>
      </c>
    </row>
    <row r="2172" spans="1:6" x14ac:dyDescent="0.3">
      <c r="A2172" s="3" t="s">
        <v>120</v>
      </c>
      <c r="B2172" s="7" t="s">
        <v>54</v>
      </c>
      <c r="C2172" s="7" t="s">
        <v>62</v>
      </c>
      <c r="D2172" s="9">
        <v>186</v>
      </c>
      <c r="E2172" s="9">
        <v>168</v>
      </c>
      <c r="F2172" s="9">
        <v>70</v>
      </c>
    </row>
    <row r="2173" spans="1:6" x14ac:dyDescent="0.3">
      <c r="A2173" s="3" t="s">
        <v>120</v>
      </c>
      <c r="B2173" s="7" t="s">
        <v>54</v>
      </c>
      <c r="C2173" s="7" t="s">
        <v>66</v>
      </c>
      <c r="D2173" s="9">
        <v>187</v>
      </c>
      <c r="E2173" s="9">
        <v>170</v>
      </c>
      <c r="F2173" s="9">
        <v>71</v>
      </c>
    </row>
    <row r="2174" spans="1:6" x14ac:dyDescent="0.3">
      <c r="A2174" s="3" t="s">
        <v>120</v>
      </c>
      <c r="B2174" s="7" t="s">
        <v>54</v>
      </c>
      <c r="C2174" s="7" t="s">
        <v>70</v>
      </c>
      <c r="D2174" s="9">
        <v>185</v>
      </c>
      <c r="E2174" s="9">
        <v>176</v>
      </c>
      <c r="F2174" s="9">
        <v>71</v>
      </c>
    </row>
    <row r="2175" spans="1:6" x14ac:dyDescent="0.3">
      <c r="A2175" s="3" t="s">
        <v>120</v>
      </c>
      <c r="B2175" s="7" t="s">
        <v>54</v>
      </c>
      <c r="C2175" s="7" t="s">
        <v>74</v>
      </c>
      <c r="D2175" s="9">
        <v>187</v>
      </c>
      <c r="E2175" s="9">
        <v>167</v>
      </c>
      <c r="F2175" s="9">
        <v>69</v>
      </c>
    </row>
    <row r="2176" spans="1:6" x14ac:dyDescent="0.3">
      <c r="A2176" s="3" t="s">
        <v>120</v>
      </c>
      <c r="B2176" s="7" t="s">
        <v>54</v>
      </c>
      <c r="C2176" s="7" t="s">
        <v>76</v>
      </c>
      <c r="D2176" s="9">
        <v>186</v>
      </c>
      <c r="E2176" s="9">
        <v>175</v>
      </c>
      <c r="F2176" s="9">
        <v>70</v>
      </c>
    </row>
    <row r="2177" spans="1:6" x14ac:dyDescent="0.3">
      <c r="A2177" s="3" t="s">
        <v>120</v>
      </c>
      <c r="B2177" s="7" t="s">
        <v>55</v>
      </c>
      <c r="C2177" s="7" t="s">
        <v>62</v>
      </c>
      <c r="D2177" s="9">
        <v>207</v>
      </c>
      <c r="E2177" s="9">
        <v>188</v>
      </c>
      <c r="F2177" s="9">
        <v>80</v>
      </c>
    </row>
    <row r="2178" spans="1:6" x14ac:dyDescent="0.3">
      <c r="A2178" s="3" t="s">
        <v>120</v>
      </c>
      <c r="B2178" s="7" t="s">
        <v>55</v>
      </c>
      <c r="C2178" s="7" t="s">
        <v>66</v>
      </c>
      <c r="D2178" s="9">
        <v>208</v>
      </c>
      <c r="E2178" s="9">
        <v>192</v>
      </c>
      <c r="F2178" s="9">
        <v>81</v>
      </c>
    </row>
    <row r="2179" spans="1:6" x14ac:dyDescent="0.3">
      <c r="A2179" s="3" t="s">
        <v>120</v>
      </c>
      <c r="B2179" s="7" t="s">
        <v>55</v>
      </c>
      <c r="C2179" s="7" t="s">
        <v>70</v>
      </c>
      <c r="D2179" s="9">
        <v>206</v>
      </c>
      <c r="E2179" s="9">
        <v>195</v>
      </c>
      <c r="F2179" s="9">
        <v>82</v>
      </c>
    </row>
    <row r="2180" spans="1:6" x14ac:dyDescent="0.3">
      <c r="A2180" s="3" t="s">
        <v>120</v>
      </c>
      <c r="B2180" s="7" t="s">
        <v>55</v>
      </c>
      <c r="C2180" s="7" t="s">
        <v>74</v>
      </c>
      <c r="D2180" s="9">
        <v>208</v>
      </c>
      <c r="E2180" s="9">
        <v>188</v>
      </c>
      <c r="F2180" s="9">
        <v>79</v>
      </c>
    </row>
    <row r="2181" spans="1:6" x14ac:dyDescent="0.3">
      <c r="A2181" s="3" t="s">
        <v>120</v>
      </c>
      <c r="B2181" s="7" t="s">
        <v>55</v>
      </c>
      <c r="C2181" s="7" t="s">
        <v>76</v>
      </c>
      <c r="D2181" s="9">
        <v>207</v>
      </c>
      <c r="E2181" s="9">
        <v>194</v>
      </c>
      <c r="F2181" s="9">
        <v>80</v>
      </c>
    </row>
    <row r="2182" spans="1:6" x14ac:dyDescent="0.3">
      <c r="A2182" s="3" t="s">
        <v>120</v>
      </c>
      <c r="B2182" s="7" t="s">
        <v>56</v>
      </c>
      <c r="C2182" s="7" t="s">
        <v>62</v>
      </c>
      <c r="D2182" s="9">
        <v>228</v>
      </c>
      <c r="E2182" s="9">
        <v>205</v>
      </c>
      <c r="F2182" s="9">
        <v>90</v>
      </c>
    </row>
    <row r="2183" spans="1:6" x14ac:dyDescent="0.3">
      <c r="A2183" s="3" t="s">
        <v>120</v>
      </c>
      <c r="B2183" s="7" t="s">
        <v>56</v>
      </c>
      <c r="C2183" s="7" t="s">
        <v>66</v>
      </c>
      <c r="D2183" s="9">
        <v>229</v>
      </c>
      <c r="E2183" s="9">
        <v>210</v>
      </c>
      <c r="F2183" s="9">
        <v>91</v>
      </c>
    </row>
    <row r="2184" spans="1:6" x14ac:dyDescent="0.3">
      <c r="A2184" s="3" t="s">
        <v>120</v>
      </c>
      <c r="B2184" s="7" t="s">
        <v>56</v>
      </c>
      <c r="C2184" s="7" t="s">
        <v>70</v>
      </c>
      <c r="D2184" s="9">
        <v>227</v>
      </c>
      <c r="E2184" s="9">
        <v>216</v>
      </c>
      <c r="F2184" s="9">
        <v>92</v>
      </c>
    </row>
    <row r="2185" spans="1:6" x14ac:dyDescent="0.3">
      <c r="A2185" s="3" t="s">
        <v>120</v>
      </c>
      <c r="B2185" s="7" t="s">
        <v>56</v>
      </c>
      <c r="C2185" s="7" t="s">
        <v>74</v>
      </c>
      <c r="D2185" s="9">
        <v>229</v>
      </c>
      <c r="E2185" s="9">
        <v>207</v>
      </c>
      <c r="F2185" s="9">
        <v>89</v>
      </c>
    </row>
    <row r="2186" spans="1:6" x14ac:dyDescent="0.3">
      <c r="A2186" s="3" t="s">
        <v>120</v>
      </c>
      <c r="B2186" s="7" t="s">
        <v>56</v>
      </c>
      <c r="C2186" s="7" t="s">
        <v>76</v>
      </c>
      <c r="D2186" s="9">
        <v>228</v>
      </c>
      <c r="E2186" s="9">
        <v>217</v>
      </c>
      <c r="F2186" s="9">
        <v>90</v>
      </c>
    </row>
    <row r="2187" spans="1:6" x14ac:dyDescent="0.3">
      <c r="A2187" s="3" t="s">
        <v>120</v>
      </c>
      <c r="B2187" s="7" t="s">
        <v>57</v>
      </c>
      <c r="C2187" s="7" t="s">
        <v>62</v>
      </c>
      <c r="D2187" s="9">
        <v>197</v>
      </c>
      <c r="E2187" s="9">
        <v>177</v>
      </c>
      <c r="F2187" s="9">
        <v>85</v>
      </c>
    </row>
    <row r="2188" spans="1:6" x14ac:dyDescent="0.3">
      <c r="A2188" s="3" t="s">
        <v>120</v>
      </c>
      <c r="B2188" s="7" t="s">
        <v>57</v>
      </c>
      <c r="C2188" s="7" t="s">
        <v>66</v>
      </c>
      <c r="D2188" s="9">
        <v>198</v>
      </c>
      <c r="E2188" s="9">
        <v>182</v>
      </c>
      <c r="F2188" s="9">
        <v>86</v>
      </c>
    </row>
    <row r="2189" spans="1:6" x14ac:dyDescent="0.3">
      <c r="A2189" s="3" t="s">
        <v>120</v>
      </c>
      <c r="B2189" s="7" t="s">
        <v>57</v>
      </c>
      <c r="C2189" s="7" t="s">
        <v>70</v>
      </c>
      <c r="D2189" s="9">
        <v>196</v>
      </c>
      <c r="E2189" s="9">
        <v>187</v>
      </c>
      <c r="F2189" s="9">
        <v>87</v>
      </c>
    </row>
    <row r="2190" spans="1:6" x14ac:dyDescent="0.3">
      <c r="A2190" s="3" t="s">
        <v>120</v>
      </c>
      <c r="B2190" s="7" t="s">
        <v>57</v>
      </c>
      <c r="C2190" s="7" t="s">
        <v>74</v>
      </c>
      <c r="D2190" s="9">
        <v>198</v>
      </c>
      <c r="E2190" s="9">
        <v>178</v>
      </c>
      <c r="F2190" s="9">
        <v>84</v>
      </c>
    </row>
    <row r="2191" spans="1:6" x14ac:dyDescent="0.3">
      <c r="A2191" s="3" t="s">
        <v>120</v>
      </c>
      <c r="B2191" s="7" t="s">
        <v>57</v>
      </c>
      <c r="C2191" s="7" t="s">
        <v>76</v>
      </c>
      <c r="D2191" s="9">
        <v>197</v>
      </c>
      <c r="E2191" s="9">
        <v>186</v>
      </c>
      <c r="F2191" s="9">
        <v>85</v>
      </c>
    </row>
    <row r="2192" spans="1:6" x14ac:dyDescent="0.3">
      <c r="A2192" s="3" t="s">
        <v>120</v>
      </c>
      <c r="B2192" s="7" t="s">
        <v>58</v>
      </c>
      <c r="C2192" s="7" t="s">
        <v>62</v>
      </c>
      <c r="D2192" s="9">
        <v>5826</v>
      </c>
      <c r="E2192" s="9">
        <v>5277</v>
      </c>
      <c r="F2192" s="9">
        <v>950</v>
      </c>
    </row>
    <row r="2193" spans="1:6" x14ac:dyDescent="0.3">
      <c r="A2193" s="3" t="s">
        <v>120</v>
      </c>
      <c r="B2193" s="7" t="s">
        <v>58</v>
      </c>
      <c r="C2193" s="7" t="s">
        <v>66</v>
      </c>
      <c r="D2193" s="9">
        <v>5843</v>
      </c>
      <c r="E2193" s="9">
        <v>5374</v>
      </c>
      <c r="F2193" s="9">
        <v>960</v>
      </c>
    </row>
    <row r="2194" spans="1:6" x14ac:dyDescent="0.3">
      <c r="A2194" s="3" t="s">
        <v>120</v>
      </c>
      <c r="B2194" s="7" t="s">
        <v>58</v>
      </c>
      <c r="C2194" s="7" t="s">
        <v>70</v>
      </c>
      <c r="D2194" s="9">
        <v>5809</v>
      </c>
      <c r="E2194" s="9">
        <v>5496</v>
      </c>
      <c r="F2194" s="9">
        <v>969</v>
      </c>
    </row>
    <row r="2195" spans="1:6" x14ac:dyDescent="0.3">
      <c r="A2195" s="3" t="s">
        <v>120</v>
      </c>
      <c r="B2195" s="7" t="s">
        <v>58</v>
      </c>
      <c r="C2195" s="7" t="s">
        <v>74</v>
      </c>
      <c r="D2195" s="9">
        <v>5855</v>
      </c>
      <c r="E2195" s="9">
        <v>5237</v>
      </c>
      <c r="F2195" s="9">
        <v>940</v>
      </c>
    </row>
    <row r="2196" spans="1:6" x14ac:dyDescent="0.3">
      <c r="A2196" s="3" t="s">
        <v>120</v>
      </c>
      <c r="B2196" s="7" t="s">
        <v>58</v>
      </c>
      <c r="C2196" s="7" t="s">
        <v>76</v>
      </c>
      <c r="D2196" s="9">
        <v>5838</v>
      </c>
      <c r="E2196" s="9">
        <v>5541</v>
      </c>
      <c r="F2196" s="9">
        <v>950</v>
      </c>
    </row>
    <row r="2197" spans="1:6" x14ac:dyDescent="0.3">
      <c r="A2197" s="3" t="s">
        <v>120</v>
      </c>
      <c r="B2197" s="7" t="s">
        <v>59</v>
      </c>
      <c r="C2197" s="7" t="s">
        <v>62</v>
      </c>
      <c r="D2197" s="9">
        <v>5670</v>
      </c>
      <c r="E2197" s="9">
        <v>5108</v>
      </c>
      <c r="F2197" s="9">
        <v>930</v>
      </c>
    </row>
    <row r="2198" spans="1:6" x14ac:dyDescent="0.3">
      <c r="A2198" s="3" t="s">
        <v>120</v>
      </c>
      <c r="B2198" s="7" t="s">
        <v>59</v>
      </c>
      <c r="C2198" s="7" t="s">
        <v>66</v>
      </c>
      <c r="D2198" s="9">
        <v>5687</v>
      </c>
      <c r="E2198" s="9">
        <v>5221</v>
      </c>
      <c r="F2198" s="9">
        <v>939</v>
      </c>
    </row>
    <row r="2199" spans="1:6" x14ac:dyDescent="0.3">
      <c r="A2199" s="3" t="s">
        <v>120</v>
      </c>
      <c r="B2199" s="7" t="s">
        <v>59</v>
      </c>
      <c r="C2199" s="7" t="s">
        <v>70</v>
      </c>
      <c r="D2199" s="9">
        <v>5653</v>
      </c>
      <c r="E2199" s="9">
        <v>5377</v>
      </c>
      <c r="F2199" s="9">
        <v>949</v>
      </c>
    </row>
    <row r="2200" spans="1:6" x14ac:dyDescent="0.3">
      <c r="A2200" s="3" t="s">
        <v>120</v>
      </c>
      <c r="B2200" s="7" t="s">
        <v>59</v>
      </c>
      <c r="C2200" s="7" t="s">
        <v>74</v>
      </c>
      <c r="D2200" s="9">
        <v>5698</v>
      </c>
      <c r="E2200" s="9">
        <v>5138</v>
      </c>
      <c r="F2200" s="9">
        <v>921</v>
      </c>
    </row>
    <row r="2201" spans="1:6" x14ac:dyDescent="0.3">
      <c r="A2201" s="3" t="s">
        <v>120</v>
      </c>
      <c r="B2201" s="7" t="s">
        <v>59</v>
      </c>
      <c r="C2201" s="7" t="s">
        <v>76</v>
      </c>
      <c r="D2201" s="9">
        <v>5681</v>
      </c>
      <c r="E2201" s="9">
        <v>5381</v>
      </c>
      <c r="F2201" s="9">
        <v>930</v>
      </c>
    </row>
    <row r="2202" spans="1:6" x14ac:dyDescent="0.3">
      <c r="A2202" s="3" t="s">
        <v>120</v>
      </c>
      <c r="B2202" s="7" t="s">
        <v>60</v>
      </c>
      <c r="C2202" s="7" t="s">
        <v>62</v>
      </c>
      <c r="D2202" s="9">
        <v>5514</v>
      </c>
      <c r="E2202" s="9">
        <v>5022</v>
      </c>
      <c r="F2202" s="9">
        <v>920</v>
      </c>
    </row>
    <row r="2203" spans="1:6" x14ac:dyDescent="0.3">
      <c r="A2203" s="3" t="s">
        <v>120</v>
      </c>
      <c r="B2203" s="7" t="s">
        <v>60</v>
      </c>
      <c r="C2203" s="7" t="s">
        <v>66</v>
      </c>
      <c r="D2203" s="9">
        <v>5531</v>
      </c>
      <c r="E2203" s="9">
        <v>5132</v>
      </c>
      <c r="F2203" s="9">
        <v>929</v>
      </c>
    </row>
    <row r="2204" spans="1:6" x14ac:dyDescent="0.3">
      <c r="A2204" s="3" t="s">
        <v>120</v>
      </c>
      <c r="B2204" s="7" t="s">
        <v>60</v>
      </c>
      <c r="C2204" s="7" t="s">
        <v>70</v>
      </c>
      <c r="D2204" s="9">
        <v>5497</v>
      </c>
      <c r="E2204" s="9">
        <v>5232</v>
      </c>
      <c r="F2204" s="9">
        <v>938</v>
      </c>
    </row>
    <row r="2205" spans="1:6" x14ac:dyDescent="0.3">
      <c r="A2205" s="3" t="s">
        <v>120</v>
      </c>
      <c r="B2205" s="7" t="s">
        <v>60</v>
      </c>
      <c r="C2205" s="7" t="s">
        <v>74</v>
      </c>
      <c r="D2205" s="9">
        <v>5542</v>
      </c>
      <c r="E2205" s="9">
        <v>5010</v>
      </c>
      <c r="F2205" s="9">
        <v>911</v>
      </c>
    </row>
    <row r="2206" spans="1:6" x14ac:dyDescent="0.3">
      <c r="A2206" s="3" t="s">
        <v>120</v>
      </c>
      <c r="B2206" s="7" t="s">
        <v>60</v>
      </c>
      <c r="C2206" s="7" t="s">
        <v>76</v>
      </c>
      <c r="D2206" s="9">
        <v>5525</v>
      </c>
      <c r="E2206" s="9">
        <v>5196</v>
      </c>
      <c r="F2206" s="9">
        <v>920</v>
      </c>
    </row>
    <row r="2207" spans="1:6" x14ac:dyDescent="0.3">
      <c r="A2207" s="3" t="s">
        <v>120</v>
      </c>
      <c r="B2207" s="7" t="s">
        <v>61</v>
      </c>
      <c r="C2207" s="7" t="s">
        <v>62</v>
      </c>
      <c r="D2207" s="9">
        <v>1353</v>
      </c>
      <c r="E2207" s="9">
        <v>1216</v>
      </c>
      <c r="F2207" s="9">
        <v>345</v>
      </c>
    </row>
    <row r="2208" spans="1:6" x14ac:dyDescent="0.3">
      <c r="A2208" s="3" t="s">
        <v>120</v>
      </c>
      <c r="B2208" s="7" t="s">
        <v>61</v>
      </c>
      <c r="C2208" s="7" t="s">
        <v>66</v>
      </c>
      <c r="D2208" s="9">
        <v>1357</v>
      </c>
      <c r="E2208" s="9">
        <v>1247</v>
      </c>
      <c r="F2208" s="9">
        <v>348</v>
      </c>
    </row>
    <row r="2209" spans="1:6" x14ac:dyDescent="0.3">
      <c r="A2209" s="3" t="s">
        <v>120</v>
      </c>
      <c r="B2209" s="7" t="s">
        <v>61</v>
      </c>
      <c r="C2209" s="7" t="s">
        <v>70</v>
      </c>
      <c r="D2209" s="9">
        <v>1349</v>
      </c>
      <c r="E2209" s="9">
        <v>1282</v>
      </c>
      <c r="F2209" s="9">
        <v>352</v>
      </c>
    </row>
    <row r="2210" spans="1:6" x14ac:dyDescent="0.3">
      <c r="A2210" s="3" t="s">
        <v>120</v>
      </c>
      <c r="B2210" s="7" t="s">
        <v>61</v>
      </c>
      <c r="C2210" s="7" t="s">
        <v>74</v>
      </c>
      <c r="D2210" s="9">
        <v>1360</v>
      </c>
      <c r="E2210" s="9">
        <v>1219</v>
      </c>
      <c r="F2210" s="9">
        <v>342</v>
      </c>
    </row>
    <row r="2211" spans="1:6" x14ac:dyDescent="0.3">
      <c r="A2211" s="3" t="s">
        <v>120</v>
      </c>
      <c r="B2211" s="7" t="s">
        <v>61</v>
      </c>
      <c r="C2211" s="7" t="s">
        <v>76</v>
      </c>
      <c r="D2211" s="9">
        <v>1356</v>
      </c>
      <c r="E2211" s="9">
        <v>1271</v>
      </c>
      <c r="F2211" s="9">
        <v>345</v>
      </c>
    </row>
    <row r="2212" spans="1:6" x14ac:dyDescent="0.3">
      <c r="A2212" s="3" t="s">
        <v>121</v>
      </c>
      <c r="B2212" s="7" t="s">
        <v>46</v>
      </c>
      <c r="C2212" s="7" t="s">
        <v>62</v>
      </c>
      <c r="D2212" s="9">
        <v>332</v>
      </c>
      <c r="E2212" s="9">
        <v>302</v>
      </c>
      <c r="F2212" s="9">
        <v>185</v>
      </c>
    </row>
    <row r="2213" spans="1:6" x14ac:dyDescent="0.3">
      <c r="A2213" s="3" t="s">
        <v>121</v>
      </c>
      <c r="B2213" s="7" t="s">
        <v>46</v>
      </c>
      <c r="C2213" s="7" t="s">
        <v>66</v>
      </c>
      <c r="D2213" s="9">
        <v>333</v>
      </c>
      <c r="E2213" s="9">
        <v>307</v>
      </c>
      <c r="F2213" s="9">
        <v>187</v>
      </c>
    </row>
    <row r="2214" spans="1:6" x14ac:dyDescent="0.3">
      <c r="A2214" s="3" t="s">
        <v>121</v>
      </c>
      <c r="B2214" s="7" t="s">
        <v>46</v>
      </c>
      <c r="C2214" s="7" t="s">
        <v>70</v>
      </c>
      <c r="D2214" s="9">
        <v>331</v>
      </c>
      <c r="E2214" s="9">
        <v>314</v>
      </c>
      <c r="F2214" s="9">
        <v>189</v>
      </c>
    </row>
    <row r="2215" spans="1:6" x14ac:dyDescent="0.3">
      <c r="A2215" s="3" t="s">
        <v>121</v>
      </c>
      <c r="B2215" s="7" t="s">
        <v>46</v>
      </c>
      <c r="C2215" s="7" t="s">
        <v>74</v>
      </c>
      <c r="D2215" s="9">
        <v>334</v>
      </c>
      <c r="E2215" s="9">
        <v>299</v>
      </c>
      <c r="F2215" s="9">
        <v>183</v>
      </c>
    </row>
    <row r="2216" spans="1:6" x14ac:dyDescent="0.3">
      <c r="A2216" s="3" t="s">
        <v>121</v>
      </c>
      <c r="B2216" s="7" t="s">
        <v>46</v>
      </c>
      <c r="C2216" s="7" t="s">
        <v>76</v>
      </c>
      <c r="D2216" s="9">
        <v>333</v>
      </c>
      <c r="E2216" s="9">
        <v>314</v>
      </c>
      <c r="F2216" s="9">
        <v>185</v>
      </c>
    </row>
    <row r="2217" spans="1:6" x14ac:dyDescent="0.3">
      <c r="A2217" s="3" t="s">
        <v>121</v>
      </c>
      <c r="B2217" s="7" t="s">
        <v>49</v>
      </c>
      <c r="C2217" s="7" t="s">
        <v>62</v>
      </c>
      <c r="D2217" s="9">
        <v>342</v>
      </c>
      <c r="E2217" s="9">
        <v>306</v>
      </c>
      <c r="F2217" s="9">
        <v>195</v>
      </c>
    </row>
    <row r="2218" spans="1:6" x14ac:dyDescent="0.3">
      <c r="A2218" s="3" t="s">
        <v>121</v>
      </c>
      <c r="B2218" s="7" t="s">
        <v>49</v>
      </c>
      <c r="C2218" s="7" t="s">
        <v>66</v>
      </c>
      <c r="D2218" s="9">
        <v>343</v>
      </c>
      <c r="E2218" s="9">
        <v>314</v>
      </c>
      <c r="F2218" s="9">
        <v>197</v>
      </c>
    </row>
    <row r="2219" spans="1:6" x14ac:dyDescent="0.3">
      <c r="A2219" s="3" t="s">
        <v>121</v>
      </c>
      <c r="B2219" s="7" t="s">
        <v>49</v>
      </c>
      <c r="C2219" s="7" t="s">
        <v>70</v>
      </c>
      <c r="D2219" s="9">
        <v>341</v>
      </c>
      <c r="E2219" s="9">
        <v>323</v>
      </c>
      <c r="F2219" s="9">
        <v>199</v>
      </c>
    </row>
    <row r="2220" spans="1:6" x14ac:dyDescent="0.3">
      <c r="A2220" s="3" t="s">
        <v>121</v>
      </c>
      <c r="B2220" s="7" t="s">
        <v>49</v>
      </c>
      <c r="C2220" s="7" t="s">
        <v>74</v>
      </c>
      <c r="D2220" s="9">
        <v>344</v>
      </c>
      <c r="E2220" s="9">
        <v>310</v>
      </c>
      <c r="F2220" s="9">
        <v>193</v>
      </c>
    </row>
    <row r="2221" spans="1:6" x14ac:dyDescent="0.3">
      <c r="A2221" s="3" t="s">
        <v>121</v>
      </c>
      <c r="B2221" s="7" t="s">
        <v>49</v>
      </c>
      <c r="C2221" s="7" t="s">
        <v>76</v>
      </c>
      <c r="D2221" s="9">
        <v>343</v>
      </c>
      <c r="E2221" s="9">
        <v>324</v>
      </c>
      <c r="F2221" s="9">
        <v>195</v>
      </c>
    </row>
    <row r="2222" spans="1:6" x14ac:dyDescent="0.3">
      <c r="A2222" s="3" t="s">
        <v>121</v>
      </c>
      <c r="B2222" s="7" t="s">
        <v>50</v>
      </c>
      <c r="C2222" s="7" t="s">
        <v>62</v>
      </c>
      <c r="D2222" s="9">
        <v>353</v>
      </c>
      <c r="E2222" s="9">
        <v>318</v>
      </c>
      <c r="F2222" s="9">
        <v>200</v>
      </c>
    </row>
    <row r="2223" spans="1:6" x14ac:dyDescent="0.3">
      <c r="A2223" s="3" t="s">
        <v>121</v>
      </c>
      <c r="B2223" s="7" t="s">
        <v>50</v>
      </c>
      <c r="C2223" s="7" t="s">
        <v>66</v>
      </c>
      <c r="D2223" s="9">
        <v>354</v>
      </c>
      <c r="E2223" s="9">
        <v>329</v>
      </c>
      <c r="F2223" s="9">
        <v>202</v>
      </c>
    </row>
    <row r="2224" spans="1:6" x14ac:dyDescent="0.3">
      <c r="A2224" s="3" t="s">
        <v>121</v>
      </c>
      <c r="B2224" s="7" t="s">
        <v>50</v>
      </c>
      <c r="C2224" s="7" t="s">
        <v>70</v>
      </c>
      <c r="D2224" s="9">
        <v>352</v>
      </c>
      <c r="E2224" s="9">
        <v>334</v>
      </c>
      <c r="F2224" s="9">
        <v>204</v>
      </c>
    </row>
    <row r="2225" spans="1:6" x14ac:dyDescent="0.3">
      <c r="A2225" s="3" t="s">
        <v>121</v>
      </c>
      <c r="B2225" s="7" t="s">
        <v>50</v>
      </c>
      <c r="C2225" s="7" t="s">
        <v>74</v>
      </c>
      <c r="D2225" s="9">
        <v>355</v>
      </c>
      <c r="E2225" s="9">
        <v>320</v>
      </c>
      <c r="F2225" s="9">
        <v>198</v>
      </c>
    </row>
    <row r="2226" spans="1:6" x14ac:dyDescent="0.3">
      <c r="A2226" s="3" t="s">
        <v>121</v>
      </c>
      <c r="B2226" s="7" t="s">
        <v>50</v>
      </c>
      <c r="C2226" s="7" t="s">
        <v>76</v>
      </c>
      <c r="D2226" s="9">
        <v>354</v>
      </c>
      <c r="E2226" s="9">
        <v>330</v>
      </c>
      <c r="F2226" s="9">
        <v>200</v>
      </c>
    </row>
    <row r="2227" spans="1:6" x14ac:dyDescent="0.3">
      <c r="A2227" s="3" t="s">
        <v>121</v>
      </c>
      <c r="B2227" s="7" t="s">
        <v>51</v>
      </c>
      <c r="C2227" s="7" t="s">
        <v>62</v>
      </c>
      <c r="D2227" s="9">
        <v>394</v>
      </c>
      <c r="E2227" s="9">
        <v>354</v>
      </c>
      <c r="F2227" s="9">
        <v>215</v>
      </c>
    </row>
    <row r="2228" spans="1:6" x14ac:dyDescent="0.3">
      <c r="A2228" s="3" t="s">
        <v>121</v>
      </c>
      <c r="B2228" s="7" t="s">
        <v>51</v>
      </c>
      <c r="C2228" s="7" t="s">
        <v>66</v>
      </c>
      <c r="D2228" s="9">
        <v>395</v>
      </c>
      <c r="E2228" s="9">
        <v>366</v>
      </c>
      <c r="F2228" s="9">
        <v>217</v>
      </c>
    </row>
    <row r="2229" spans="1:6" x14ac:dyDescent="0.3">
      <c r="A2229" s="3" t="s">
        <v>121</v>
      </c>
      <c r="B2229" s="7" t="s">
        <v>51</v>
      </c>
      <c r="C2229" s="7" t="s">
        <v>70</v>
      </c>
      <c r="D2229" s="9">
        <v>393</v>
      </c>
      <c r="E2229" s="9">
        <v>375</v>
      </c>
      <c r="F2229" s="9">
        <v>219</v>
      </c>
    </row>
    <row r="2230" spans="1:6" x14ac:dyDescent="0.3">
      <c r="A2230" s="3" t="s">
        <v>121</v>
      </c>
      <c r="B2230" s="7" t="s">
        <v>51</v>
      </c>
      <c r="C2230" s="7" t="s">
        <v>74</v>
      </c>
      <c r="D2230" s="9">
        <v>396</v>
      </c>
      <c r="E2230" s="9">
        <v>355</v>
      </c>
      <c r="F2230" s="9">
        <v>213</v>
      </c>
    </row>
    <row r="2231" spans="1:6" x14ac:dyDescent="0.3">
      <c r="A2231" s="3" t="s">
        <v>121</v>
      </c>
      <c r="B2231" s="7" t="s">
        <v>51</v>
      </c>
      <c r="C2231" s="7" t="s">
        <v>76</v>
      </c>
      <c r="D2231" s="9">
        <v>395</v>
      </c>
      <c r="E2231" s="9">
        <v>371</v>
      </c>
      <c r="F2231" s="9">
        <v>215</v>
      </c>
    </row>
    <row r="2232" spans="1:6" x14ac:dyDescent="0.3">
      <c r="A2232" s="3" t="s">
        <v>121</v>
      </c>
      <c r="B2232" s="7" t="s">
        <v>52</v>
      </c>
      <c r="C2232" s="7" t="s">
        <v>62</v>
      </c>
      <c r="D2232" s="9">
        <v>290</v>
      </c>
      <c r="E2232" s="9">
        <v>262</v>
      </c>
      <c r="F2232" s="9">
        <v>180</v>
      </c>
    </row>
    <row r="2233" spans="1:6" x14ac:dyDescent="0.3">
      <c r="A2233" s="3" t="s">
        <v>121</v>
      </c>
      <c r="B2233" s="7" t="s">
        <v>52</v>
      </c>
      <c r="C2233" s="7" t="s">
        <v>66</v>
      </c>
      <c r="D2233" s="9">
        <v>291</v>
      </c>
      <c r="E2233" s="9">
        <v>267</v>
      </c>
      <c r="F2233" s="9">
        <v>182</v>
      </c>
    </row>
    <row r="2234" spans="1:6" x14ac:dyDescent="0.3">
      <c r="A2234" s="3" t="s">
        <v>121</v>
      </c>
      <c r="B2234" s="7" t="s">
        <v>52</v>
      </c>
      <c r="C2234" s="7" t="s">
        <v>70</v>
      </c>
      <c r="D2234" s="9">
        <v>289</v>
      </c>
      <c r="E2234" s="9">
        <v>275</v>
      </c>
      <c r="F2234" s="9">
        <v>184</v>
      </c>
    </row>
    <row r="2235" spans="1:6" x14ac:dyDescent="0.3">
      <c r="A2235" s="3" t="s">
        <v>121</v>
      </c>
      <c r="B2235" s="7" t="s">
        <v>52</v>
      </c>
      <c r="C2235" s="7" t="s">
        <v>74</v>
      </c>
      <c r="D2235" s="9">
        <v>291</v>
      </c>
      <c r="E2235" s="9">
        <v>261</v>
      </c>
      <c r="F2235" s="9">
        <v>178</v>
      </c>
    </row>
    <row r="2236" spans="1:6" x14ac:dyDescent="0.3">
      <c r="A2236" s="3" t="s">
        <v>121</v>
      </c>
      <c r="B2236" s="7" t="s">
        <v>52</v>
      </c>
      <c r="C2236" s="7" t="s">
        <v>76</v>
      </c>
      <c r="D2236" s="9">
        <v>291</v>
      </c>
      <c r="E2236" s="9">
        <v>273</v>
      </c>
      <c r="F2236" s="9">
        <v>180</v>
      </c>
    </row>
    <row r="2237" spans="1:6" x14ac:dyDescent="0.3">
      <c r="A2237" s="3" t="s">
        <v>121</v>
      </c>
      <c r="B2237" s="7" t="s">
        <v>54</v>
      </c>
      <c r="C2237" s="7" t="s">
        <v>62</v>
      </c>
      <c r="D2237" s="9">
        <v>186</v>
      </c>
      <c r="E2237" s="9">
        <v>169</v>
      </c>
      <c r="F2237" s="9">
        <v>70</v>
      </c>
    </row>
    <row r="2238" spans="1:6" x14ac:dyDescent="0.3">
      <c r="A2238" s="3" t="s">
        <v>121</v>
      </c>
      <c r="B2238" s="7" t="s">
        <v>54</v>
      </c>
      <c r="C2238" s="7" t="s">
        <v>66</v>
      </c>
      <c r="D2238" s="9">
        <v>187</v>
      </c>
      <c r="E2238" s="9">
        <v>171</v>
      </c>
      <c r="F2238" s="9">
        <v>71</v>
      </c>
    </row>
    <row r="2239" spans="1:6" x14ac:dyDescent="0.3">
      <c r="A2239" s="3" t="s">
        <v>121</v>
      </c>
      <c r="B2239" s="7" t="s">
        <v>54</v>
      </c>
      <c r="C2239" s="7" t="s">
        <v>70</v>
      </c>
      <c r="D2239" s="9">
        <v>185</v>
      </c>
      <c r="E2239" s="9">
        <v>174</v>
      </c>
      <c r="F2239" s="9">
        <v>71</v>
      </c>
    </row>
    <row r="2240" spans="1:6" x14ac:dyDescent="0.3">
      <c r="A2240" s="3" t="s">
        <v>121</v>
      </c>
      <c r="B2240" s="7" t="s">
        <v>54</v>
      </c>
      <c r="C2240" s="7" t="s">
        <v>74</v>
      </c>
      <c r="D2240" s="9">
        <v>187</v>
      </c>
      <c r="E2240" s="9">
        <v>168</v>
      </c>
      <c r="F2240" s="9">
        <v>69</v>
      </c>
    </row>
    <row r="2241" spans="1:6" x14ac:dyDescent="0.3">
      <c r="A2241" s="3" t="s">
        <v>121</v>
      </c>
      <c r="B2241" s="7" t="s">
        <v>54</v>
      </c>
      <c r="C2241" s="7" t="s">
        <v>76</v>
      </c>
      <c r="D2241" s="9">
        <v>186</v>
      </c>
      <c r="E2241" s="9">
        <v>175</v>
      </c>
      <c r="F2241" s="9">
        <v>70</v>
      </c>
    </row>
    <row r="2242" spans="1:6" x14ac:dyDescent="0.3">
      <c r="A2242" s="3" t="s">
        <v>121</v>
      </c>
      <c r="B2242" s="7" t="s">
        <v>55</v>
      </c>
      <c r="C2242" s="7" t="s">
        <v>62</v>
      </c>
      <c r="D2242" s="9">
        <v>207</v>
      </c>
      <c r="E2242" s="9">
        <v>186</v>
      </c>
      <c r="F2242" s="9">
        <v>80</v>
      </c>
    </row>
    <row r="2243" spans="1:6" x14ac:dyDescent="0.3">
      <c r="A2243" s="3" t="s">
        <v>121</v>
      </c>
      <c r="B2243" s="7" t="s">
        <v>55</v>
      </c>
      <c r="C2243" s="7" t="s">
        <v>66</v>
      </c>
      <c r="D2243" s="9">
        <v>208</v>
      </c>
      <c r="E2243" s="9">
        <v>191</v>
      </c>
      <c r="F2243" s="9">
        <v>81</v>
      </c>
    </row>
    <row r="2244" spans="1:6" x14ac:dyDescent="0.3">
      <c r="A2244" s="3" t="s">
        <v>121</v>
      </c>
      <c r="B2244" s="7" t="s">
        <v>55</v>
      </c>
      <c r="C2244" s="7" t="s">
        <v>70</v>
      </c>
      <c r="D2244" s="9">
        <v>206</v>
      </c>
      <c r="E2244" s="9">
        <v>195</v>
      </c>
      <c r="F2244" s="9">
        <v>82</v>
      </c>
    </row>
    <row r="2245" spans="1:6" x14ac:dyDescent="0.3">
      <c r="A2245" s="3" t="s">
        <v>121</v>
      </c>
      <c r="B2245" s="7" t="s">
        <v>55</v>
      </c>
      <c r="C2245" s="7" t="s">
        <v>74</v>
      </c>
      <c r="D2245" s="9">
        <v>208</v>
      </c>
      <c r="E2245" s="9">
        <v>187</v>
      </c>
      <c r="F2245" s="9">
        <v>79</v>
      </c>
    </row>
    <row r="2246" spans="1:6" x14ac:dyDescent="0.3">
      <c r="A2246" s="3" t="s">
        <v>121</v>
      </c>
      <c r="B2246" s="7" t="s">
        <v>55</v>
      </c>
      <c r="C2246" s="7" t="s">
        <v>76</v>
      </c>
      <c r="D2246" s="9">
        <v>207</v>
      </c>
      <c r="E2246" s="9">
        <v>197</v>
      </c>
      <c r="F2246" s="9">
        <v>80</v>
      </c>
    </row>
    <row r="2247" spans="1:6" x14ac:dyDescent="0.3">
      <c r="A2247" s="3" t="s">
        <v>121</v>
      </c>
      <c r="B2247" s="7" t="s">
        <v>56</v>
      </c>
      <c r="C2247" s="7" t="s">
        <v>62</v>
      </c>
      <c r="D2247" s="9">
        <v>228</v>
      </c>
      <c r="E2247" s="9">
        <v>204</v>
      </c>
      <c r="F2247" s="9">
        <v>90</v>
      </c>
    </row>
    <row r="2248" spans="1:6" x14ac:dyDescent="0.3">
      <c r="A2248" s="3" t="s">
        <v>121</v>
      </c>
      <c r="B2248" s="7" t="s">
        <v>56</v>
      </c>
      <c r="C2248" s="7" t="s">
        <v>66</v>
      </c>
      <c r="D2248" s="9">
        <v>229</v>
      </c>
      <c r="E2248" s="9">
        <v>209</v>
      </c>
      <c r="F2248" s="9">
        <v>91</v>
      </c>
    </row>
    <row r="2249" spans="1:6" x14ac:dyDescent="0.3">
      <c r="A2249" s="3" t="s">
        <v>121</v>
      </c>
      <c r="B2249" s="7" t="s">
        <v>56</v>
      </c>
      <c r="C2249" s="7" t="s">
        <v>70</v>
      </c>
      <c r="D2249" s="9">
        <v>227</v>
      </c>
      <c r="E2249" s="9">
        <v>214</v>
      </c>
      <c r="F2249" s="9">
        <v>92</v>
      </c>
    </row>
    <row r="2250" spans="1:6" x14ac:dyDescent="0.3">
      <c r="A2250" s="3" t="s">
        <v>121</v>
      </c>
      <c r="B2250" s="7" t="s">
        <v>56</v>
      </c>
      <c r="C2250" s="7" t="s">
        <v>74</v>
      </c>
      <c r="D2250" s="9">
        <v>229</v>
      </c>
      <c r="E2250" s="9">
        <v>206</v>
      </c>
      <c r="F2250" s="9">
        <v>89</v>
      </c>
    </row>
    <row r="2251" spans="1:6" x14ac:dyDescent="0.3">
      <c r="A2251" s="3" t="s">
        <v>121</v>
      </c>
      <c r="B2251" s="7" t="s">
        <v>56</v>
      </c>
      <c r="C2251" s="7" t="s">
        <v>76</v>
      </c>
      <c r="D2251" s="9">
        <v>228</v>
      </c>
      <c r="E2251" s="9">
        <v>214</v>
      </c>
      <c r="F2251" s="9">
        <v>90</v>
      </c>
    </row>
    <row r="2252" spans="1:6" x14ac:dyDescent="0.3">
      <c r="A2252" s="3" t="s">
        <v>121</v>
      </c>
      <c r="B2252" s="7" t="s">
        <v>57</v>
      </c>
      <c r="C2252" s="7" t="s">
        <v>62</v>
      </c>
      <c r="D2252" s="9">
        <v>197</v>
      </c>
      <c r="E2252" s="9">
        <v>178</v>
      </c>
      <c r="F2252" s="9">
        <v>85</v>
      </c>
    </row>
    <row r="2253" spans="1:6" x14ac:dyDescent="0.3">
      <c r="A2253" s="3" t="s">
        <v>121</v>
      </c>
      <c r="B2253" s="7" t="s">
        <v>57</v>
      </c>
      <c r="C2253" s="7" t="s">
        <v>66</v>
      </c>
      <c r="D2253" s="9">
        <v>198</v>
      </c>
      <c r="E2253" s="9">
        <v>181</v>
      </c>
      <c r="F2253" s="9">
        <v>86</v>
      </c>
    </row>
    <row r="2254" spans="1:6" x14ac:dyDescent="0.3">
      <c r="A2254" s="3" t="s">
        <v>121</v>
      </c>
      <c r="B2254" s="7" t="s">
        <v>57</v>
      </c>
      <c r="C2254" s="7" t="s">
        <v>70</v>
      </c>
      <c r="D2254" s="9">
        <v>196</v>
      </c>
      <c r="E2254" s="9">
        <v>185</v>
      </c>
      <c r="F2254" s="9">
        <v>87</v>
      </c>
    </row>
    <row r="2255" spans="1:6" x14ac:dyDescent="0.3">
      <c r="A2255" s="3" t="s">
        <v>121</v>
      </c>
      <c r="B2255" s="7" t="s">
        <v>57</v>
      </c>
      <c r="C2255" s="7" t="s">
        <v>74</v>
      </c>
      <c r="D2255" s="9">
        <v>198</v>
      </c>
      <c r="E2255" s="9">
        <v>178</v>
      </c>
      <c r="F2255" s="9">
        <v>84</v>
      </c>
    </row>
    <row r="2256" spans="1:6" x14ac:dyDescent="0.3">
      <c r="A2256" s="3" t="s">
        <v>121</v>
      </c>
      <c r="B2256" s="7" t="s">
        <v>57</v>
      </c>
      <c r="C2256" s="7" t="s">
        <v>76</v>
      </c>
      <c r="D2256" s="9">
        <v>197</v>
      </c>
      <c r="E2256" s="9">
        <v>186</v>
      </c>
      <c r="F2256" s="9">
        <v>85</v>
      </c>
    </row>
    <row r="2257" spans="1:6" x14ac:dyDescent="0.3">
      <c r="A2257" s="3" t="s">
        <v>121</v>
      </c>
      <c r="B2257" s="7" t="s">
        <v>58</v>
      </c>
      <c r="C2257" s="7" t="s">
        <v>62</v>
      </c>
      <c r="D2257" s="9">
        <v>5826</v>
      </c>
      <c r="E2257" s="9">
        <v>5203</v>
      </c>
      <c r="F2257" s="9">
        <v>950</v>
      </c>
    </row>
    <row r="2258" spans="1:6" x14ac:dyDescent="0.3">
      <c r="A2258" s="3" t="s">
        <v>121</v>
      </c>
      <c r="B2258" s="7" t="s">
        <v>58</v>
      </c>
      <c r="C2258" s="7" t="s">
        <v>66</v>
      </c>
      <c r="D2258" s="9">
        <v>5843</v>
      </c>
      <c r="E2258" s="9">
        <v>5405</v>
      </c>
      <c r="F2258" s="9">
        <v>960</v>
      </c>
    </row>
    <row r="2259" spans="1:6" x14ac:dyDescent="0.3">
      <c r="A2259" s="3" t="s">
        <v>121</v>
      </c>
      <c r="B2259" s="7" t="s">
        <v>58</v>
      </c>
      <c r="C2259" s="7" t="s">
        <v>70</v>
      </c>
      <c r="D2259" s="9">
        <v>5809</v>
      </c>
      <c r="E2259" s="9">
        <v>5477</v>
      </c>
      <c r="F2259" s="9">
        <v>969</v>
      </c>
    </row>
    <row r="2260" spans="1:6" x14ac:dyDescent="0.3">
      <c r="A2260" s="3" t="s">
        <v>121</v>
      </c>
      <c r="B2260" s="7" t="s">
        <v>58</v>
      </c>
      <c r="C2260" s="7" t="s">
        <v>74</v>
      </c>
      <c r="D2260" s="9">
        <v>5855</v>
      </c>
      <c r="E2260" s="9">
        <v>5272</v>
      </c>
      <c r="F2260" s="9">
        <v>940</v>
      </c>
    </row>
    <row r="2261" spans="1:6" x14ac:dyDescent="0.3">
      <c r="A2261" s="3" t="s">
        <v>121</v>
      </c>
      <c r="B2261" s="7" t="s">
        <v>58</v>
      </c>
      <c r="C2261" s="7" t="s">
        <v>76</v>
      </c>
      <c r="D2261" s="9">
        <v>5838</v>
      </c>
      <c r="E2261" s="9">
        <v>5515</v>
      </c>
      <c r="F2261" s="9">
        <v>950</v>
      </c>
    </row>
    <row r="2262" spans="1:6" x14ac:dyDescent="0.3">
      <c r="A2262" s="3" t="s">
        <v>121</v>
      </c>
      <c r="B2262" s="7" t="s">
        <v>59</v>
      </c>
      <c r="C2262" s="7" t="s">
        <v>62</v>
      </c>
      <c r="D2262" s="9">
        <v>5670</v>
      </c>
      <c r="E2262" s="9">
        <v>5113</v>
      </c>
      <c r="F2262" s="9">
        <v>930</v>
      </c>
    </row>
    <row r="2263" spans="1:6" x14ac:dyDescent="0.3">
      <c r="A2263" s="3" t="s">
        <v>121</v>
      </c>
      <c r="B2263" s="7" t="s">
        <v>59</v>
      </c>
      <c r="C2263" s="7" t="s">
        <v>66</v>
      </c>
      <c r="D2263" s="9">
        <v>5687</v>
      </c>
      <c r="E2263" s="9">
        <v>5234</v>
      </c>
      <c r="F2263" s="9">
        <v>939</v>
      </c>
    </row>
    <row r="2264" spans="1:6" x14ac:dyDescent="0.3">
      <c r="A2264" s="3" t="s">
        <v>121</v>
      </c>
      <c r="B2264" s="7" t="s">
        <v>59</v>
      </c>
      <c r="C2264" s="7" t="s">
        <v>70</v>
      </c>
      <c r="D2264" s="9">
        <v>5653</v>
      </c>
      <c r="E2264" s="9">
        <v>5385</v>
      </c>
      <c r="F2264" s="9">
        <v>949</v>
      </c>
    </row>
    <row r="2265" spans="1:6" x14ac:dyDescent="0.3">
      <c r="A2265" s="3" t="s">
        <v>121</v>
      </c>
      <c r="B2265" s="7" t="s">
        <v>59</v>
      </c>
      <c r="C2265" s="7" t="s">
        <v>74</v>
      </c>
      <c r="D2265" s="9">
        <v>5698</v>
      </c>
      <c r="E2265" s="9">
        <v>5145</v>
      </c>
      <c r="F2265" s="9">
        <v>921</v>
      </c>
    </row>
    <row r="2266" spans="1:6" x14ac:dyDescent="0.3">
      <c r="A2266" s="3" t="s">
        <v>121</v>
      </c>
      <c r="B2266" s="7" t="s">
        <v>59</v>
      </c>
      <c r="C2266" s="7" t="s">
        <v>76</v>
      </c>
      <c r="D2266" s="9">
        <v>5681</v>
      </c>
      <c r="E2266" s="9">
        <v>5356</v>
      </c>
      <c r="F2266" s="9">
        <v>930</v>
      </c>
    </row>
    <row r="2267" spans="1:6" x14ac:dyDescent="0.3">
      <c r="A2267" s="3" t="s">
        <v>121</v>
      </c>
      <c r="B2267" s="7" t="s">
        <v>60</v>
      </c>
      <c r="C2267" s="7" t="s">
        <v>62</v>
      </c>
      <c r="D2267" s="9">
        <v>5514</v>
      </c>
      <c r="E2267" s="9">
        <v>4949</v>
      </c>
      <c r="F2267" s="9">
        <v>920</v>
      </c>
    </row>
    <row r="2268" spans="1:6" x14ac:dyDescent="0.3">
      <c r="A2268" s="3" t="s">
        <v>121</v>
      </c>
      <c r="B2268" s="7" t="s">
        <v>60</v>
      </c>
      <c r="C2268" s="7" t="s">
        <v>66</v>
      </c>
      <c r="D2268" s="9">
        <v>5531</v>
      </c>
      <c r="E2268" s="9">
        <v>5109</v>
      </c>
      <c r="F2268" s="9">
        <v>929</v>
      </c>
    </row>
    <row r="2269" spans="1:6" x14ac:dyDescent="0.3">
      <c r="A2269" s="3" t="s">
        <v>121</v>
      </c>
      <c r="B2269" s="7" t="s">
        <v>60</v>
      </c>
      <c r="C2269" s="7" t="s">
        <v>70</v>
      </c>
      <c r="D2269" s="9">
        <v>5497</v>
      </c>
      <c r="E2269" s="9">
        <v>5245</v>
      </c>
      <c r="F2269" s="9">
        <v>938</v>
      </c>
    </row>
    <row r="2270" spans="1:6" x14ac:dyDescent="0.3">
      <c r="A2270" s="3" t="s">
        <v>121</v>
      </c>
      <c r="B2270" s="7" t="s">
        <v>60</v>
      </c>
      <c r="C2270" s="7" t="s">
        <v>74</v>
      </c>
      <c r="D2270" s="9">
        <v>5542</v>
      </c>
      <c r="E2270" s="9">
        <v>5017</v>
      </c>
      <c r="F2270" s="9">
        <v>911</v>
      </c>
    </row>
    <row r="2271" spans="1:6" x14ac:dyDescent="0.3">
      <c r="A2271" s="3" t="s">
        <v>121</v>
      </c>
      <c r="B2271" s="7" t="s">
        <v>60</v>
      </c>
      <c r="C2271" s="7" t="s">
        <v>76</v>
      </c>
      <c r="D2271" s="9">
        <v>5525</v>
      </c>
      <c r="E2271" s="9">
        <v>5209</v>
      </c>
      <c r="F2271" s="9">
        <v>920</v>
      </c>
    </row>
    <row r="2272" spans="1:6" x14ac:dyDescent="0.3">
      <c r="A2272" s="3" t="s">
        <v>121</v>
      </c>
      <c r="B2272" s="7" t="s">
        <v>61</v>
      </c>
      <c r="C2272" s="7" t="s">
        <v>62</v>
      </c>
      <c r="D2272" s="9">
        <v>1353</v>
      </c>
      <c r="E2272" s="9">
        <v>1221</v>
      </c>
      <c r="F2272" s="9">
        <v>345</v>
      </c>
    </row>
    <row r="2273" spans="1:6" x14ac:dyDescent="0.3">
      <c r="A2273" s="3" t="s">
        <v>121</v>
      </c>
      <c r="B2273" s="7" t="s">
        <v>61</v>
      </c>
      <c r="C2273" s="7" t="s">
        <v>66</v>
      </c>
      <c r="D2273" s="9">
        <v>1357</v>
      </c>
      <c r="E2273" s="9">
        <v>1262</v>
      </c>
      <c r="F2273" s="9">
        <v>348</v>
      </c>
    </row>
    <row r="2274" spans="1:6" x14ac:dyDescent="0.3">
      <c r="A2274" s="3" t="s">
        <v>121</v>
      </c>
      <c r="B2274" s="7" t="s">
        <v>61</v>
      </c>
      <c r="C2274" s="7" t="s">
        <v>70</v>
      </c>
      <c r="D2274" s="9">
        <v>1349</v>
      </c>
      <c r="E2274" s="9">
        <v>1281</v>
      </c>
      <c r="F2274" s="9">
        <v>352</v>
      </c>
    </row>
    <row r="2275" spans="1:6" x14ac:dyDescent="0.3">
      <c r="A2275" s="3" t="s">
        <v>121</v>
      </c>
      <c r="B2275" s="7" t="s">
        <v>61</v>
      </c>
      <c r="C2275" s="7" t="s">
        <v>74</v>
      </c>
      <c r="D2275" s="9">
        <v>1360</v>
      </c>
      <c r="E2275" s="9">
        <v>1222</v>
      </c>
      <c r="F2275" s="9">
        <v>342</v>
      </c>
    </row>
    <row r="2276" spans="1:6" x14ac:dyDescent="0.3">
      <c r="A2276" s="3" t="s">
        <v>121</v>
      </c>
      <c r="B2276" s="7" t="s">
        <v>61</v>
      </c>
      <c r="C2276" s="7" t="s">
        <v>76</v>
      </c>
      <c r="D2276" s="9">
        <v>1356</v>
      </c>
      <c r="E2276" s="9">
        <v>1268</v>
      </c>
      <c r="F2276" s="9">
        <v>345</v>
      </c>
    </row>
    <row r="2277" spans="1:6" x14ac:dyDescent="0.3">
      <c r="A2277" s="3" t="s">
        <v>170</v>
      </c>
      <c r="B2277" s="7" t="s">
        <v>46</v>
      </c>
      <c r="C2277" s="7" t="s">
        <v>62</v>
      </c>
      <c r="D2277" s="9">
        <v>332</v>
      </c>
      <c r="E2277" s="9">
        <v>299</v>
      </c>
      <c r="F2277" s="9">
        <v>185</v>
      </c>
    </row>
    <row r="2278" spans="1:6" x14ac:dyDescent="0.3">
      <c r="A2278" s="3" t="s">
        <v>170</v>
      </c>
      <c r="B2278" s="7" t="s">
        <v>46</v>
      </c>
      <c r="C2278" s="7" t="s">
        <v>66</v>
      </c>
      <c r="D2278" s="9">
        <v>333</v>
      </c>
      <c r="E2278" s="9">
        <v>304</v>
      </c>
      <c r="F2278" s="9">
        <v>187</v>
      </c>
    </row>
    <row r="2279" spans="1:6" x14ac:dyDescent="0.3">
      <c r="A2279" s="3" t="s">
        <v>170</v>
      </c>
      <c r="B2279" s="7" t="s">
        <v>46</v>
      </c>
      <c r="C2279" s="7" t="s">
        <v>70</v>
      </c>
      <c r="D2279" s="9">
        <v>331</v>
      </c>
      <c r="E2279" s="9">
        <v>315</v>
      </c>
      <c r="F2279" s="9">
        <v>189</v>
      </c>
    </row>
    <row r="2280" spans="1:6" x14ac:dyDescent="0.3">
      <c r="A2280" s="3" t="s">
        <v>170</v>
      </c>
      <c r="B2280" s="7" t="s">
        <v>46</v>
      </c>
      <c r="C2280" s="7" t="s">
        <v>74</v>
      </c>
      <c r="D2280" s="9">
        <v>334</v>
      </c>
      <c r="E2280" s="9">
        <v>300</v>
      </c>
      <c r="F2280" s="9">
        <v>183</v>
      </c>
    </row>
    <row r="2281" spans="1:6" x14ac:dyDescent="0.3">
      <c r="A2281" s="3" t="s">
        <v>170</v>
      </c>
      <c r="B2281" s="7" t="s">
        <v>46</v>
      </c>
      <c r="C2281" s="7" t="s">
        <v>76</v>
      </c>
      <c r="D2281" s="9">
        <v>333</v>
      </c>
      <c r="E2281" s="9">
        <v>311</v>
      </c>
      <c r="F2281" s="9">
        <v>185</v>
      </c>
    </row>
    <row r="2282" spans="1:6" x14ac:dyDescent="0.3">
      <c r="A2282" s="3" t="s">
        <v>170</v>
      </c>
      <c r="B2282" s="7" t="s">
        <v>49</v>
      </c>
      <c r="C2282" s="7" t="s">
        <v>62</v>
      </c>
      <c r="D2282" s="9">
        <v>342</v>
      </c>
      <c r="E2282" s="9">
        <v>308</v>
      </c>
      <c r="F2282" s="9">
        <v>195</v>
      </c>
    </row>
    <row r="2283" spans="1:6" x14ac:dyDescent="0.3">
      <c r="A2283" s="3" t="s">
        <v>170</v>
      </c>
      <c r="B2283" s="7" t="s">
        <v>49</v>
      </c>
      <c r="C2283" s="7" t="s">
        <v>66</v>
      </c>
      <c r="D2283" s="9">
        <v>343</v>
      </c>
      <c r="E2283" s="9">
        <v>316</v>
      </c>
      <c r="F2283" s="9">
        <v>197</v>
      </c>
    </row>
    <row r="2284" spans="1:6" x14ac:dyDescent="0.3">
      <c r="A2284" s="3" t="s">
        <v>170</v>
      </c>
      <c r="B2284" s="7" t="s">
        <v>49</v>
      </c>
      <c r="C2284" s="7" t="s">
        <v>70</v>
      </c>
      <c r="D2284" s="9">
        <v>341</v>
      </c>
      <c r="E2284" s="9">
        <v>322</v>
      </c>
      <c r="F2284" s="9">
        <v>199</v>
      </c>
    </row>
    <row r="2285" spans="1:6" x14ac:dyDescent="0.3">
      <c r="A2285" s="3" t="s">
        <v>170</v>
      </c>
      <c r="B2285" s="7" t="s">
        <v>49</v>
      </c>
      <c r="C2285" s="7" t="s">
        <v>74</v>
      </c>
      <c r="D2285" s="9">
        <v>344</v>
      </c>
      <c r="E2285" s="9">
        <v>311</v>
      </c>
      <c r="F2285" s="9">
        <v>193</v>
      </c>
    </row>
    <row r="2286" spans="1:6" x14ac:dyDescent="0.3">
      <c r="A2286" s="3" t="s">
        <v>170</v>
      </c>
      <c r="B2286" s="7" t="s">
        <v>49</v>
      </c>
      <c r="C2286" s="7" t="s">
        <v>76</v>
      </c>
      <c r="D2286" s="9">
        <v>343</v>
      </c>
      <c r="E2286" s="9">
        <v>322</v>
      </c>
      <c r="F2286" s="9">
        <v>195</v>
      </c>
    </row>
    <row r="2287" spans="1:6" x14ac:dyDescent="0.3">
      <c r="A2287" s="3" t="s">
        <v>170</v>
      </c>
      <c r="B2287" s="7" t="s">
        <v>50</v>
      </c>
      <c r="C2287" s="7" t="s">
        <v>62</v>
      </c>
      <c r="D2287" s="9">
        <v>353</v>
      </c>
      <c r="E2287" s="9">
        <v>317</v>
      </c>
      <c r="F2287" s="9">
        <v>200</v>
      </c>
    </row>
    <row r="2288" spans="1:6" x14ac:dyDescent="0.3">
      <c r="A2288" s="3" t="s">
        <v>170</v>
      </c>
      <c r="B2288" s="7" t="s">
        <v>50</v>
      </c>
      <c r="C2288" s="7" t="s">
        <v>66</v>
      </c>
      <c r="D2288" s="9">
        <v>354</v>
      </c>
      <c r="E2288" s="9">
        <v>327</v>
      </c>
      <c r="F2288" s="9">
        <v>202</v>
      </c>
    </row>
    <row r="2289" spans="1:6" x14ac:dyDescent="0.3">
      <c r="A2289" s="3" t="s">
        <v>170</v>
      </c>
      <c r="B2289" s="7" t="s">
        <v>50</v>
      </c>
      <c r="C2289" s="7" t="s">
        <v>70</v>
      </c>
      <c r="D2289" s="9">
        <v>352</v>
      </c>
      <c r="E2289" s="9">
        <v>337</v>
      </c>
      <c r="F2289" s="9">
        <v>204</v>
      </c>
    </row>
    <row r="2290" spans="1:6" x14ac:dyDescent="0.3">
      <c r="A2290" s="3" t="s">
        <v>170</v>
      </c>
      <c r="B2290" s="7" t="s">
        <v>50</v>
      </c>
      <c r="C2290" s="7" t="s">
        <v>74</v>
      </c>
      <c r="D2290" s="9">
        <v>355</v>
      </c>
      <c r="E2290" s="9">
        <v>321</v>
      </c>
      <c r="F2290" s="9">
        <v>198</v>
      </c>
    </row>
    <row r="2291" spans="1:6" x14ac:dyDescent="0.3">
      <c r="A2291" s="3" t="s">
        <v>170</v>
      </c>
      <c r="B2291" s="7" t="s">
        <v>50</v>
      </c>
      <c r="C2291" s="7" t="s">
        <v>76</v>
      </c>
      <c r="D2291" s="9">
        <v>354</v>
      </c>
      <c r="E2291" s="9">
        <v>333</v>
      </c>
      <c r="F2291" s="9">
        <v>200</v>
      </c>
    </row>
    <row r="2292" spans="1:6" x14ac:dyDescent="0.3">
      <c r="A2292" s="3" t="s">
        <v>170</v>
      </c>
      <c r="B2292" s="7" t="s">
        <v>51</v>
      </c>
      <c r="C2292" s="7" t="s">
        <v>62</v>
      </c>
      <c r="D2292" s="9">
        <v>394</v>
      </c>
      <c r="E2292" s="9">
        <v>353</v>
      </c>
      <c r="F2292" s="9">
        <v>215</v>
      </c>
    </row>
    <row r="2293" spans="1:6" x14ac:dyDescent="0.3">
      <c r="A2293" s="3" t="s">
        <v>170</v>
      </c>
      <c r="B2293" s="7" t="s">
        <v>51</v>
      </c>
      <c r="C2293" s="7" t="s">
        <v>66</v>
      </c>
      <c r="D2293" s="9">
        <v>395</v>
      </c>
      <c r="E2293" s="9">
        <v>364</v>
      </c>
      <c r="F2293" s="9">
        <v>217</v>
      </c>
    </row>
    <row r="2294" spans="1:6" x14ac:dyDescent="0.3">
      <c r="A2294" s="3" t="s">
        <v>170</v>
      </c>
      <c r="B2294" s="7" t="s">
        <v>51</v>
      </c>
      <c r="C2294" s="7" t="s">
        <v>70</v>
      </c>
      <c r="D2294" s="9">
        <v>393</v>
      </c>
      <c r="E2294" s="9">
        <v>372</v>
      </c>
      <c r="F2294" s="9">
        <v>219</v>
      </c>
    </row>
    <row r="2295" spans="1:6" x14ac:dyDescent="0.3">
      <c r="A2295" s="3" t="s">
        <v>170</v>
      </c>
      <c r="B2295" s="7" t="s">
        <v>51</v>
      </c>
      <c r="C2295" s="7" t="s">
        <v>74</v>
      </c>
      <c r="D2295" s="9">
        <v>396</v>
      </c>
      <c r="E2295" s="9">
        <v>353</v>
      </c>
      <c r="F2295" s="9">
        <v>213</v>
      </c>
    </row>
    <row r="2296" spans="1:6" x14ac:dyDescent="0.3">
      <c r="A2296" s="3" t="s">
        <v>170</v>
      </c>
      <c r="B2296" s="7" t="s">
        <v>51</v>
      </c>
      <c r="C2296" s="7" t="s">
        <v>76</v>
      </c>
      <c r="D2296" s="9">
        <v>395</v>
      </c>
      <c r="E2296" s="9">
        <v>371</v>
      </c>
      <c r="F2296" s="9">
        <v>215</v>
      </c>
    </row>
    <row r="2297" spans="1:6" x14ac:dyDescent="0.3">
      <c r="A2297" s="3" t="s">
        <v>170</v>
      </c>
      <c r="B2297" s="7" t="s">
        <v>52</v>
      </c>
      <c r="C2297" s="7" t="s">
        <v>62</v>
      </c>
      <c r="D2297" s="9">
        <v>290</v>
      </c>
      <c r="E2297" s="9">
        <v>262</v>
      </c>
      <c r="F2297" s="9">
        <v>180</v>
      </c>
    </row>
    <row r="2298" spans="1:6" x14ac:dyDescent="0.3">
      <c r="A2298" s="3" t="s">
        <v>170</v>
      </c>
      <c r="B2298" s="7" t="s">
        <v>52</v>
      </c>
      <c r="C2298" s="7" t="s">
        <v>66</v>
      </c>
      <c r="D2298" s="9">
        <v>291</v>
      </c>
      <c r="E2298" s="9">
        <v>269</v>
      </c>
      <c r="F2298" s="9">
        <v>182</v>
      </c>
    </row>
    <row r="2299" spans="1:6" x14ac:dyDescent="0.3">
      <c r="A2299" s="3" t="s">
        <v>170</v>
      </c>
      <c r="B2299" s="7" t="s">
        <v>52</v>
      </c>
      <c r="C2299" s="7" t="s">
        <v>70</v>
      </c>
      <c r="D2299" s="9">
        <v>289</v>
      </c>
      <c r="E2299" s="9">
        <v>273</v>
      </c>
      <c r="F2299" s="9">
        <v>184</v>
      </c>
    </row>
    <row r="2300" spans="1:6" x14ac:dyDescent="0.3">
      <c r="A2300" s="3" t="s">
        <v>170</v>
      </c>
      <c r="B2300" s="7" t="s">
        <v>52</v>
      </c>
      <c r="C2300" s="7" t="s">
        <v>74</v>
      </c>
      <c r="D2300" s="9">
        <v>291</v>
      </c>
      <c r="E2300" s="9">
        <v>264</v>
      </c>
      <c r="F2300" s="9">
        <v>178</v>
      </c>
    </row>
    <row r="2301" spans="1:6" x14ac:dyDescent="0.3">
      <c r="A2301" s="3" t="s">
        <v>170</v>
      </c>
      <c r="B2301" s="7" t="s">
        <v>52</v>
      </c>
      <c r="C2301" s="7" t="s">
        <v>76</v>
      </c>
      <c r="D2301" s="9">
        <v>291</v>
      </c>
      <c r="E2301" s="9">
        <v>273</v>
      </c>
      <c r="F2301" s="9">
        <v>180</v>
      </c>
    </row>
    <row r="2302" spans="1:6" x14ac:dyDescent="0.3">
      <c r="A2302" s="3" t="s">
        <v>170</v>
      </c>
      <c r="B2302" s="7" t="s">
        <v>54</v>
      </c>
      <c r="C2302" s="7" t="s">
        <v>62</v>
      </c>
      <c r="D2302" s="9">
        <v>186</v>
      </c>
      <c r="E2302" s="9">
        <v>167</v>
      </c>
      <c r="F2302" s="9">
        <v>70</v>
      </c>
    </row>
    <row r="2303" spans="1:6" x14ac:dyDescent="0.3">
      <c r="A2303" s="3" t="s">
        <v>170</v>
      </c>
      <c r="B2303" s="7" t="s">
        <v>54</v>
      </c>
      <c r="C2303" s="7" t="s">
        <v>66</v>
      </c>
      <c r="D2303" s="9">
        <v>187</v>
      </c>
      <c r="E2303" s="9">
        <v>173</v>
      </c>
      <c r="F2303" s="9">
        <v>71</v>
      </c>
    </row>
    <row r="2304" spans="1:6" x14ac:dyDescent="0.3">
      <c r="A2304" s="3" t="s">
        <v>170</v>
      </c>
      <c r="B2304" s="7" t="s">
        <v>54</v>
      </c>
      <c r="C2304" s="7" t="s">
        <v>70</v>
      </c>
      <c r="D2304" s="9">
        <v>185</v>
      </c>
      <c r="E2304" s="9">
        <v>175</v>
      </c>
      <c r="F2304" s="9">
        <v>71</v>
      </c>
    </row>
    <row r="2305" spans="1:6" x14ac:dyDescent="0.3">
      <c r="A2305" s="3" t="s">
        <v>170</v>
      </c>
      <c r="B2305" s="7" t="s">
        <v>54</v>
      </c>
      <c r="C2305" s="7" t="s">
        <v>74</v>
      </c>
      <c r="D2305" s="9">
        <v>187</v>
      </c>
      <c r="E2305" s="9">
        <v>168</v>
      </c>
      <c r="F2305" s="9">
        <v>69</v>
      </c>
    </row>
    <row r="2306" spans="1:6" x14ac:dyDescent="0.3">
      <c r="A2306" s="3" t="s">
        <v>170</v>
      </c>
      <c r="B2306" s="7" t="s">
        <v>54</v>
      </c>
      <c r="C2306" s="7" t="s">
        <v>76</v>
      </c>
      <c r="D2306" s="9">
        <v>186</v>
      </c>
      <c r="E2306" s="9">
        <v>175</v>
      </c>
      <c r="F2306" s="9">
        <v>70</v>
      </c>
    </row>
    <row r="2307" spans="1:6" x14ac:dyDescent="0.3">
      <c r="A2307" s="3" t="s">
        <v>170</v>
      </c>
      <c r="B2307" s="7" t="s">
        <v>55</v>
      </c>
      <c r="C2307" s="7" t="s">
        <v>62</v>
      </c>
      <c r="D2307" s="9">
        <v>207</v>
      </c>
      <c r="E2307" s="9">
        <v>185</v>
      </c>
      <c r="F2307" s="9">
        <v>80</v>
      </c>
    </row>
    <row r="2308" spans="1:6" x14ac:dyDescent="0.3">
      <c r="A2308" s="3" t="s">
        <v>170</v>
      </c>
      <c r="B2308" s="7" t="s">
        <v>55</v>
      </c>
      <c r="C2308" s="7" t="s">
        <v>66</v>
      </c>
      <c r="D2308" s="9">
        <v>208</v>
      </c>
      <c r="E2308" s="9">
        <v>191</v>
      </c>
      <c r="F2308" s="9">
        <v>81</v>
      </c>
    </row>
    <row r="2309" spans="1:6" x14ac:dyDescent="0.3">
      <c r="A2309" s="3" t="s">
        <v>170</v>
      </c>
      <c r="B2309" s="7" t="s">
        <v>55</v>
      </c>
      <c r="C2309" s="7" t="s">
        <v>70</v>
      </c>
      <c r="D2309" s="9">
        <v>206</v>
      </c>
      <c r="E2309" s="9">
        <v>196</v>
      </c>
      <c r="F2309" s="9">
        <v>82</v>
      </c>
    </row>
    <row r="2310" spans="1:6" x14ac:dyDescent="0.3">
      <c r="A2310" s="3" t="s">
        <v>170</v>
      </c>
      <c r="B2310" s="7" t="s">
        <v>55</v>
      </c>
      <c r="C2310" s="7" t="s">
        <v>74</v>
      </c>
      <c r="D2310" s="9">
        <v>208</v>
      </c>
      <c r="E2310" s="9">
        <v>187</v>
      </c>
      <c r="F2310" s="9">
        <v>79</v>
      </c>
    </row>
    <row r="2311" spans="1:6" x14ac:dyDescent="0.3">
      <c r="A2311" s="3" t="s">
        <v>170</v>
      </c>
      <c r="B2311" s="7" t="s">
        <v>55</v>
      </c>
      <c r="C2311" s="7" t="s">
        <v>76</v>
      </c>
      <c r="D2311" s="9">
        <v>207</v>
      </c>
      <c r="E2311" s="9">
        <v>194</v>
      </c>
      <c r="F2311" s="9">
        <v>80</v>
      </c>
    </row>
    <row r="2312" spans="1:6" x14ac:dyDescent="0.3">
      <c r="A2312" s="3" t="s">
        <v>170</v>
      </c>
      <c r="B2312" s="7" t="s">
        <v>56</v>
      </c>
      <c r="C2312" s="7" t="s">
        <v>62</v>
      </c>
      <c r="D2312" s="9">
        <v>228</v>
      </c>
      <c r="E2312" s="9">
        <v>205</v>
      </c>
      <c r="F2312" s="9">
        <v>90</v>
      </c>
    </row>
    <row r="2313" spans="1:6" x14ac:dyDescent="0.3">
      <c r="A2313" s="3" t="s">
        <v>170</v>
      </c>
      <c r="B2313" s="7" t="s">
        <v>56</v>
      </c>
      <c r="C2313" s="7" t="s">
        <v>66</v>
      </c>
      <c r="D2313" s="9">
        <v>229</v>
      </c>
      <c r="E2313" s="9">
        <v>210</v>
      </c>
      <c r="F2313" s="9">
        <v>91</v>
      </c>
    </row>
    <row r="2314" spans="1:6" x14ac:dyDescent="0.3">
      <c r="A2314" s="3" t="s">
        <v>170</v>
      </c>
      <c r="B2314" s="7" t="s">
        <v>56</v>
      </c>
      <c r="C2314" s="7" t="s">
        <v>70</v>
      </c>
      <c r="D2314" s="9">
        <v>227</v>
      </c>
      <c r="E2314" s="9">
        <v>215</v>
      </c>
      <c r="F2314" s="9">
        <v>92</v>
      </c>
    </row>
    <row r="2315" spans="1:6" x14ac:dyDescent="0.3">
      <c r="A2315" s="3" t="s">
        <v>170</v>
      </c>
      <c r="B2315" s="7" t="s">
        <v>56</v>
      </c>
      <c r="C2315" s="7" t="s">
        <v>74</v>
      </c>
      <c r="D2315" s="9">
        <v>229</v>
      </c>
      <c r="E2315" s="9">
        <v>205</v>
      </c>
      <c r="F2315" s="9">
        <v>89</v>
      </c>
    </row>
    <row r="2316" spans="1:6" x14ac:dyDescent="0.3">
      <c r="A2316" s="3" t="s">
        <v>170</v>
      </c>
      <c r="B2316" s="7" t="s">
        <v>56</v>
      </c>
      <c r="C2316" s="7" t="s">
        <v>76</v>
      </c>
      <c r="D2316" s="9">
        <v>228</v>
      </c>
      <c r="E2316" s="9">
        <v>213</v>
      </c>
      <c r="F2316" s="9">
        <v>90</v>
      </c>
    </row>
    <row r="2317" spans="1:6" x14ac:dyDescent="0.3">
      <c r="A2317" s="3" t="s">
        <v>170</v>
      </c>
      <c r="B2317" s="7" t="s">
        <v>57</v>
      </c>
      <c r="C2317" s="7" t="s">
        <v>62</v>
      </c>
      <c r="D2317" s="9">
        <v>197</v>
      </c>
      <c r="E2317" s="9">
        <v>176</v>
      </c>
      <c r="F2317" s="9">
        <v>85</v>
      </c>
    </row>
    <row r="2318" spans="1:6" x14ac:dyDescent="0.3">
      <c r="A2318" s="3" t="s">
        <v>170</v>
      </c>
      <c r="B2318" s="7" t="s">
        <v>57</v>
      </c>
      <c r="C2318" s="7" t="s">
        <v>66</v>
      </c>
      <c r="D2318" s="9">
        <v>198</v>
      </c>
      <c r="E2318" s="9">
        <v>183</v>
      </c>
      <c r="F2318" s="9">
        <v>86</v>
      </c>
    </row>
    <row r="2319" spans="1:6" x14ac:dyDescent="0.3">
      <c r="A2319" s="3" t="s">
        <v>170</v>
      </c>
      <c r="B2319" s="7" t="s">
        <v>57</v>
      </c>
      <c r="C2319" s="7" t="s">
        <v>70</v>
      </c>
      <c r="D2319" s="9">
        <v>196</v>
      </c>
      <c r="E2319" s="9">
        <v>185</v>
      </c>
      <c r="F2319" s="9">
        <v>87</v>
      </c>
    </row>
    <row r="2320" spans="1:6" x14ac:dyDescent="0.3">
      <c r="A2320" s="3" t="s">
        <v>170</v>
      </c>
      <c r="B2320" s="7" t="s">
        <v>57</v>
      </c>
      <c r="C2320" s="7" t="s">
        <v>74</v>
      </c>
      <c r="D2320" s="9">
        <v>198</v>
      </c>
      <c r="E2320" s="9">
        <v>176</v>
      </c>
      <c r="F2320" s="9">
        <v>84</v>
      </c>
    </row>
    <row r="2321" spans="1:6" x14ac:dyDescent="0.3">
      <c r="A2321" s="3" t="s">
        <v>170</v>
      </c>
      <c r="B2321" s="7" t="s">
        <v>57</v>
      </c>
      <c r="C2321" s="7" t="s">
        <v>76</v>
      </c>
      <c r="D2321" s="9">
        <v>197</v>
      </c>
      <c r="E2321" s="9">
        <v>185</v>
      </c>
      <c r="F2321" s="9">
        <v>85</v>
      </c>
    </row>
    <row r="2322" spans="1:6" x14ac:dyDescent="0.3">
      <c r="A2322" s="3" t="s">
        <v>170</v>
      </c>
      <c r="B2322" s="7" t="s">
        <v>58</v>
      </c>
      <c r="C2322" s="7" t="s">
        <v>62</v>
      </c>
      <c r="D2322" s="9">
        <v>5826</v>
      </c>
      <c r="E2322" s="9">
        <v>5205</v>
      </c>
      <c r="F2322" s="9">
        <v>950</v>
      </c>
    </row>
    <row r="2323" spans="1:6" x14ac:dyDescent="0.3">
      <c r="A2323" s="3" t="s">
        <v>170</v>
      </c>
      <c r="B2323" s="7" t="s">
        <v>58</v>
      </c>
      <c r="C2323" s="7" t="s">
        <v>66</v>
      </c>
      <c r="D2323" s="9">
        <v>5843</v>
      </c>
      <c r="E2323" s="9">
        <v>5309</v>
      </c>
      <c r="F2323" s="9">
        <v>960</v>
      </c>
    </row>
    <row r="2324" spans="1:6" x14ac:dyDescent="0.3">
      <c r="A2324" s="3" t="s">
        <v>170</v>
      </c>
      <c r="B2324" s="7" t="s">
        <v>58</v>
      </c>
      <c r="C2324" s="7" t="s">
        <v>70</v>
      </c>
      <c r="D2324" s="9">
        <v>5809</v>
      </c>
      <c r="E2324" s="9">
        <v>5507</v>
      </c>
      <c r="F2324" s="9">
        <v>969</v>
      </c>
    </row>
    <row r="2325" spans="1:6" x14ac:dyDescent="0.3">
      <c r="A2325" s="3" t="s">
        <v>170</v>
      </c>
      <c r="B2325" s="7" t="s">
        <v>58</v>
      </c>
      <c r="C2325" s="7" t="s">
        <v>74</v>
      </c>
      <c r="D2325" s="9">
        <v>5855</v>
      </c>
      <c r="E2325" s="9">
        <v>5317</v>
      </c>
      <c r="F2325" s="9">
        <v>940</v>
      </c>
    </row>
    <row r="2326" spans="1:6" x14ac:dyDescent="0.3">
      <c r="A2326" s="3" t="s">
        <v>170</v>
      </c>
      <c r="B2326" s="7" t="s">
        <v>58</v>
      </c>
      <c r="C2326" s="7" t="s">
        <v>76</v>
      </c>
      <c r="D2326" s="9">
        <v>5838</v>
      </c>
      <c r="E2326" s="9">
        <v>5495</v>
      </c>
      <c r="F2326" s="9">
        <v>950</v>
      </c>
    </row>
    <row r="2327" spans="1:6" x14ac:dyDescent="0.3">
      <c r="A2327" s="3" t="s">
        <v>170</v>
      </c>
      <c r="B2327" s="7" t="s">
        <v>59</v>
      </c>
      <c r="C2327" s="7" t="s">
        <v>62</v>
      </c>
      <c r="D2327" s="9">
        <v>5670</v>
      </c>
      <c r="E2327" s="9">
        <v>5121</v>
      </c>
      <c r="F2327" s="9">
        <v>930</v>
      </c>
    </row>
    <row r="2328" spans="1:6" x14ac:dyDescent="0.3">
      <c r="A2328" s="3" t="s">
        <v>170</v>
      </c>
      <c r="B2328" s="7" t="s">
        <v>59</v>
      </c>
      <c r="C2328" s="7" t="s">
        <v>66</v>
      </c>
      <c r="D2328" s="9">
        <v>5687</v>
      </c>
      <c r="E2328" s="9">
        <v>5206</v>
      </c>
      <c r="F2328" s="9">
        <v>939</v>
      </c>
    </row>
    <row r="2329" spans="1:6" x14ac:dyDescent="0.3">
      <c r="A2329" s="3" t="s">
        <v>170</v>
      </c>
      <c r="B2329" s="7" t="s">
        <v>59</v>
      </c>
      <c r="C2329" s="7" t="s">
        <v>70</v>
      </c>
      <c r="D2329" s="9">
        <v>5653</v>
      </c>
      <c r="E2329" s="9">
        <v>5339</v>
      </c>
      <c r="F2329" s="9">
        <v>949</v>
      </c>
    </row>
    <row r="2330" spans="1:6" x14ac:dyDescent="0.3">
      <c r="A2330" s="3" t="s">
        <v>170</v>
      </c>
      <c r="B2330" s="7" t="s">
        <v>59</v>
      </c>
      <c r="C2330" s="7" t="s">
        <v>74</v>
      </c>
      <c r="D2330" s="9">
        <v>5698</v>
      </c>
      <c r="E2330" s="9">
        <v>5134</v>
      </c>
      <c r="F2330" s="9">
        <v>921</v>
      </c>
    </row>
    <row r="2331" spans="1:6" x14ac:dyDescent="0.3">
      <c r="A2331" s="3" t="s">
        <v>170</v>
      </c>
      <c r="B2331" s="7" t="s">
        <v>59</v>
      </c>
      <c r="C2331" s="7" t="s">
        <v>76</v>
      </c>
      <c r="D2331" s="9">
        <v>5681</v>
      </c>
      <c r="E2331" s="9">
        <v>5323</v>
      </c>
      <c r="F2331" s="9">
        <v>930</v>
      </c>
    </row>
    <row r="2332" spans="1:6" x14ac:dyDescent="0.3">
      <c r="A2332" s="3" t="s">
        <v>170</v>
      </c>
      <c r="B2332" s="7" t="s">
        <v>60</v>
      </c>
      <c r="C2332" s="7" t="s">
        <v>62</v>
      </c>
      <c r="D2332" s="9">
        <v>5514</v>
      </c>
      <c r="E2332" s="9">
        <v>4974</v>
      </c>
      <c r="F2332" s="9">
        <v>920</v>
      </c>
    </row>
    <row r="2333" spans="1:6" x14ac:dyDescent="0.3">
      <c r="A2333" s="3" t="s">
        <v>170</v>
      </c>
      <c r="B2333" s="7" t="s">
        <v>60</v>
      </c>
      <c r="C2333" s="7" t="s">
        <v>66</v>
      </c>
      <c r="D2333" s="9">
        <v>5531</v>
      </c>
      <c r="E2333" s="9">
        <v>5091</v>
      </c>
      <c r="F2333" s="9">
        <v>929</v>
      </c>
    </row>
    <row r="2334" spans="1:6" x14ac:dyDescent="0.3">
      <c r="A2334" s="3" t="s">
        <v>170</v>
      </c>
      <c r="B2334" s="7" t="s">
        <v>60</v>
      </c>
      <c r="C2334" s="7" t="s">
        <v>70</v>
      </c>
      <c r="D2334" s="9">
        <v>5497</v>
      </c>
      <c r="E2334" s="9">
        <v>5215</v>
      </c>
      <c r="F2334" s="9">
        <v>938</v>
      </c>
    </row>
    <row r="2335" spans="1:6" x14ac:dyDescent="0.3">
      <c r="A2335" s="3" t="s">
        <v>170</v>
      </c>
      <c r="B2335" s="7" t="s">
        <v>60</v>
      </c>
      <c r="C2335" s="7" t="s">
        <v>74</v>
      </c>
      <c r="D2335" s="9">
        <v>5542</v>
      </c>
      <c r="E2335" s="9">
        <v>5018</v>
      </c>
      <c r="F2335" s="9">
        <v>911</v>
      </c>
    </row>
    <row r="2336" spans="1:6" x14ac:dyDescent="0.3">
      <c r="A2336" s="3" t="s">
        <v>170</v>
      </c>
      <c r="B2336" s="7" t="s">
        <v>60</v>
      </c>
      <c r="C2336" s="7" t="s">
        <v>76</v>
      </c>
      <c r="D2336" s="9">
        <v>5525</v>
      </c>
      <c r="E2336" s="9">
        <v>5187</v>
      </c>
      <c r="F2336" s="9">
        <v>920</v>
      </c>
    </row>
    <row r="2337" spans="1:6" x14ac:dyDescent="0.3">
      <c r="A2337" s="3" t="s">
        <v>170</v>
      </c>
      <c r="B2337" s="7" t="s">
        <v>61</v>
      </c>
      <c r="C2337" s="7" t="s">
        <v>62</v>
      </c>
      <c r="D2337" s="9">
        <v>1353</v>
      </c>
      <c r="E2337" s="9">
        <v>1228</v>
      </c>
      <c r="F2337" s="9">
        <v>345</v>
      </c>
    </row>
    <row r="2338" spans="1:6" x14ac:dyDescent="0.3">
      <c r="A2338" s="3" t="s">
        <v>170</v>
      </c>
      <c r="B2338" s="7" t="s">
        <v>61</v>
      </c>
      <c r="C2338" s="7" t="s">
        <v>66</v>
      </c>
      <c r="D2338" s="9">
        <v>1357</v>
      </c>
      <c r="E2338" s="9">
        <v>1242</v>
      </c>
      <c r="F2338" s="9">
        <v>348</v>
      </c>
    </row>
    <row r="2339" spans="1:6" x14ac:dyDescent="0.3">
      <c r="A2339" s="3" t="s">
        <v>170</v>
      </c>
      <c r="B2339" s="7" t="s">
        <v>61</v>
      </c>
      <c r="C2339" s="7" t="s">
        <v>70</v>
      </c>
      <c r="D2339" s="9">
        <v>1349</v>
      </c>
      <c r="E2339" s="9">
        <v>1280</v>
      </c>
      <c r="F2339" s="9">
        <v>352</v>
      </c>
    </row>
    <row r="2340" spans="1:6" x14ac:dyDescent="0.3">
      <c r="A2340" s="3" t="s">
        <v>170</v>
      </c>
      <c r="B2340" s="7" t="s">
        <v>61</v>
      </c>
      <c r="C2340" s="7" t="s">
        <v>74</v>
      </c>
      <c r="D2340" s="9">
        <v>1360</v>
      </c>
      <c r="E2340" s="9">
        <v>1228</v>
      </c>
      <c r="F2340" s="9">
        <v>342</v>
      </c>
    </row>
    <row r="2341" spans="1:6" x14ac:dyDescent="0.3">
      <c r="A2341" s="3" t="s">
        <v>170</v>
      </c>
      <c r="B2341" s="7" t="s">
        <v>61</v>
      </c>
      <c r="C2341" s="7" t="s">
        <v>76</v>
      </c>
      <c r="D2341" s="9">
        <v>1356</v>
      </c>
      <c r="E2341" s="9">
        <v>1280</v>
      </c>
      <c r="F2341" s="9">
        <v>345</v>
      </c>
    </row>
    <row r="2342" spans="1:6" x14ac:dyDescent="0.3">
      <c r="A2342" s="3" t="s">
        <v>188</v>
      </c>
      <c r="B2342" s="7" t="s">
        <v>46</v>
      </c>
      <c r="C2342" s="7" t="s">
        <v>62</v>
      </c>
      <c r="D2342" s="9">
        <v>332</v>
      </c>
      <c r="E2342" s="9">
        <v>300</v>
      </c>
      <c r="F2342" s="9">
        <v>185</v>
      </c>
    </row>
    <row r="2343" spans="1:6" x14ac:dyDescent="0.3">
      <c r="A2343" s="3" t="s">
        <v>188</v>
      </c>
      <c r="B2343" s="7" t="s">
        <v>46</v>
      </c>
      <c r="C2343" s="7" t="s">
        <v>66</v>
      </c>
      <c r="D2343" s="9">
        <v>333</v>
      </c>
      <c r="E2343" s="9">
        <v>307</v>
      </c>
      <c r="F2343" s="9">
        <v>187</v>
      </c>
    </row>
    <row r="2344" spans="1:6" x14ac:dyDescent="0.3">
      <c r="A2344" s="3" t="s">
        <v>188</v>
      </c>
      <c r="B2344" s="7" t="s">
        <v>46</v>
      </c>
      <c r="C2344" s="7" t="s">
        <v>70</v>
      </c>
      <c r="D2344" s="9">
        <v>331</v>
      </c>
      <c r="E2344" s="9">
        <v>315</v>
      </c>
      <c r="F2344" s="9">
        <v>189</v>
      </c>
    </row>
    <row r="2345" spans="1:6" x14ac:dyDescent="0.3">
      <c r="A2345" s="3" t="s">
        <v>188</v>
      </c>
      <c r="B2345" s="7" t="s">
        <v>46</v>
      </c>
      <c r="C2345" s="7" t="s">
        <v>74</v>
      </c>
      <c r="D2345" s="9">
        <v>334</v>
      </c>
      <c r="E2345" s="9">
        <v>301</v>
      </c>
      <c r="F2345" s="9">
        <v>183</v>
      </c>
    </row>
    <row r="2346" spans="1:6" x14ac:dyDescent="0.3">
      <c r="A2346" s="3" t="s">
        <v>188</v>
      </c>
      <c r="B2346" s="7" t="s">
        <v>46</v>
      </c>
      <c r="C2346" s="7" t="s">
        <v>76</v>
      </c>
      <c r="D2346" s="9">
        <v>333</v>
      </c>
      <c r="E2346" s="9">
        <v>314</v>
      </c>
      <c r="F2346" s="9">
        <v>185</v>
      </c>
    </row>
    <row r="2347" spans="1:6" x14ac:dyDescent="0.3">
      <c r="A2347" s="3" t="s">
        <v>188</v>
      </c>
      <c r="B2347" s="7" t="s">
        <v>49</v>
      </c>
      <c r="C2347" s="7" t="s">
        <v>62</v>
      </c>
      <c r="D2347" s="9">
        <v>342</v>
      </c>
      <c r="E2347" s="9">
        <v>307</v>
      </c>
      <c r="F2347" s="9">
        <v>195</v>
      </c>
    </row>
    <row r="2348" spans="1:6" x14ac:dyDescent="0.3">
      <c r="A2348" s="3" t="s">
        <v>188</v>
      </c>
      <c r="B2348" s="7" t="s">
        <v>49</v>
      </c>
      <c r="C2348" s="7" t="s">
        <v>66</v>
      </c>
      <c r="D2348" s="9">
        <v>343</v>
      </c>
      <c r="E2348" s="9">
        <v>314</v>
      </c>
      <c r="F2348" s="9">
        <v>197</v>
      </c>
    </row>
    <row r="2349" spans="1:6" x14ac:dyDescent="0.3">
      <c r="A2349" s="3" t="s">
        <v>188</v>
      </c>
      <c r="B2349" s="7" t="s">
        <v>49</v>
      </c>
      <c r="C2349" s="7" t="s">
        <v>70</v>
      </c>
      <c r="D2349" s="9">
        <v>341</v>
      </c>
      <c r="E2349" s="9">
        <v>327</v>
      </c>
      <c r="F2349" s="9">
        <v>199</v>
      </c>
    </row>
    <row r="2350" spans="1:6" x14ac:dyDescent="0.3">
      <c r="A2350" s="3" t="s">
        <v>188</v>
      </c>
      <c r="B2350" s="7" t="s">
        <v>49</v>
      </c>
      <c r="C2350" s="7" t="s">
        <v>74</v>
      </c>
      <c r="D2350" s="9">
        <v>344</v>
      </c>
      <c r="E2350" s="9">
        <v>311</v>
      </c>
      <c r="F2350" s="9">
        <v>193</v>
      </c>
    </row>
    <row r="2351" spans="1:6" x14ac:dyDescent="0.3">
      <c r="A2351" s="3" t="s">
        <v>188</v>
      </c>
      <c r="B2351" s="7" t="s">
        <v>49</v>
      </c>
      <c r="C2351" s="7" t="s">
        <v>76</v>
      </c>
      <c r="D2351" s="9">
        <v>343</v>
      </c>
      <c r="E2351" s="9">
        <v>321</v>
      </c>
      <c r="F2351" s="9">
        <v>195</v>
      </c>
    </row>
    <row r="2352" spans="1:6" x14ac:dyDescent="0.3">
      <c r="A2352" s="3" t="s">
        <v>188</v>
      </c>
      <c r="B2352" s="7" t="s">
        <v>50</v>
      </c>
      <c r="C2352" s="7" t="s">
        <v>62</v>
      </c>
      <c r="D2352" s="9">
        <v>353</v>
      </c>
      <c r="E2352" s="9">
        <v>313</v>
      </c>
      <c r="F2352" s="9">
        <v>200</v>
      </c>
    </row>
    <row r="2353" spans="1:6" x14ac:dyDescent="0.3">
      <c r="A2353" s="3" t="s">
        <v>188</v>
      </c>
      <c r="B2353" s="7" t="s">
        <v>50</v>
      </c>
      <c r="C2353" s="7" t="s">
        <v>66</v>
      </c>
      <c r="D2353" s="9">
        <v>354</v>
      </c>
      <c r="E2353" s="9">
        <v>326</v>
      </c>
      <c r="F2353" s="9">
        <v>202</v>
      </c>
    </row>
    <row r="2354" spans="1:6" x14ac:dyDescent="0.3">
      <c r="A2354" s="3" t="s">
        <v>188</v>
      </c>
      <c r="B2354" s="7" t="s">
        <v>50</v>
      </c>
      <c r="C2354" s="7" t="s">
        <v>70</v>
      </c>
      <c r="D2354" s="9">
        <v>352</v>
      </c>
      <c r="E2354" s="9">
        <v>334</v>
      </c>
      <c r="F2354" s="9">
        <v>204</v>
      </c>
    </row>
    <row r="2355" spans="1:6" x14ac:dyDescent="0.3">
      <c r="A2355" s="3" t="s">
        <v>188</v>
      </c>
      <c r="B2355" s="7" t="s">
        <v>50</v>
      </c>
      <c r="C2355" s="7" t="s">
        <v>74</v>
      </c>
      <c r="D2355" s="9">
        <v>355</v>
      </c>
      <c r="E2355" s="9">
        <v>321</v>
      </c>
      <c r="F2355" s="9">
        <v>198</v>
      </c>
    </row>
    <row r="2356" spans="1:6" x14ac:dyDescent="0.3">
      <c r="A2356" s="3" t="s">
        <v>188</v>
      </c>
      <c r="B2356" s="7" t="s">
        <v>50</v>
      </c>
      <c r="C2356" s="7" t="s">
        <v>76</v>
      </c>
      <c r="D2356" s="9">
        <v>354</v>
      </c>
      <c r="E2356" s="9">
        <v>331</v>
      </c>
      <c r="F2356" s="9">
        <v>200</v>
      </c>
    </row>
    <row r="2357" spans="1:6" x14ac:dyDescent="0.3">
      <c r="A2357" s="3" t="s">
        <v>188</v>
      </c>
      <c r="B2357" s="7" t="s">
        <v>51</v>
      </c>
      <c r="C2357" s="7" t="s">
        <v>62</v>
      </c>
      <c r="D2357" s="9">
        <v>394</v>
      </c>
      <c r="E2357" s="9">
        <v>352</v>
      </c>
      <c r="F2357" s="9">
        <v>215</v>
      </c>
    </row>
    <row r="2358" spans="1:6" x14ac:dyDescent="0.3">
      <c r="A2358" s="3" t="s">
        <v>188</v>
      </c>
      <c r="B2358" s="7" t="s">
        <v>51</v>
      </c>
      <c r="C2358" s="7" t="s">
        <v>66</v>
      </c>
      <c r="D2358" s="9">
        <v>395</v>
      </c>
      <c r="E2358" s="9">
        <v>361</v>
      </c>
      <c r="F2358" s="9">
        <v>217</v>
      </c>
    </row>
    <row r="2359" spans="1:6" x14ac:dyDescent="0.3">
      <c r="A2359" s="3" t="s">
        <v>188</v>
      </c>
      <c r="B2359" s="7" t="s">
        <v>51</v>
      </c>
      <c r="C2359" s="7" t="s">
        <v>70</v>
      </c>
      <c r="D2359" s="9">
        <v>393</v>
      </c>
      <c r="E2359" s="9">
        <v>371</v>
      </c>
      <c r="F2359" s="9">
        <v>219</v>
      </c>
    </row>
    <row r="2360" spans="1:6" x14ac:dyDescent="0.3">
      <c r="A2360" s="3" t="s">
        <v>188</v>
      </c>
      <c r="B2360" s="7" t="s">
        <v>51</v>
      </c>
      <c r="C2360" s="7" t="s">
        <v>74</v>
      </c>
      <c r="D2360" s="9">
        <v>396</v>
      </c>
      <c r="E2360" s="9">
        <v>358</v>
      </c>
      <c r="F2360" s="9">
        <v>213</v>
      </c>
    </row>
    <row r="2361" spans="1:6" x14ac:dyDescent="0.3">
      <c r="A2361" s="3" t="s">
        <v>188</v>
      </c>
      <c r="B2361" s="7" t="s">
        <v>51</v>
      </c>
      <c r="C2361" s="7" t="s">
        <v>76</v>
      </c>
      <c r="D2361" s="9">
        <v>395</v>
      </c>
      <c r="E2361" s="9">
        <v>371</v>
      </c>
      <c r="F2361" s="9">
        <v>215</v>
      </c>
    </row>
    <row r="2362" spans="1:6" x14ac:dyDescent="0.3">
      <c r="A2362" s="3" t="s">
        <v>188</v>
      </c>
      <c r="B2362" s="7" t="s">
        <v>52</v>
      </c>
      <c r="C2362" s="7" t="s">
        <v>62</v>
      </c>
      <c r="D2362" s="9">
        <v>290</v>
      </c>
      <c r="E2362" s="9">
        <v>261</v>
      </c>
      <c r="F2362" s="9">
        <v>180</v>
      </c>
    </row>
    <row r="2363" spans="1:6" x14ac:dyDescent="0.3">
      <c r="A2363" s="3" t="s">
        <v>188</v>
      </c>
      <c r="B2363" s="7" t="s">
        <v>52</v>
      </c>
      <c r="C2363" s="7" t="s">
        <v>66</v>
      </c>
      <c r="D2363" s="9">
        <v>291</v>
      </c>
      <c r="E2363" s="9">
        <v>267</v>
      </c>
      <c r="F2363" s="9">
        <v>182</v>
      </c>
    </row>
    <row r="2364" spans="1:6" x14ac:dyDescent="0.3">
      <c r="A2364" s="3" t="s">
        <v>188</v>
      </c>
      <c r="B2364" s="7" t="s">
        <v>52</v>
      </c>
      <c r="C2364" s="7" t="s">
        <v>70</v>
      </c>
      <c r="D2364" s="9">
        <v>289</v>
      </c>
      <c r="E2364" s="9">
        <v>274</v>
      </c>
      <c r="F2364" s="9">
        <v>184</v>
      </c>
    </row>
    <row r="2365" spans="1:6" x14ac:dyDescent="0.3">
      <c r="A2365" s="3" t="s">
        <v>188</v>
      </c>
      <c r="B2365" s="7" t="s">
        <v>52</v>
      </c>
      <c r="C2365" s="7" t="s">
        <v>74</v>
      </c>
      <c r="D2365" s="9">
        <v>291</v>
      </c>
      <c r="E2365" s="9">
        <v>262</v>
      </c>
      <c r="F2365" s="9">
        <v>178</v>
      </c>
    </row>
    <row r="2366" spans="1:6" x14ac:dyDescent="0.3">
      <c r="A2366" s="3" t="s">
        <v>188</v>
      </c>
      <c r="B2366" s="7" t="s">
        <v>52</v>
      </c>
      <c r="C2366" s="7" t="s">
        <v>76</v>
      </c>
      <c r="D2366" s="9">
        <v>291</v>
      </c>
      <c r="E2366" s="9">
        <v>272</v>
      </c>
      <c r="F2366" s="9">
        <v>180</v>
      </c>
    </row>
    <row r="2367" spans="1:6" x14ac:dyDescent="0.3">
      <c r="A2367" s="3" t="s">
        <v>188</v>
      </c>
      <c r="B2367" s="7" t="s">
        <v>54</v>
      </c>
      <c r="C2367" s="7" t="s">
        <v>62</v>
      </c>
      <c r="D2367" s="9">
        <v>186</v>
      </c>
      <c r="E2367" s="9">
        <v>168</v>
      </c>
      <c r="F2367" s="9">
        <v>70</v>
      </c>
    </row>
    <row r="2368" spans="1:6" x14ac:dyDescent="0.3">
      <c r="A2368" s="3" t="s">
        <v>188</v>
      </c>
      <c r="B2368" s="7" t="s">
        <v>54</v>
      </c>
      <c r="C2368" s="7" t="s">
        <v>66</v>
      </c>
      <c r="D2368" s="9">
        <v>187</v>
      </c>
      <c r="E2368" s="9">
        <v>170</v>
      </c>
      <c r="F2368" s="9">
        <v>71</v>
      </c>
    </row>
    <row r="2369" spans="1:6" x14ac:dyDescent="0.3">
      <c r="A2369" s="3" t="s">
        <v>188</v>
      </c>
      <c r="B2369" s="7" t="s">
        <v>54</v>
      </c>
      <c r="C2369" s="7" t="s">
        <v>70</v>
      </c>
      <c r="D2369" s="9">
        <v>185</v>
      </c>
      <c r="E2369" s="9">
        <v>176</v>
      </c>
      <c r="F2369" s="9">
        <v>71</v>
      </c>
    </row>
    <row r="2370" spans="1:6" x14ac:dyDescent="0.3">
      <c r="A2370" s="3" t="s">
        <v>188</v>
      </c>
      <c r="B2370" s="7" t="s">
        <v>54</v>
      </c>
      <c r="C2370" s="7" t="s">
        <v>74</v>
      </c>
      <c r="D2370" s="9">
        <v>187</v>
      </c>
      <c r="E2370" s="9">
        <v>168</v>
      </c>
      <c r="F2370" s="9">
        <v>69</v>
      </c>
    </row>
    <row r="2371" spans="1:6" x14ac:dyDescent="0.3">
      <c r="A2371" s="3" t="s">
        <v>188</v>
      </c>
      <c r="B2371" s="7" t="s">
        <v>54</v>
      </c>
      <c r="C2371" s="7" t="s">
        <v>76</v>
      </c>
      <c r="D2371" s="9">
        <v>186</v>
      </c>
      <c r="E2371" s="9">
        <v>176</v>
      </c>
      <c r="F2371" s="9">
        <v>70</v>
      </c>
    </row>
    <row r="2372" spans="1:6" x14ac:dyDescent="0.3">
      <c r="A2372" s="3" t="s">
        <v>188</v>
      </c>
      <c r="B2372" s="7" t="s">
        <v>55</v>
      </c>
      <c r="C2372" s="7" t="s">
        <v>62</v>
      </c>
      <c r="D2372" s="9">
        <v>207</v>
      </c>
      <c r="E2372" s="9">
        <v>185</v>
      </c>
      <c r="F2372" s="9">
        <v>80</v>
      </c>
    </row>
    <row r="2373" spans="1:6" x14ac:dyDescent="0.3">
      <c r="A2373" s="3" t="s">
        <v>188</v>
      </c>
      <c r="B2373" s="7" t="s">
        <v>55</v>
      </c>
      <c r="C2373" s="7" t="s">
        <v>66</v>
      </c>
      <c r="D2373" s="9">
        <v>208</v>
      </c>
      <c r="E2373" s="9">
        <v>191</v>
      </c>
      <c r="F2373" s="9">
        <v>81</v>
      </c>
    </row>
    <row r="2374" spans="1:6" x14ac:dyDescent="0.3">
      <c r="A2374" s="3" t="s">
        <v>188</v>
      </c>
      <c r="B2374" s="7" t="s">
        <v>55</v>
      </c>
      <c r="C2374" s="7" t="s">
        <v>70</v>
      </c>
      <c r="D2374" s="9">
        <v>206</v>
      </c>
      <c r="E2374" s="9">
        <v>196</v>
      </c>
      <c r="F2374" s="9">
        <v>82</v>
      </c>
    </row>
    <row r="2375" spans="1:6" x14ac:dyDescent="0.3">
      <c r="A2375" s="3" t="s">
        <v>188</v>
      </c>
      <c r="B2375" s="7" t="s">
        <v>55</v>
      </c>
      <c r="C2375" s="7" t="s">
        <v>74</v>
      </c>
      <c r="D2375" s="9">
        <v>208</v>
      </c>
      <c r="E2375" s="9">
        <v>188</v>
      </c>
      <c r="F2375" s="9">
        <v>79</v>
      </c>
    </row>
    <row r="2376" spans="1:6" x14ac:dyDescent="0.3">
      <c r="A2376" s="3" t="s">
        <v>188</v>
      </c>
      <c r="B2376" s="7" t="s">
        <v>55</v>
      </c>
      <c r="C2376" s="7" t="s">
        <v>76</v>
      </c>
      <c r="D2376" s="9">
        <v>207</v>
      </c>
      <c r="E2376" s="9">
        <v>194</v>
      </c>
      <c r="F2376" s="9">
        <v>80</v>
      </c>
    </row>
    <row r="2377" spans="1:6" x14ac:dyDescent="0.3">
      <c r="A2377" s="3" t="s">
        <v>188</v>
      </c>
      <c r="B2377" s="7" t="s">
        <v>56</v>
      </c>
      <c r="C2377" s="7" t="s">
        <v>62</v>
      </c>
      <c r="D2377" s="9">
        <v>228</v>
      </c>
      <c r="E2377" s="9">
        <v>206</v>
      </c>
      <c r="F2377" s="9">
        <v>90</v>
      </c>
    </row>
    <row r="2378" spans="1:6" x14ac:dyDescent="0.3">
      <c r="A2378" s="3" t="s">
        <v>188</v>
      </c>
      <c r="B2378" s="7" t="s">
        <v>56</v>
      </c>
      <c r="C2378" s="7" t="s">
        <v>66</v>
      </c>
      <c r="D2378" s="9">
        <v>229</v>
      </c>
      <c r="E2378" s="9">
        <v>210</v>
      </c>
      <c r="F2378" s="9">
        <v>91</v>
      </c>
    </row>
    <row r="2379" spans="1:6" x14ac:dyDescent="0.3">
      <c r="A2379" s="3" t="s">
        <v>188</v>
      </c>
      <c r="B2379" s="7" t="s">
        <v>56</v>
      </c>
      <c r="C2379" s="7" t="s">
        <v>70</v>
      </c>
      <c r="D2379" s="9">
        <v>227</v>
      </c>
      <c r="E2379" s="9">
        <v>215</v>
      </c>
      <c r="F2379" s="9">
        <v>92</v>
      </c>
    </row>
    <row r="2380" spans="1:6" x14ac:dyDescent="0.3">
      <c r="A2380" s="3" t="s">
        <v>188</v>
      </c>
      <c r="B2380" s="7" t="s">
        <v>56</v>
      </c>
      <c r="C2380" s="7" t="s">
        <v>74</v>
      </c>
      <c r="D2380" s="9">
        <v>229</v>
      </c>
      <c r="E2380" s="9">
        <v>205</v>
      </c>
      <c r="F2380" s="9">
        <v>89</v>
      </c>
    </row>
    <row r="2381" spans="1:6" x14ac:dyDescent="0.3">
      <c r="A2381" s="3" t="s">
        <v>188</v>
      </c>
      <c r="B2381" s="7" t="s">
        <v>56</v>
      </c>
      <c r="C2381" s="7" t="s">
        <v>76</v>
      </c>
      <c r="D2381" s="9">
        <v>228</v>
      </c>
      <c r="E2381" s="9">
        <v>214</v>
      </c>
      <c r="F2381" s="9">
        <v>90</v>
      </c>
    </row>
    <row r="2382" spans="1:6" x14ac:dyDescent="0.3">
      <c r="A2382" s="3" t="s">
        <v>188</v>
      </c>
      <c r="B2382" s="7" t="s">
        <v>57</v>
      </c>
      <c r="C2382" s="7" t="s">
        <v>62</v>
      </c>
      <c r="D2382" s="9">
        <v>197</v>
      </c>
      <c r="E2382" s="9">
        <v>177</v>
      </c>
      <c r="F2382" s="9">
        <v>85</v>
      </c>
    </row>
    <row r="2383" spans="1:6" x14ac:dyDescent="0.3">
      <c r="A2383" s="3" t="s">
        <v>188</v>
      </c>
      <c r="B2383" s="7" t="s">
        <v>57</v>
      </c>
      <c r="C2383" s="7" t="s">
        <v>66</v>
      </c>
      <c r="D2383" s="9">
        <v>198</v>
      </c>
      <c r="E2383" s="9">
        <v>183</v>
      </c>
      <c r="F2383" s="9">
        <v>86</v>
      </c>
    </row>
    <row r="2384" spans="1:6" x14ac:dyDescent="0.3">
      <c r="A2384" s="3" t="s">
        <v>188</v>
      </c>
      <c r="B2384" s="7" t="s">
        <v>57</v>
      </c>
      <c r="C2384" s="7" t="s">
        <v>70</v>
      </c>
      <c r="D2384" s="9">
        <v>196</v>
      </c>
      <c r="E2384" s="9">
        <v>186</v>
      </c>
      <c r="F2384" s="9">
        <v>87</v>
      </c>
    </row>
    <row r="2385" spans="1:6" x14ac:dyDescent="0.3">
      <c r="A2385" s="3" t="s">
        <v>188</v>
      </c>
      <c r="B2385" s="7" t="s">
        <v>57</v>
      </c>
      <c r="C2385" s="7" t="s">
        <v>74</v>
      </c>
      <c r="D2385" s="9">
        <v>198</v>
      </c>
      <c r="E2385" s="9">
        <v>179</v>
      </c>
      <c r="F2385" s="9">
        <v>84</v>
      </c>
    </row>
    <row r="2386" spans="1:6" x14ac:dyDescent="0.3">
      <c r="A2386" s="3" t="s">
        <v>188</v>
      </c>
      <c r="B2386" s="7" t="s">
        <v>57</v>
      </c>
      <c r="C2386" s="7" t="s">
        <v>76</v>
      </c>
      <c r="D2386" s="9">
        <v>197</v>
      </c>
      <c r="E2386" s="9">
        <v>185</v>
      </c>
      <c r="F2386" s="9">
        <v>85</v>
      </c>
    </row>
    <row r="2387" spans="1:6" x14ac:dyDescent="0.3">
      <c r="A2387" s="3" t="s">
        <v>188</v>
      </c>
      <c r="B2387" s="7" t="s">
        <v>58</v>
      </c>
      <c r="C2387" s="7" t="s">
        <v>62</v>
      </c>
      <c r="D2387" s="9">
        <v>5826</v>
      </c>
      <c r="E2387" s="9">
        <v>5254</v>
      </c>
      <c r="F2387" s="9">
        <v>950</v>
      </c>
    </row>
    <row r="2388" spans="1:6" x14ac:dyDescent="0.3">
      <c r="A2388" s="3" t="s">
        <v>188</v>
      </c>
      <c r="B2388" s="7" t="s">
        <v>58</v>
      </c>
      <c r="C2388" s="7" t="s">
        <v>66</v>
      </c>
      <c r="D2388" s="9">
        <v>5843</v>
      </c>
      <c r="E2388" s="9">
        <v>5356</v>
      </c>
      <c r="F2388" s="9">
        <v>960</v>
      </c>
    </row>
    <row r="2389" spans="1:6" x14ac:dyDescent="0.3">
      <c r="A2389" s="3" t="s">
        <v>188</v>
      </c>
      <c r="B2389" s="7" t="s">
        <v>58</v>
      </c>
      <c r="C2389" s="7" t="s">
        <v>70</v>
      </c>
      <c r="D2389" s="9">
        <v>5809</v>
      </c>
      <c r="E2389" s="9">
        <v>5515</v>
      </c>
      <c r="F2389" s="9">
        <v>969</v>
      </c>
    </row>
    <row r="2390" spans="1:6" x14ac:dyDescent="0.3">
      <c r="A2390" s="3" t="s">
        <v>188</v>
      </c>
      <c r="B2390" s="7" t="s">
        <v>58</v>
      </c>
      <c r="C2390" s="7" t="s">
        <v>74</v>
      </c>
      <c r="D2390" s="9">
        <v>5855</v>
      </c>
      <c r="E2390" s="9">
        <v>5261</v>
      </c>
      <c r="F2390" s="9">
        <v>940</v>
      </c>
    </row>
    <row r="2391" spans="1:6" x14ac:dyDescent="0.3">
      <c r="A2391" s="3" t="s">
        <v>188</v>
      </c>
      <c r="B2391" s="7" t="s">
        <v>58</v>
      </c>
      <c r="C2391" s="7" t="s">
        <v>76</v>
      </c>
      <c r="D2391" s="9">
        <v>5838</v>
      </c>
      <c r="E2391" s="9">
        <v>5462</v>
      </c>
      <c r="F2391" s="9">
        <v>950</v>
      </c>
    </row>
    <row r="2392" spans="1:6" x14ac:dyDescent="0.3">
      <c r="A2392" s="3" t="s">
        <v>188</v>
      </c>
      <c r="B2392" s="7" t="s">
        <v>59</v>
      </c>
      <c r="C2392" s="7" t="s">
        <v>62</v>
      </c>
      <c r="D2392" s="9">
        <v>5670</v>
      </c>
      <c r="E2392" s="9">
        <v>5070</v>
      </c>
      <c r="F2392" s="9">
        <v>930</v>
      </c>
    </row>
    <row r="2393" spans="1:6" x14ac:dyDescent="0.3">
      <c r="A2393" s="3" t="s">
        <v>188</v>
      </c>
      <c r="B2393" s="7" t="s">
        <v>59</v>
      </c>
      <c r="C2393" s="7" t="s">
        <v>66</v>
      </c>
      <c r="D2393" s="9">
        <v>5687</v>
      </c>
      <c r="E2393" s="9">
        <v>5241</v>
      </c>
      <c r="F2393" s="9">
        <v>939</v>
      </c>
    </row>
    <row r="2394" spans="1:6" x14ac:dyDescent="0.3">
      <c r="A2394" s="3" t="s">
        <v>188</v>
      </c>
      <c r="B2394" s="7" t="s">
        <v>59</v>
      </c>
      <c r="C2394" s="7" t="s">
        <v>70</v>
      </c>
      <c r="D2394" s="9">
        <v>5653</v>
      </c>
      <c r="E2394" s="9">
        <v>5304</v>
      </c>
      <c r="F2394" s="9">
        <v>949</v>
      </c>
    </row>
    <row r="2395" spans="1:6" x14ac:dyDescent="0.3">
      <c r="A2395" s="3" t="s">
        <v>188</v>
      </c>
      <c r="B2395" s="7" t="s">
        <v>59</v>
      </c>
      <c r="C2395" s="7" t="s">
        <v>74</v>
      </c>
      <c r="D2395" s="9">
        <v>5698</v>
      </c>
      <c r="E2395" s="9">
        <v>5138</v>
      </c>
      <c r="F2395" s="9">
        <v>921</v>
      </c>
    </row>
    <row r="2396" spans="1:6" x14ac:dyDescent="0.3">
      <c r="A2396" s="3" t="s">
        <v>188</v>
      </c>
      <c r="B2396" s="7" t="s">
        <v>59</v>
      </c>
      <c r="C2396" s="7" t="s">
        <v>76</v>
      </c>
      <c r="D2396" s="9">
        <v>5681</v>
      </c>
      <c r="E2396" s="9">
        <v>5315</v>
      </c>
      <c r="F2396" s="9">
        <v>930</v>
      </c>
    </row>
    <row r="2397" spans="1:6" x14ac:dyDescent="0.3">
      <c r="A2397" s="3" t="s">
        <v>188</v>
      </c>
      <c r="B2397" s="7" t="s">
        <v>60</v>
      </c>
      <c r="C2397" s="7" t="s">
        <v>62</v>
      </c>
      <c r="D2397" s="9">
        <v>5514</v>
      </c>
      <c r="E2397" s="9">
        <v>4956</v>
      </c>
      <c r="F2397" s="9">
        <v>920</v>
      </c>
    </row>
    <row r="2398" spans="1:6" x14ac:dyDescent="0.3">
      <c r="A2398" s="3" t="s">
        <v>188</v>
      </c>
      <c r="B2398" s="7" t="s">
        <v>60</v>
      </c>
      <c r="C2398" s="7" t="s">
        <v>66</v>
      </c>
      <c r="D2398" s="9">
        <v>5531</v>
      </c>
      <c r="E2398" s="9">
        <v>5096</v>
      </c>
      <c r="F2398" s="9">
        <v>929</v>
      </c>
    </row>
    <row r="2399" spans="1:6" x14ac:dyDescent="0.3">
      <c r="A2399" s="3" t="s">
        <v>188</v>
      </c>
      <c r="B2399" s="7" t="s">
        <v>60</v>
      </c>
      <c r="C2399" s="7" t="s">
        <v>70</v>
      </c>
      <c r="D2399" s="9">
        <v>5497</v>
      </c>
      <c r="E2399" s="9">
        <v>5236</v>
      </c>
      <c r="F2399" s="9">
        <v>938</v>
      </c>
    </row>
    <row r="2400" spans="1:6" x14ac:dyDescent="0.3">
      <c r="A2400" s="3" t="s">
        <v>188</v>
      </c>
      <c r="B2400" s="7" t="s">
        <v>60</v>
      </c>
      <c r="C2400" s="7" t="s">
        <v>74</v>
      </c>
      <c r="D2400" s="9">
        <v>5542</v>
      </c>
      <c r="E2400" s="9">
        <v>4971</v>
      </c>
      <c r="F2400" s="9">
        <v>911</v>
      </c>
    </row>
    <row r="2401" spans="1:6" x14ac:dyDescent="0.3">
      <c r="A2401" s="3" t="s">
        <v>188</v>
      </c>
      <c r="B2401" s="7" t="s">
        <v>60</v>
      </c>
      <c r="C2401" s="7" t="s">
        <v>76</v>
      </c>
      <c r="D2401" s="9">
        <v>5525</v>
      </c>
      <c r="E2401" s="9">
        <v>5248</v>
      </c>
      <c r="F2401" s="9">
        <v>920</v>
      </c>
    </row>
    <row r="2402" spans="1:6" x14ac:dyDescent="0.3">
      <c r="A2402" s="3" t="s">
        <v>188</v>
      </c>
      <c r="B2402" s="7" t="s">
        <v>61</v>
      </c>
      <c r="C2402" s="7" t="s">
        <v>62</v>
      </c>
      <c r="D2402" s="9">
        <v>1353</v>
      </c>
      <c r="E2402" s="9">
        <v>1216</v>
      </c>
      <c r="F2402" s="9">
        <v>345</v>
      </c>
    </row>
    <row r="2403" spans="1:6" x14ac:dyDescent="0.3">
      <c r="A2403" s="3" t="s">
        <v>188</v>
      </c>
      <c r="B2403" s="7" t="s">
        <v>61</v>
      </c>
      <c r="C2403" s="7" t="s">
        <v>66</v>
      </c>
      <c r="D2403" s="9">
        <v>1357</v>
      </c>
      <c r="E2403" s="9">
        <v>1246</v>
      </c>
      <c r="F2403" s="9">
        <v>348</v>
      </c>
    </row>
    <row r="2404" spans="1:6" x14ac:dyDescent="0.3">
      <c r="A2404" s="3" t="s">
        <v>188</v>
      </c>
      <c r="B2404" s="7" t="s">
        <v>61</v>
      </c>
      <c r="C2404" s="7" t="s">
        <v>70</v>
      </c>
      <c r="D2404" s="9">
        <v>1349</v>
      </c>
      <c r="E2404" s="9">
        <v>1282</v>
      </c>
      <c r="F2404" s="9">
        <v>352</v>
      </c>
    </row>
    <row r="2405" spans="1:6" x14ac:dyDescent="0.3">
      <c r="A2405" s="3" t="s">
        <v>188</v>
      </c>
      <c r="B2405" s="7" t="s">
        <v>61</v>
      </c>
      <c r="C2405" s="7" t="s">
        <v>74</v>
      </c>
      <c r="D2405" s="9">
        <v>1360</v>
      </c>
      <c r="E2405" s="9">
        <v>1224</v>
      </c>
      <c r="F2405" s="9">
        <v>342</v>
      </c>
    </row>
    <row r="2406" spans="1:6" x14ac:dyDescent="0.3">
      <c r="A2406" s="3" t="s">
        <v>188</v>
      </c>
      <c r="B2406" s="7" t="s">
        <v>61</v>
      </c>
      <c r="C2406" s="7" t="s">
        <v>76</v>
      </c>
      <c r="D2406" s="9">
        <v>1356</v>
      </c>
      <c r="E2406" s="9">
        <v>1286</v>
      </c>
      <c r="F2406" s="9">
        <v>345</v>
      </c>
    </row>
    <row r="2407" spans="1:6" x14ac:dyDescent="0.3">
      <c r="A2407" s="3" t="s">
        <v>242</v>
      </c>
      <c r="B2407" s="7" t="s">
        <v>46</v>
      </c>
      <c r="C2407" s="7" t="s">
        <v>62</v>
      </c>
      <c r="D2407" s="9">
        <v>332</v>
      </c>
      <c r="E2407" s="9">
        <v>298</v>
      </c>
      <c r="F2407" s="9">
        <v>185</v>
      </c>
    </row>
    <row r="2408" spans="1:6" x14ac:dyDescent="0.3">
      <c r="A2408" s="3" t="s">
        <v>242</v>
      </c>
      <c r="B2408" s="7" t="s">
        <v>46</v>
      </c>
      <c r="C2408" s="7" t="s">
        <v>66</v>
      </c>
      <c r="D2408" s="9">
        <v>333</v>
      </c>
      <c r="E2408" s="9">
        <v>305</v>
      </c>
      <c r="F2408" s="9">
        <v>187</v>
      </c>
    </row>
    <row r="2409" spans="1:6" x14ac:dyDescent="0.3">
      <c r="A2409" s="3" t="s">
        <v>242</v>
      </c>
      <c r="B2409" s="7" t="s">
        <v>46</v>
      </c>
      <c r="C2409" s="7" t="s">
        <v>70</v>
      </c>
      <c r="D2409" s="9">
        <v>331</v>
      </c>
      <c r="E2409" s="9">
        <v>313</v>
      </c>
      <c r="F2409" s="9">
        <v>189</v>
      </c>
    </row>
    <row r="2410" spans="1:6" x14ac:dyDescent="0.3">
      <c r="A2410" s="3" t="s">
        <v>242</v>
      </c>
      <c r="B2410" s="7" t="s">
        <v>46</v>
      </c>
      <c r="C2410" s="7" t="s">
        <v>74</v>
      </c>
      <c r="D2410" s="9">
        <v>334</v>
      </c>
      <c r="E2410" s="9">
        <v>302</v>
      </c>
      <c r="F2410" s="9">
        <v>183</v>
      </c>
    </row>
    <row r="2411" spans="1:6" x14ac:dyDescent="0.3">
      <c r="A2411" s="3" t="s">
        <v>242</v>
      </c>
      <c r="B2411" s="7" t="s">
        <v>46</v>
      </c>
      <c r="C2411" s="7" t="s">
        <v>76</v>
      </c>
      <c r="D2411" s="9">
        <v>333</v>
      </c>
      <c r="E2411" s="9">
        <v>311</v>
      </c>
      <c r="F2411" s="9">
        <v>185</v>
      </c>
    </row>
    <row r="2412" spans="1:6" x14ac:dyDescent="0.3">
      <c r="A2412" s="3" t="s">
        <v>242</v>
      </c>
      <c r="B2412" s="7" t="s">
        <v>49</v>
      </c>
      <c r="C2412" s="7" t="s">
        <v>62</v>
      </c>
      <c r="D2412" s="9">
        <v>342</v>
      </c>
      <c r="E2412" s="9">
        <v>308</v>
      </c>
      <c r="F2412" s="9">
        <v>195</v>
      </c>
    </row>
    <row r="2413" spans="1:6" x14ac:dyDescent="0.3">
      <c r="A2413" s="3" t="s">
        <v>242</v>
      </c>
      <c r="B2413" s="7" t="s">
        <v>49</v>
      </c>
      <c r="C2413" s="7" t="s">
        <v>66</v>
      </c>
      <c r="D2413" s="9">
        <v>343</v>
      </c>
      <c r="E2413" s="9">
        <v>317</v>
      </c>
      <c r="F2413" s="9">
        <v>197</v>
      </c>
    </row>
    <row r="2414" spans="1:6" x14ac:dyDescent="0.3">
      <c r="A2414" s="3" t="s">
        <v>242</v>
      </c>
      <c r="B2414" s="7" t="s">
        <v>49</v>
      </c>
      <c r="C2414" s="7" t="s">
        <v>70</v>
      </c>
      <c r="D2414" s="9">
        <v>341</v>
      </c>
      <c r="E2414" s="9">
        <v>325</v>
      </c>
      <c r="F2414" s="9">
        <v>199</v>
      </c>
    </row>
    <row r="2415" spans="1:6" x14ac:dyDescent="0.3">
      <c r="A2415" s="3" t="s">
        <v>242</v>
      </c>
      <c r="B2415" s="7" t="s">
        <v>49</v>
      </c>
      <c r="C2415" s="7" t="s">
        <v>74</v>
      </c>
      <c r="D2415" s="9">
        <v>344</v>
      </c>
      <c r="E2415" s="9">
        <v>310</v>
      </c>
      <c r="F2415" s="9">
        <v>193</v>
      </c>
    </row>
    <row r="2416" spans="1:6" x14ac:dyDescent="0.3">
      <c r="A2416" s="3" t="s">
        <v>242</v>
      </c>
      <c r="B2416" s="7" t="s">
        <v>49</v>
      </c>
      <c r="C2416" s="7" t="s">
        <v>76</v>
      </c>
      <c r="D2416" s="9">
        <v>343</v>
      </c>
      <c r="E2416" s="9">
        <v>322</v>
      </c>
      <c r="F2416" s="9">
        <v>195</v>
      </c>
    </row>
    <row r="2417" spans="1:6" x14ac:dyDescent="0.3">
      <c r="A2417" s="3" t="s">
        <v>242</v>
      </c>
      <c r="B2417" s="7" t="s">
        <v>50</v>
      </c>
      <c r="C2417" s="7" t="s">
        <v>62</v>
      </c>
      <c r="D2417" s="9">
        <v>353</v>
      </c>
      <c r="E2417" s="9">
        <v>319</v>
      </c>
      <c r="F2417" s="9">
        <v>200</v>
      </c>
    </row>
    <row r="2418" spans="1:6" x14ac:dyDescent="0.3">
      <c r="A2418" s="3" t="s">
        <v>242</v>
      </c>
      <c r="B2418" s="7" t="s">
        <v>50</v>
      </c>
      <c r="C2418" s="7" t="s">
        <v>66</v>
      </c>
      <c r="D2418" s="9">
        <v>354</v>
      </c>
      <c r="E2418" s="9">
        <v>324</v>
      </c>
      <c r="F2418" s="9">
        <v>202</v>
      </c>
    </row>
    <row r="2419" spans="1:6" x14ac:dyDescent="0.3">
      <c r="A2419" s="3" t="s">
        <v>242</v>
      </c>
      <c r="B2419" s="7" t="s">
        <v>50</v>
      </c>
      <c r="C2419" s="7" t="s">
        <v>70</v>
      </c>
      <c r="D2419" s="9">
        <v>352</v>
      </c>
      <c r="E2419" s="9">
        <v>333</v>
      </c>
      <c r="F2419" s="9">
        <v>204</v>
      </c>
    </row>
    <row r="2420" spans="1:6" x14ac:dyDescent="0.3">
      <c r="A2420" s="3" t="s">
        <v>242</v>
      </c>
      <c r="B2420" s="7" t="s">
        <v>50</v>
      </c>
      <c r="C2420" s="7" t="s">
        <v>74</v>
      </c>
      <c r="D2420" s="9">
        <v>355</v>
      </c>
      <c r="E2420" s="9">
        <v>318</v>
      </c>
      <c r="F2420" s="9">
        <v>198</v>
      </c>
    </row>
    <row r="2421" spans="1:6" x14ac:dyDescent="0.3">
      <c r="A2421" s="3" t="s">
        <v>242</v>
      </c>
      <c r="B2421" s="7" t="s">
        <v>50</v>
      </c>
      <c r="C2421" s="7" t="s">
        <v>76</v>
      </c>
      <c r="D2421" s="9">
        <v>354</v>
      </c>
      <c r="E2421" s="9">
        <v>333</v>
      </c>
      <c r="F2421" s="9">
        <v>200</v>
      </c>
    </row>
    <row r="2422" spans="1:6" x14ac:dyDescent="0.3">
      <c r="A2422" s="3" t="s">
        <v>242</v>
      </c>
      <c r="B2422" s="7" t="s">
        <v>51</v>
      </c>
      <c r="C2422" s="7" t="s">
        <v>62</v>
      </c>
      <c r="D2422" s="9">
        <v>394</v>
      </c>
      <c r="E2422" s="9">
        <v>354</v>
      </c>
      <c r="F2422" s="9">
        <v>215</v>
      </c>
    </row>
    <row r="2423" spans="1:6" x14ac:dyDescent="0.3">
      <c r="A2423" s="3" t="s">
        <v>242</v>
      </c>
      <c r="B2423" s="7" t="s">
        <v>51</v>
      </c>
      <c r="C2423" s="7" t="s">
        <v>66</v>
      </c>
      <c r="D2423" s="9">
        <v>395</v>
      </c>
      <c r="E2423" s="9">
        <v>364</v>
      </c>
      <c r="F2423" s="9">
        <v>217</v>
      </c>
    </row>
    <row r="2424" spans="1:6" x14ac:dyDescent="0.3">
      <c r="A2424" s="3" t="s">
        <v>242</v>
      </c>
      <c r="B2424" s="7" t="s">
        <v>51</v>
      </c>
      <c r="C2424" s="7" t="s">
        <v>70</v>
      </c>
      <c r="D2424" s="9">
        <v>393</v>
      </c>
      <c r="E2424" s="9">
        <v>374</v>
      </c>
      <c r="F2424" s="9">
        <v>219</v>
      </c>
    </row>
    <row r="2425" spans="1:6" x14ac:dyDescent="0.3">
      <c r="A2425" s="3" t="s">
        <v>242</v>
      </c>
      <c r="B2425" s="7" t="s">
        <v>51</v>
      </c>
      <c r="C2425" s="7" t="s">
        <v>74</v>
      </c>
      <c r="D2425" s="9">
        <v>396</v>
      </c>
      <c r="E2425" s="9">
        <v>356</v>
      </c>
      <c r="F2425" s="9">
        <v>213</v>
      </c>
    </row>
    <row r="2426" spans="1:6" x14ac:dyDescent="0.3">
      <c r="A2426" s="3" t="s">
        <v>242</v>
      </c>
      <c r="B2426" s="7" t="s">
        <v>51</v>
      </c>
      <c r="C2426" s="7" t="s">
        <v>76</v>
      </c>
      <c r="D2426" s="9">
        <v>395</v>
      </c>
      <c r="E2426" s="9">
        <v>372</v>
      </c>
      <c r="F2426" s="9">
        <v>215</v>
      </c>
    </row>
    <row r="2427" spans="1:6" x14ac:dyDescent="0.3">
      <c r="A2427" s="3" t="s">
        <v>242</v>
      </c>
      <c r="B2427" s="7" t="s">
        <v>52</v>
      </c>
      <c r="C2427" s="7" t="s">
        <v>62</v>
      </c>
      <c r="D2427" s="9">
        <v>290</v>
      </c>
      <c r="E2427" s="9">
        <v>260</v>
      </c>
      <c r="F2427" s="9">
        <v>180</v>
      </c>
    </row>
    <row r="2428" spans="1:6" x14ac:dyDescent="0.3">
      <c r="A2428" s="3" t="s">
        <v>242</v>
      </c>
      <c r="B2428" s="7" t="s">
        <v>52</v>
      </c>
      <c r="C2428" s="7" t="s">
        <v>66</v>
      </c>
      <c r="D2428" s="9">
        <v>291</v>
      </c>
      <c r="E2428" s="9">
        <v>269</v>
      </c>
      <c r="F2428" s="9">
        <v>182</v>
      </c>
    </row>
    <row r="2429" spans="1:6" x14ac:dyDescent="0.3">
      <c r="A2429" s="3" t="s">
        <v>242</v>
      </c>
      <c r="B2429" s="7" t="s">
        <v>52</v>
      </c>
      <c r="C2429" s="7" t="s">
        <v>70</v>
      </c>
      <c r="D2429" s="9">
        <v>289</v>
      </c>
      <c r="E2429" s="9">
        <v>274</v>
      </c>
      <c r="F2429" s="9">
        <v>184</v>
      </c>
    </row>
    <row r="2430" spans="1:6" x14ac:dyDescent="0.3">
      <c r="A2430" s="3" t="s">
        <v>242</v>
      </c>
      <c r="B2430" s="7" t="s">
        <v>52</v>
      </c>
      <c r="C2430" s="7" t="s">
        <v>74</v>
      </c>
      <c r="D2430" s="9">
        <v>291</v>
      </c>
      <c r="E2430" s="9">
        <v>263</v>
      </c>
      <c r="F2430" s="9">
        <v>178</v>
      </c>
    </row>
    <row r="2431" spans="1:6" x14ac:dyDescent="0.3">
      <c r="A2431" s="3" t="s">
        <v>242</v>
      </c>
      <c r="B2431" s="7" t="s">
        <v>52</v>
      </c>
      <c r="C2431" s="7" t="s">
        <v>76</v>
      </c>
      <c r="D2431" s="9">
        <v>291</v>
      </c>
      <c r="E2431" s="9">
        <v>272</v>
      </c>
      <c r="F2431" s="9">
        <v>180</v>
      </c>
    </row>
    <row r="2432" spans="1:6" x14ac:dyDescent="0.3">
      <c r="A2432" s="3" t="s">
        <v>242</v>
      </c>
      <c r="B2432" s="7" t="s">
        <v>54</v>
      </c>
      <c r="C2432" s="7" t="s">
        <v>62</v>
      </c>
      <c r="D2432" s="9">
        <v>186</v>
      </c>
      <c r="E2432" s="9">
        <v>167</v>
      </c>
      <c r="F2432" s="9">
        <v>70</v>
      </c>
    </row>
    <row r="2433" spans="1:6" x14ac:dyDescent="0.3">
      <c r="A2433" s="3" t="s">
        <v>242</v>
      </c>
      <c r="B2433" s="7" t="s">
        <v>54</v>
      </c>
      <c r="C2433" s="7" t="s">
        <v>66</v>
      </c>
      <c r="D2433" s="9">
        <v>187</v>
      </c>
      <c r="E2433" s="9">
        <v>172</v>
      </c>
      <c r="F2433" s="9">
        <v>71</v>
      </c>
    </row>
    <row r="2434" spans="1:6" x14ac:dyDescent="0.3">
      <c r="A2434" s="3" t="s">
        <v>242</v>
      </c>
      <c r="B2434" s="7" t="s">
        <v>54</v>
      </c>
      <c r="C2434" s="7" t="s">
        <v>70</v>
      </c>
      <c r="D2434" s="9">
        <v>185</v>
      </c>
      <c r="E2434" s="9">
        <v>175</v>
      </c>
      <c r="F2434" s="9">
        <v>71</v>
      </c>
    </row>
    <row r="2435" spans="1:6" x14ac:dyDescent="0.3">
      <c r="A2435" s="3" t="s">
        <v>242</v>
      </c>
      <c r="B2435" s="7" t="s">
        <v>54</v>
      </c>
      <c r="C2435" s="7" t="s">
        <v>74</v>
      </c>
      <c r="D2435" s="9">
        <v>187</v>
      </c>
      <c r="E2435" s="9">
        <v>167</v>
      </c>
      <c r="F2435" s="9">
        <v>69</v>
      </c>
    </row>
    <row r="2436" spans="1:6" x14ac:dyDescent="0.3">
      <c r="A2436" s="3" t="s">
        <v>242</v>
      </c>
      <c r="B2436" s="7" t="s">
        <v>54</v>
      </c>
      <c r="C2436" s="7" t="s">
        <v>76</v>
      </c>
      <c r="D2436" s="9">
        <v>186</v>
      </c>
      <c r="E2436" s="9">
        <v>176</v>
      </c>
      <c r="F2436" s="9">
        <v>70</v>
      </c>
    </row>
    <row r="2437" spans="1:6" x14ac:dyDescent="0.3">
      <c r="A2437" s="3" t="s">
        <v>242</v>
      </c>
      <c r="B2437" s="7" t="s">
        <v>55</v>
      </c>
      <c r="C2437" s="7" t="s">
        <v>62</v>
      </c>
      <c r="D2437" s="9">
        <v>207</v>
      </c>
      <c r="E2437" s="9">
        <v>187</v>
      </c>
      <c r="F2437" s="9">
        <v>80</v>
      </c>
    </row>
    <row r="2438" spans="1:6" x14ac:dyDescent="0.3">
      <c r="A2438" s="3" t="s">
        <v>242</v>
      </c>
      <c r="B2438" s="7" t="s">
        <v>55</v>
      </c>
      <c r="C2438" s="7" t="s">
        <v>66</v>
      </c>
      <c r="D2438" s="9">
        <v>208</v>
      </c>
      <c r="E2438" s="9">
        <v>191</v>
      </c>
      <c r="F2438" s="9">
        <v>81</v>
      </c>
    </row>
    <row r="2439" spans="1:6" x14ac:dyDescent="0.3">
      <c r="A2439" s="3" t="s">
        <v>242</v>
      </c>
      <c r="B2439" s="7" t="s">
        <v>55</v>
      </c>
      <c r="C2439" s="7" t="s">
        <v>70</v>
      </c>
      <c r="D2439" s="9">
        <v>206</v>
      </c>
      <c r="E2439" s="9">
        <v>196</v>
      </c>
      <c r="F2439" s="9">
        <v>82</v>
      </c>
    </row>
    <row r="2440" spans="1:6" x14ac:dyDescent="0.3">
      <c r="A2440" s="3" t="s">
        <v>242</v>
      </c>
      <c r="B2440" s="7" t="s">
        <v>55</v>
      </c>
      <c r="C2440" s="7" t="s">
        <v>74</v>
      </c>
      <c r="D2440" s="9">
        <v>208</v>
      </c>
      <c r="E2440" s="9">
        <v>188</v>
      </c>
      <c r="F2440" s="9">
        <v>79</v>
      </c>
    </row>
    <row r="2441" spans="1:6" x14ac:dyDescent="0.3">
      <c r="A2441" s="3" t="s">
        <v>242</v>
      </c>
      <c r="B2441" s="7" t="s">
        <v>55</v>
      </c>
      <c r="C2441" s="7" t="s">
        <v>76</v>
      </c>
      <c r="D2441" s="9">
        <v>207</v>
      </c>
      <c r="E2441" s="9">
        <v>195</v>
      </c>
      <c r="F2441" s="9">
        <v>80</v>
      </c>
    </row>
    <row r="2442" spans="1:6" x14ac:dyDescent="0.3">
      <c r="A2442" s="3" t="s">
        <v>242</v>
      </c>
      <c r="B2442" s="7" t="s">
        <v>56</v>
      </c>
      <c r="C2442" s="7" t="s">
        <v>62</v>
      </c>
      <c r="D2442" s="9">
        <v>228</v>
      </c>
      <c r="E2442" s="9">
        <v>206</v>
      </c>
      <c r="F2442" s="9">
        <v>90</v>
      </c>
    </row>
    <row r="2443" spans="1:6" x14ac:dyDescent="0.3">
      <c r="A2443" s="3" t="s">
        <v>242</v>
      </c>
      <c r="B2443" s="7" t="s">
        <v>56</v>
      </c>
      <c r="C2443" s="7" t="s">
        <v>66</v>
      </c>
      <c r="D2443" s="9">
        <v>229</v>
      </c>
      <c r="E2443" s="9">
        <v>212</v>
      </c>
      <c r="F2443" s="9">
        <v>91</v>
      </c>
    </row>
    <row r="2444" spans="1:6" x14ac:dyDescent="0.3">
      <c r="A2444" s="3" t="s">
        <v>242</v>
      </c>
      <c r="B2444" s="7" t="s">
        <v>56</v>
      </c>
      <c r="C2444" s="7" t="s">
        <v>70</v>
      </c>
      <c r="D2444" s="9">
        <v>227</v>
      </c>
      <c r="E2444" s="9">
        <v>215</v>
      </c>
      <c r="F2444" s="9">
        <v>92</v>
      </c>
    </row>
    <row r="2445" spans="1:6" x14ac:dyDescent="0.3">
      <c r="A2445" s="3" t="s">
        <v>242</v>
      </c>
      <c r="B2445" s="7" t="s">
        <v>56</v>
      </c>
      <c r="C2445" s="7" t="s">
        <v>74</v>
      </c>
      <c r="D2445" s="9">
        <v>229</v>
      </c>
      <c r="E2445" s="9">
        <v>207</v>
      </c>
      <c r="F2445" s="9">
        <v>89</v>
      </c>
    </row>
    <row r="2446" spans="1:6" x14ac:dyDescent="0.3">
      <c r="A2446" s="3" t="s">
        <v>242</v>
      </c>
      <c r="B2446" s="7" t="s">
        <v>56</v>
      </c>
      <c r="C2446" s="7" t="s">
        <v>76</v>
      </c>
      <c r="D2446" s="9">
        <v>228</v>
      </c>
      <c r="E2446" s="9">
        <v>213</v>
      </c>
      <c r="F2446" s="9">
        <v>90</v>
      </c>
    </row>
    <row r="2447" spans="1:6" x14ac:dyDescent="0.3">
      <c r="A2447" s="3" t="s">
        <v>242</v>
      </c>
      <c r="B2447" s="7" t="s">
        <v>57</v>
      </c>
      <c r="C2447" s="7" t="s">
        <v>62</v>
      </c>
      <c r="D2447" s="9">
        <v>197</v>
      </c>
      <c r="E2447" s="9">
        <v>179</v>
      </c>
      <c r="F2447" s="9">
        <v>85</v>
      </c>
    </row>
    <row r="2448" spans="1:6" x14ac:dyDescent="0.3">
      <c r="A2448" s="3" t="s">
        <v>242</v>
      </c>
      <c r="B2448" s="7" t="s">
        <v>57</v>
      </c>
      <c r="C2448" s="7" t="s">
        <v>66</v>
      </c>
      <c r="D2448" s="9">
        <v>198</v>
      </c>
      <c r="E2448" s="9">
        <v>182</v>
      </c>
      <c r="F2448" s="9">
        <v>86</v>
      </c>
    </row>
    <row r="2449" spans="1:6" x14ac:dyDescent="0.3">
      <c r="A2449" s="3" t="s">
        <v>242</v>
      </c>
      <c r="B2449" s="7" t="s">
        <v>57</v>
      </c>
      <c r="C2449" s="7" t="s">
        <v>70</v>
      </c>
      <c r="D2449" s="9">
        <v>196</v>
      </c>
      <c r="E2449" s="9">
        <v>187</v>
      </c>
      <c r="F2449" s="9">
        <v>87</v>
      </c>
    </row>
    <row r="2450" spans="1:6" x14ac:dyDescent="0.3">
      <c r="A2450" s="3" t="s">
        <v>242</v>
      </c>
      <c r="B2450" s="7" t="s">
        <v>57</v>
      </c>
      <c r="C2450" s="7" t="s">
        <v>74</v>
      </c>
      <c r="D2450" s="9">
        <v>198</v>
      </c>
      <c r="E2450" s="9">
        <v>177</v>
      </c>
      <c r="F2450" s="9">
        <v>84</v>
      </c>
    </row>
    <row r="2451" spans="1:6" x14ac:dyDescent="0.3">
      <c r="A2451" s="3" t="s">
        <v>242</v>
      </c>
      <c r="B2451" s="7" t="s">
        <v>57</v>
      </c>
      <c r="C2451" s="7" t="s">
        <v>76</v>
      </c>
      <c r="D2451" s="9">
        <v>197</v>
      </c>
      <c r="E2451" s="9">
        <v>187</v>
      </c>
      <c r="F2451" s="9">
        <v>85</v>
      </c>
    </row>
    <row r="2452" spans="1:6" x14ac:dyDescent="0.3">
      <c r="A2452" s="3" t="s">
        <v>242</v>
      </c>
      <c r="B2452" s="7" t="s">
        <v>58</v>
      </c>
      <c r="C2452" s="7" t="s">
        <v>62</v>
      </c>
      <c r="D2452" s="9">
        <v>5826</v>
      </c>
      <c r="E2452" s="9">
        <v>5251</v>
      </c>
      <c r="F2452" s="9">
        <v>950</v>
      </c>
    </row>
    <row r="2453" spans="1:6" x14ac:dyDescent="0.3">
      <c r="A2453" s="3" t="s">
        <v>242</v>
      </c>
      <c r="B2453" s="7" t="s">
        <v>58</v>
      </c>
      <c r="C2453" s="7" t="s">
        <v>66</v>
      </c>
      <c r="D2453" s="9">
        <v>5843</v>
      </c>
      <c r="E2453" s="9">
        <v>5352</v>
      </c>
      <c r="F2453" s="9">
        <v>960</v>
      </c>
    </row>
    <row r="2454" spans="1:6" x14ac:dyDescent="0.3">
      <c r="A2454" s="3" t="s">
        <v>242</v>
      </c>
      <c r="B2454" s="7" t="s">
        <v>58</v>
      </c>
      <c r="C2454" s="7" t="s">
        <v>70</v>
      </c>
      <c r="D2454" s="9">
        <v>5809</v>
      </c>
      <c r="E2454" s="9">
        <v>5501</v>
      </c>
      <c r="F2454" s="9">
        <v>969</v>
      </c>
    </row>
    <row r="2455" spans="1:6" x14ac:dyDescent="0.3">
      <c r="A2455" s="3" t="s">
        <v>242</v>
      </c>
      <c r="B2455" s="7" t="s">
        <v>58</v>
      </c>
      <c r="C2455" s="7" t="s">
        <v>74</v>
      </c>
      <c r="D2455" s="9">
        <v>5855</v>
      </c>
      <c r="E2455" s="9">
        <v>5262</v>
      </c>
      <c r="F2455" s="9">
        <v>940</v>
      </c>
    </row>
    <row r="2456" spans="1:6" x14ac:dyDescent="0.3">
      <c r="A2456" s="3" t="s">
        <v>242</v>
      </c>
      <c r="B2456" s="7" t="s">
        <v>58</v>
      </c>
      <c r="C2456" s="7" t="s">
        <v>76</v>
      </c>
      <c r="D2456" s="9">
        <v>5838</v>
      </c>
      <c r="E2456" s="9">
        <v>5490</v>
      </c>
      <c r="F2456" s="9">
        <v>950</v>
      </c>
    </row>
    <row r="2457" spans="1:6" x14ac:dyDescent="0.3">
      <c r="A2457" s="3" t="s">
        <v>242</v>
      </c>
      <c r="B2457" s="7" t="s">
        <v>59</v>
      </c>
      <c r="C2457" s="7" t="s">
        <v>62</v>
      </c>
      <c r="D2457" s="9">
        <v>5670</v>
      </c>
      <c r="E2457" s="9">
        <v>5120</v>
      </c>
      <c r="F2457" s="9">
        <v>930</v>
      </c>
    </row>
    <row r="2458" spans="1:6" x14ac:dyDescent="0.3">
      <c r="A2458" s="3" t="s">
        <v>242</v>
      </c>
      <c r="B2458" s="7" t="s">
        <v>59</v>
      </c>
      <c r="C2458" s="7" t="s">
        <v>66</v>
      </c>
      <c r="D2458" s="9">
        <v>5687</v>
      </c>
      <c r="E2458" s="9">
        <v>5208</v>
      </c>
      <c r="F2458" s="9">
        <v>939</v>
      </c>
    </row>
    <row r="2459" spans="1:6" x14ac:dyDescent="0.3">
      <c r="A2459" s="3" t="s">
        <v>242</v>
      </c>
      <c r="B2459" s="7" t="s">
        <v>59</v>
      </c>
      <c r="C2459" s="7" t="s">
        <v>70</v>
      </c>
      <c r="D2459" s="9">
        <v>5653</v>
      </c>
      <c r="E2459" s="9">
        <v>5319</v>
      </c>
      <c r="F2459" s="9">
        <v>949</v>
      </c>
    </row>
    <row r="2460" spans="1:6" x14ac:dyDescent="0.3">
      <c r="A2460" s="3" t="s">
        <v>242</v>
      </c>
      <c r="B2460" s="7" t="s">
        <v>59</v>
      </c>
      <c r="C2460" s="7" t="s">
        <v>74</v>
      </c>
      <c r="D2460" s="9">
        <v>5698</v>
      </c>
      <c r="E2460" s="9">
        <v>5086</v>
      </c>
      <c r="F2460" s="9">
        <v>921</v>
      </c>
    </row>
    <row r="2461" spans="1:6" x14ac:dyDescent="0.3">
      <c r="A2461" s="3" t="s">
        <v>242</v>
      </c>
      <c r="B2461" s="7" t="s">
        <v>59</v>
      </c>
      <c r="C2461" s="7" t="s">
        <v>76</v>
      </c>
      <c r="D2461" s="9">
        <v>5681</v>
      </c>
      <c r="E2461" s="9">
        <v>5318</v>
      </c>
      <c r="F2461" s="9">
        <v>930</v>
      </c>
    </row>
    <row r="2462" spans="1:6" x14ac:dyDescent="0.3">
      <c r="A2462" s="3" t="s">
        <v>242</v>
      </c>
      <c r="B2462" s="7" t="s">
        <v>60</v>
      </c>
      <c r="C2462" s="7" t="s">
        <v>62</v>
      </c>
      <c r="D2462" s="9">
        <v>5514</v>
      </c>
      <c r="E2462" s="9">
        <v>4965</v>
      </c>
      <c r="F2462" s="9">
        <v>920</v>
      </c>
    </row>
    <row r="2463" spans="1:6" x14ac:dyDescent="0.3">
      <c r="A2463" s="3" t="s">
        <v>242</v>
      </c>
      <c r="B2463" s="7" t="s">
        <v>60</v>
      </c>
      <c r="C2463" s="7" t="s">
        <v>66</v>
      </c>
      <c r="D2463" s="9">
        <v>5531</v>
      </c>
      <c r="E2463" s="9">
        <v>5070</v>
      </c>
      <c r="F2463" s="9">
        <v>929</v>
      </c>
    </row>
    <row r="2464" spans="1:6" x14ac:dyDescent="0.3">
      <c r="A2464" s="3" t="s">
        <v>242</v>
      </c>
      <c r="B2464" s="7" t="s">
        <v>60</v>
      </c>
      <c r="C2464" s="7" t="s">
        <v>70</v>
      </c>
      <c r="D2464" s="9">
        <v>5497</v>
      </c>
      <c r="E2464" s="9">
        <v>5170</v>
      </c>
      <c r="F2464" s="9">
        <v>938</v>
      </c>
    </row>
    <row r="2465" spans="1:6" x14ac:dyDescent="0.3">
      <c r="A2465" s="3" t="s">
        <v>242</v>
      </c>
      <c r="B2465" s="7" t="s">
        <v>60</v>
      </c>
      <c r="C2465" s="7" t="s">
        <v>74</v>
      </c>
      <c r="D2465" s="9">
        <v>5542</v>
      </c>
      <c r="E2465" s="9">
        <v>5008</v>
      </c>
      <c r="F2465" s="9">
        <v>911</v>
      </c>
    </row>
    <row r="2466" spans="1:6" x14ac:dyDescent="0.3">
      <c r="A2466" s="3" t="s">
        <v>242</v>
      </c>
      <c r="B2466" s="7" t="s">
        <v>60</v>
      </c>
      <c r="C2466" s="7" t="s">
        <v>76</v>
      </c>
      <c r="D2466" s="9">
        <v>5525</v>
      </c>
      <c r="E2466" s="9">
        <v>5184</v>
      </c>
      <c r="F2466" s="9">
        <v>920</v>
      </c>
    </row>
    <row r="2467" spans="1:6" x14ac:dyDescent="0.3">
      <c r="A2467" s="3" t="s">
        <v>242</v>
      </c>
      <c r="B2467" s="7" t="s">
        <v>61</v>
      </c>
      <c r="C2467" s="7" t="s">
        <v>62</v>
      </c>
      <c r="D2467" s="9">
        <v>1353</v>
      </c>
      <c r="E2467" s="9">
        <v>1227</v>
      </c>
      <c r="F2467" s="9">
        <v>345</v>
      </c>
    </row>
    <row r="2468" spans="1:6" x14ac:dyDescent="0.3">
      <c r="A2468" s="3" t="s">
        <v>242</v>
      </c>
      <c r="B2468" s="7" t="s">
        <v>61</v>
      </c>
      <c r="C2468" s="7" t="s">
        <v>66</v>
      </c>
      <c r="D2468" s="9">
        <v>1357</v>
      </c>
      <c r="E2468" s="9">
        <v>1251</v>
      </c>
      <c r="F2468" s="9">
        <v>348</v>
      </c>
    </row>
    <row r="2469" spans="1:6" x14ac:dyDescent="0.3">
      <c r="A2469" s="3" t="s">
        <v>242</v>
      </c>
      <c r="B2469" s="7" t="s">
        <v>61</v>
      </c>
      <c r="C2469" s="7" t="s">
        <v>70</v>
      </c>
      <c r="D2469" s="9">
        <v>1349</v>
      </c>
      <c r="E2469" s="9">
        <v>1272</v>
      </c>
      <c r="F2469" s="9">
        <v>352</v>
      </c>
    </row>
    <row r="2470" spans="1:6" x14ac:dyDescent="0.3">
      <c r="A2470" s="3" t="s">
        <v>242</v>
      </c>
      <c r="B2470" s="7" t="s">
        <v>61</v>
      </c>
      <c r="C2470" s="7" t="s">
        <v>74</v>
      </c>
      <c r="D2470" s="9">
        <v>1360</v>
      </c>
      <c r="E2470" s="9">
        <v>1221</v>
      </c>
      <c r="F2470" s="9">
        <v>342</v>
      </c>
    </row>
    <row r="2471" spans="1:6" x14ac:dyDescent="0.3">
      <c r="A2471" s="3" t="s">
        <v>242</v>
      </c>
      <c r="B2471" s="7" t="s">
        <v>61</v>
      </c>
      <c r="C2471" s="7" t="s">
        <v>76</v>
      </c>
      <c r="D2471" s="9">
        <v>1356</v>
      </c>
      <c r="E2471" s="9">
        <v>1277</v>
      </c>
      <c r="F2471" s="9">
        <v>345</v>
      </c>
    </row>
    <row r="2472" spans="1:6" x14ac:dyDescent="0.3">
      <c r="A2472" s="3" t="s">
        <v>258</v>
      </c>
      <c r="B2472" s="7" t="s">
        <v>46</v>
      </c>
      <c r="C2472" s="7" t="s">
        <v>62</v>
      </c>
      <c r="D2472" s="9">
        <v>332</v>
      </c>
      <c r="E2472" s="9">
        <v>300</v>
      </c>
      <c r="F2472" s="9">
        <v>185</v>
      </c>
    </row>
    <row r="2473" spans="1:6" x14ac:dyDescent="0.3">
      <c r="A2473" s="3" t="s">
        <v>258</v>
      </c>
      <c r="B2473" s="7" t="s">
        <v>46</v>
      </c>
      <c r="C2473" s="7" t="s">
        <v>66</v>
      </c>
      <c r="D2473" s="9">
        <v>333</v>
      </c>
      <c r="E2473" s="9">
        <v>309</v>
      </c>
      <c r="F2473" s="9">
        <v>187</v>
      </c>
    </row>
    <row r="2474" spans="1:6" x14ac:dyDescent="0.3">
      <c r="A2474" s="3" t="s">
        <v>258</v>
      </c>
      <c r="B2474" s="7" t="s">
        <v>46</v>
      </c>
      <c r="C2474" s="7" t="s">
        <v>70</v>
      </c>
      <c r="D2474" s="9">
        <v>331</v>
      </c>
      <c r="E2474" s="9">
        <v>312</v>
      </c>
      <c r="F2474" s="9">
        <v>189</v>
      </c>
    </row>
    <row r="2475" spans="1:6" x14ac:dyDescent="0.3">
      <c r="A2475" s="3" t="s">
        <v>258</v>
      </c>
      <c r="B2475" s="7" t="s">
        <v>46</v>
      </c>
      <c r="C2475" s="7" t="s">
        <v>74</v>
      </c>
      <c r="D2475" s="9">
        <v>334</v>
      </c>
      <c r="E2475" s="9">
        <v>299</v>
      </c>
      <c r="F2475" s="9">
        <v>183</v>
      </c>
    </row>
    <row r="2476" spans="1:6" x14ac:dyDescent="0.3">
      <c r="A2476" s="3" t="s">
        <v>258</v>
      </c>
      <c r="B2476" s="7" t="s">
        <v>46</v>
      </c>
      <c r="C2476" s="7" t="s">
        <v>76</v>
      </c>
      <c r="D2476" s="9">
        <v>333</v>
      </c>
      <c r="E2476" s="9">
        <v>315</v>
      </c>
      <c r="F2476" s="9">
        <v>185</v>
      </c>
    </row>
    <row r="2477" spans="1:6" x14ac:dyDescent="0.3">
      <c r="A2477" s="3" t="s">
        <v>258</v>
      </c>
      <c r="B2477" s="7" t="s">
        <v>49</v>
      </c>
      <c r="C2477" s="7" t="s">
        <v>62</v>
      </c>
      <c r="D2477" s="9">
        <v>342</v>
      </c>
      <c r="E2477" s="9">
        <v>309</v>
      </c>
      <c r="F2477" s="9">
        <v>195</v>
      </c>
    </row>
    <row r="2478" spans="1:6" x14ac:dyDescent="0.3">
      <c r="A2478" s="3" t="s">
        <v>258</v>
      </c>
      <c r="B2478" s="7" t="s">
        <v>49</v>
      </c>
      <c r="C2478" s="7" t="s">
        <v>66</v>
      </c>
      <c r="D2478" s="9">
        <v>343</v>
      </c>
      <c r="E2478" s="9">
        <v>313</v>
      </c>
      <c r="F2478" s="9">
        <v>197</v>
      </c>
    </row>
    <row r="2479" spans="1:6" x14ac:dyDescent="0.3">
      <c r="A2479" s="3" t="s">
        <v>258</v>
      </c>
      <c r="B2479" s="7" t="s">
        <v>49</v>
      </c>
      <c r="C2479" s="7" t="s">
        <v>70</v>
      </c>
      <c r="D2479" s="9">
        <v>341</v>
      </c>
      <c r="E2479" s="9">
        <v>326</v>
      </c>
      <c r="F2479" s="9">
        <v>199</v>
      </c>
    </row>
    <row r="2480" spans="1:6" x14ac:dyDescent="0.3">
      <c r="A2480" s="3" t="s">
        <v>258</v>
      </c>
      <c r="B2480" s="7" t="s">
        <v>49</v>
      </c>
      <c r="C2480" s="7" t="s">
        <v>74</v>
      </c>
      <c r="D2480" s="9">
        <v>344</v>
      </c>
      <c r="E2480" s="9">
        <v>309</v>
      </c>
      <c r="F2480" s="9">
        <v>193</v>
      </c>
    </row>
    <row r="2481" spans="1:6" x14ac:dyDescent="0.3">
      <c r="A2481" s="3" t="s">
        <v>258</v>
      </c>
      <c r="B2481" s="7" t="s">
        <v>49</v>
      </c>
      <c r="C2481" s="7" t="s">
        <v>76</v>
      </c>
      <c r="D2481" s="9">
        <v>343</v>
      </c>
      <c r="E2481" s="9">
        <v>324</v>
      </c>
      <c r="F2481" s="9">
        <v>195</v>
      </c>
    </row>
    <row r="2482" spans="1:6" x14ac:dyDescent="0.3">
      <c r="A2482" s="3" t="s">
        <v>258</v>
      </c>
      <c r="B2482" s="7" t="s">
        <v>50</v>
      </c>
      <c r="C2482" s="7" t="s">
        <v>62</v>
      </c>
      <c r="D2482" s="9">
        <v>353</v>
      </c>
      <c r="E2482" s="9">
        <v>318</v>
      </c>
      <c r="F2482" s="9">
        <v>200</v>
      </c>
    </row>
    <row r="2483" spans="1:6" x14ac:dyDescent="0.3">
      <c r="A2483" s="3" t="s">
        <v>258</v>
      </c>
      <c r="B2483" s="7" t="s">
        <v>50</v>
      </c>
      <c r="C2483" s="7" t="s">
        <v>66</v>
      </c>
      <c r="D2483" s="9">
        <v>354</v>
      </c>
      <c r="E2483" s="9">
        <v>323</v>
      </c>
      <c r="F2483" s="9">
        <v>202</v>
      </c>
    </row>
    <row r="2484" spans="1:6" x14ac:dyDescent="0.3">
      <c r="A2484" s="3" t="s">
        <v>258</v>
      </c>
      <c r="B2484" s="7" t="s">
        <v>50</v>
      </c>
      <c r="C2484" s="7" t="s">
        <v>70</v>
      </c>
      <c r="D2484" s="9">
        <v>352</v>
      </c>
      <c r="E2484" s="9">
        <v>334</v>
      </c>
      <c r="F2484" s="9">
        <v>204</v>
      </c>
    </row>
    <row r="2485" spans="1:6" x14ac:dyDescent="0.3">
      <c r="A2485" s="3" t="s">
        <v>258</v>
      </c>
      <c r="B2485" s="7" t="s">
        <v>50</v>
      </c>
      <c r="C2485" s="7" t="s">
        <v>74</v>
      </c>
      <c r="D2485" s="9">
        <v>355</v>
      </c>
      <c r="E2485" s="9">
        <v>321</v>
      </c>
      <c r="F2485" s="9">
        <v>198</v>
      </c>
    </row>
    <row r="2486" spans="1:6" x14ac:dyDescent="0.3">
      <c r="A2486" s="3" t="s">
        <v>258</v>
      </c>
      <c r="B2486" s="7" t="s">
        <v>50</v>
      </c>
      <c r="C2486" s="7" t="s">
        <v>76</v>
      </c>
      <c r="D2486" s="9">
        <v>354</v>
      </c>
      <c r="E2486" s="9">
        <v>332</v>
      </c>
      <c r="F2486" s="9">
        <v>200</v>
      </c>
    </row>
    <row r="2487" spans="1:6" x14ac:dyDescent="0.3">
      <c r="A2487" s="3" t="s">
        <v>258</v>
      </c>
      <c r="B2487" s="7" t="s">
        <v>51</v>
      </c>
      <c r="C2487" s="7" t="s">
        <v>62</v>
      </c>
      <c r="D2487" s="9">
        <v>394</v>
      </c>
      <c r="E2487" s="9">
        <v>356</v>
      </c>
      <c r="F2487" s="9">
        <v>215</v>
      </c>
    </row>
    <row r="2488" spans="1:6" x14ac:dyDescent="0.3">
      <c r="A2488" s="3" t="s">
        <v>258</v>
      </c>
      <c r="B2488" s="7" t="s">
        <v>51</v>
      </c>
      <c r="C2488" s="7" t="s">
        <v>66</v>
      </c>
      <c r="D2488" s="9">
        <v>395</v>
      </c>
      <c r="E2488" s="9">
        <v>360</v>
      </c>
      <c r="F2488" s="9">
        <v>217</v>
      </c>
    </row>
    <row r="2489" spans="1:6" x14ac:dyDescent="0.3">
      <c r="A2489" s="3" t="s">
        <v>258</v>
      </c>
      <c r="B2489" s="7" t="s">
        <v>51</v>
      </c>
      <c r="C2489" s="7" t="s">
        <v>70</v>
      </c>
      <c r="D2489" s="9">
        <v>393</v>
      </c>
      <c r="E2489" s="9">
        <v>371</v>
      </c>
      <c r="F2489" s="9">
        <v>219</v>
      </c>
    </row>
    <row r="2490" spans="1:6" x14ac:dyDescent="0.3">
      <c r="A2490" s="3" t="s">
        <v>258</v>
      </c>
      <c r="B2490" s="7" t="s">
        <v>51</v>
      </c>
      <c r="C2490" s="7" t="s">
        <v>74</v>
      </c>
      <c r="D2490" s="9">
        <v>396</v>
      </c>
      <c r="E2490" s="9">
        <v>356</v>
      </c>
      <c r="F2490" s="9">
        <v>213</v>
      </c>
    </row>
    <row r="2491" spans="1:6" x14ac:dyDescent="0.3">
      <c r="A2491" s="3" t="s">
        <v>258</v>
      </c>
      <c r="B2491" s="7" t="s">
        <v>51</v>
      </c>
      <c r="C2491" s="7" t="s">
        <v>76</v>
      </c>
      <c r="D2491" s="9">
        <v>395</v>
      </c>
      <c r="E2491" s="9">
        <v>370</v>
      </c>
      <c r="F2491" s="9">
        <v>215</v>
      </c>
    </row>
    <row r="2492" spans="1:6" x14ac:dyDescent="0.3">
      <c r="A2492" s="3" t="s">
        <v>258</v>
      </c>
      <c r="B2492" s="7" t="s">
        <v>52</v>
      </c>
      <c r="C2492" s="7" t="s">
        <v>62</v>
      </c>
      <c r="D2492" s="9">
        <v>290</v>
      </c>
      <c r="E2492" s="9">
        <v>261</v>
      </c>
      <c r="F2492" s="9">
        <v>180</v>
      </c>
    </row>
    <row r="2493" spans="1:6" x14ac:dyDescent="0.3">
      <c r="A2493" s="3" t="s">
        <v>258</v>
      </c>
      <c r="B2493" s="7" t="s">
        <v>52</v>
      </c>
      <c r="C2493" s="7" t="s">
        <v>66</v>
      </c>
      <c r="D2493" s="9">
        <v>291</v>
      </c>
      <c r="E2493" s="9">
        <v>268</v>
      </c>
      <c r="F2493" s="9">
        <v>182</v>
      </c>
    </row>
    <row r="2494" spans="1:6" x14ac:dyDescent="0.3">
      <c r="A2494" s="3" t="s">
        <v>258</v>
      </c>
      <c r="B2494" s="7" t="s">
        <v>52</v>
      </c>
      <c r="C2494" s="7" t="s">
        <v>70</v>
      </c>
      <c r="D2494" s="9">
        <v>289</v>
      </c>
      <c r="E2494" s="9">
        <v>273</v>
      </c>
      <c r="F2494" s="9">
        <v>184</v>
      </c>
    </row>
    <row r="2495" spans="1:6" x14ac:dyDescent="0.3">
      <c r="A2495" s="3" t="s">
        <v>258</v>
      </c>
      <c r="B2495" s="7" t="s">
        <v>52</v>
      </c>
      <c r="C2495" s="7" t="s">
        <v>74</v>
      </c>
      <c r="D2495" s="9">
        <v>291</v>
      </c>
      <c r="E2495" s="9">
        <v>262</v>
      </c>
      <c r="F2495" s="9">
        <v>178</v>
      </c>
    </row>
    <row r="2496" spans="1:6" x14ac:dyDescent="0.3">
      <c r="A2496" s="3" t="s">
        <v>258</v>
      </c>
      <c r="B2496" s="7" t="s">
        <v>52</v>
      </c>
      <c r="C2496" s="7" t="s">
        <v>76</v>
      </c>
      <c r="D2496" s="9">
        <v>291</v>
      </c>
      <c r="E2496" s="9">
        <v>273</v>
      </c>
      <c r="F2496" s="9">
        <v>180</v>
      </c>
    </row>
    <row r="2497" spans="1:6" x14ac:dyDescent="0.3">
      <c r="A2497" s="3" t="s">
        <v>258</v>
      </c>
      <c r="B2497" s="7" t="s">
        <v>54</v>
      </c>
      <c r="C2497" s="7" t="s">
        <v>62</v>
      </c>
      <c r="D2497" s="9">
        <v>186</v>
      </c>
      <c r="E2497" s="9">
        <v>167</v>
      </c>
      <c r="F2497" s="9">
        <v>70</v>
      </c>
    </row>
    <row r="2498" spans="1:6" x14ac:dyDescent="0.3">
      <c r="A2498" s="3" t="s">
        <v>258</v>
      </c>
      <c r="B2498" s="7" t="s">
        <v>54</v>
      </c>
      <c r="C2498" s="7" t="s">
        <v>66</v>
      </c>
      <c r="D2498" s="9">
        <v>187</v>
      </c>
      <c r="E2498" s="9">
        <v>171</v>
      </c>
      <c r="F2498" s="9">
        <v>71</v>
      </c>
    </row>
    <row r="2499" spans="1:6" x14ac:dyDescent="0.3">
      <c r="A2499" s="3" t="s">
        <v>258</v>
      </c>
      <c r="B2499" s="7" t="s">
        <v>54</v>
      </c>
      <c r="C2499" s="7" t="s">
        <v>70</v>
      </c>
      <c r="D2499" s="9">
        <v>185</v>
      </c>
      <c r="E2499" s="9">
        <v>176</v>
      </c>
      <c r="F2499" s="9">
        <v>71</v>
      </c>
    </row>
    <row r="2500" spans="1:6" x14ac:dyDescent="0.3">
      <c r="A2500" s="3" t="s">
        <v>258</v>
      </c>
      <c r="B2500" s="7" t="s">
        <v>54</v>
      </c>
      <c r="C2500" s="7" t="s">
        <v>74</v>
      </c>
      <c r="D2500" s="9">
        <v>187</v>
      </c>
      <c r="E2500" s="9">
        <v>169</v>
      </c>
      <c r="F2500" s="9">
        <v>69</v>
      </c>
    </row>
    <row r="2501" spans="1:6" x14ac:dyDescent="0.3">
      <c r="A2501" s="3" t="s">
        <v>258</v>
      </c>
      <c r="B2501" s="7" t="s">
        <v>54</v>
      </c>
      <c r="C2501" s="7" t="s">
        <v>76</v>
      </c>
      <c r="D2501" s="9">
        <v>186</v>
      </c>
      <c r="E2501" s="9">
        <v>176</v>
      </c>
      <c r="F2501" s="9">
        <v>70</v>
      </c>
    </row>
    <row r="2502" spans="1:6" x14ac:dyDescent="0.3">
      <c r="A2502" s="3" t="s">
        <v>258</v>
      </c>
      <c r="B2502" s="7" t="s">
        <v>55</v>
      </c>
      <c r="C2502" s="7" t="s">
        <v>62</v>
      </c>
      <c r="D2502" s="9">
        <v>207</v>
      </c>
      <c r="E2502" s="9">
        <v>186</v>
      </c>
      <c r="F2502" s="9">
        <v>80</v>
      </c>
    </row>
    <row r="2503" spans="1:6" x14ac:dyDescent="0.3">
      <c r="A2503" s="3" t="s">
        <v>258</v>
      </c>
      <c r="B2503" s="7" t="s">
        <v>55</v>
      </c>
      <c r="C2503" s="7" t="s">
        <v>66</v>
      </c>
      <c r="D2503" s="9">
        <v>208</v>
      </c>
      <c r="E2503" s="9">
        <v>192</v>
      </c>
      <c r="F2503" s="9">
        <v>81</v>
      </c>
    </row>
    <row r="2504" spans="1:6" x14ac:dyDescent="0.3">
      <c r="A2504" s="3" t="s">
        <v>258</v>
      </c>
      <c r="B2504" s="7" t="s">
        <v>55</v>
      </c>
      <c r="C2504" s="7" t="s">
        <v>70</v>
      </c>
      <c r="D2504" s="9">
        <v>206</v>
      </c>
      <c r="E2504" s="9">
        <v>196</v>
      </c>
      <c r="F2504" s="9">
        <v>82</v>
      </c>
    </row>
    <row r="2505" spans="1:6" x14ac:dyDescent="0.3">
      <c r="A2505" s="3" t="s">
        <v>258</v>
      </c>
      <c r="B2505" s="7" t="s">
        <v>55</v>
      </c>
      <c r="C2505" s="7" t="s">
        <v>74</v>
      </c>
      <c r="D2505" s="9">
        <v>208</v>
      </c>
      <c r="E2505" s="9">
        <v>188</v>
      </c>
      <c r="F2505" s="9">
        <v>79</v>
      </c>
    </row>
    <row r="2506" spans="1:6" x14ac:dyDescent="0.3">
      <c r="A2506" s="3" t="s">
        <v>258</v>
      </c>
      <c r="B2506" s="7" t="s">
        <v>55</v>
      </c>
      <c r="C2506" s="7" t="s">
        <v>76</v>
      </c>
      <c r="D2506" s="9">
        <v>207</v>
      </c>
      <c r="E2506" s="9">
        <v>195</v>
      </c>
      <c r="F2506" s="9">
        <v>80</v>
      </c>
    </row>
    <row r="2507" spans="1:6" x14ac:dyDescent="0.3">
      <c r="A2507" s="3" t="s">
        <v>258</v>
      </c>
      <c r="B2507" s="7" t="s">
        <v>56</v>
      </c>
      <c r="C2507" s="7" t="s">
        <v>62</v>
      </c>
      <c r="D2507" s="9">
        <v>228</v>
      </c>
      <c r="E2507" s="9">
        <v>206</v>
      </c>
      <c r="F2507" s="9">
        <v>90</v>
      </c>
    </row>
    <row r="2508" spans="1:6" x14ac:dyDescent="0.3">
      <c r="A2508" s="3" t="s">
        <v>258</v>
      </c>
      <c r="B2508" s="7" t="s">
        <v>56</v>
      </c>
      <c r="C2508" s="7" t="s">
        <v>66</v>
      </c>
      <c r="D2508" s="9">
        <v>229</v>
      </c>
      <c r="E2508" s="9">
        <v>209</v>
      </c>
      <c r="F2508" s="9">
        <v>91</v>
      </c>
    </row>
    <row r="2509" spans="1:6" x14ac:dyDescent="0.3">
      <c r="A2509" s="3" t="s">
        <v>258</v>
      </c>
      <c r="B2509" s="7" t="s">
        <v>56</v>
      </c>
      <c r="C2509" s="7" t="s">
        <v>70</v>
      </c>
      <c r="D2509" s="9">
        <v>227</v>
      </c>
      <c r="E2509" s="9">
        <v>215</v>
      </c>
      <c r="F2509" s="9">
        <v>92</v>
      </c>
    </row>
    <row r="2510" spans="1:6" x14ac:dyDescent="0.3">
      <c r="A2510" s="3" t="s">
        <v>258</v>
      </c>
      <c r="B2510" s="7" t="s">
        <v>56</v>
      </c>
      <c r="C2510" s="7" t="s">
        <v>74</v>
      </c>
      <c r="D2510" s="9">
        <v>229</v>
      </c>
      <c r="E2510" s="9">
        <v>206</v>
      </c>
      <c r="F2510" s="9">
        <v>89</v>
      </c>
    </row>
    <row r="2511" spans="1:6" x14ac:dyDescent="0.3">
      <c r="A2511" s="3" t="s">
        <v>258</v>
      </c>
      <c r="B2511" s="7" t="s">
        <v>56</v>
      </c>
      <c r="C2511" s="7" t="s">
        <v>76</v>
      </c>
      <c r="D2511" s="9">
        <v>228</v>
      </c>
      <c r="E2511" s="9">
        <v>213</v>
      </c>
      <c r="F2511" s="9">
        <v>90</v>
      </c>
    </row>
    <row r="2512" spans="1:6" x14ac:dyDescent="0.3">
      <c r="A2512" s="3" t="s">
        <v>258</v>
      </c>
      <c r="B2512" s="7" t="s">
        <v>57</v>
      </c>
      <c r="C2512" s="7" t="s">
        <v>62</v>
      </c>
      <c r="D2512" s="9">
        <v>197</v>
      </c>
      <c r="E2512" s="9">
        <v>178</v>
      </c>
      <c r="F2512" s="9">
        <v>85</v>
      </c>
    </row>
    <row r="2513" spans="1:6" x14ac:dyDescent="0.3">
      <c r="A2513" s="3" t="s">
        <v>258</v>
      </c>
      <c r="B2513" s="7" t="s">
        <v>57</v>
      </c>
      <c r="C2513" s="7" t="s">
        <v>66</v>
      </c>
      <c r="D2513" s="9">
        <v>198</v>
      </c>
      <c r="E2513" s="9">
        <v>182</v>
      </c>
      <c r="F2513" s="9">
        <v>86</v>
      </c>
    </row>
    <row r="2514" spans="1:6" x14ac:dyDescent="0.3">
      <c r="A2514" s="3" t="s">
        <v>258</v>
      </c>
      <c r="B2514" s="7" t="s">
        <v>57</v>
      </c>
      <c r="C2514" s="7" t="s">
        <v>70</v>
      </c>
      <c r="D2514" s="9">
        <v>196</v>
      </c>
      <c r="E2514" s="9">
        <v>186</v>
      </c>
      <c r="F2514" s="9">
        <v>87</v>
      </c>
    </row>
    <row r="2515" spans="1:6" x14ac:dyDescent="0.3">
      <c r="A2515" s="3" t="s">
        <v>258</v>
      </c>
      <c r="B2515" s="7" t="s">
        <v>57</v>
      </c>
      <c r="C2515" s="7" t="s">
        <v>74</v>
      </c>
      <c r="D2515" s="9">
        <v>198</v>
      </c>
      <c r="E2515" s="9">
        <v>180</v>
      </c>
      <c r="F2515" s="9">
        <v>84</v>
      </c>
    </row>
    <row r="2516" spans="1:6" x14ac:dyDescent="0.3">
      <c r="A2516" s="3" t="s">
        <v>258</v>
      </c>
      <c r="B2516" s="7" t="s">
        <v>57</v>
      </c>
      <c r="C2516" s="7" t="s">
        <v>76</v>
      </c>
      <c r="D2516" s="9">
        <v>197</v>
      </c>
      <c r="E2516" s="9">
        <v>187</v>
      </c>
      <c r="F2516" s="9">
        <v>85</v>
      </c>
    </row>
    <row r="2517" spans="1:6" x14ac:dyDescent="0.3">
      <c r="A2517" s="3" t="s">
        <v>258</v>
      </c>
      <c r="B2517" s="7" t="s">
        <v>58</v>
      </c>
      <c r="C2517" s="7" t="s">
        <v>62</v>
      </c>
      <c r="D2517" s="9">
        <v>5826</v>
      </c>
      <c r="E2517" s="9">
        <v>5199</v>
      </c>
      <c r="F2517" s="9">
        <v>950</v>
      </c>
    </row>
    <row r="2518" spans="1:6" x14ac:dyDescent="0.3">
      <c r="A2518" s="3" t="s">
        <v>258</v>
      </c>
      <c r="B2518" s="7" t="s">
        <v>58</v>
      </c>
      <c r="C2518" s="7" t="s">
        <v>66</v>
      </c>
      <c r="D2518" s="9">
        <v>5843</v>
      </c>
      <c r="E2518" s="9">
        <v>5358</v>
      </c>
      <c r="F2518" s="9">
        <v>960</v>
      </c>
    </row>
    <row r="2519" spans="1:6" x14ac:dyDescent="0.3">
      <c r="A2519" s="3" t="s">
        <v>258</v>
      </c>
      <c r="B2519" s="7" t="s">
        <v>58</v>
      </c>
      <c r="C2519" s="7" t="s">
        <v>70</v>
      </c>
      <c r="D2519" s="9">
        <v>5809</v>
      </c>
      <c r="E2519" s="9">
        <v>5506</v>
      </c>
      <c r="F2519" s="9">
        <v>969</v>
      </c>
    </row>
    <row r="2520" spans="1:6" x14ac:dyDescent="0.3">
      <c r="A2520" s="3" t="s">
        <v>258</v>
      </c>
      <c r="B2520" s="7" t="s">
        <v>58</v>
      </c>
      <c r="C2520" s="7" t="s">
        <v>74</v>
      </c>
      <c r="D2520" s="9">
        <v>5855</v>
      </c>
      <c r="E2520" s="9">
        <v>5229</v>
      </c>
      <c r="F2520" s="9">
        <v>940</v>
      </c>
    </row>
    <row r="2521" spans="1:6" x14ac:dyDescent="0.3">
      <c r="A2521" s="3" t="s">
        <v>258</v>
      </c>
      <c r="B2521" s="7" t="s">
        <v>58</v>
      </c>
      <c r="C2521" s="7" t="s">
        <v>76</v>
      </c>
      <c r="D2521" s="9">
        <v>5838</v>
      </c>
      <c r="E2521" s="9">
        <v>5513</v>
      </c>
      <c r="F2521" s="9">
        <v>950</v>
      </c>
    </row>
    <row r="2522" spans="1:6" x14ac:dyDescent="0.3">
      <c r="A2522" s="3" t="s">
        <v>258</v>
      </c>
      <c r="B2522" s="7" t="s">
        <v>59</v>
      </c>
      <c r="C2522" s="7" t="s">
        <v>62</v>
      </c>
      <c r="D2522" s="9">
        <v>5670</v>
      </c>
      <c r="E2522" s="9">
        <v>5074</v>
      </c>
      <c r="F2522" s="9">
        <v>930</v>
      </c>
    </row>
    <row r="2523" spans="1:6" x14ac:dyDescent="0.3">
      <c r="A2523" s="3" t="s">
        <v>258</v>
      </c>
      <c r="B2523" s="7" t="s">
        <v>59</v>
      </c>
      <c r="C2523" s="7" t="s">
        <v>66</v>
      </c>
      <c r="D2523" s="9">
        <v>5687</v>
      </c>
      <c r="E2523" s="9">
        <v>5259</v>
      </c>
      <c r="F2523" s="9">
        <v>939</v>
      </c>
    </row>
    <row r="2524" spans="1:6" x14ac:dyDescent="0.3">
      <c r="A2524" s="3" t="s">
        <v>258</v>
      </c>
      <c r="B2524" s="7" t="s">
        <v>59</v>
      </c>
      <c r="C2524" s="7" t="s">
        <v>70</v>
      </c>
      <c r="D2524" s="9">
        <v>5653</v>
      </c>
      <c r="E2524" s="9">
        <v>5400</v>
      </c>
      <c r="F2524" s="9">
        <v>949</v>
      </c>
    </row>
    <row r="2525" spans="1:6" x14ac:dyDescent="0.3">
      <c r="A2525" s="3" t="s">
        <v>258</v>
      </c>
      <c r="B2525" s="7" t="s">
        <v>59</v>
      </c>
      <c r="C2525" s="7" t="s">
        <v>74</v>
      </c>
      <c r="D2525" s="9">
        <v>5698</v>
      </c>
      <c r="E2525" s="9">
        <v>5159</v>
      </c>
      <c r="F2525" s="9">
        <v>921</v>
      </c>
    </row>
    <row r="2526" spans="1:6" x14ac:dyDescent="0.3">
      <c r="A2526" s="3" t="s">
        <v>258</v>
      </c>
      <c r="B2526" s="7" t="s">
        <v>59</v>
      </c>
      <c r="C2526" s="7" t="s">
        <v>76</v>
      </c>
      <c r="D2526" s="9">
        <v>5681</v>
      </c>
      <c r="E2526" s="9">
        <v>5308</v>
      </c>
      <c r="F2526" s="9">
        <v>930</v>
      </c>
    </row>
    <row r="2527" spans="1:6" x14ac:dyDescent="0.3">
      <c r="A2527" s="3" t="s">
        <v>258</v>
      </c>
      <c r="B2527" s="7" t="s">
        <v>60</v>
      </c>
      <c r="C2527" s="7" t="s">
        <v>62</v>
      </c>
      <c r="D2527" s="9">
        <v>5514</v>
      </c>
      <c r="E2527" s="9">
        <v>4938</v>
      </c>
      <c r="F2527" s="9">
        <v>920</v>
      </c>
    </row>
    <row r="2528" spans="1:6" x14ac:dyDescent="0.3">
      <c r="A2528" s="3" t="s">
        <v>258</v>
      </c>
      <c r="B2528" s="7" t="s">
        <v>60</v>
      </c>
      <c r="C2528" s="7" t="s">
        <v>66</v>
      </c>
      <c r="D2528" s="9">
        <v>5531</v>
      </c>
      <c r="E2528" s="9">
        <v>5089</v>
      </c>
      <c r="F2528" s="9">
        <v>929</v>
      </c>
    </row>
    <row r="2529" spans="1:6" x14ac:dyDescent="0.3">
      <c r="A2529" s="3" t="s">
        <v>258</v>
      </c>
      <c r="B2529" s="7" t="s">
        <v>60</v>
      </c>
      <c r="C2529" s="7" t="s">
        <v>70</v>
      </c>
      <c r="D2529" s="9">
        <v>5497</v>
      </c>
      <c r="E2529" s="9">
        <v>5203</v>
      </c>
      <c r="F2529" s="9">
        <v>938</v>
      </c>
    </row>
    <row r="2530" spans="1:6" x14ac:dyDescent="0.3">
      <c r="A2530" s="3" t="s">
        <v>258</v>
      </c>
      <c r="B2530" s="7" t="s">
        <v>60</v>
      </c>
      <c r="C2530" s="7" t="s">
        <v>74</v>
      </c>
      <c r="D2530" s="9">
        <v>5542</v>
      </c>
      <c r="E2530" s="9">
        <v>5005</v>
      </c>
      <c r="F2530" s="9">
        <v>911</v>
      </c>
    </row>
    <row r="2531" spans="1:6" x14ac:dyDescent="0.3">
      <c r="A2531" s="3" t="s">
        <v>258</v>
      </c>
      <c r="B2531" s="7" t="s">
        <v>60</v>
      </c>
      <c r="C2531" s="7" t="s">
        <v>76</v>
      </c>
      <c r="D2531" s="9">
        <v>5525</v>
      </c>
      <c r="E2531" s="9">
        <v>5201</v>
      </c>
      <c r="F2531" s="9">
        <v>920</v>
      </c>
    </row>
    <row r="2532" spans="1:6" x14ac:dyDescent="0.3">
      <c r="A2532" s="3" t="s">
        <v>258</v>
      </c>
      <c r="B2532" s="7" t="s">
        <v>61</v>
      </c>
      <c r="C2532" s="7" t="s">
        <v>62</v>
      </c>
      <c r="D2532" s="9">
        <v>1353</v>
      </c>
      <c r="E2532" s="9">
        <v>1218</v>
      </c>
      <c r="F2532" s="9">
        <v>345</v>
      </c>
    </row>
    <row r="2533" spans="1:6" x14ac:dyDescent="0.3">
      <c r="A2533" s="3" t="s">
        <v>258</v>
      </c>
      <c r="B2533" s="7" t="s">
        <v>61</v>
      </c>
      <c r="C2533" s="7" t="s">
        <v>66</v>
      </c>
      <c r="D2533" s="9">
        <v>1357</v>
      </c>
      <c r="E2533" s="9">
        <v>1244</v>
      </c>
      <c r="F2533" s="9">
        <v>348</v>
      </c>
    </row>
    <row r="2534" spans="1:6" x14ac:dyDescent="0.3">
      <c r="A2534" s="3" t="s">
        <v>258</v>
      </c>
      <c r="B2534" s="7" t="s">
        <v>61</v>
      </c>
      <c r="C2534" s="7" t="s">
        <v>70</v>
      </c>
      <c r="D2534" s="9">
        <v>1349</v>
      </c>
      <c r="E2534" s="9">
        <v>1276</v>
      </c>
      <c r="F2534" s="9">
        <v>352</v>
      </c>
    </row>
    <row r="2535" spans="1:6" x14ac:dyDescent="0.3">
      <c r="A2535" s="3" t="s">
        <v>258</v>
      </c>
      <c r="B2535" s="7" t="s">
        <v>61</v>
      </c>
      <c r="C2535" s="7" t="s">
        <v>74</v>
      </c>
      <c r="D2535" s="9">
        <v>1360</v>
      </c>
      <c r="E2535" s="9">
        <v>1216</v>
      </c>
      <c r="F2535" s="9">
        <v>342</v>
      </c>
    </row>
    <row r="2536" spans="1:6" x14ac:dyDescent="0.3">
      <c r="A2536" s="3" t="s">
        <v>258</v>
      </c>
      <c r="B2536" s="7" t="s">
        <v>61</v>
      </c>
      <c r="C2536" s="7" t="s">
        <v>76</v>
      </c>
      <c r="D2536" s="9">
        <v>1356</v>
      </c>
      <c r="E2536" s="9">
        <v>1275</v>
      </c>
      <c r="F2536" s="9">
        <v>345</v>
      </c>
    </row>
    <row r="2537" spans="1:6" x14ac:dyDescent="0.3">
      <c r="A2537" s="3" t="s">
        <v>208</v>
      </c>
      <c r="B2537" s="7" t="s">
        <v>46</v>
      </c>
      <c r="C2537" s="7" t="s">
        <v>62</v>
      </c>
      <c r="D2537" s="9">
        <v>332</v>
      </c>
      <c r="E2537" s="9">
        <v>299</v>
      </c>
      <c r="F2537" s="9">
        <v>185</v>
      </c>
    </row>
    <row r="2538" spans="1:6" x14ac:dyDescent="0.3">
      <c r="A2538" s="3" t="s">
        <v>208</v>
      </c>
      <c r="B2538" s="7" t="s">
        <v>46</v>
      </c>
      <c r="C2538" s="7" t="s">
        <v>66</v>
      </c>
      <c r="D2538" s="9">
        <v>333</v>
      </c>
      <c r="E2538" s="9">
        <v>310</v>
      </c>
      <c r="F2538" s="9">
        <v>187</v>
      </c>
    </row>
    <row r="2539" spans="1:6" x14ac:dyDescent="0.3">
      <c r="A2539" s="3" t="s">
        <v>208</v>
      </c>
      <c r="B2539" s="7" t="s">
        <v>46</v>
      </c>
      <c r="C2539" s="7" t="s">
        <v>70</v>
      </c>
      <c r="D2539" s="9">
        <v>331</v>
      </c>
      <c r="E2539" s="9">
        <v>316</v>
      </c>
      <c r="F2539" s="9">
        <v>189</v>
      </c>
    </row>
    <row r="2540" spans="1:6" x14ac:dyDescent="0.3">
      <c r="A2540" s="3" t="s">
        <v>208</v>
      </c>
      <c r="B2540" s="7" t="s">
        <v>46</v>
      </c>
      <c r="C2540" s="7" t="s">
        <v>74</v>
      </c>
      <c r="D2540" s="9">
        <v>334</v>
      </c>
      <c r="E2540" s="9">
        <v>301</v>
      </c>
      <c r="F2540" s="9">
        <v>183</v>
      </c>
    </row>
    <row r="2541" spans="1:6" x14ac:dyDescent="0.3">
      <c r="A2541" s="3" t="s">
        <v>208</v>
      </c>
      <c r="B2541" s="7" t="s">
        <v>46</v>
      </c>
      <c r="C2541" s="7" t="s">
        <v>76</v>
      </c>
      <c r="D2541" s="9">
        <v>333</v>
      </c>
      <c r="E2541" s="9">
        <v>317</v>
      </c>
      <c r="F2541" s="9">
        <v>185</v>
      </c>
    </row>
    <row r="2542" spans="1:6" x14ac:dyDescent="0.3">
      <c r="A2542" s="3" t="s">
        <v>208</v>
      </c>
      <c r="B2542" s="7" t="s">
        <v>49</v>
      </c>
      <c r="C2542" s="7" t="s">
        <v>62</v>
      </c>
      <c r="D2542" s="9">
        <v>342</v>
      </c>
      <c r="E2542" s="9">
        <v>309</v>
      </c>
      <c r="F2542" s="9">
        <v>195</v>
      </c>
    </row>
    <row r="2543" spans="1:6" x14ac:dyDescent="0.3">
      <c r="A2543" s="3" t="s">
        <v>208</v>
      </c>
      <c r="B2543" s="7" t="s">
        <v>49</v>
      </c>
      <c r="C2543" s="7" t="s">
        <v>66</v>
      </c>
      <c r="D2543" s="9">
        <v>343</v>
      </c>
      <c r="E2543" s="9">
        <v>315</v>
      </c>
      <c r="F2543" s="9">
        <v>197</v>
      </c>
    </row>
    <row r="2544" spans="1:6" x14ac:dyDescent="0.3">
      <c r="A2544" s="3" t="s">
        <v>208</v>
      </c>
      <c r="B2544" s="7" t="s">
        <v>49</v>
      </c>
      <c r="C2544" s="7" t="s">
        <v>70</v>
      </c>
      <c r="D2544" s="9">
        <v>341</v>
      </c>
      <c r="E2544" s="9">
        <v>325</v>
      </c>
      <c r="F2544" s="9">
        <v>199</v>
      </c>
    </row>
    <row r="2545" spans="1:6" x14ac:dyDescent="0.3">
      <c r="A2545" s="3" t="s">
        <v>208</v>
      </c>
      <c r="B2545" s="7" t="s">
        <v>49</v>
      </c>
      <c r="C2545" s="7" t="s">
        <v>74</v>
      </c>
      <c r="D2545" s="9">
        <v>344</v>
      </c>
      <c r="E2545" s="9">
        <v>312</v>
      </c>
      <c r="F2545" s="9">
        <v>193</v>
      </c>
    </row>
    <row r="2546" spans="1:6" x14ac:dyDescent="0.3">
      <c r="A2546" s="3" t="s">
        <v>208</v>
      </c>
      <c r="B2546" s="7" t="s">
        <v>49</v>
      </c>
      <c r="C2546" s="7" t="s">
        <v>76</v>
      </c>
      <c r="D2546" s="9">
        <v>343</v>
      </c>
      <c r="E2546" s="9">
        <v>321</v>
      </c>
      <c r="F2546" s="9">
        <v>195</v>
      </c>
    </row>
    <row r="2547" spans="1:6" x14ac:dyDescent="0.3">
      <c r="A2547" s="3" t="s">
        <v>208</v>
      </c>
      <c r="B2547" s="7" t="s">
        <v>50</v>
      </c>
      <c r="C2547" s="7" t="s">
        <v>62</v>
      </c>
      <c r="D2547" s="9">
        <v>353</v>
      </c>
      <c r="E2547" s="9">
        <v>318</v>
      </c>
      <c r="F2547" s="9">
        <v>200</v>
      </c>
    </row>
    <row r="2548" spans="1:6" x14ac:dyDescent="0.3">
      <c r="A2548" s="3" t="s">
        <v>208</v>
      </c>
      <c r="B2548" s="7" t="s">
        <v>50</v>
      </c>
      <c r="C2548" s="7" t="s">
        <v>66</v>
      </c>
      <c r="D2548" s="9">
        <v>354</v>
      </c>
      <c r="E2548" s="9">
        <v>326</v>
      </c>
      <c r="F2548" s="9">
        <v>202</v>
      </c>
    </row>
    <row r="2549" spans="1:6" x14ac:dyDescent="0.3">
      <c r="A2549" s="3" t="s">
        <v>208</v>
      </c>
      <c r="B2549" s="7" t="s">
        <v>50</v>
      </c>
      <c r="C2549" s="7" t="s">
        <v>70</v>
      </c>
      <c r="D2549" s="9">
        <v>352</v>
      </c>
      <c r="E2549" s="9">
        <v>333</v>
      </c>
      <c r="F2549" s="9">
        <v>204</v>
      </c>
    </row>
    <row r="2550" spans="1:6" x14ac:dyDescent="0.3">
      <c r="A2550" s="3" t="s">
        <v>208</v>
      </c>
      <c r="B2550" s="7" t="s">
        <v>50</v>
      </c>
      <c r="C2550" s="7" t="s">
        <v>74</v>
      </c>
      <c r="D2550" s="9">
        <v>355</v>
      </c>
      <c r="E2550" s="9">
        <v>319</v>
      </c>
      <c r="F2550" s="9">
        <v>198</v>
      </c>
    </row>
    <row r="2551" spans="1:6" x14ac:dyDescent="0.3">
      <c r="A2551" s="3" t="s">
        <v>208</v>
      </c>
      <c r="B2551" s="7" t="s">
        <v>50</v>
      </c>
      <c r="C2551" s="7" t="s">
        <v>76</v>
      </c>
      <c r="D2551" s="9">
        <v>354</v>
      </c>
      <c r="E2551" s="9">
        <v>332</v>
      </c>
      <c r="F2551" s="9">
        <v>200</v>
      </c>
    </row>
    <row r="2552" spans="1:6" x14ac:dyDescent="0.3">
      <c r="A2552" s="3" t="s">
        <v>208</v>
      </c>
      <c r="B2552" s="7" t="s">
        <v>51</v>
      </c>
      <c r="C2552" s="7" t="s">
        <v>62</v>
      </c>
      <c r="D2552" s="9">
        <v>394</v>
      </c>
      <c r="E2552" s="9">
        <v>356</v>
      </c>
      <c r="F2552" s="9">
        <v>215</v>
      </c>
    </row>
    <row r="2553" spans="1:6" x14ac:dyDescent="0.3">
      <c r="A2553" s="3" t="s">
        <v>208</v>
      </c>
      <c r="B2553" s="7" t="s">
        <v>51</v>
      </c>
      <c r="C2553" s="7" t="s">
        <v>66</v>
      </c>
      <c r="D2553" s="9">
        <v>395</v>
      </c>
      <c r="E2553" s="9">
        <v>363</v>
      </c>
      <c r="F2553" s="9">
        <v>217</v>
      </c>
    </row>
    <row r="2554" spans="1:6" x14ac:dyDescent="0.3">
      <c r="A2554" s="3" t="s">
        <v>208</v>
      </c>
      <c r="B2554" s="7" t="s">
        <v>51</v>
      </c>
      <c r="C2554" s="7" t="s">
        <v>70</v>
      </c>
      <c r="D2554" s="9">
        <v>393</v>
      </c>
      <c r="E2554" s="9">
        <v>372</v>
      </c>
      <c r="F2554" s="9">
        <v>219</v>
      </c>
    </row>
    <row r="2555" spans="1:6" x14ac:dyDescent="0.3">
      <c r="A2555" s="3" t="s">
        <v>208</v>
      </c>
      <c r="B2555" s="7" t="s">
        <v>51</v>
      </c>
      <c r="C2555" s="7" t="s">
        <v>74</v>
      </c>
      <c r="D2555" s="9">
        <v>396</v>
      </c>
      <c r="E2555" s="9">
        <v>357</v>
      </c>
      <c r="F2555" s="9">
        <v>213</v>
      </c>
    </row>
    <row r="2556" spans="1:6" x14ac:dyDescent="0.3">
      <c r="A2556" s="3" t="s">
        <v>208</v>
      </c>
      <c r="B2556" s="7" t="s">
        <v>51</v>
      </c>
      <c r="C2556" s="7" t="s">
        <v>76</v>
      </c>
      <c r="D2556" s="9">
        <v>395</v>
      </c>
      <c r="E2556" s="9">
        <v>374</v>
      </c>
      <c r="F2556" s="9">
        <v>215</v>
      </c>
    </row>
    <row r="2557" spans="1:6" x14ac:dyDescent="0.3">
      <c r="A2557" s="3" t="s">
        <v>208</v>
      </c>
      <c r="B2557" s="7" t="s">
        <v>52</v>
      </c>
      <c r="C2557" s="7" t="s">
        <v>62</v>
      </c>
      <c r="D2557" s="9">
        <v>290</v>
      </c>
      <c r="E2557" s="9">
        <v>261</v>
      </c>
      <c r="F2557" s="9">
        <v>180</v>
      </c>
    </row>
    <row r="2558" spans="1:6" x14ac:dyDescent="0.3">
      <c r="A2558" s="3" t="s">
        <v>208</v>
      </c>
      <c r="B2558" s="7" t="s">
        <v>52</v>
      </c>
      <c r="C2558" s="7" t="s">
        <v>66</v>
      </c>
      <c r="D2558" s="9">
        <v>291</v>
      </c>
      <c r="E2558" s="9">
        <v>266</v>
      </c>
      <c r="F2558" s="9">
        <v>182</v>
      </c>
    </row>
    <row r="2559" spans="1:6" x14ac:dyDescent="0.3">
      <c r="A2559" s="3" t="s">
        <v>208</v>
      </c>
      <c r="B2559" s="7" t="s">
        <v>52</v>
      </c>
      <c r="C2559" s="7" t="s">
        <v>70</v>
      </c>
      <c r="D2559" s="9">
        <v>289</v>
      </c>
      <c r="E2559" s="9">
        <v>274</v>
      </c>
      <c r="F2559" s="9">
        <v>184</v>
      </c>
    </row>
    <row r="2560" spans="1:6" x14ac:dyDescent="0.3">
      <c r="A2560" s="3" t="s">
        <v>208</v>
      </c>
      <c r="B2560" s="7" t="s">
        <v>52</v>
      </c>
      <c r="C2560" s="7" t="s">
        <v>74</v>
      </c>
      <c r="D2560" s="9">
        <v>291</v>
      </c>
      <c r="E2560" s="9">
        <v>261</v>
      </c>
      <c r="F2560" s="9">
        <v>178</v>
      </c>
    </row>
    <row r="2561" spans="1:6" x14ac:dyDescent="0.3">
      <c r="A2561" s="3" t="s">
        <v>208</v>
      </c>
      <c r="B2561" s="7" t="s">
        <v>52</v>
      </c>
      <c r="C2561" s="7" t="s">
        <v>76</v>
      </c>
      <c r="D2561" s="9">
        <v>291</v>
      </c>
      <c r="E2561" s="9">
        <v>274</v>
      </c>
      <c r="F2561" s="9">
        <v>180</v>
      </c>
    </row>
    <row r="2562" spans="1:6" x14ac:dyDescent="0.3">
      <c r="A2562" s="3" t="s">
        <v>208</v>
      </c>
      <c r="B2562" s="7" t="s">
        <v>54</v>
      </c>
      <c r="C2562" s="7" t="s">
        <v>62</v>
      </c>
      <c r="D2562" s="9">
        <v>186</v>
      </c>
      <c r="E2562" s="9">
        <v>167</v>
      </c>
      <c r="F2562" s="9">
        <v>70</v>
      </c>
    </row>
    <row r="2563" spans="1:6" x14ac:dyDescent="0.3">
      <c r="A2563" s="3" t="s">
        <v>208</v>
      </c>
      <c r="B2563" s="7" t="s">
        <v>54</v>
      </c>
      <c r="C2563" s="7" t="s">
        <v>66</v>
      </c>
      <c r="D2563" s="9">
        <v>187</v>
      </c>
      <c r="E2563" s="9">
        <v>172</v>
      </c>
      <c r="F2563" s="9">
        <v>71</v>
      </c>
    </row>
    <row r="2564" spans="1:6" x14ac:dyDescent="0.3">
      <c r="A2564" s="3" t="s">
        <v>208</v>
      </c>
      <c r="B2564" s="7" t="s">
        <v>54</v>
      </c>
      <c r="C2564" s="7" t="s">
        <v>70</v>
      </c>
      <c r="D2564" s="9">
        <v>185</v>
      </c>
      <c r="E2564" s="9">
        <v>175</v>
      </c>
      <c r="F2564" s="9">
        <v>71</v>
      </c>
    </row>
    <row r="2565" spans="1:6" x14ac:dyDescent="0.3">
      <c r="A2565" s="3" t="s">
        <v>208</v>
      </c>
      <c r="B2565" s="7" t="s">
        <v>54</v>
      </c>
      <c r="C2565" s="7" t="s">
        <v>74</v>
      </c>
      <c r="D2565" s="9">
        <v>187</v>
      </c>
      <c r="E2565" s="9">
        <v>168</v>
      </c>
      <c r="F2565" s="9">
        <v>69</v>
      </c>
    </row>
    <row r="2566" spans="1:6" x14ac:dyDescent="0.3">
      <c r="A2566" s="3" t="s">
        <v>208</v>
      </c>
      <c r="B2566" s="7" t="s">
        <v>54</v>
      </c>
      <c r="C2566" s="7" t="s">
        <v>76</v>
      </c>
      <c r="D2566" s="9">
        <v>186</v>
      </c>
      <c r="E2566" s="9">
        <v>175</v>
      </c>
      <c r="F2566" s="9">
        <v>70</v>
      </c>
    </row>
    <row r="2567" spans="1:6" x14ac:dyDescent="0.3">
      <c r="A2567" s="3" t="s">
        <v>208</v>
      </c>
      <c r="B2567" s="7" t="s">
        <v>55</v>
      </c>
      <c r="C2567" s="7" t="s">
        <v>62</v>
      </c>
      <c r="D2567" s="9">
        <v>207</v>
      </c>
      <c r="E2567" s="9">
        <v>186</v>
      </c>
      <c r="F2567" s="9">
        <v>80</v>
      </c>
    </row>
    <row r="2568" spans="1:6" x14ac:dyDescent="0.3">
      <c r="A2568" s="3" t="s">
        <v>208</v>
      </c>
      <c r="B2568" s="7" t="s">
        <v>55</v>
      </c>
      <c r="C2568" s="7" t="s">
        <v>66</v>
      </c>
      <c r="D2568" s="9">
        <v>208</v>
      </c>
      <c r="E2568" s="9">
        <v>191</v>
      </c>
      <c r="F2568" s="9">
        <v>81</v>
      </c>
    </row>
    <row r="2569" spans="1:6" x14ac:dyDescent="0.3">
      <c r="A2569" s="3" t="s">
        <v>208</v>
      </c>
      <c r="B2569" s="7" t="s">
        <v>55</v>
      </c>
      <c r="C2569" s="7" t="s">
        <v>70</v>
      </c>
      <c r="D2569" s="9">
        <v>206</v>
      </c>
      <c r="E2569" s="9">
        <v>195</v>
      </c>
      <c r="F2569" s="9">
        <v>82</v>
      </c>
    </row>
    <row r="2570" spans="1:6" x14ac:dyDescent="0.3">
      <c r="A2570" s="3" t="s">
        <v>208</v>
      </c>
      <c r="B2570" s="7" t="s">
        <v>55</v>
      </c>
      <c r="C2570" s="7" t="s">
        <v>74</v>
      </c>
      <c r="D2570" s="9">
        <v>208</v>
      </c>
      <c r="E2570" s="9">
        <v>188</v>
      </c>
      <c r="F2570" s="9">
        <v>79</v>
      </c>
    </row>
    <row r="2571" spans="1:6" x14ac:dyDescent="0.3">
      <c r="A2571" s="3" t="s">
        <v>208</v>
      </c>
      <c r="B2571" s="7" t="s">
        <v>55</v>
      </c>
      <c r="C2571" s="7" t="s">
        <v>76</v>
      </c>
      <c r="D2571" s="9">
        <v>207</v>
      </c>
      <c r="E2571" s="9">
        <v>193</v>
      </c>
      <c r="F2571" s="9">
        <v>80</v>
      </c>
    </row>
    <row r="2572" spans="1:6" x14ac:dyDescent="0.3">
      <c r="A2572" s="3" t="s">
        <v>208</v>
      </c>
      <c r="B2572" s="7" t="s">
        <v>56</v>
      </c>
      <c r="C2572" s="7" t="s">
        <v>62</v>
      </c>
      <c r="D2572" s="9">
        <v>228</v>
      </c>
      <c r="E2572" s="9">
        <v>202</v>
      </c>
      <c r="F2572" s="9">
        <v>90</v>
      </c>
    </row>
    <row r="2573" spans="1:6" x14ac:dyDescent="0.3">
      <c r="A2573" s="3" t="s">
        <v>208</v>
      </c>
      <c r="B2573" s="7" t="s">
        <v>56</v>
      </c>
      <c r="C2573" s="7" t="s">
        <v>66</v>
      </c>
      <c r="D2573" s="9">
        <v>229</v>
      </c>
      <c r="E2573" s="9">
        <v>210</v>
      </c>
      <c r="F2573" s="9">
        <v>91</v>
      </c>
    </row>
    <row r="2574" spans="1:6" x14ac:dyDescent="0.3">
      <c r="A2574" s="3" t="s">
        <v>208</v>
      </c>
      <c r="B2574" s="7" t="s">
        <v>56</v>
      </c>
      <c r="C2574" s="7" t="s">
        <v>70</v>
      </c>
      <c r="D2574" s="9">
        <v>227</v>
      </c>
      <c r="E2574" s="9">
        <v>214</v>
      </c>
      <c r="F2574" s="9">
        <v>92</v>
      </c>
    </row>
    <row r="2575" spans="1:6" x14ac:dyDescent="0.3">
      <c r="A2575" s="3" t="s">
        <v>208</v>
      </c>
      <c r="B2575" s="7" t="s">
        <v>56</v>
      </c>
      <c r="C2575" s="7" t="s">
        <v>74</v>
      </c>
      <c r="D2575" s="9">
        <v>229</v>
      </c>
      <c r="E2575" s="9">
        <v>206</v>
      </c>
      <c r="F2575" s="9">
        <v>89</v>
      </c>
    </row>
    <row r="2576" spans="1:6" x14ac:dyDescent="0.3">
      <c r="A2576" s="3" t="s">
        <v>208</v>
      </c>
      <c r="B2576" s="7" t="s">
        <v>56</v>
      </c>
      <c r="C2576" s="7" t="s">
        <v>76</v>
      </c>
      <c r="D2576" s="9">
        <v>228</v>
      </c>
      <c r="E2576" s="9">
        <v>215</v>
      </c>
      <c r="F2576" s="9">
        <v>90</v>
      </c>
    </row>
    <row r="2577" spans="1:6" x14ac:dyDescent="0.3">
      <c r="A2577" s="3" t="s">
        <v>208</v>
      </c>
      <c r="B2577" s="7" t="s">
        <v>57</v>
      </c>
      <c r="C2577" s="7" t="s">
        <v>62</v>
      </c>
      <c r="D2577" s="9">
        <v>197</v>
      </c>
      <c r="E2577" s="9">
        <v>177</v>
      </c>
      <c r="F2577" s="9">
        <v>85</v>
      </c>
    </row>
    <row r="2578" spans="1:6" x14ac:dyDescent="0.3">
      <c r="A2578" s="3" t="s">
        <v>208</v>
      </c>
      <c r="B2578" s="7" t="s">
        <v>57</v>
      </c>
      <c r="C2578" s="7" t="s">
        <v>66</v>
      </c>
      <c r="D2578" s="9">
        <v>198</v>
      </c>
      <c r="E2578" s="9">
        <v>181</v>
      </c>
      <c r="F2578" s="9">
        <v>86</v>
      </c>
    </row>
    <row r="2579" spans="1:6" x14ac:dyDescent="0.3">
      <c r="A2579" s="3" t="s">
        <v>208</v>
      </c>
      <c r="B2579" s="7" t="s">
        <v>57</v>
      </c>
      <c r="C2579" s="7" t="s">
        <v>70</v>
      </c>
      <c r="D2579" s="9">
        <v>196</v>
      </c>
      <c r="E2579" s="9">
        <v>185</v>
      </c>
      <c r="F2579" s="9">
        <v>87</v>
      </c>
    </row>
    <row r="2580" spans="1:6" x14ac:dyDescent="0.3">
      <c r="A2580" s="3" t="s">
        <v>208</v>
      </c>
      <c r="B2580" s="7" t="s">
        <v>57</v>
      </c>
      <c r="C2580" s="7" t="s">
        <v>74</v>
      </c>
      <c r="D2580" s="9">
        <v>198</v>
      </c>
      <c r="E2580" s="9">
        <v>177</v>
      </c>
      <c r="F2580" s="9">
        <v>84</v>
      </c>
    </row>
    <row r="2581" spans="1:6" x14ac:dyDescent="0.3">
      <c r="A2581" s="3" t="s">
        <v>208</v>
      </c>
      <c r="B2581" s="7" t="s">
        <v>57</v>
      </c>
      <c r="C2581" s="7" t="s">
        <v>76</v>
      </c>
      <c r="D2581" s="9">
        <v>197</v>
      </c>
      <c r="E2581" s="9">
        <v>186</v>
      </c>
      <c r="F2581" s="9">
        <v>85</v>
      </c>
    </row>
    <row r="2582" spans="1:6" x14ac:dyDescent="0.3">
      <c r="A2582" s="3" t="s">
        <v>208</v>
      </c>
      <c r="B2582" s="7" t="s">
        <v>58</v>
      </c>
      <c r="C2582" s="7" t="s">
        <v>62</v>
      </c>
      <c r="D2582" s="9">
        <v>5826</v>
      </c>
      <c r="E2582" s="9">
        <v>5276</v>
      </c>
      <c r="F2582" s="9">
        <v>950</v>
      </c>
    </row>
    <row r="2583" spans="1:6" x14ac:dyDescent="0.3">
      <c r="A2583" s="3" t="s">
        <v>208</v>
      </c>
      <c r="B2583" s="7" t="s">
        <v>58</v>
      </c>
      <c r="C2583" s="7" t="s">
        <v>66</v>
      </c>
      <c r="D2583" s="9">
        <v>5843</v>
      </c>
      <c r="E2583" s="9">
        <v>5340</v>
      </c>
      <c r="F2583" s="9">
        <v>960</v>
      </c>
    </row>
    <row r="2584" spans="1:6" x14ac:dyDescent="0.3">
      <c r="A2584" s="3" t="s">
        <v>208</v>
      </c>
      <c r="B2584" s="7" t="s">
        <v>58</v>
      </c>
      <c r="C2584" s="7" t="s">
        <v>70</v>
      </c>
      <c r="D2584" s="9">
        <v>5809</v>
      </c>
      <c r="E2584" s="9">
        <v>5538</v>
      </c>
      <c r="F2584" s="9">
        <v>969</v>
      </c>
    </row>
    <row r="2585" spans="1:6" x14ac:dyDescent="0.3">
      <c r="A2585" s="3" t="s">
        <v>208</v>
      </c>
      <c r="B2585" s="7" t="s">
        <v>58</v>
      </c>
      <c r="C2585" s="7" t="s">
        <v>74</v>
      </c>
      <c r="D2585" s="9">
        <v>5855</v>
      </c>
      <c r="E2585" s="9">
        <v>5269</v>
      </c>
      <c r="F2585" s="9">
        <v>940</v>
      </c>
    </row>
    <row r="2586" spans="1:6" x14ac:dyDescent="0.3">
      <c r="A2586" s="3" t="s">
        <v>208</v>
      </c>
      <c r="B2586" s="7" t="s">
        <v>58</v>
      </c>
      <c r="C2586" s="7" t="s">
        <v>76</v>
      </c>
      <c r="D2586" s="9">
        <v>5838</v>
      </c>
      <c r="E2586" s="9">
        <v>5518</v>
      </c>
      <c r="F2586" s="9">
        <v>950</v>
      </c>
    </row>
    <row r="2587" spans="1:6" x14ac:dyDescent="0.3">
      <c r="A2587" s="3" t="s">
        <v>208</v>
      </c>
      <c r="B2587" s="7" t="s">
        <v>59</v>
      </c>
      <c r="C2587" s="7" t="s">
        <v>62</v>
      </c>
      <c r="D2587" s="9">
        <v>5670</v>
      </c>
      <c r="E2587" s="9">
        <v>5086</v>
      </c>
      <c r="F2587" s="9">
        <v>930</v>
      </c>
    </row>
    <row r="2588" spans="1:6" x14ac:dyDescent="0.3">
      <c r="A2588" s="3" t="s">
        <v>208</v>
      </c>
      <c r="B2588" s="7" t="s">
        <v>59</v>
      </c>
      <c r="C2588" s="7" t="s">
        <v>66</v>
      </c>
      <c r="D2588" s="9">
        <v>5687</v>
      </c>
      <c r="E2588" s="9">
        <v>5194</v>
      </c>
      <c r="F2588" s="9">
        <v>939</v>
      </c>
    </row>
    <row r="2589" spans="1:6" x14ac:dyDescent="0.3">
      <c r="A2589" s="3" t="s">
        <v>208</v>
      </c>
      <c r="B2589" s="7" t="s">
        <v>59</v>
      </c>
      <c r="C2589" s="7" t="s">
        <v>70</v>
      </c>
      <c r="D2589" s="9">
        <v>5653</v>
      </c>
      <c r="E2589" s="9">
        <v>5368</v>
      </c>
      <c r="F2589" s="9">
        <v>949</v>
      </c>
    </row>
    <row r="2590" spans="1:6" x14ac:dyDescent="0.3">
      <c r="A2590" s="3" t="s">
        <v>208</v>
      </c>
      <c r="B2590" s="7" t="s">
        <v>59</v>
      </c>
      <c r="C2590" s="7" t="s">
        <v>74</v>
      </c>
      <c r="D2590" s="9">
        <v>5698</v>
      </c>
      <c r="E2590" s="9">
        <v>5143</v>
      </c>
      <c r="F2590" s="9">
        <v>921</v>
      </c>
    </row>
    <row r="2591" spans="1:6" x14ac:dyDescent="0.3">
      <c r="A2591" s="3" t="s">
        <v>208</v>
      </c>
      <c r="B2591" s="7" t="s">
        <v>59</v>
      </c>
      <c r="C2591" s="7" t="s">
        <v>76</v>
      </c>
      <c r="D2591" s="9">
        <v>5681</v>
      </c>
      <c r="E2591" s="9">
        <v>5374</v>
      </c>
      <c r="F2591" s="9">
        <v>930</v>
      </c>
    </row>
    <row r="2592" spans="1:6" x14ac:dyDescent="0.3">
      <c r="A2592" s="3" t="s">
        <v>208</v>
      </c>
      <c r="B2592" s="7" t="s">
        <v>60</v>
      </c>
      <c r="C2592" s="7" t="s">
        <v>62</v>
      </c>
      <c r="D2592" s="9">
        <v>5514</v>
      </c>
      <c r="E2592" s="9">
        <v>4929</v>
      </c>
      <c r="F2592" s="9">
        <v>920</v>
      </c>
    </row>
    <row r="2593" spans="1:6" x14ac:dyDescent="0.3">
      <c r="A2593" s="3" t="s">
        <v>208</v>
      </c>
      <c r="B2593" s="7" t="s">
        <v>60</v>
      </c>
      <c r="C2593" s="7" t="s">
        <v>66</v>
      </c>
      <c r="D2593" s="9">
        <v>5531</v>
      </c>
      <c r="E2593" s="9">
        <v>5086</v>
      </c>
      <c r="F2593" s="9">
        <v>929</v>
      </c>
    </row>
    <row r="2594" spans="1:6" x14ac:dyDescent="0.3">
      <c r="A2594" s="3" t="s">
        <v>208</v>
      </c>
      <c r="B2594" s="7" t="s">
        <v>60</v>
      </c>
      <c r="C2594" s="7" t="s">
        <v>70</v>
      </c>
      <c r="D2594" s="9">
        <v>5497</v>
      </c>
      <c r="E2594" s="9">
        <v>5200</v>
      </c>
      <c r="F2594" s="9">
        <v>938</v>
      </c>
    </row>
    <row r="2595" spans="1:6" x14ac:dyDescent="0.3">
      <c r="A2595" s="3" t="s">
        <v>208</v>
      </c>
      <c r="B2595" s="7" t="s">
        <v>60</v>
      </c>
      <c r="C2595" s="7" t="s">
        <v>74</v>
      </c>
      <c r="D2595" s="9">
        <v>5542</v>
      </c>
      <c r="E2595" s="9">
        <v>4982</v>
      </c>
      <c r="F2595" s="9">
        <v>911</v>
      </c>
    </row>
    <row r="2596" spans="1:6" x14ac:dyDescent="0.3">
      <c r="A2596" s="3" t="s">
        <v>208</v>
      </c>
      <c r="B2596" s="7" t="s">
        <v>60</v>
      </c>
      <c r="C2596" s="7" t="s">
        <v>76</v>
      </c>
      <c r="D2596" s="9">
        <v>5525</v>
      </c>
      <c r="E2596" s="9">
        <v>5202</v>
      </c>
      <c r="F2596" s="9">
        <v>920</v>
      </c>
    </row>
    <row r="2597" spans="1:6" x14ac:dyDescent="0.3">
      <c r="A2597" s="3" t="s">
        <v>208</v>
      </c>
      <c r="B2597" s="7" t="s">
        <v>61</v>
      </c>
      <c r="C2597" s="7" t="s">
        <v>62</v>
      </c>
      <c r="D2597" s="9">
        <v>1353</v>
      </c>
      <c r="E2597" s="9">
        <v>1221</v>
      </c>
      <c r="F2597" s="9">
        <v>345</v>
      </c>
    </row>
    <row r="2598" spans="1:6" x14ac:dyDescent="0.3">
      <c r="A2598" s="3" t="s">
        <v>208</v>
      </c>
      <c r="B2598" s="7" t="s">
        <v>61</v>
      </c>
      <c r="C2598" s="7" t="s">
        <v>66</v>
      </c>
      <c r="D2598" s="9">
        <v>1357</v>
      </c>
      <c r="E2598" s="9">
        <v>1248</v>
      </c>
      <c r="F2598" s="9">
        <v>348</v>
      </c>
    </row>
    <row r="2599" spans="1:6" x14ac:dyDescent="0.3">
      <c r="A2599" s="3" t="s">
        <v>208</v>
      </c>
      <c r="B2599" s="7" t="s">
        <v>61</v>
      </c>
      <c r="C2599" s="7" t="s">
        <v>70</v>
      </c>
      <c r="D2599" s="9">
        <v>1349</v>
      </c>
      <c r="E2599" s="9">
        <v>1285</v>
      </c>
      <c r="F2599" s="9">
        <v>352</v>
      </c>
    </row>
    <row r="2600" spans="1:6" x14ac:dyDescent="0.3">
      <c r="A2600" s="3" t="s">
        <v>208</v>
      </c>
      <c r="B2600" s="7" t="s">
        <v>61</v>
      </c>
      <c r="C2600" s="7" t="s">
        <v>74</v>
      </c>
      <c r="D2600" s="9">
        <v>1360</v>
      </c>
      <c r="E2600" s="9">
        <v>1223</v>
      </c>
      <c r="F2600" s="9">
        <v>342</v>
      </c>
    </row>
    <row r="2601" spans="1:6" x14ac:dyDescent="0.3">
      <c r="A2601" s="3" t="s">
        <v>208</v>
      </c>
      <c r="B2601" s="7" t="s">
        <v>61</v>
      </c>
      <c r="C2601" s="7" t="s">
        <v>76</v>
      </c>
      <c r="D2601" s="9">
        <v>1356</v>
      </c>
      <c r="E2601" s="9">
        <v>1270</v>
      </c>
      <c r="F2601" s="9">
        <v>345</v>
      </c>
    </row>
    <row r="2602" spans="1:6" x14ac:dyDescent="0.3">
      <c r="A2602" s="3" t="s">
        <v>209</v>
      </c>
      <c r="B2602" s="7" t="s">
        <v>46</v>
      </c>
      <c r="C2602" s="7" t="s">
        <v>62</v>
      </c>
      <c r="D2602" s="9">
        <v>332</v>
      </c>
      <c r="E2602" s="9">
        <v>297</v>
      </c>
      <c r="F2602" s="9">
        <v>185</v>
      </c>
    </row>
    <row r="2603" spans="1:6" x14ac:dyDescent="0.3">
      <c r="A2603" s="3" t="s">
        <v>209</v>
      </c>
      <c r="B2603" s="7" t="s">
        <v>46</v>
      </c>
      <c r="C2603" s="7" t="s">
        <v>66</v>
      </c>
      <c r="D2603" s="9">
        <v>333</v>
      </c>
      <c r="E2603" s="9">
        <v>307</v>
      </c>
      <c r="F2603" s="9">
        <v>187</v>
      </c>
    </row>
    <row r="2604" spans="1:6" x14ac:dyDescent="0.3">
      <c r="A2604" s="3" t="s">
        <v>209</v>
      </c>
      <c r="B2604" s="7" t="s">
        <v>46</v>
      </c>
      <c r="C2604" s="7" t="s">
        <v>70</v>
      </c>
      <c r="D2604" s="9">
        <v>331</v>
      </c>
      <c r="E2604" s="9">
        <v>316</v>
      </c>
      <c r="F2604" s="9">
        <v>189</v>
      </c>
    </row>
    <row r="2605" spans="1:6" x14ac:dyDescent="0.3">
      <c r="A2605" s="3" t="s">
        <v>209</v>
      </c>
      <c r="B2605" s="7" t="s">
        <v>46</v>
      </c>
      <c r="C2605" s="7" t="s">
        <v>74</v>
      </c>
      <c r="D2605" s="9">
        <v>334</v>
      </c>
      <c r="E2605" s="9">
        <v>303</v>
      </c>
      <c r="F2605" s="9">
        <v>183</v>
      </c>
    </row>
    <row r="2606" spans="1:6" x14ac:dyDescent="0.3">
      <c r="A2606" s="3" t="s">
        <v>209</v>
      </c>
      <c r="B2606" s="7" t="s">
        <v>46</v>
      </c>
      <c r="C2606" s="7" t="s">
        <v>76</v>
      </c>
      <c r="D2606" s="9">
        <v>333</v>
      </c>
      <c r="E2606" s="9">
        <v>313</v>
      </c>
      <c r="F2606" s="9">
        <v>185</v>
      </c>
    </row>
    <row r="2607" spans="1:6" x14ac:dyDescent="0.3">
      <c r="A2607" s="3" t="s">
        <v>209</v>
      </c>
      <c r="B2607" s="7" t="s">
        <v>49</v>
      </c>
      <c r="C2607" s="7" t="s">
        <v>62</v>
      </c>
      <c r="D2607" s="9">
        <v>342</v>
      </c>
      <c r="E2607" s="9">
        <v>310</v>
      </c>
      <c r="F2607" s="9">
        <v>195</v>
      </c>
    </row>
    <row r="2608" spans="1:6" x14ac:dyDescent="0.3">
      <c r="A2608" s="3" t="s">
        <v>209</v>
      </c>
      <c r="B2608" s="7" t="s">
        <v>49</v>
      </c>
      <c r="C2608" s="7" t="s">
        <v>66</v>
      </c>
      <c r="D2608" s="9">
        <v>343</v>
      </c>
      <c r="E2608" s="9">
        <v>316</v>
      </c>
      <c r="F2608" s="9">
        <v>197</v>
      </c>
    </row>
    <row r="2609" spans="1:6" x14ac:dyDescent="0.3">
      <c r="A2609" s="3" t="s">
        <v>209</v>
      </c>
      <c r="B2609" s="7" t="s">
        <v>49</v>
      </c>
      <c r="C2609" s="7" t="s">
        <v>70</v>
      </c>
      <c r="D2609" s="9">
        <v>341</v>
      </c>
      <c r="E2609" s="9">
        <v>323</v>
      </c>
      <c r="F2609" s="9">
        <v>199</v>
      </c>
    </row>
    <row r="2610" spans="1:6" x14ac:dyDescent="0.3">
      <c r="A2610" s="3" t="s">
        <v>209</v>
      </c>
      <c r="B2610" s="7" t="s">
        <v>49</v>
      </c>
      <c r="C2610" s="7" t="s">
        <v>74</v>
      </c>
      <c r="D2610" s="9">
        <v>344</v>
      </c>
      <c r="E2610" s="9">
        <v>309</v>
      </c>
      <c r="F2610" s="9">
        <v>193</v>
      </c>
    </row>
    <row r="2611" spans="1:6" x14ac:dyDescent="0.3">
      <c r="A2611" s="3" t="s">
        <v>209</v>
      </c>
      <c r="B2611" s="7" t="s">
        <v>49</v>
      </c>
      <c r="C2611" s="7" t="s">
        <v>76</v>
      </c>
      <c r="D2611" s="9">
        <v>343</v>
      </c>
      <c r="E2611" s="9">
        <v>325</v>
      </c>
      <c r="F2611" s="9">
        <v>195</v>
      </c>
    </row>
    <row r="2612" spans="1:6" x14ac:dyDescent="0.3">
      <c r="A2612" s="3" t="s">
        <v>209</v>
      </c>
      <c r="B2612" s="7" t="s">
        <v>50</v>
      </c>
      <c r="C2612" s="7" t="s">
        <v>62</v>
      </c>
      <c r="D2612" s="9">
        <v>353</v>
      </c>
      <c r="E2612" s="9">
        <v>317</v>
      </c>
      <c r="F2612" s="9">
        <v>200</v>
      </c>
    </row>
    <row r="2613" spans="1:6" x14ac:dyDescent="0.3">
      <c r="A2613" s="3" t="s">
        <v>209</v>
      </c>
      <c r="B2613" s="7" t="s">
        <v>50</v>
      </c>
      <c r="C2613" s="7" t="s">
        <v>66</v>
      </c>
      <c r="D2613" s="9">
        <v>354</v>
      </c>
      <c r="E2613" s="9">
        <v>323</v>
      </c>
      <c r="F2613" s="9">
        <v>202</v>
      </c>
    </row>
    <row r="2614" spans="1:6" x14ac:dyDescent="0.3">
      <c r="A2614" s="3" t="s">
        <v>209</v>
      </c>
      <c r="B2614" s="7" t="s">
        <v>50</v>
      </c>
      <c r="C2614" s="7" t="s">
        <v>70</v>
      </c>
      <c r="D2614" s="9">
        <v>352</v>
      </c>
      <c r="E2614" s="9">
        <v>334</v>
      </c>
      <c r="F2614" s="9">
        <v>204</v>
      </c>
    </row>
    <row r="2615" spans="1:6" x14ac:dyDescent="0.3">
      <c r="A2615" s="3" t="s">
        <v>209</v>
      </c>
      <c r="B2615" s="7" t="s">
        <v>50</v>
      </c>
      <c r="C2615" s="7" t="s">
        <v>74</v>
      </c>
      <c r="D2615" s="9">
        <v>355</v>
      </c>
      <c r="E2615" s="9">
        <v>319</v>
      </c>
      <c r="F2615" s="9">
        <v>198</v>
      </c>
    </row>
    <row r="2616" spans="1:6" x14ac:dyDescent="0.3">
      <c r="A2616" s="3" t="s">
        <v>209</v>
      </c>
      <c r="B2616" s="7" t="s">
        <v>50</v>
      </c>
      <c r="C2616" s="7" t="s">
        <v>76</v>
      </c>
      <c r="D2616" s="9">
        <v>354</v>
      </c>
      <c r="E2616" s="9">
        <v>331</v>
      </c>
      <c r="F2616" s="9">
        <v>200</v>
      </c>
    </row>
    <row r="2617" spans="1:6" x14ac:dyDescent="0.3">
      <c r="A2617" s="3" t="s">
        <v>209</v>
      </c>
      <c r="B2617" s="7" t="s">
        <v>51</v>
      </c>
      <c r="C2617" s="7" t="s">
        <v>62</v>
      </c>
      <c r="D2617" s="9">
        <v>394</v>
      </c>
      <c r="E2617" s="9">
        <v>357</v>
      </c>
      <c r="F2617" s="9">
        <v>215</v>
      </c>
    </row>
    <row r="2618" spans="1:6" x14ac:dyDescent="0.3">
      <c r="A2618" s="3" t="s">
        <v>209</v>
      </c>
      <c r="B2618" s="7" t="s">
        <v>51</v>
      </c>
      <c r="C2618" s="7" t="s">
        <v>66</v>
      </c>
      <c r="D2618" s="9">
        <v>395</v>
      </c>
      <c r="E2618" s="9">
        <v>362</v>
      </c>
      <c r="F2618" s="9">
        <v>217</v>
      </c>
    </row>
    <row r="2619" spans="1:6" x14ac:dyDescent="0.3">
      <c r="A2619" s="3" t="s">
        <v>209</v>
      </c>
      <c r="B2619" s="7" t="s">
        <v>51</v>
      </c>
      <c r="C2619" s="7" t="s">
        <v>70</v>
      </c>
      <c r="D2619" s="9">
        <v>393</v>
      </c>
      <c r="E2619" s="9">
        <v>375</v>
      </c>
      <c r="F2619" s="9">
        <v>219</v>
      </c>
    </row>
    <row r="2620" spans="1:6" x14ac:dyDescent="0.3">
      <c r="A2620" s="3" t="s">
        <v>209</v>
      </c>
      <c r="B2620" s="7" t="s">
        <v>51</v>
      </c>
      <c r="C2620" s="7" t="s">
        <v>74</v>
      </c>
      <c r="D2620" s="9">
        <v>396</v>
      </c>
      <c r="E2620" s="9">
        <v>359</v>
      </c>
      <c r="F2620" s="9">
        <v>213</v>
      </c>
    </row>
    <row r="2621" spans="1:6" x14ac:dyDescent="0.3">
      <c r="A2621" s="3" t="s">
        <v>209</v>
      </c>
      <c r="B2621" s="7" t="s">
        <v>51</v>
      </c>
      <c r="C2621" s="7" t="s">
        <v>76</v>
      </c>
      <c r="D2621" s="9">
        <v>395</v>
      </c>
      <c r="E2621" s="9">
        <v>372</v>
      </c>
      <c r="F2621" s="9">
        <v>215</v>
      </c>
    </row>
    <row r="2622" spans="1:6" x14ac:dyDescent="0.3">
      <c r="A2622" s="3" t="s">
        <v>209</v>
      </c>
      <c r="B2622" s="7" t="s">
        <v>52</v>
      </c>
      <c r="C2622" s="7" t="s">
        <v>62</v>
      </c>
      <c r="D2622" s="9">
        <v>290</v>
      </c>
      <c r="E2622" s="9">
        <v>262</v>
      </c>
      <c r="F2622" s="9">
        <v>180</v>
      </c>
    </row>
    <row r="2623" spans="1:6" x14ac:dyDescent="0.3">
      <c r="A2623" s="3" t="s">
        <v>209</v>
      </c>
      <c r="B2623" s="7" t="s">
        <v>52</v>
      </c>
      <c r="C2623" s="7" t="s">
        <v>66</v>
      </c>
      <c r="D2623" s="9">
        <v>291</v>
      </c>
      <c r="E2623" s="9">
        <v>266</v>
      </c>
      <c r="F2623" s="9">
        <v>182</v>
      </c>
    </row>
    <row r="2624" spans="1:6" x14ac:dyDescent="0.3">
      <c r="A2624" s="3" t="s">
        <v>209</v>
      </c>
      <c r="B2624" s="7" t="s">
        <v>52</v>
      </c>
      <c r="C2624" s="7" t="s">
        <v>70</v>
      </c>
      <c r="D2624" s="9">
        <v>289</v>
      </c>
      <c r="E2624" s="9">
        <v>273</v>
      </c>
      <c r="F2624" s="9">
        <v>184</v>
      </c>
    </row>
    <row r="2625" spans="1:6" x14ac:dyDescent="0.3">
      <c r="A2625" s="3" t="s">
        <v>209</v>
      </c>
      <c r="B2625" s="7" t="s">
        <v>52</v>
      </c>
      <c r="C2625" s="7" t="s">
        <v>74</v>
      </c>
      <c r="D2625" s="9">
        <v>291</v>
      </c>
      <c r="E2625" s="9">
        <v>261</v>
      </c>
      <c r="F2625" s="9">
        <v>178</v>
      </c>
    </row>
    <row r="2626" spans="1:6" x14ac:dyDescent="0.3">
      <c r="A2626" s="3" t="s">
        <v>209</v>
      </c>
      <c r="B2626" s="7" t="s">
        <v>52</v>
      </c>
      <c r="C2626" s="7" t="s">
        <v>76</v>
      </c>
      <c r="D2626" s="9">
        <v>291</v>
      </c>
      <c r="E2626" s="9">
        <v>273</v>
      </c>
      <c r="F2626" s="9">
        <v>180</v>
      </c>
    </row>
    <row r="2627" spans="1:6" x14ac:dyDescent="0.3">
      <c r="A2627" s="3" t="s">
        <v>209</v>
      </c>
      <c r="B2627" s="7" t="s">
        <v>54</v>
      </c>
      <c r="C2627" s="7" t="s">
        <v>62</v>
      </c>
      <c r="D2627" s="9">
        <v>186</v>
      </c>
      <c r="E2627" s="9">
        <v>167</v>
      </c>
      <c r="F2627" s="9">
        <v>70</v>
      </c>
    </row>
    <row r="2628" spans="1:6" x14ac:dyDescent="0.3">
      <c r="A2628" s="3" t="s">
        <v>209</v>
      </c>
      <c r="B2628" s="7" t="s">
        <v>54</v>
      </c>
      <c r="C2628" s="7" t="s">
        <v>66</v>
      </c>
      <c r="D2628" s="9">
        <v>187</v>
      </c>
      <c r="E2628" s="9">
        <v>170</v>
      </c>
      <c r="F2628" s="9">
        <v>71</v>
      </c>
    </row>
    <row r="2629" spans="1:6" x14ac:dyDescent="0.3">
      <c r="A2629" s="3" t="s">
        <v>209</v>
      </c>
      <c r="B2629" s="7" t="s">
        <v>54</v>
      </c>
      <c r="C2629" s="7" t="s">
        <v>70</v>
      </c>
      <c r="D2629" s="9">
        <v>185</v>
      </c>
      <c r="E2629" s="9">
        <v>177</v>
      </c>
      <c r="F2629" s="9">
        <v>71</v>
      </c>
    </row>
    <row r="2630" spans="1:6" x14ac:dyDescent="0.3">
      <c r="A2630" s="3" t="s">
        <v>209</v>
      </c>
      <c r="B2630" s="7" t="s">
        <v>54</v>
      </c>
      <c r="C2630" s="7" t="s">
        <v>74</v>
      </c>
      <c r="D2630" s="9">
        <v>187</v>
      </c>
      <c r="E2630" s="9">
        <v>166</v>
      </c>
      <c r="F2630" s="9">
        <v>69</v>
      </c>
    </row>
    <row r="2631" spans="1:6" x14ac:dyDescent="0.3">
      <c r="A2631" s="3" t="s">
        <v>209</v>
      </c>
      <c r="B2631" s="7" t="s">
        <v>54</v>
      </c>
      <c r="C2631" s="7" t="s">
        <v>76</v>
      </c>
      <c r="D2631" s="9">
        <v>186</v>
      </c>
      <c r="E2631" s="9">
        <v>175</v>
      </c>
      <c r="F2631" s="9">
        <v>70</v>
      </c>
    </row>
    <row r="2632" spans="1:6" x14ac:dyDescent="0.3">
      <c r="A2632" s="3" t="s">
        <v>209</v>
      </c>
      <c r="B2632" s="7" t="s">
        <v>55</v>
      </c>
      <c r="C2632" s="7" t="s">
        <v>62</v>
      </c>
      <c r="D2632" s="9">
        <v>207</v>
      </c>
      <c r="E2632" s="9">
        <v>188</v>
      </c>
      <c r="F2632" s="9">
        <v>80</v>
      </c>
    </row>
    <row r="2633" spans="1:6" x14ac:dyDescent="0.3">
      <c r="A2633" s="3" t="s">
        <v>209</v>
      </c>
      <c r="B2633" s="7" t="s">
        <v>55</v>
      </c>
      <c r="C2633" s="7" t="s">
        <v>66</v>
      </c>
      <c r="D2633" s="9">
        <v>208</v>
      </c>
      <c r="E2633" s="9">
        <v>191</v>
      </c>
      <c r="F2633" s="9">
        <v>81</v>
      </c>
    </row>
    <row r="2634" spans="1:6" x14ac:dyDescent="0.3">
      <c r="A2634" s="3" t="s">
        <v>209</v>
      </c>
      <c r="B2634" s="7" t="s">
        <v>55</v>
      </c>
      <c r="C2634" s="7" t="s">
        <v>70</v>
      </c>
      <c r="D2634" s="9">
        <v>206</v>
      </c>
      <c r="E2634" s="9">
        <v>194</v>
      </c>
      <c r="F2634" s="9">
        <v>82</v>
      </c>
    </row>
    <row r="2635" spans="1:6" x14ac:dyDescent="0.3">
      <c r="A2635" s="3" t="s">
        <v>209</v>
      </c>
      <c r="B2635" s="7" t="s">
        <v>55</v>
      </c>
      <c r="C2635" s="7" t="s">
        <v>74</v>
      </c>
      <c r="D2635" s="9">
        <v>208</v>
      </c>
      <c r="E2635" s="9">
        <v>188</v>
      </c>
      <c r="F2635" s="9">
        <v>79</v>
      </c>
    </row>
    <row r="2636" spans="1:6" x14ac:dyDescent="0.3">
      <c r="A2636" s="3" t="s">
        <v>209</v>
      </c>
      <c r="B2636" s="7" t="s">
        <v>55</v>
      </c>
      <c r="C2636" s="7" t="s">
        <v>76</v>
      </c>
      <c r="D2636" s="9">
        <v>207</v>
      </c>
      <c r="E2636" s="9">
        <v>195</v>
      </c>
      <c r="F2636" s="9">
        <v>80</v>
      </c>
    </row>
    <row r="2637" spans="1:6" x14ac:dyDescent="0.3">
      <c r="A2637" s="3" t="s">
        <v>209</v>
      </c>
      <c r="B2637" s="7" t="s">
        <v>56</v>
      </c>
      <c r="C2637" s="7" t="s">
        <v>62</v>
      </c>
      <c r="D2637" s="9">
        <v>228</v>
      </c>
      <c r="E2637" s="9">
        <v>205</v>
      </c>
      <c r="F2637" s="9">
        <v>90</v>
      </c>
    </row>
    <row r="2638" spans="1:6" x14ac:dyDescent="0.3">
      <c r="A2638" s="3" t="s">
        <v>209</v>
      </c>
      <c r="B2638" s="7" t="s">
        <v>56</v>
      </c>
      <c r="C2638" s="7" t="s">
        <v>66</v>
      </c>
      <c r="D2638" s="9">
        <v>229</v>
      </c>
      <c r="E2638" s="9">
        <v>213</v>
      </c>
      <c r="F2638" s="9">
        <v>91</v>
      </c>
    </row>
    <row r="2639" spans="1:6" x14ac:dyDescent="0.3">
      <c r="A2639" s="3" t="s">
        <v>209</v>
      </c>
      <c r="B2639" s="7" t="s">
        <v>56</v>
      </c>
      <c r="C2639" s="7" t="s">
        <v>70</v>
      </c>
      <c r="D2639" s="9">
        <v>227</v>
      </c>
      <c r="E2639" s="9">
        <v>214</v>
      </c>
      <c r="F2639" s="9">
        <v>92</v>
      </c>
    </row>
    <row r="2640" spans="1:6" x14ac:dyDescent="0.3">
      <c r="A2640" s="3" t="s">
        <v>209</v>
      </c>
      <c r="B2640" s="7" t="s">
        <v>56</v>
      </c>
      <c r="C2640" s="7" t="s">
        <v>74</v>
      </c>
      <c r="D2640" s="9">
        <v>229</v>
      </c>
      <c r="E2640" s="9">
        <v>205</v>
      </c>
      <c r="F2640" s="9">
        <v>89</v>
      </c>
    </row>
    <row r="2641" spans="1:6" x14ac:dyDescent="0.3">
      <c r="A2641" s="3" t="s">
        <v>209</v>
      </c>
      <c r="B2641" s="7" t="s">
        <v>56</v>
      </c>
      <c r="C2641" s="7" t="s">
        <v>76</v>
      </c>
      <c r="D2641" s="9">
        <v>228</v>
      </c>
      <c r="E2641" s="9">
        <v>214</v>
      </c>
      <c r="F2641" s="9">
        <v>90</v>
      </c>
    </row>
    <row r="2642" spans="1:6" x14ac:dyDescent="0.3">
      <c r="A2642" s="3" t="s">
        <v>209</v>
      </c>
      <c r="B2642" s="7" t="s">
        <v>57</v>
      </c>
      <c r="C2642" s="7" t="s">
        <v>62</v>
      </c>
      <c r="D2642" s="9">
        <v>197</v>
      </c>
      <c r="E2642" s="9">
        <v>178</v>
      </c>
      <c r="F2642" s="9">
        <v>85</v>
      </c>
    </row>
    <row r="2643" spans="1:6" x14ac:dyDescent="0.3">
      <c r="A2643" s="3" t="s">
        <v>209</v>
      </c>
      <c r="B2643" s="7" t="s">
        <v>57</v>
      </c>
      <c r="C2643" s="7" t="s">
        <v>66</v>
      </c>
      <c r="D2643" s="9">
        <v>198</v>
      </c>
      <c r="E2643" s="9">
        <v>183</v>
      </c>
      <c r="F2643" s="9">
        <v>86</v>
      </c>
    </row>
    <row r="2644" spans="1:6" x14ac:dyDescent="0.3">
      <c r="A2644" s="3" t="s">
        <v>209</v>
      </c>
      <c r="B2644" s="7" t="s">
        <v>57</v>
      </c>
      <c r="C2644" s="7" t="s">
        <v>70</v>
      </c>
      <c r="D2644" s="9">
        <v>196</v>
      </c>
      <c r="E2644" s="9">
        <v>187</v>
      </c>
      <c r="F2644" s="9">
        <v>87</v>
      </c>
    </row>
    <row r="2645" spans="1:6" x14ac:dyDescent="0.3">
      <c r="A2645" s="3" t="s">
        <v>209</v>
      </c>
      <c r="B2645" s="7" t="s">
        <v>57</v>
      </c>
      <c r="C2645" s="7" t="s">
        <v>74</v>
      </c>
      <c r="D2645" s="9">
        <v>198</v>
      </c>
      <c r="E2645" s="9">
        <v>179</v>
      </c>
      <c r="F2645" s="9">
        <v>84</v>
      </c>
    </row>
    <row r="2646" spans="1:6" x14ac:dyDescent="0.3">
      <c r="A2646" s="3" t="s">
        <v>209</v>
      </c>
      <c r="B2646" s="7" t="s">
        <v>57</v>
      </c>
      <c r="C2646" s="7" t="s">
        <v>76</v>
      </c>
      <c r="D2646" s="9">
        <v>197</v>
      </c>
      <c r="E2646" s="9">
        <v>187</v>
      </c>
      <c r="F2646" s="9">
        <v>85</v>
      </c>
    </row>
    <row r="2647" spans="1:6" x14ac:dyDescent="0.3">
      <c r="A2647" s="3" t="s">
        <v>209</v>
      </c>
      <c r="B2647" s="7" t="s">
        <v>58</v>
      </c>
      <c r="C2647" s="7" t="s">
        <v>62</v>
      </c>
      <c r="D2647" s="9">
        <v>5826</v>
      </c>
      <c r="E2647" s="9">
        <v>5238</v>
      </c>
      <c r="F2647" s="9">
        <v>950</v>
      </c>
    </row>
    <row r="2648" spans="1:6" x14ac:dyDescent="0.3">
      <c r="A2648" s="3" t="s">
        <v>209</v>
      </c>
      <c r="B2648" s="7" t="s">
        <v>58</v>
      </c>
      <c r="C2648" s="7" t="s">
        <v>66</v>
      </c>
      <c r="D2648" s="9">
        <v>5843</v>
      </c>
      <c r="E2648" s="9">
        <v>5402</v>
      </c>
      <c r="F2648" s="9">
        <v>960</v>
      </c>
    </row>
    <row r="2649" spans="1:6" x14ac:dyDescent="0.3">
      <c r="A2649" s="3" t="s">
        <v>209</v>
      </c>
      <c r="B2649" s="7" t="s">
        <v>58</v>
      </c>
      <c r="C2649" s="7" t="s">
        <v>70</v>
      </c>
      <c r="D2649" s="9">
        <v>5809</v>
      </c>
      <c r="E2649" s="9">
        <v>5527</v>
      </c>
      <c r="F2649" s="9">
        <v>969</v>
      </c>
    </row>
    <row r="2650" spans="1:6" x14ac:dyDescent="0.3">
      <c r="A2650" s="3" t="s">
        <v>209</v>
      </c>
      <c r="B2650" s="7" t="s">
        <v>58</v>
      </c>
      <c r="C2650" s="7" t="s">
        <v>74</v>
      </c>
      <c r="D2650" s="9">
        <v>5855</v>
      </c>
      <c r="E2650" s="9">
        <v>5251</v>
      </c>
      <c r="F2650" s="9">
        <v>940</v>
      </c>
    </row>
    <row r="2651" spans="1:6" x14ac:dyDescent="0.3">
      <c r="A2651" s="3" t="s">
        <v>209</v>
      </c>
      <c r="B2651" s="7" t="s">
        <v>58</v>
      </c>
      <c r="C2651" s="7" t="s">
        <v>76</v>
      </c>
      <c r="D2651" s="9">
        <v>5838</v>
      </c>
      <c r="E2651" s="9">
        <v>5446</v>
      </c>
      <c r="F2651" s="9">
        <v>950</v>
      </c>
    </row>
    <row r="2652" spans="1:6" x14ac:dyDescent="0.3">
      <c r="A2652" s="3" t="s">
        <v>209</v>
      </c>
      <c r="B2652" s="7" t="s">
        <v>59</v>
      </c>
      <c r="C2652" s="7" t="s">
        <v>62</v>
      </c>
      <c r="D2652" s="9">
        <v>5670</v>
      </c>
      <c r="E2652" s="9">
        <v>5096</v>
      </c>
      <c r="F2652" s="9">
        <v>930</v>
      </c>
    </row>
    <row r="2653" spans="1:6" x14ac:dyDescent="0.3">
      <c r="A2653" s="3" t="s">
        <v>209</v>
      </c>
      <c r="B2653" s="7" t="s">
        <v>59</v>
      </c>
      <c r="C2653" s="7" t="s">
        <v>66</v>
      </c>
      <c r="D2653" s="9">
        <v>5687</v>
      </c>
      <c r="E2653" s="9">
        <v>5220</v>
      </c>
      <c r="F2653" s="9">
        <v>939</v>
      </c>
    </row>
    <row r="2654" spans="1:6" x14ac:dyDescent="0.3">
      <c r="A2654" s="3" t="s">
        <v>209</v>
      </c>
      <c r="B2654" s="7" t="s">
        <v>59</v>
      </c>
      <c r="C2654" s="7" t="s">
        <v>70</v>
      </c>
      <c r="D2654" s="9">
        <v>5653</v>
      </c>
      <c r="E2654" s="9">
        <v>5375</v>
      </c>
      <c r="F2654" s="9">
        <v>949</v>
      </c>
    </row>
    <row r="2655" spans="1:6" x14ac:dyDescent="0.3">
      <c r="A2655" s="3" t="s">
        <v>209</v>
      </c>
      <c r="B2655" s="7" t="s">
        <v>59</v>
      </c>
      <c r="C2655" s="7" t="s">
        <v>74</v>
      </c>
      <c r="D2655" s="9">
        <v>5698</v>
      </c>
      <c r="E2655" s="9">
        <v>5121</v>
      </c>
      <c r="F2655" s="9">
        <v>921</v>
      </c>
    </row>
    <row r="2656" spans="1:6" x14ac:dyDescent="0.3">
      <c r="A2656" s="3" t="s">
        <v>209</v>
      </c>
      <c r="B2656" s="7" t="s">
        <v>59</v>
      </c>
      <c r="C2656" s="7" t="s">
        <v>76</v>
      </c>
      <c r="D2656" s="9">
        <v>5681</v>
      </c>
      <c r="E2656" s="9">
        <v>5292</v>
      </c>
      <c r="F2656" s="9">
        <v>930</v>
      </c>
    </row>
    <row r="2657" spans="1:6" x14ac:dyDescent="0.3">
      <c r="A2657" s="3" t="s">
        <v>209</v>
      </c>
      <c r="B2657" s="7" t="s">
        <v>60</v>
      </c>
      <c r="C2657" s="7" t="s">
        <v>62</v>
      </c>
      <c r="D2657" s="9">
        <v>5514</v>
      </c>
      <c r="E2657" s="9">
        <v>4960</v>
      </c>
      <c r="F2657" s="9">
        <v>920</v>
      </c>
    </row>
    <row r="2658" spans="1:6" x14ac:dyDescent="0.3">
      <c r="A2658" s="3" t="s">
        <v>209</v>
      </c>
      <c r="B2658" s="7" t="s">
        <v>60</v>
      </c>
      <c r="C2658" s="7" t="s">
        <v>66</v>
      </c>
      <c r="D2658" s="9">
        <v>5531</v>
      </c>
      <c r="E2658" s="9">
        <v>5073</v>
      </c>
      <c r="F2658" s="9">
        <v>929</v>
      </c>
    </row>
    <row r="2659" spans="1:6" x14ac:dyDescent="0.3">
      <c r="A2659" s="3" t="s">
        <v>209</v>
      </c>
      <c r="B2659" s="7" t="s">
        <v>60</v>
      </c>
      <c r="C2659" s="7" t="s">
        <v>70</v>
      </c>
      <c r="D2659" s="9">
        <v>5497</v>
      </c>
      <c r="E2659" s="9">
        <v>5171</v>
      </c>
      <c r="F2659" s="9">
        <v>938</v>
      </c>
    </row>
    <row r="2660" spans="1:6" x14ac:dyDescent="0.3">
      <c r="A2660" s="3" t="s">
        <v>209</v>
      </c>
      <c r="B2660" s="7" t="s">
        <v>60</v>
      </c>
      <c r="C2660" s="7" t="s">
        <v>74</v>
      </c>
      <c r="D2660" s="9">
        <v>5542</v>
      </c>
      <c r="E2660" s="9">
        <v>4977</v>
      </c>
      <c r="F2660" s="9">
        <v>911</v>
      </c>
    </row>
    <row r="2661" spans="1:6" x14ac:dyDescent="0.3">
      <c r="A2661" s="3" t="s">
        <v>209</v>
      </c>
      <c r="B2661" s="7" t="s">
        <v>60</v>
      </c>
      <c r="C2661" s="7" t="s">
        <v>76</v>
      </c>
      <c r="D2661" s="9">
        <v>5525</v>
      </c>
      <c r="E2661" s="9">
        <v>5185</v>
      </c>
      <c r="F2661" s="9">
        <v>920</v>
      </c>
    </row>
    <row r="2662" spans="1:6" x14ac:dyDescent="0.3">
      <c r="A2662" s="3" t="s">
        <v>209</v>
      </c>
      <c r="B2662" s="7" t="s">
        <v>61</v>
      </c>
      <c r="C2662" s="7" t="s">
        <v>62</v>
      </c>
      <c r="D2662" s="9">
        <v>1353</v>
      </c>
      <c r="E2662" s="9">
        <v>1230</v>
      </c>
      <c r="F2662" s="9">
        <v>345</v>
      </c>
    </row>
    <row r="2663" spans="1:6" x14ac:dyDescent="0.3">
      <c r="A2663" s="3" t="s">
        <v>209</v>
      </c>
      <c r="B2663" s="7" t="s">
        <v>61</v>
      </c>
      <c r="C2663" s="7" t="s">
        <v>66</v>
      </c>
      <c r="D2663" s="9">
        <v>1357</v>
      </c>
      <c r="E2663" s="9">
        <v>1238</v>
      </c>
      <c r="F2663" s="9">
        <v>348</v>
      </c>
    </row>
    <row r="2664" spans="1:6" x14ac:dyDescent="0.3">
      <c r="A2664" s="3" t="s">
        <v>209</v>
      </c>
      <c r="B2664" s="7" t="s">
        <v>61</v>
      </c>
      <c r="C2664" s="7" t="s">
        <v>70</v>
      </c>
      <c r="D2664" s="9">
        <v>1349</v>
      </c>
      <c r="E2664" s="9">
        <v>1286</v>
      </c>
      <c r="F2664" s="9">
        <v>352</v>
      </c>
    </row>
    <row r="2665" spans="1:6" x14ac:dyDescent="0.3">
      <c r="A2665" s="3" t="s">
        <v>209</v>
      </c>
      <c r="B2665" s="7" t="s">
        <v>61</v>
      </c>
      <c r="C2665" s="7" t="s">
        <v>74</v>
      </c>
      <c r="D2665" s="9">
        <v>1360</v>
      </c>
      <c r="E2665" s="9">
        <v>1220</v>
      </c>
      <c r="F2665" s="9">
        <v>342</v>
      </c>
    </row>
    <row r="2666" spans="1:6" x14ac:dyDescent="0.3">
      <c r="A2666" s="3" t="s">
        <v>209</v>
      </c>
      <c r="B2666" s="7" t="s">
        <v>61</v>
      </c>
      <c r="C2666" s="7" t="s">
        <v>76</v>
      </c>
      <c r="D2666" s="9">
        <v>1356</v>
      </c>
      <c r="E2666" s="9">
        <v>1276</v>
      </c>
      <c r="F2666" s="9">
        <v>345</v>
      </c>
    </row>
    <row r="2667" spans="1:6" x14ac:dyDescent="0.3">
      <c r="A2667" s="3" t="s">
        <v>125</v>
      </c>
      <c r="B2667" s="7" t="s">
        <v>46</v>
      </c>
      <c r="C2667" s="7" t="s">
        <v>62</v>
      </c>
      <c r="D2667" s="9">
        <v>332</v>
      </c>
      <c r="E2667" s="9">
        <v>300</v>
      </c>
      <c r="F2667" s="9">
        <v>185</v>
      </c>
    </row>
    <row r="2668" spans="1:6" x14ac:dyDescent="0.3">
      <c r="A2668" s="3" t="s">
        <v>125</v>
      </c>
      <c r="B2668" s="7" t="s">
        <v>46</v>
      </c>
      <c r="C2668" s="7" t="s">
        <v>66</v>
      </c>
      <c r="D2668" s="9">
        <v>333</v>
      </c>
      <c r="E2668" s="9">
        <v>307</v>
      </c>
      <c r="F2668" s="9">
        <v>187</v>
      </c>
    </row>
    <row r="2669" spans="1:6" x14ac:dyDescent="0.3">
      <c r="A2669" s="3" t="s">
        <v>125</v>
      </c>
      <c r="B2669" s="7" t="s">
        <v>46</v>
      </c>
      <c r="C2669" s="7" t="s">
        <v>70</v>
      </c>
      <c r="D2669" s="9">
        <v>331</v>
      </c>
      <c r="E2669" s="9">
        <v>318</v>
      </c>
      <c r="F2669" s="9">
        <v>189</v>
      </c>
    </row>
    <row r="2670" spans="1:6" x14ac:dyDescent="0.3">
      <c r="A2670" s="3" t="s">
        <v>125</v>
      </c>
      <c r="B2670" s="7" t="s">
        <v>46</v>
      </c>
      <c r="C2670" s="7" t="s">
        <v>74</v>
      </c>
      <c r="D2670" s="9">
        <v>334</v>
      </c>
      <c r="E2670" s="9">
        <v>302</v>
      </c>
      <c r="F2670" s="9">
        <v>183</v>
      </c>
    </row>
    <row r="2671" spans="1:6" x14ac:dyDescent="0.3">
      <c r="A2671" s="3" t="s">
        <v>125</v>
      </c>
      <c r="B2671" s="7" t="s">
        <v>46</v>
      </c>
      <c r="C2671" s="7" t="s">
        <v>76</v>
      </c>
      <c r="D2671" s="9">
        <v>333</v>
      </c>
      <c r="E2671" s="9">
        <v>311</v>
      </c>
      <c r="F2671" s="9">
        <v>185</v>
      </c>
    </row>
    <row r="2672" spans="1:6" x14ac:dyDescent="0.3">
      <c r="A2672" s="3" t="s">
        <v>125</v>
      </c>
      <c r="B2672" s="7" t="s">
        <v>49</v>
      </c>
      <c r="C2672" s="7" t="s">
        <v>62</v>
      </c>
      <c r="D2672" s="9">
        <v>342</v>
      </c>
      <c r="E2672" s="9">
        <v>307</v>
      </c>
      <c r="F2672" s="9">
        <v>195</v>
      </c>
    </row>
    <row r="2673" spans="1:6" x14ac:dyDescent="0.3">
      <c r="A2673" s="3" t="s">
        <v>125</v>
      </c>
      <c r="B2673" s="7" t="s">
        <v>49</v>
      </c>
      <c r="C2673" s="7" t="s">
        <v>66</v>
      </c>
      <c r="D2673" s="9">
        <v>343</v>
      </c>
      <c r="E2673" s="9">
        <v>314</v>
      </c>
      <c r="F2673" s="9">
        <v>197</v>
      </c>
    </row>
    <row r="2674" spans="1:6" x14ac:dyDescent="0.3">
      <c r="A2674" s="3" t="s">
        <v>125</v>
      </c>
      <c r="B2674" s="7" t="s">
        <v>49</v>
      </c>
      <c r="C2674" s="7" t="s">
        <v>70</v>
      </c>
      <c r="D2674" s="9">
        <v>341</v>
      </c>
      <c r="E2674" s="9">
        <v>323</v>
      </c>
      <c r="F2674" s="9">
        <v>199</v>
      </c>
    </row>
    <row r="2675" spans="1:6" x14ac:dyDescent="0.3">
      <c r="A2675" s="3" t="s">
        <v>125</v>
      </c>
      <c r="B2675" s="7" t="s">
        <v>49</v>
      </c>
      <c r="C2675" s="7" t="s">
        <v>74</v>
      </c>
      <c r="D2675" s="9">
        <v>344</v>
      </c>
      <c r="E2675" s="9">
        <v>309</v>
      </c>
      <c r="F2675" s="9">
        <v>193</v>
      </c>
    </row>
    <row r="2676" spans="1:6" x14ac:dyDescent="0.3">
      <c r="A2676" s="3" t="s">
        <v>125</v>
      </c>
      <c r="B2676" s="7" t="s">
        <v>49</v>
      </c>
      <c r="C2676" s="7" t="s">
        <v>76</v>
      </c>
      <c r="D2676" s="9">
        <v>343</v>
      </c>
      <c r="E2676" s="9">
        <v>322</v>
      </c>
      <c r="F2676" s="9">
        <v>195</v>
      </c>
    </row>
    <row r="2677" spans="1:6" x14ac:dyDescent="0.3">
      <c r="A2677" s="3" t="s">
        <v>125</v>
      </c>
      <c r="B2677" s="7" t="s">
        <v>50</v>
      </c>
      <c r="C2677" s="7" t="s">
        <v>62</v>
      </c>
      <c r="D2677" s="9">
        <v>353</v>
      </c>
      <c r="E2677" s="9">
        <v>318</v>
      </c>
      <c r="F2677" s="9">
        <v>200</v>
      </c>
    </row>
    <row r="2678" spans="1:6" x14ac:dyDescent="0.3">
      <c r="A2678" s="3" t="s">
        <v>125</v>
      </c>
      <c r="B2678" s="7" t="s">
        <v>50</v>
      </c>
      <c r="C2678" s="7" t="s">
        <v>66</v>
      </c>
      <c r="D2678" s="9">
        <v>354</v>
      </c>
      <c r="E2678" s="9">
        <v>324</v>
      </c>
      <c r="F2678" s="9">
        <v>202</v>
      </c>
    </row>
    <row r="2679" spans="1:6" x14ac:dyDescent="0.3">
      <c r="A2679" s="3" t="s">
        <v>125</v>
      </c>
      <c r="B2679" s="7" t="s">
        <v>50</v>
      </c>
      <c r="C2679" s="7" t="s">
        <v>70</v>
      </c>
      <c r="D2679" s="9">
        <v>352</v>
      </c>
      <c r="E2679" s="9">
        <v>336</v>
      </c>
      <c r="F2679" s="9">
        <v>204</v>
      </c>
    </row>
    <row r="2680" spans="1:6" x14ac:dyDescent="0.3">
      <c r="A2680" s="3" t="s">
        <v>125</v>
      </c>
      <c r="B2680" s="7" t="s">
        <v>50</v>
      </c>
      <c r="C2680" s="7" t="s">
        <v>74</v>
      </c>
      <c r="D2680" s="9">
        <v>355</v>
      </c>
      <c r="E2680" s="9">
        <v>317</v>
      </c>
      <c r="F2680" s="9">
        <v>198</v>
      </c>
    </row>
    <row r="2681" spans="1:6" x14ac:dyDescent="0.3">
      <c r="A2681" s="3" t="s">
        <v>125</v>
      </c>
      <c r="B2681" s="7" t="s">
        <v>50</v>
      </c>
      <c r="C2681" s="7" t="s">
        <v>76</v>
      </c>
      <c r="D2681" s="9">
        <v>354</v>
      </c>
      <c r="E2681" s="9">
        <v>333</v>
      </c>
      <c r="F2681" s="9">
        <v>200</v>
      </c>
    </row>
    <row r="2682" spans="1:6" x14ac:dyDescent="0.3">
      <c r="A2682" s="3" t="s">
        <v>125</v>
      </c>
      <c r="B2682" s="7" t="s">
        <v>51</v>
      </c>
      <c r="C2682" s="7" t="s">
        <v>62</v>
      </c>
      <c r="D2682" s="9">
        <v>394</v>
      </c>
      <c r="E2682" s="9">
        <v>353</v>
      </c>
      <c r="F2682" s="9">
        <v>215</v>
      </c>
    </row>
    <row r="2683" spans="1:6" x14ac:dyDescent="0.3">
      <c r="A2683" s="3" t="s">
        <v>125</v>
      </c>
      <c r="B2683" s="7" t="s">
        <v>51</v>
      </c>
      <c r="C2683" s="7" t="s">
        <v>66</v>
      </c>
      <c r="D2683" s="9">
        <v>395</v>
      </c>
      <c r="E2683" s="9">
        <v>365</v>
      </c>
      <c r="F2683" s="9">
        <v>217</v>
      </c>
    </row>
    <row r="2684" spans="1:6" x14ac:dyDescent="0.3">
      <c r="A2684" s="3" t="s">
        <v>125</v>
      </c>
      <c r="B2684" s="7" t="s">
        <v>51</v>
      </c>
      <c r="C2684" s="7" t="s">
        <v>70</v>
      </c>
      <c r="D2684" s="9">
        <v>393</v>
      </c>
      <c r="E2684" s="9">
        <v>375</v>
      </c>
      <c r="F2684" s="9">
        <v>219</v>
      </c>
    </row>
    <row r="2685" spans="1:6" x14ac:dyDescent="0.3">
      <c r="A2685" s="3" t="s">
        <v>125</v>
      </c>
      <c r="B2685" s="7" t="s">
        <v>51</v>
      </c>
      <c r="C2685" s="7" t="s">
        <v>74</v>
      </c>
      <c r="D2685" s="9">
        <v>396</v>
      </c>
      <c r="E2685" s="9">
        <v>356</v>
      </c>
      <c r="F2685" s="9">
        <v>213</v>
      </c>
    </row>
    <row r="2686" spans="1:6" x14ac:dyDescent="0.3">
      <c r="A2686" s="3" t="s">
        <v>125</v>
      </c>
      <c r="B2686" s="7" t="s">
        <v>51</v>
      </c>
      <c r="C2686" s="7" t="s">
        <v>76</v>
      </c>
      <c r="D2686" s="9">
        <v>395</v>
      </c>
      <c r="E2686" s="9">
        <v>370</v>
      </c>
      <c r="F2686" s="9">
        <v>215</v>
      </c>
    </row>
    <row r="2687" spans="1:6" x14ac:dyDescent="0.3">
      <c r="A2687" s="3" t="s">
        <v>125</v>
      </c>
      <c r="B2687" s="7" t="s">
        <v>52</v>
      </c>
      <c r="C2687" s="7" t="s">
        <v>62</v>
      </c>
      <c r="D2687" s="9">
        <v>290</v>
      </c>
      <c r="E2687" s="9">
        <v>262</v>
      </c>
      <c r="F2687" s="9">
        <v>180</v>
      </c>
    </row>
    <row r="2688" spans="1:6" x14ac:dyDescent="0.3">
      <c r="A2688" s="3" t="s">
        <v>125</v>
      </c>
      <c r="B2688" s="7" t="s">
        <v>52</v>
      </c>
      <c r="C2688" s="7" t="s">
        <v>66</v>
      </c>
      <c r="D2688" s="9">
        <v>291</v>
      </c>
      <c r="E2688" s="9">
        <v>268</v>
      </c>
      <c r="F2688" s="9">
        <v>182</v>
      </c>
    </row>
    <row r="2689" spans="1:6" x14ac:dyDescent="0.3">
      <c r="A2689" s="3" t="s">
        <v>125</v>
      </c>
      <c r="B2689" s="7" t="s">
        <v>52</v>
      </c>
      <c r="C2689" s="7" t="s">
        <v>70</v>
      </c>
      <c r="D2689" s="9">
        <v>289</v>
      </c>
      <c r="E2689" s="9">
        <v>276</v>
      </c>
      <c r="F2689" s="9">
        <v>184</v>
      </c>
    </row>
    <row r="2690" spans="1:6" x14ac:dyDescent="0.3">
      <c r="A2690" s="3" t="s">
        <v>125</v>
      </c>
      <c r="B2690" s="7" t="s">
        <v>52</v>
      </c>
      <c r="C2690" s="7" t="s">
        <v>74</v>
      </c>
      <c r="D2690" s="9">
        <v>291</v>
      </c>
      <c r="E2690" s="9">
        <v>262</v>
      </c>
      <c r="F2690" s="9">
        <v>178</v>
      </c>
    </row>
    <row r="2691" spans="1:6" x14ac:dyDescent="0.3">
      <c r="A2691" s="3" t="s">
        <v>125</v>
      </c>
      <c r="B2691" s="7" t="s">
        <v>52</v>
      </c>
      <c r="C2691" s="7" t="s">
        <v>76</v>
      </c>
      <c r="D2691" s="9">
        <v>291</v>
      </c>
      <c r="E2691" s="9">
        <v>275</v>
      </c>
      <c r="F2691" s="9">
        <v>180</v>
      </c>
    </row>
    <row r="2692" spans="1:6" x14ac:dyDescent="0.3">
      <c r="A2692" s="3" t="s">
        <v>125</v>
      </c>
      <c r="B2692" s="7" t="s">
        <v>54</v>
      </c>
      <c r="C2692" s="7" t="s">
        <v>62</v>
      </c>
      <c r="D2692" s="9">
        <v>186</v>
      </c>
      <c r="E2692" s="9">
        <v>168</v>
      </c>
      <c r="F2692" s="9">
        <v>70</v>
      </c>
    </row>
    <row r="2693" spans="1:6" x14ac:dyDescent="0.3">
      <c r="A2693" s="3" t="s">
        <v>125</v>
      </c>
      <c r="B2693" s="7" t="s">
        <v>54</v>
      </c>
      <c r="C2693" s="7" t="s">
        <v>66</v>
      </c>
      <c r="D2693" s="9">
        <v>187</v>
      </c>
      <c r="E2693" s="9">
        <v>172</v>
      </c>
      <c r="F2693" s="9">
        <v>71</v>
      </c>
    </row>
    <row r="2694" spans="1:6" x14ac:dyDescent="0.3">
      <c r="A2694" s="3" t="s">
        <v>125</v>
      </c>
      <c r="B2694" s="7" t="s">
        <v>54</v>
      </c>
      <c r="C2694" s="7" t="s">
        <v>70</v>
      </c>
      <c r="D2694" s="9">
        <v>185</v>
      </c>
      <c r="E2694" s="9">
        <v>176</v>
      </c>
      <c r="F2694" s="9">
        <v>71</v>
      </c>
    </row>
    <row r="2695" spans="1:6" x14ac:dyDescent="0.3">
      <c r="A2695" s="3" t="s">
        <v>125</v>
      </c>
      <c r="B2695" s="7" t="s">
        <v>54</v>
      </c>
      <c r="C2695" s="7" t="s">
        <v>74</v>
      </c>
      <c r="D2695" s="9">
        <v>187</v>
      </c>
      <c r="E2695" s="9">
        <v>168</v>
      </c>
      <c r="F2695" s="9">
        <v>69</v>
      </c>
    </row>
    <row r="2696" spans="1:6" x14ac:dyDescent="0.3">
      <c r="A2696" s="3" t="s">
        <v>125</v>
      </c>
      <c r="B2696" s="7" t="s">
        <v>54</v>
      </c>
      <c r="C2696" s="7" t="s">
        <v>76</v>
      </c>
      <c r="D2696" s="9">
        <v>186</v>
      </c>
      <c r="E2696" s="9">
        <v>175</v>
      </c>
      <c r="F2696" s="9">
        <v>70</v>
      </c>
    </row>
    <row r="2697" spans="1:6" x14ac:dyDescent="0.3">
      <c r="A2697" s="3" t="s">
        <v>125</v>
      </c>
      <c r="B2697" s="7" t="s">
        <v>55</v>
      </c>
      <c r="C2697" s="7" t="s">
        <v>62</v>
      </c>
      <c r="D2697" s="9">
        <v>207</v>
      </c>
      <c r="E2697" s="9">
        <v>187</v>
      </c>
      <c r="F2697" s="9">
        <v>80</v>
      </c>
    </row>
    <row r="2698" spans="1:6" x14ac:dyDescent="0.3">
      <c r="A2698" s="3" t="s">
        <v>125</v>
      </c>
      <c r="B2698" s="7" t="s">
        <v>55</v>
      </c>
      <c r="C2698" s="7" t="s">
        <v>66</v>
      </c>
      <c r="D2698" s="9">
        <v>208</v>
      </c>
      <c r="E2698" s="9">
        <v>192</v>
      </c>
      <c r="F2698" s="9">
        <v>81</v>
      </c>
    </row>
    <row r="2699" spans="1:6" x14ac:dyDescent="0.3">
      <c r="A2699" s="3" t="s">
        <v>125</v>
      </c>
      <c r="B2699" s="7" t="s">
        <v>55</v>
      </c>
      <c r="C2699" s="7" t="s">
        <v>70</v>
      </c>
      <c r="D2699" s="9">
        <v>206</v>
      </c>
      <c r="E2699" s="9">
        <v>195</v>
      </c>
      <c r="F2699" s="9">
        <v>82</v>
      </c>
    </row>
    <row r="2700" spans="1:6" x14ac:dyDescent="0.3">
      <c r="A2700" s="3" t="s">
        <v>125</v>
      </c>
      <c r="B2700" s="7" t="s">
        <v>55</v>
      </c>
      <c r="C2700" s="7" t="s">
        <v>74</v>
      </c>
      <c r="D2700" s="9">
        <v>208</v>
      </c>
      <c r="E2700" s="9">
        <v>186</v>
      </c>
      <c r="F2700" s="9">
        <v>79</v>
      </c>
    </row>
    <row r="2701" spans="1:6" x14ac:dyDescent="0.3">
      <c r="A2701" s="3" t="s">
        <v>125</v>
      </c>
      <c r="B2701" s="7" t="s">
        <v>55</v>
      </c>
      <c r="C2701" s="7" t="s">
        <v>76</v>
      </c>
      <c r="D2701" s="9">
        <v>207</v>
      </c>
      <c r="E2701" s="9">
        <v>196</v>
      </c>
      <c r="F2701" s="9">
        <v>80</v>
      </c>
    </row>
    <row r="2702" spans="1:6" x14ac:dyDescent="0.3">
      <c r="A2702" s="3" t="s">
        <v>125</v>
      </c>
      <c r="B2702" s="7" t="s">
        <v>56</v>
      </c>
      <c r="C2702" s="7" t="s">
        <v>62</v>
      </c>
      <c r="D2702" s="9">
        <v>228</v>
      </c>
      <c r="E2702" s="9">
        <v>205</v>
      </c>
      <c r="F2702" s="9">
        <v>90</v>
      </c>
    </row>
    <row r="2703" spans="1:6" x14ac:dyDescent="0.3">
      <c r="A2703" s="3" t="s">
        <v>125</v>
      </c>
      <c r="B2703" s="7" t="s">
        <v>56</v>
      </c>
      <c r="C2703" s="7" t="s">
        <v>66</v>
      </c>
      <c r="D2703" s="9">
        <v>229</v>
      </c>
      <c r="E2703" s="9">
        <v>212</v>
      </c>
      <c r="F2703" s="9">
        <v>91</v>
      </c>
    </row>
    <row r="2704" spans="1:6" x14ac:dyDescent="0.3">
      <c r="A2704" s="3" t="s">
        <v>125</v>
      </c>
      <c r="B2704" s="7" t="s">
        <v>56</v>
      </c>
      <c r="C2704" s="7" t="s">
        <v>70</v>
      </c>
      <c r="D2704" s="9">
        <v>227</v>
      </c>
      <c r="E2704" s="9">
        <v>216</v>
      </c>
      <c r="F2704" s="9">
        <v>92</v>
      </c>
    </row>
    <row r="2705" spans="1:6" x14ac:dyDescent="0.3">
      <c r="A2705" s="3" t="s">
        <v>125</v>
      </c>
      <c r="B2705" s="7" t="s">
        <v>56</v>
      </c>
      <c r="C2705" s="7" t="s">
        <v>74</v>
      </c>
      <c r="D2705" s="9">
        <v>229</v>
      </c>
      <c r="E2705" s="9">
        <v>209</v>
      </c>
      <c r="F2705" s="9">
        <v>89</v>
      </c>
    </row>
    <row r="2706" spans="1:6" x14ac:dyDescent="0.3">
      <c r="A2706" s="3" t="s">
        <v>125</v>
      </c>
      <c r="B2706" s="7" t="s">
        <v>56</v>
      </c>
      <c r="C2706" s="7" t="s">
        <v>76</v>
      </c>
      <c r="D2706" s="9">
        <v>228</v>
      </c>
      <c r="E2706" s="9">
        <v>215</v>
      </c>
      <c r="F2706" s="9">
        <v>90</v>
      </c>
    </row>
    <row r="2707" spans="1:6" x14ac:dyDescent="0.3">
      <c r="A2707" s="3" t="s">
        <v>125</v>
      </c>
      <c r="B2707" s="7" t="s">
        <v>57</v>
      </c>
      <c r="C2707" s="7" t="s">
        <v>62</v>
      </c>
      <c r="D2707" s="9">
        <v>197</v>
      </c>
      <c r="E2707" s="9">
        <v>177</v>
      </c>
      <c r="F2707" s="9">
        <v>85</v>
      </c>
    </row>
    <row r="2708" spans="1:6" x14ac:dyDescent="0.3">
      <c r="A2708" s="3" t="s">
        <v>125</v>
      </c>
      <c r="B2708" s="7" t="s">
        <v>57</v>
      </c>
      <c r="C2708" s="7" t="s">
        <v>66</v>
      </c>
      <c r="D2708" s="9">
        <v>198</v>
      </c>
      <c r="E2708" s="9">
        <v>184</v>
      </c>
      <c r="F2708" s="9">
        <v>86</v>
      </c>
    </row>
    <row r="2709" spans="1:6" x14ac:dyDescent="0.3">
      <c r="A2709" s="3" t="s">
        <v>125</v>
      </c>
      <c r="B2709" s="7" t="s">
        <v>57</v>
      </c>
      <c r="C2709" s="7" t="s">
        <v>70</v>
      </c>
      <c r="D2709" s="9">
        <v>196</v>
      </c>
      <c r="E2709" s="9">
        <v>186</v>
      </c>
      <c r="F2709" s="9">
        <v>87</v>
      </c>
    </row>
    <row r="2710" spans="1:6" x14ac:dyDescent="0.3">
      <c r="A2710" s="3" t="s">
        <v>125</v>
      </c>
      <c r="B2710" s="7" t="s">
        <v>57</v>
      </c>
      <c r="C2710" s="7" t="s">
        <v>74</v>
      </c>
      <c r="D2710" s="9">
        <v>198</v>
      </c>
      <c r="E2710" s="9">
        <v>178</v>
      </c>
      <c r="F2710" s="9">
        <v>84</v>
      </c>
    </row>
    <row r="2711" spans="1:6" x14ac:dyDescent="0.3">
      <c r="A2711" s="3" t="s">
        <v>125</v>
      </c>
      <c r="B2711" s="7" t="s">
        <v>57</v>
      </c>
      <c r="C2711" s="7" t="s">
        <v>76</v>
      </c>
      <c r="D2711" s="9">
        <v>197</v>
      </c>
      <c r="E2711" s="9">
        <v>186</v>
      </c>
      <c r="F2711" s="9">
        <v>85</v>
      </c>
    </row>
    <row r="2712" spans="1:6" x14ac:dyDescent="0.3">
      <c r="A2712" s="3" t="s">
        <v>125</v>
      </c>
      <c r="B2712" s="7" t="s">
        <v>58</v>
      </c>
      <c r="C2712" s="7" t="s">
        <v>62</v>
      </c>
      <c r="D2712" s="9">
        <v>5826</v>
      </c>
      <c r="E2712" s="9">
        <v>5216</v>
      </c>
      <c r="F2712" s="9">
        <v>950</v>
      </c>
    </row>
    <row r="2713" spans="1:6" x14ac:dyDescent="0.3">
      <c r="A2713" s="3" t="s">
        <v>125</v>
      </c>
      <c r="B2713" s="7" t="s">
        <v>58</v>
      </c>
      <c r="C2713" s="7" t="s">
        <v>66</v>
      </c>
      <c r="D2713" s="9">
        <v>5843</v>
      </c>
      <c r="E2713" s="9">
        <v>5362</v>
      </c>
      <c r="F2713" s="9">
        <v>960</v>
      </c>
    </row>
    <row r="2714" spans="1:6" x14ac:dyDescent="0.3">
      <c r="A2714" s="3" t="s">
        <v>125</v>
      </c>
      <c r="B2714" s="7" t="s">
        <v>58</v>
      </c>
      <c r="C2714" s="7" t="s">
        <v>70</v>
      </c>
      <c r="D2714" s="9">
        <v>5809</v>
      </c>
      <c r="E2714" s="9">
        <v>5487</v>
      </c>
      <c r="F2714" s="9">
        <v>969</v>
      </c>
    </row>
    <row r="2715" spans="1:6" x14ac:dyDescent="0.3">
      <c r="A2715" s="3" t="s">
        <v>125</v>
      </c>
      <c r="B2715" s="7" t="s">
        <v>58</v>
      </c>
      <c r="C2715" s="7" t="s">
        <v>74</v>
      </c>
      <c r="D2715" s="9">
        <v>5855</v>
      </c>
      <c r="E2715" s="9">
        <v>5253</v>
      </c>
      <c r="F2715" s="9">
        <v>940</v>
      </c>
    </row>
    <row r="2716" spans="1:6" x14ac:dyDescent="0.3">
      <c r="A2716" s="3" t="s">
        <v>125</v>
      </c>
      <c r="B2716" s="7" t="s">
        <v>58</v>
      </c>
      <c r="C2716" s="7" t="s">
        <v>76</v>
      </c>
      <c r="D2716" s="9">
        <v>5838</v>
      </c>
      <c r="E2716" s="9">
        <v>5530</v>
      </c>
      <c r="F2716" s="9">
        <v>950</v>
      </c>
    </row>
    <row r="2717" spans="1:6" x14ac:dyDescent="0.3">
      <c r="A2717" s="3" t="s">
        <v>125</v>
      </c>
      <c r="B2717" s="7" t="s">
        <v>59</v>
      </c>
      <c r="C2717" s="7" t="s">
        <v>62</v>
      </c>
      <c r="D2717" s="9">
        <v>5670</v>
      </c>
      <c r="E2717" s="9">
        <v>5062</v>
      </c>
      <c r="F2717" s="9">
        <v>930</v>
      </c>
    </row>
    <row r="2718" spans="1:6" x14ac:dyDescent="0.3">
      <c r="A2718" s="3" t="s">
        <v>125</v>
      </c>
      <c r="B2718" s="7" t="s">
        <v>59</v>
      </c>
      <c r="C2718" s="7" t="s">
        <v>66</v>
      </c>
      <c r="D2718" s="9">
        <v>5687</v>
      </c>
      <c r="E2718" s="9">
        <v>5245</v>
      </c>
      <c r="F2718" s="9">
        <v>939</v>
      </c>
    </row>
    <row r="2719" spans="1:6" x14ac:dyDescent="0.3">
      <c r="A2719" s="3" t="s">
        <v>125</v>
      </c>
      <c r="B2719" s="7" t="s">
        <v>59</v>
      </c>
      <c r="C2719" s="7" t="s">
        <v>70</v>
      </c>
      <c r="D2719" s="9">
        <v>5653</v>
      </c>
      <c r="E2719" s="9">
        <v>5404</v>
      </c>
      <c r="F2719" s="9">
        <v>949</v>
      </c>
    </row>
    <row r="2720" spans="1:6" x14ac:dyDescent="0.3">
      <c r="A2720" s="3" t="s">
        <v>125</v>
      </c>
      <c r="B2720" s="7" t="s">
        <v>59</v>
      </c>
      <c r="C2720" s="7" t="s">
        <v>74</v>
      </c>
      <c r="D2720" s="9">
        <v>5698</v>
      </c>
      <c r="E2720" s="9">
        <v>5113</v>
      </c>
      <c r="F2720" s="9">
        <v>921</v>
      </c>
    </row>
    <row r="2721" spans="1:6" x14ac:dyDescent="0.3">
      <c r="A2721" s="3" t="s">
        <v>125</v>
      </c>
      <c r="B2721" s="7" t="s">
        <v>59</v>
      </c>
      <c r="C2721" s="7" t="s">
        <v>76</v>
      </c>
      <c r="D2721" s="9">
        <v>5681</v>
      </c>
      <c r="E2721" s="9">
        <v>5302</v>
      </c>
      <c r="F2721" s="9">
        <v>930</v>
      </c>
    </row>
    <row r="2722" spans="1:6" x14ac:dyDescent="0.3">
      <c r="A2722" s="3" t="s">
        <v>125</v>
      </c>
      <c r="B2722" s="7" t="s">
        <v>60</v>
      </c>
      <c r="C2722" s="7" t="s">
        <v>62</v>
      </c>
      <c r="D2722" s="9">
        <v>5514</v>
      </c>
      <c r="E2722" s="9">
        <v>4982</v>
      </c>
      <c r="F2722" s="9">
        <v>920</v>
      </c>
    </row>
    <row r="2723" spans="1:6" x14ac:dyDescent="0.3">
      <c r="A2723" s="3" t="s">
        <v>125</v>
      </c>
      <c r="B2723" s="7" t="s">
        <v>60</v>
      </c>
      <c r="C2723" s="7" t="s">
        <v>66</v>
      </c>
      <c r="D2723" s="9">
        <v>5531</v>
      </c>
      <c r="E2723" s="9">
        <v>5111</v>
      </c>
      <c r="F2723" s="9">
        <v>929</v>
      </c>
    </row>
    <row r="2724" spans="1:6" x14ac:dyDescent="0.3">
      <c r="A2724" s="3" t="s">
        <v>125</v>
      </c>
      <c r="B2724" s="7" t="s">
        <v>60</v>
      </c>
      <c r="C2724" s="7" t="s">
        <v>70</v>
      </c>
      <c r="D2724" s="9">
        <v>5497</v>
      </c>
      <c r="E2724" s="9">
        <v>5167</v>
      </c>
      <c r="F2724" s="9">
        <v>938</v>
      </c>
    </row>
    <row r="2725" spans="1:6" x14ac:dyDescent="0.3">
      <c r="A2725" s="3" t="s">
        <v>125</v>
      </c>
      <c r="B2725" s="7" t="s">
        <v>60</v>
      </c>
      <c r="C2725" s="7" t="s">
        <v>74</v>
      </c>
      <c r="D2725" s="9">
        <v>5542</v>
      </c>
      <c r="E2725" s="9">
        <v>5001</v>
      </c>
      <c r="F2725" s="9">
        <v>911</v>
      </c>
    </row>
    <row r="2726" spans="1:6" x14ac:dyDescent="0.3">
      <c r="A2726" s="3" t="s">
        <v>125</v>
      </c>
      <c r="B2726" s="7" t="s">
        <v>60</v>
      </c>
      <c r="C2726" s="7" t="s">
        <v>76</v>
      </c>
      <c r="D2726" s="9">
        <v>5525</v>
      </c>
      <c r="E2726" s="9">
        <v>5152</v>
      </c>
      <c r="F2726" s="9">
        <v>920</v>
      </c>
    </row>
    <row r="2727" spans="1:6" x14ac:dyDescent="0.3">
      <c r="A2727" s="3" t="s">
        <v>125</v>
      </c>
      <c r="B2727" s="7" t="s">
        <v>61</v>
      </c>
      <c r="C2727" s="7" t="s">
        <v>62</v>
      </c>
      <c r="D2727" s="9">
        <v>1353</v>
      </c>
      <c r="E2727" s="9">
        <v>1220</v>
      </c>
      <c r="F2727" s="9">
        <v>345</v>
      </c>
    </row>
    <row r="2728" spans="1:6" x14ac:dyDescent="0.3">
      <c r="A2728" s="3" t="s">
        <v>125</v>
      </c>
      <c r="B2728" s="7" t="s">
        <v>61</v>
      </c>
      <c r="C2728" s="7" t="s">
        <v>66</v>
      </c>
      <c r="D2728" s="9">
        <v>1357</v>
      </c>
      <c r="E2728" s="9">
        <v>1239</v>
      </c>
      <c r="F2728" s="9">
        <v>348</v>
      </c>
    </row>
    <row r="2729" spans="1:6" x14ac:dyDescent="0.3">
      <c r="A2729" s="3" t="s">
        <v>125</v>
      </c>
      <c r="B2729" s="7" t="s">
        <v>61</v>
      </c>
      <c r="C2729" s="7" t="s">
        <v>70</v>
      </c>
      <c r="D2729" s="9">
        <v>1349</v>
      </c>
      <c r="E2729" s="9">
        <v>1285</v>
      </c>
      <c r="F2729" s="9">
        <v>352</v>
      </c>
    </row>
    <row r="2730" spans="1:6" x14ac:dyDescent="0.3">
      <c r="A2730" s="3" t="s">
        <v>125</v>
      </c>
      <c r="B2730" s="7" t="s">
        <v>61</v>
      </c>
      <c r="C2730" s="7" t="s">
        <v>74</v>
      </c>
      <c r="D2730" s="9">
        <v>1360</v>
      </c>
      <c r="E2730" s="9">
        <v>1224</v>
      </c>
      <c r="F2730" s="9">
        <v>342</v>
      </c>
    </row>
    <row r="2731" spans="1:6" x14ac:dyDescent="0.3">
      <c r="A2731" s="3" t="s">
        <v>125</v>
      </c>
      <c r="B2731" s="7" t="s">
        <v>61</v>
      </c>
      <c r="C2731" s="7" t="s">
        <v>76</v>
      </c>
      <c r="D2731" s="9">
        <v>1356</v>
      </c>
      <c r="E2731" s="9">
        <v>1269</v>
      </c>
      <c r="F2731" s="9">
        <v>345</v>
      </c>
    </row>
    <row r="2732" spans="1:6" x14ac:dyDescent="0.3">
      <c r="A2732" s="3" t="s">
        <v>126</v>
      </c>
      <c r="B2732" s="7" t="s">
        <v>46</v>
      </c>
      <c r="C2732" s="7" t="s">
        <v>62</v>
      </c>
      <c r="D2732" s="9">
        <v>332</v>
      </c>
      <c r="E2732" s="9">
        <v>298</v>
      </c>
      <c r="F2732" s="9">
        <v>185</v>
      </c>
    </row>
    <row r="2733" spans="1:6" x14ac:dyDescent="0.3">
      <c r="A2733" s="3" t="s">
        <v>126</v>
      </c>
      <c r="B2733" s="7" t="s">
        <v>46</v>
      </c>
      <c r="C2733" s="7" t="s">
        <v>66</v>
      </c>
      <c r="D2733" s="9">
        <v>333</v>
      </c>
      <c r="E2733" s="9">
        <v>307</v>
      </c>
      <c r="F2733" s="9">
        <v>187</v>
      </c>
    </row>
    <row r="2734" spans="1:6" x14ac:dyDescent="0.3">
      <c r="A2734" s="3" t="s">
        <v>126</v>
      </c>
      <c r="B2734" s="7" t="s">
        <v>46</v>
      </c>
      <c r="C2734" s="7" t="s">
        <v>70</v>
      </c>
      <c r="D2734" s="9">
        <v>331</v>
      </c>
      <c r="E2734" s="9">
        <v>312</v>
      </c>
      <c r="F2734" s="9">
        <v>189</v>
      </c>
    </row>
    <row r="2735" spans="1:6" x14ac:dyDescent="0.3">
      <c r="A2735" s="3" t="s">
        <v>126</v>
      </c>
      <c r="B2735" s="7" t="s">
        <v>46</v>
      </c>
      <c r="C2735" s="7" t="s">
        <v>74</v>
      </c>
      <c r="D2735" s="9">
        <v>334</v>
      </c>
      <c r="E2735" s="9">
        <v>300</v>
      </c>
      <c r="F2735" s="9">
        <v>183</v>
      </c>
    </row>
    <row r="2736" spans="1:6" x14ac:dyDescent="0.3">
      <c r="A2736" s="3" t="s">
        <v>126</v>
      </c>
      <c r="B2736" s="7" t="s">
        <v>46</v>
      </c>
      <c r="C2736" s="7" t="s">
        <v>76</v>
      </c>
      <c r="D2736" s="9">
        <v>333</v>
      </c>
      <c r="E2736" s="9">
        <v>316</v>
      </c>
      <c r="F2736" s="9">
        <v>185</v>
      </c>
    </row>
    <row r="2737" spans="1:6" x14ac:dyDescent="0.3">
      <c r="A2737" s="3" t="s">
        <v>126</v>
      </c>
      <c r="B2737" s="7" t="s">
        <v>49</v>
      </c>
      <c r="C2737" s="7" t="s">
        <v>62</v>
      </c>
      <c r="D2737" s="9">
        <v>342</v>
      </c>
      <c r="E2737" s="9">
        <v>307</v>
      </c>
      <c r="F2737" s="9">
        <v>195</v>
      </c>
    </row>
    <row r="2738" spans="1:6" x14ac:dyDescent="0.3">
      <c r="A2738" s="3" t="s">
        <v>126</v>
      </c>
      <c r="B2738" s="7" t="s">
        <v>49</v>
      </c>
      <c r="C2738" s="7" t="s">
        <v>66</v>
      </c>
      <c r="D2738" s="9">
        <v>343</v>
      </c>
      <c r="E2738" s="9">
        <v>316</v>
      </c>
      <c r="F2738" s="9">
        <v>197</v>
      </c>
    </row>
    <row r="2739" spans="1:6" x14ac:dyDescent="0.3">
      <c r="A2739" s="3" t="s">
        <v>126</v>
      </c>
      <c r="B2739" s="7" t="s">
        <v>49</v>
      </c>
      <c r="C2739" s="7" t="s">
        <v>70</v>
      </c>
      <c r="D2739" s="9">
        <v>341</v>
      </c>
      <c r="E2739" s="9">
        <v>322</v>
      </c>
      <c r="F2739" s="9">
        <v>199</v>
      </c>
    </row>
    <row r="2740" spans="1:6" x14ac:dyDescent="0.3">
      <c r="A2740" s="3" t="s">
        <v>126</v>
      </c>
      <c r="B2740" s="7" t="s">
        <v>49</v>
      </c>
      <c r="C2740" s="7" t="s">
        <v>74</v>
      </c>
      <c r="D2740" s="9">
        <v>344</v>
      </c>
      <c r="E2740" s="9">
        <v>309</v>
      </c>
      <c r="F2740" s="9">
        <v>193</v>
      </c>
    </row>
    <row r="2741" spans="1:6" x14ac:dyDescent="0.3">
      <c r="A2741" s="3" t="s">
        <v>126</v>
      </c>
      <c r="B2741" s="7" t="s">
        <v>49</v>
      </c>
      <c r="C2741" s="7" t="s">
        <v>76</v>
      </c>
      <c r="D2741" s="9">
        <v>343</v>
      </c>
      <c r="E2741" s="9">
        <v>324</v>
      </c>
      <c r="F2741" s="9">
        <v>195</v>
      </c>
    </row>
    <row r="2742" spans="1:6" x14ac:dyDescent="0.3">
      <c r="A2742" s="3" t="s">
        <v>126</v>
      </c>
      <c r="B2742" s="7" t="s">
        <v>50</v>
      </c>
      <c r="C2742" s="7" t="s">
        <v>62</v>
      </c>
      <c r="D2742" s="9">
        <v>353</v>
      </c>
      <c r="E2742" s="9">
        <v>315</v>
      </c>
      <c r="F2742" s="9">
        <v>200</v>
      </c>
    </row>
    <row r="2743" spans="1:6" x14ac:dyDescent="0.3">
      <c r="A2743" s="3" t="s">
        <v>126</v>
      </c>
      <c r="B2743" s="7" t="s">
        <v>50</v>
      </c>
      <c r="C2743" s="7" t="s">
        <v>66</v>
      </c>
      <c r="D2743" s="9">
        <v>354</v>
      </c>
      <c r="E2743" s="9">
        <v>324</v>
      </c>
      <c r="F2743" s="9">
        <v>202</v>
      </c>
    </row>
    <row r="2744" spans="1:6" x14ac:dyDescent="0.3">
      <c r="A2744" s="3" t="s">
        <v>126</v>
      </c>
      <c r="B2744" s="7" t="s">
        <v>50</v>
      </c>
      <c r="C2744" s="7" t="s">
        <v>70</v>
      </c>
      <c r="D2744" s="9">
        <v>352</v>
      </c>
      <c r="E2744" s="9">
        <v>333</v>
      </c>
      <c r="F2744" s="9">
        <v>204</v>
      </c>
    </row>
    <row r="2745" spans="1:6" x14ac:dyDescent="0.3">
      <c r="A2745" s="3" t="s">
        <v>126</v>
      </c>
      <c r="B2745" s="7" t="s">
        <v>50</v>
      </c>
      <c r="C2745" s="7" t="s">
        <v>74</v>
      </c>
      <c r="D2745" s="9">
        <v>355</v>
      </c>
      <c r="E2745" s="9">
        <v>318</v>
      </c>
      <c r="F2745" s="9">
        <v>198</v>
      </c>
    </row>
    <row r="2746" spans="1:6" x14ac:dyDescent="0.3">
      <c r="A2746" s="3" t="s">
        <v>126</v>
      </c>
      <c r="B2746" s="7" t="s">
        <v>50</v>
      </c>
      <c r="C2746" s="7" t="s">
        <v>76</v>
      </c>
      <c r="D2746" s="9">
        <v>354</v>
      </c>
      <c r="E2746" s="9">
        <v>336</v>
      </c>
      <c r="F2746" s="9">
        <v>200</v>
      </c>
    </row>
    <row r="2747" spans="1:6" x14ac:dyDescent="0.3">
      <c r="A2747" s="3" t="s">
        <v>126</v>
      </c>
      <c r="B2747" s="7" t="s">
        <v>51</v>
      </c>
      <c r="C2747" s="7" t="s">
        <v>62</v>
      </c>
      <c r="D2747" s="9">
        <v>394</v>
      </c>
      <c r="E2747" s="9">
        <v>357</v>
      </c>
      <c r="F2747" s="9">
        <v>215</v>
      </c>
    </row>
    <row r="2748" spans="1:6" x14ac:dyDescent="0.3">
      <c r="A2748" s="3" t="s">
        <v>126</v>
      </c>
      <c r="B2748" s="7" t="s">
        <v>51</v>
      </c>
      <c r="C2748" s="7" t="s">
        <v>66</v>
      </c>
      <c r="D2748" s="9">
        <v>395</v>
      </c>
      <c r="E2748" s="9">
        <v>363</v>
      </c>
      <c r="F2748" s="9">
        <v>217</v>
      </c>
    </row>
    <row r="2749" spans="1:6" x14ac:dyDescent="0.3">
      <c r="A2749" s="3" t="s">
        <v>126</v>
      </c>
      <c r="B2749" s="7" t="s">
        <v>51</v>
      </c>
      <c r="C2749" s="7" t="s">
        <v>70</v>
      </c>
      <c r="D2749" s="9">
        <v>393</v>
      </c>
      <c r="E2749" s="9">
        <v>374</v>
      </c>
      <c r="F2749" s="9">
        <v>219</v>
      </c>
    </row>
    <row r="2750" spans="1:6" x14ac:dyDescent="0.3">
      <c r="A2750" s="3" t="s">
        <v>126</v>
      </c>
      <c r="B2750" s="7" t="s">
        <v>51</v>
      </c>
      <c r="C2750" s="7" t="s">
        <v>74</v>
      </c>
      <c r="D2750" s="9">
        <v>396</v>
      </c>
      <c r="E2750" s="9">
        <v>356</v>
      </c>
      <c r="F2750" s="9">
        <v>213</v>
      </c>
    </row>
    <row r="2751" spans="1:6" x14ac:dyDescent="0.3">
      <c r="A2751" s="3" t="s">
        <v>126</v>
      </c>
      <c r="B2751" s="7" t="s">
        <v>51</v>
      </c>
      <c r="C2751" s="7" t="s">
        <v>76</v>
      </c>
      <c r="D2751" s="9">
        <v>395</v>
      </c>
      <c r="E2751" s="9">
        <v>371</v>
      </c>
      <c r="F2751" s="9">
        <v>215</v>
      </c>
    </row>
    <row r="2752" spans="1:6" x14ac:dyDescent="0.3">
      <c r="A2752" s="3" t="s">
        <v>126</v>
      </c>
      <c r="B2752" s="7" t="s">
        <v>52</v>
      </c>
      <c r="C2752" s="7" t="s">
        <v>62</v>
      </c>
      <c r="D2752" s="9">
        <v>290</v>
      </c>
      <c r="E2752" s="9">
        <v>261</v>
      </c>
      <c r="F2752" s="9">
        <v>180</v>
      </c>
    </row>
    <row r="2753" spans="1:6" x14ac:dyDescent="0.3">
      <c r="A2753" s="3" t="s">
        <v>126</v>
      </c>
      <c r="B2753" s="7" t="s">
        <v>52</v>
      </c>
      <c r="C2753" s="7" t="s">
        <v>66</v>
      </c>
      <c r="D2753" s="9">
        <v>291</v>
      </c>
      <c r="E2753" s="9">
        <v>265</v>
      </c>
      <c r="F2753" s="9">
        <v>182</v>
      </c>
    </row>
    <row r="2754" spans="1:6" x14ac:dyDescent="0.3">
      <c r="A2754" s="3" t="s">
        <v>126</v>
      </c>
      <c r="B2754" s="7" t="s">
        <v>52</v>
      </c>
      <c r="C2754" s="7" t="s">
        <v>70</v>
      </c>
      <c r="D2754" s="9">
        <v>289</v>
      </c>
      <c r="E2754" s="9">
        <v>276</v>
      </c>
      <c r="F2754" s="9">
        <v>184</v>
      </c>
    </row>
    <row r="2755" spans="1:6" x14ac:dyDescent="0.3">
      <c r="A2755" s="3" t="s">
        <v>126</v>
      </c>
      <c r="B2755" s="7" t="s">
        <v>52</v>
      </c>
      <c r="C2755" s="7" t="s">
        <v>74</v>
      </c>
      <c r="D2755" s="9">
        <v>291</v>
      </c>
      <c r="E2755" s="9">
        <v>261</v>
      </c>
      <c r="F2755" s="9">
        <v>178</v>
      </c>
    </row>
    <row r="2756" spans="1:6" x14ac:dyDescent="0.3">
      <c r="A2756" s="3" t="s">
        <v>126</v>
      </c>
      <c r="B2756" s="7" t="s">
        <v>52</v>
      </c>
      <c r="C2756" s="7" t="s">
        <v>76</v>
      </c>
      <c r="D2756" s="9">
        <v>291</v>
      </c>
      <c r="E2756" s="9">
        <v>271</v>
      </c>
      <c r="F2756" s="9">
        <v>180</v>
      </c>
    </row>
    <row r="2757" spans="1:6" x14ac:dyDescent="0.3">
      <c r="A2757" s="3" t="s">
        <v>126</v>
      </c>
      <c r="B2757" s="7" t="s">
        <v>54</v>
      </c>
      <c r="C2757" s="7" t="s">
        <v>62</v>
      </c>
      <c r="D2757" s="9">
        <v>186</v>
      </c>
      <c r="E2757" s="9">
        <v>168</v>
      </c>
      <c r="F2757" s="9">
        <v>70</v>
      </c>
    </row>
    <row r="2758" spans="1:6" x14ac:dyDescent="0.3">
      <c r="A2758" s="3" t="s">
        <v>126</v>
      </c>
      <c r="B2758" s="7" t="s">
        <v>54</v>
      </c>
      <c r="C2758" s="7" t="s">
        <v>66</v>
      </c>
      <c r="D2758" s="9">
        <v>187</v>
      </c>
      <c r="E2758" s="9">
        <v>172</v>
      </c>
      <c r="F2758" s="9">
        <v>71</v>
      </c>
    </row>
    <row r="2759" spans="1:6" x14ac:dyDescent="0.3">
      <c r="A2759" s="3" t="s">
        <v>126</v>
      </c>
      <c r="B2759" s="7" t="s">
        <v>54</v>
      </c>
      <c r="C2759" s="7" t="s">
        <v>70</v>
      </c>
      <c r="D2759" s="9">
        <v>185</v>
      </c>
      <c r="E2759" s="9">
        <v>175</v>
      </c>
      <c r="F2759" s="9">
        <v>71</v>
      </c>
    </row>
    <row r="2760" spans="1:6" x14ac:dyDescent="0.3">
      <c r="A2760" s="3" t="s">
        <v>126</v>
      </c>
      <c r="B2760" s="7" t="s">
        <v>54</v>
      </c>
      <c r="C2760" s="7" t="s">
        <v>74</v>
      </c>
      <c r="D2760" s="9">
        <v>187</v>
      </c>
      <c r="E2760" s="9">
        <v>168</v>
      </c>
      <c r="F2760" s="9">
        <v>69</v>
      </c>
    </row>
    <row r="2761" spans="1:6" x14ac:dyDescent="0.3">
      <c r="A2761" s="3" t="s">
        <v>126</v>
      </c>
      <c r="B2761" s="7" t="s">
        <v>54</v>
      </c>
      <c r="C2761" s="7" t="s">
        <v>76</v>
      </c>
      <c r="D2761" s="9">
        <v>186</v>
      </c>
      <c r="E2761" s="9">
        <v>176</v>
      </c>
      <c r="F2761" s="9">
        <v>70</v>
      </c>
    </row>
    <row r="2762" spans="1:6" x14ac:dyDescent="0.3">
      <c r="A2762" s="3" t="s">
        <v>126</v>
      </c>
      <c r="B2762" s="7" t="s">
        <v>55</v>
      </c>
      <c r="C2762" s="7" t="s">
        <v>62</v>
      </c>
      <c r="D2762" s="9">
        <v>207</v>
      </c>
      <c r="E2762" s="9">
        <v>185</v>
      </c>
      <c r="F2762" s="9">
        <v>80</v>
      </c>
    </row>
    <row r="2763" spans="1:6" x14ac:dyDescent="0.3">
      <c r="A2763" s="3" t="s">
        <v>126</v>
      </c>
      <c r="B2763" s="7" t="s">
        <v>55</v>
      </c>
      <c r="C2763" s="7" t="s">
        <v>66</v>
      </c>
      <c r="D2763" s="9">
        <v>208</v>
      </c>
      <c r="E2763" s="9">
        <v>189</v>
      </c>
      <c r="F2763" s="9">
        <v>81</v>
      </c>
    </row>
    <row r="2764" spans="1:6" x14ac:dyDescent="0.3">
      <c r="A2764" s="3" t="s">
        <v>126</v>
      </c>
      <c r="B2764" s="7" t="s">
        <v>55</v>
      </c>
      <c r="C2764" s="7" t="s">
        <v>70</v>
      </c>
      <c r="D2764" s="9">
        <v>206</v>
      </c>
      <c r="E2764" s="9">
        <v>195</v>
      </c>
      <c r="F2764" s="9">
        <v>82</v>
      </c>
    </row>
    <row r="2765" spans="1:6" x14ac:dyDescent="0.3">
      <c r="A2765" s="3" t="s">
        <v>126</v>
      </c>
      <c r="B2765" s="7" t="s">
        <v>55</v>
      </c>
      <c r="C2765" s="7" t="s">
        <v>74</v>
      </c>
      <c r="D2765" s="9">
        <v>208</v>
      </c>
      <c r="E2765" s="9">
        <v>185</v>
      </c>
      <c r="F2765" s="9">
        <v>79</v>
      </c>
    </row>
    <row r="2766" spans="1:6" x14ac:dyDescent="0.3">
      <c r="A2766" s="3" t="s">
        <v>126</v>
      </c>
      <c r="B2766" s="7" t="s">
        <v>55</v>
      </c>
      <c r="C2766" s="7" t="s">
        <v>76</v>
      </c>
      <c r="D2766" s="9">
        <v>207</v>
      </c>
      <c r="E2766" s="9">
        <v>195</v>
      </c>
      <c r="F2766" s="9">
        <v>80</v>
      </c>
    </row>
    <row r="2767" spans="1:6" x14ac:dyDescent="0.3">
      <c r="A2767" s="3" t="s">
        <v>126</v>
      </c>
      <c r="B2767" s="7" t="s">
        <v>56</v>
      </c>
      <c r="C2767" s="7" t="s">
        <v>62</v>
      </c>
      <c r="D2767" s="9">
        <v>228</v>
      </c>
      <c r="E2767" s="9">
        <v>205</v>
      </c>
      <c r="F2767" s="9">
        <v>90</v>
      </c>
    </row>
    <row r="2768" spans="1:6" x14ac:dyDescent="0.3">
      <c r="A2768" s="3" t="s">
        <v>126</v>
      </c>
      <c r="B2768" s="7" t="s">
        <v>56</v>
      </c>
      <c r="C2768" s="7" t="s">
        <v>66</v>
      </c>
      <c r="D2768" s="9">
        <v>229</v>
      </c>
      <c r="E2768" s="9">
        <v>210</v>
      </c>
      <c r="F2768" s="9">
        <v>91</v>
      </c>
    </row>
    <row r="2769" spans="1:6" x14ac:dyDescent="0.3">
      <c r="A2769" s="3" t="s">
        <v>126</v>
      </c>
      <c r="B2769" s="7" t="s">
        <v>56</v>
      </c>
      <c r="C2769" s="7" t="s">
        <v>70</v>
      </c>
      <c r="D2769" s="9">
        <v>227</v>
      </c>
      <c r="E2769" s="9">
        <v>215</v>
      </c>
      <c r="F2769" s="9">
        <v>92</v>
      </c>
    </row>
    <row r="2770" spans="1:6" x14ac:dyDescent="0.3">
      <c r="A2770" s="3" t="s">
        <v>126</v>
      </c>
      <c r="B2770" s="7" t="s">
        <v>56</v>
      </c>
      <c r="C2770" s="7" t="s">
        <v>74</v>
      </c>
      <c r="D2770" s="9">
        <v>229</v>
      </c>
      <c r="E2770" s="9">
        <v>205</v>
      </c>
      <c r="F2770" s="9">
        <v>89</v>
      </c>
    </row>
    <row r="2771" spans="1:6" x14ac:dyDescent="0.3">
      <c r="A2771" s="3" t="s">
        <v>126</v>
      </c>
      <c r="B2771" s="7" t="s">
        <v>56</v>
      </c>
      <c r="C2771" s="7" t="s">
        <v>76</v>
      </c>
      <c r="D2771" s="9">
        <v>228</v>
      </c>
      <c r="E2771" s="9">
        <v>216</v>
      </c>
      <c r="F2771" s="9">
        <v>90</v>
      </c>
    </row>
    <row r="2772" spans="1:6" x14ac:dyDescent="0.3">
      <c r="A2772" s="3" t="s">
        <v>126</v>
      </c>
      <c r="B2772" s="7" t="s">
        <v>57</v>
      </c>
      <c r="C2772" s="7" t="s">
        <v>62</v>
      </c>
      <c r="D2772" s="9">
        <v>197</v>
      </c>
      <c r="E2772" s="9">
        <v>177</v>
      </c>
      <c r="F2772" s="9">
        <v>85</v>
      </c>
    </row>
    <row r="2773" spans="1:6" x14ac:dyDescent="0.3">
      <c r="A2773" s="3" t="s">
        <v>126</v>
      </c>
      <c r="B2773" s="7" t="s">
        <v>57</v>
      </c>
      <c r="C2773" s="7" t="s">
        <v>66</v>
      </c>
      <c r="D2773" s="9">
        <v>198</v>
      </c>
      <c r="E2773" s="9">
        <v>183</v>
      </c>
      <c r="F2773" s="9">
        <v>86</v>
      </c>
    </row>
    <row r="2774" spans="1:6" x14ac:dyDescent="0.3">
      <c r="A2774" s="3" t="s">
        <v>126</v>
      </c>
      <c r="B2774" s="7" t="s">
        <v>57</v>
      </c>
      <c r="C2774" s="7" t="s">
        <v>70</v>
      </c>
      <c r="D2774" s="9">
        <v>196</v>
      </c>
      <c r="E2774" s="9">
        <v>187</v>
      </c>
      <c r="F2774" s="9">
        <v>87</v>
      </c>
    </row>
    <row r="2775" spans="1:6" x14ac:dyDescent="0.3">
      <c r="A2775" s="3" t="s">
        <v>126</v>
      </c>
      <c r="B2775" s="7" t="s">
        <v>57</v>
      </c>
      <c r="C2775" s="7" t="s">
        <v>74</v>
      </c>
      <c r="D2775" s="9">
        <v>198</v>
      </c>
      <c r="E2775" s="9">
        <v>178</v>
      </c>
      <c r="F2775" s="9">
        <v>84</v>
      </c>
    </row>
    <row r="2776" spans="1:6" x14ac:dyDescent="0.3">
      <c r="A2776" s="3" t="s">
        <v>126</v>
      </c>
      <c r="B2776" s="7" t="s">
        <v>57</v>
      </c>
      <c r="C2776" s="7" t="s">
        <v>76</v>
      </c>
      <c r="D2776" s="9">
        <v>197</v>
      </c>
      <c r="E2776" s="9">
        <v>186</v>
      </c>
      <c r="F2776" s="9">
        <v>85</v>
      </c>
    </row>
    <row r="2777" spans="1:6" x14ac:dyDescent="0.3">
      <c r="A2777" s="3" t="s">
        <v>126</v>
      </c>
      <c r="B2777" s="7" t="s">
        <v>58</v>
      </c>
      <c r="C2777" s="7" t="s">
        <v>62</v>
      </c>
      <c r="D2777" s="9">
        <v>5826</v>
      </c>
      <c r="E2777" s="9">
        <v>5249</v>
      </c>
      <c r="F2777" s="9">
        <v>950</v>
      </c>
    </row>
    <row r="2778" spans="1:6" x14ac:dyDescent="0.3">
      <c r="A2778" s="3" t="s">
        <v>126</v>
      </c>
      <c r="B2778" s="7" t="s">
        <v>58</v>
      </c>
      <c r="C2778" s="7" t="s">
        <v>66</v>
      </c>
      <c r="D2778" s="9">
        <v>5843</v>
      </c>
      <c r="E2778" s="9">
        <v>5359</v>
      </c>
      <c r="F2778" s="9">
        <v>960</v>
      </c>
    </row>
    <row r="2779" spans="1:6" x14ac:dyDescent="0.3">
      <c r="A2779" s="3" t="s">
        <v>126</v>
      </c>
      <c r="B2779" s="7" t="s">
        <v>58</v>
      </c>
      <c r="C2779" s="7" t="s">
        <v>70</v>
      </c>
      <c r="D2779" s="9">
        <v>5809</v>
      </c>
      <c r="E2779" s="9">
        <v>5500</v>
      </c>
      <c r="F2779" s="9">
        <v>969</v>
      </c>
    </row>
    <row r="2780" spans="1:6" x14ac:dyDescent="0.3">
      <c r="A2780" s="3" t="s">
        <v>126</v>
      </c>
      <c r="B2780" s="7" t="s">
        <v>58</v>
      </c>
      <c r="C2780" s="7" t="s">
        <v>74</v>
      </c>
      <c r="D2780" s="9">
        <v>5855</v>
      </c>
      <c r="E2780" s="9">
        <v>5255</v>
      </c>
      <c r="F2780" s="9">
        <v>940</v>
      </c>
    </row>
    <row r="2781" spans="1:6" x14ac:dyDescent="0.3">
      <c r="A2781" s="3" t="s">
        <v>126</v>
      </c>
      <c r="B2781" s="7" t="s">
        <v>58</v>
      </c>
      <c r="C2781" s="7" t="s">
        <v>76</v>
      </c>
      <c r="D2781" s="9">
        <v>5838</v>
      </c>
      <c r="E2781" s="9">
        <v>5497</v>
      </c>
      <c r="F2781" s="9">
        <v>950</v>
      </c>
    </row>
    <row r="2782" spans="1:6" x14ac:dyDescent="0.3">
      <c r="A2782" s="3" t="s">
        <v>126</v>
      </c>
      <c r="B2782" s="7" t="s">
        <v>59</v>
      </c>
      <c r="C2782" s="7" t="s">
        <v>62</v>
      </c>
      <c r="D2782" s="9">
        <v>5670</v>
      </c>
      <c r="E2782" s="9">
        <v>5129</v>
      </c>
      <c r="F2782" s="9">
        <v>930</v>
      </c>
    </row>
    <row r="2783" spans="1:6" x14ac:dyDescent="0.3">
      <c r="A2783" s="3" t="s">
        <v>126</v>
      </c>
      <c r="B2783" s="7" t="s">
        <v>59</v>
      </c>
      <c r="C2783" s="7" t="s">
        <v>66</v>
      </c>
      <c r="D2783" s="9">
        <v>5687</v>
      </c>
      <c r="E2783" s="9">
        <v>5235</v>
      </c>
      <c r="F2783" s="9">
        <v>939</v>
      </c>
    </row>
    <row r="2784" spans="1:6" x14ac:dyDescent="0.3">
      <c r="A2784" s="3" t="s">
        <v>126</v>
      </c>
      <c r="B2784" s="7" t="s">
        <v>59</v>
      </c>
      <c r="C2784" s="7" t="s">
        <v>70</v>
      </c>
      <c r="D2784" s="9">
        <v>5653</v>
      </c>
      <c r="E2784" s="9">
        <v>5396</v>
      </c>
      <c r="F2784" s="9">
        <v>949</v>
      </c>
    </row>
    <row r="2785" spans="1:6" x14ac:dyDescent="0.3">
      <c r="A2785" s="3" t="s">
        <v>126</v>
      </c>
      <c r="B2785" s="7" t="s">
        <v>59</v>
      </c>
      <c r="C2785" s="7" t="s">
        <v>74</v>
      </c>
      <c r="D2785" s="9">
        <v>5698</v>
      </c>
      <c r="E2785" s="9">
        <v>5079</v>
      </c>
      <c r="F2785" s="9">
        <v>921</v>
      </c>
    </row>
    <row r="2786" spans="1:6" x14ac:dyDescent="0.3">
      <c r="A2786" s="3" t="s">
        <v>126</v>
      </c>
      <c r="B2786" s="7" t="s">
        <v>59</v>
      </c>
      <c r="C2786" s="7" t="s">
        <v>76</v>
      </c>
      <c r="D2786" s="9">
        <v>5681</v>
      </c>
      <c r="E2786" s="9">
        <v>5312</v>
      </c>
      <c r="F2786" s="9">
        <v>930</v>
      </c>
    </row>
    <row r="2787" spans="1:6" x14ac:dyDescent="0.3">
      <c r="A2787" s="3" t="s">
        <v>126</v>
      </c>
      <c r="B2787" s="7" t="s">
        <v>60</v>
      </c>
      <c r="C2787" s="7" t="s">
        <v>62</v>
      </c>
      <c r="D2787" s="9">
        <v>5514</v>
      </c>
      <c r="E2787" s="9">
        <v>4963</v>
      </c>
      <c r="F2787" s="9">
        <v>920</v>
      </c>
    </row>
    <row r="2788" spans="1:6" x14ac:dyDescent="0.3">
      <c r="A2788" s="3" t="s">
        <v>126</v>
      </c>
      <c r="B2788" s="7" t="s">
        <v>60</v>
      </c>
      <c r="C2788" s="7" t="s">
        <v>66</v>
      </c>
      <c r="D2788" s="9">
        <v>5531</v>
      </c>
      <c r="E2788" s="9">
        <v>5093</v>
      </c>
      <c r="F2788" s="9">
        <v>929</v>
      </c>
    </row>
    <row r="2789" spans="1:6" x14ac:dyDescent="0.3">
      <c r="A2789" s="3" t="s">
        <v>126</v>
      </c>
      <c r="B2789" s="7" t="s">
        <v>60</v>
      </c>
      <c r="C2789" s="7" t="s">
        <v>70</v>
      </c>
      <c r="D2789" s="9">
        <v>5497</v>
      </c>
      <c r="E2789" s="9">
        <v>5211</v>
      </c>
      <c r="F2789" s="9">
        <v>938</v>
      </c>
    </row>
    <row r="2790" spans="1:6" x14ac:dyDescent="0.3">
      <c r="A2790" s="3" t="s">
        <v>126</v>
      </c>
      <c r="B2790" s="7" t="s">
        <v>60</v>
      </c>
      <c r="C2790" s="7" t="s">
        <v>74</v>
      </c>
      <c r="D2790" s="9">
        <v>5542</v>
      </c>
      <c r="E2790" s="9">
        <v>4990</v>
      </c>
      <c r="F2790" s="9">
        <v>911</v>
      </c>
    </row>
    <row r="2791" spans="1:6" x14ac:dyDescent="0.3">
      <c r="A2791" s="3" t="s">
        <v>126</v>
      </c>
      <c r="B2791" s="7" t="s">
        <v>60</v>
      </c>
      <c r="C2791" s="7" t="s">
        <v>76</v>
      </c>
      <c r="D2791" s="9">
        <v>5525</v>
      </c>
      <c r="E2791" s="9">
        <v>5170</v>
      </c>
      <c r="F2791" s="9">
        <v>920</v>
      </c>
    </row>
    <row r="2792" spans="1:6" x14ac:dyDescent="0.3">
      <c r="A2792" s="3" t="s">
        <v>126</v>
      </c>
      <c r="B2792" s="7" t="s">
        <v>61</v>
      </c>
      <c r="C2792" s="7" t="s">
        <v>62</v>
      </c>
      <c r="D2792" s="9">
        <v>1353</v>
      </c>
      <c r="E2792" s="9">
        <v>1213</v>
      </c>
      <c r="F2792" s="9">
        <v>345</v>
      </c>
    </row>
    <row r="2793" spans="1:6" x14ac:dyDescent="0.3">
      <c r="A2793" s="3" t="s">
        <v>126</v>
      </c>
      <c r="B2793" s="7" t="s">
        <v>61</v>
      </c>
      <c r="C2793" s="7" t="s">
        <v>66</v>
      </c>
      <c r="D2793" s="9">
        <v>1357</v>
      </c>
      <c r="E2793" s="9">
        <v>1247</v>
      </c>
      <c r="F2793" s="9">
        <v>348</v>
      </c>
    </row>
    <row r="2794" spans="1:6" x14ac:dyDescent="0.3">
      <c r="A2794" s="3" t="s">
        <v>126</v>
      </c>
      <c r="B2794" s="7" t="s">
        <v>61</v>
      </c>
      <c r="C2794" s="7" t="s">
        <v>70</v>
      </c>
      <c r="D2794" s="9">
        <v>1349</v>
      </c>
      <c r="E2794" s="9">
        <v>1279</v>
      </c>
      <c r="F2794" s="9">
        <v>352</v>
      </c>
    </row>
    <row r="2795" spans="1:6" x14ac:dyDescent="0.3">
      <c r="A2795" s="3" t="s">
        <v>126</v>
      </c>
      <c r="B2795" s="7" t="s">
        <v>61</v>
      </c>
      <c r="C2795" s="7" t="s">
        <v>74</v>
      </c>
      <c r="D2795" s="9">
        <v>1360</v>
      </c>
      <c r="E2795" s="9">
        <v>1214</v>
      </c>
      <c r="F2795" s="9">
        <v>342</v>
      </c>
    </row>
    <row r="2796" spans="1:6" x14ac:dyDescent="0.3">
      <c r="A2796" s="3" t="s">
        <v>126</v>
      </c>
      <c r="B2796" s="7" t="s">
        <v>61</v>
      </c>
      <c r="C2796" s="7" t="s">
        <v>76</v>
      </c>
      <c r="D2796" s="9">
        <v>1356</v>
      </c>
      <c r="E2796" s="9">
        <v>1273</v>
      </c>
      <c r="F2796" s="9">
        <v>345</v>
      </c>
    </row>
    <row r="2797" spans="1:6" x14ac:dyDescent="0.3">
      <c r="A2797" s="3" t="s">
        <v>176</v>
      </c>
      <c r="B2797" s="7" t="s">
        <v>46</v>
      </c>
      <c r="C2797" s="7" t="s">
        <v>62</v>
      </c>
      <c r="D2797" s="9">
        <v>332</v>
      </c>
      <c r="E2797" s="9">
        <v>299</v>
      </c>
      <c r="F2797" s="9">
        <v>185</v>
      </c>
    </row>
    <row r="2798" spans="1:6" x14ac:dyDescent="0.3">
      <c r="A2798" s="3" t="s">
        <v>176</v>
      </c>
      <c r="B2798" s="7" t="s">
        <v>46</v>
      </c>
      <c r="C2798" s="7" t="s">
        <v>66</v>
      </c>
      <c r="D2798" s="9">
        <v>333</v>
      </c>
      <c r="E2798" s="9">
        <v>305</v>
      </c>
      <c r="F2798" s="9">
        <v>187</v>
      </c>
    </row>
    <row r="2799" spans="1:6" x14ac:dyDescent="0.3">
      <c r="A2799" s="3" t="s">
        <v>176</v>
      </c>
      <c r="B2799" s="7" t="s">
        <v>46</v>
      </c>
      <c r="C2799" s="7" t="s">
        <v>70</v>
      </c>
      <c r="D2799" s="9">
        <v>331</v>
      </c>
      <c r="E2799" s="9">
        <v>315</v>
      </c>
      <c r="F2799" s="9">
        <v>189</v>
      </c>
    </row>
    <row r="2800" spans="1:6" x14ac:dyDescent="0.3">
      <c r="A2800" s="3" t="s">
        <v>176</v>
      </c>
      <c r="B2800" s="7" t="s">
        <v>46</v>
      </c>
      <c r="C2800" s="7" t="s">
        <v>74</v>
      </c>
      <c r="D2800" s="9">
        <v>334</v>
      </c>
      <c r="E2800" s="9">
        <v>300</v>
      </c>
      <c r="F2800" s="9">
        <v>183</v>
      </c>
    </row>
    <row r="2801" spans="1:6" x14ac:dyDescent="0.3">
      <c r="A2801" s="3" t="s">
        <v>176</v>
      </c>
      <c r="B2801" s="7" t="s">
        <v>46</v>
      </c>
      <c r="C2801" s="7" t="s">
        <v>76</v>
      </c>
      <c r="D2801" s="9">
        <v>333</v>
      </c>
      <c r="E2801" s="9">
        <v>314</v>
      </c>
      <c r="F2801" s="9">
        <v>185</v>
      </c>
    </row>
    <row r="2802" spans="1:6" x14ac:dyDescent="0.3">
      <c r="A2802" s="3" t="s">
        <v>176</v>
      </c>
      <c r="B2802" s="7" t="s">
        <v>49</v>
      </c>
      <c r="C2802" s="7" t="s">
        <v>62</v>
      </c>
      <c r="D2802" s="9">
        <v>342</v>
      </c>
      <c r="E2802" s="9">
        <v>308</v>
      </c>
      <c r="F2802" s="9">
        <v>195</v>
      </c>
    </row>
    <row r="2803" spans="1:6" x14ac:dyDescent="0.3">
      <c r="A2803" s="3" t="s">
        <v>176</v>
      </c>
      <c r="B2803" s="7" t="s">
        <v>49</v>
      </c>
      <c r="C2803" s="7" t="s">
        <v>66</v>
      </c>
      <c r="D2803" s="9">
        <v>343</v>
      </c>
      <c r="E2803" s="9">
        <v>315</v>
      </c>
      <c r="F2803" s="9">
        <v>197</v>
      </c>
    </row>
    <row r="2804" spans="1:6" x14ac:dyDescent="0.3">
      <c r="A2804" s="3" t="s">
        <v>176</v>
      </c>
      <c r="B2804" s="7" t="s">
        <v>49</v>
      </c>
      <c r="C2804" s="7" t="s">
        <v>70</v>
      </c>
      <c r="D2804" s="9">
        <v>341</v>
      </c>
      <c r="E2804" s="9">
        <v>325</v>
      </c>
      <c r="F2804" s="9">
        <v>199</v>
      </c>
    </row>
    <row r="2805" spans="1:6" x14ac:dyDescent="0.3">
      <c r="A2805" s="3" t="s">
        <v>176</v>
      </c>
      <c r="B2805" s="7" t="s">
        <v>49</v>
      </c>
      <c r="C2805" s="7" t="s">
        <v>74</v>
      </c>
      <c r="D2805" s="9">
        <v>344</v>
      </c>
      <c r="E2805" s="9">
        <v>312</v>
      </c>
      <c r="F2805" s="9">
        <v>193</v>
      </c>
    </row>
    <row r="2806" spans="1:6" x14ac:dyDescent="0.3">
      <c r="A2806" s="3" t="s">
        <v>176</v>
      </c>
      <c r="B2806" s="7" t="s">
        <v>49</v>
      </c>
      <c r="C2806" s="7" t="s">
        <v>76</v>
      </c>
      <c r="D2806" s="9">
        <v>343</v>
      </c>
      <c r="E2806" s="9">
        <v>321</v>
      </c>
      <c r="F2806" s="9">
        <v>195</v>
      </c>
    </row>
    <row r="2807" spans="1:6" x14ac:dyDescent="0.3">
      <c r="A2807" s="3" t="s">
        <v>176</v>
      </c>
      <c r="B2807" s="7" t="s">
        <v>50</v>
      </c>
      <c r="C2807" s="7" t="s">
        <v>62</v>
      </c>
      <c r="D2807" s="9">
        <v>353</v>
      </c>
      <c r="E2807" s="9">
        <v>318</v>
      </c>
      <c r="F2807" s="9">
        <v>200</v>
      </c>
    </row>
    <row r="2808" spans="1:6" x14ac:dyDescent="0.3">
      <c r="A2808" s="3" t="s">
        <v>176</v>
      </c>
      <c r="B2808" s="7" t="s">
        <v>50</v>
      </c>
      <c r="C2808" s="7" t="s">
        <v>66</v>
      </c>
      <c r="D2808" s="9">
        <v>354</v>
      </c>
      <c r="E2808" s="9">
        <v>326</v>
      </c>
      <c r="F2808" s="9">
        <v>202</v>
      </c>
    </row>
    <row r="2809" spans="1:6" x14ac:dyDescent="0.3">
      <c r="A2809" s="3" t="s">
        <v>176</v>
      </c>
      <c r="B2809" s="7" t="s">
        <v>50</v>
      </c>
      <c r="C2809" s="7" t="s">
        <v>70</v>
      </c>
      <c r="D2809" s="9">
        <v>352</v>
      </c>
      <c r="E2809" s="9">
        <v>332</v>
      </c>
      <c r="F2809" s="9">
        <v>204</v>
      </c>
    </row>
    <row r="2810" spans="1:6" x14ac:dyDescent="0.3">
      <c r="A2810" s="3" t="s">
        <v>176</v>
      </c>
      <c r="B2810" s="7" t="s">
        <v>50</v>
      </c>
      <c r="C2810" s="7" t="s">
        <v>74</v>
      </c>
      <c r="D2810" s="9">
        <v>355</v>
      </c>
      <c r="E2810" s="9">
        <v>320</v>
      </c>
      <c r="F2810" s="9">
        <v>198</v>
      </c>
    </row>
    <row r="2811" spans="1:6" x14ac:dyDescent="0.3">
      <c r="A2811" s="3" t="s">
        <v>176</v>
      </c>
      <c r="B2811" s="7" t="s">
        <v>50</v>
      </c>
      <c r="C2811" s="7" t="s">
        <v>76</v>
      </c>
      <c r="D2811" s="9">
        <v>354</v>
      </c>
      <c r="E2811" s="9">
        <v>334</v>
      </c>
      <c r="F2811" s="9">
        <v>200</v>
      </c>
    </row>
    <row r="2812" spans="1:6" x14ac:dyDescent="0.3">
      <c r="A2812" s="3" t="s">
        <v>176</v>
      </c>
      <c r="B2812" s="7" t="s">
        <v>51</v>
      </c>
      <c r="C2812" s="7" t="s">
        <v>62</v>
      </c>
      <c r="D2812" s="9">
        <v>394</v>
      </c>
      <c r="E2812" s="9">
        <v>357</v>
      </c>
      <c r="F2812" s="9">
        <v>215</v>
      </c>
    </row>
    <row r="2813" spans="1:6" x14ac:dyDescent="0.3">
      <c r="A2813" s="3" t="s">
        <v>176</v>
      </c>
      <c r="B2813" s="7" t="s">
        <v>51</v>
      </c>
      <c r="C2813" s="7" t="s">
        <v>66</v>
      </c>
      <c r="D2813" s="9">
        <v>395</v>
      </c>
      <c r="E2813" s="9">
        <v>363</v>
      </c>
      <c r="F2813" s="9">
        <v>217</v>
      </c>
    </row>
    <row r="2814" spans="1:6" x14ac:dyDescent="0.3">
      <c r="A2814" s="3" t="s">
        <v>176</v>
      </c>
      <c r="B2814" s="7" t="s">
        <v>51</v>
      </c>
      <c r="C2814" s="7" t="s">
        <v>70</v>
      </c>
      <c r="D2814" s="9">
        <v>393</v>
      </c>
      <c r="E2814" s="9">
        <v>374</v>
      </c>
      <c r="F2814" s="9">
        <v>219</v>
      </c>
    </row>
    <row r="2815" spans="1:6" x14ac:dyDescent="0.3">
      <c r="A2815" s="3" t="s">
        <v>176</v>
      </c>
      <c r="B2815" s="7" t="s">
        <v>51</v>
      </c>
      <c r="C2815" s="7" t="s">
        <v>74</v>
      </c>
      <c r="D2815" s="9">
        <v>396</v>
      </c>
      <c r="E2815" s="9">
        <v>358</v>
      </c>
      <c r="F2815" s="9">
        <v>213</v>
      </c>
    </row>
    <row r="2816" spans="1:6" x14ac:dyDescent="0.3">
      <c r="A2816" s="3" t="s">
        <v>176</v>
      </c>
      <c r="B2816" s="7" t="s">
        <v>51</v>
      </c>
      <c r="C2816" s="7" t="s">
        <v>76</v>
      </c>
      <c r="D2816" s="9">
        <v>395</v>
      </c>
      <c r="E2816" s="9">
        <v>371</v>
      </c>
      <c r="F2816" s="9">
        <v>215</v>
      </c>
    </row>
    <row r="2817" spans="1:6" x14ac:dyDescent="0.3">
      <c r="A2817" s="3" t="s">
        <v>176</v>
      </c>
      <c r="B2817" s="7" t="s">
        <v>52</v>
      </c>
      <c r="C2817" s="7" t="s">
        <v>62</v>
      </c>
      <c r="D2817" s="9">
        <v>290</v>
      </c>
      <c r="E2817" s="9">
        <v>263</v>
      </c>
      <c r="F2817" s="9">
        <v>180</v>
      </c>
    </row>
    <row r="2818" spans="1:6" x14ac:dyDescent="0.3">
      <c r="A2818" s="3" t="s">
        <v>176</v>
      </c>
      <c r="B2818" s="7" t="s">
        <v>52</v>
      </c>
      <c r="C2818" s="7" t="s">
        <v>66</v>
      </c>
      <c r="D2818" s="9">
        <v>291</v>
      </c>
      <c r="E2818" s="9">
        <v>268</v>
      </c>
      <c r="F2818" s="9">
        <v>182</v>
      </c>
    </row>
    <row r="2819" spans="1:6" x14ac:dyDescent="0.3">
      <c r="A2819" s="3" t="s">
        <v>176</v>
      </c>
      <c r="B2819" s="7" t="s">
        <v>52</v>
      </c>
      <c r="C2819" s="7" t="s">
        <v>70</v>
      </c>
      <c r="D2819" s="9">
        <v>289</v>
      </c>
      <c r="E2819" s="9">
        <v>272</v>
      </c>
      <c r="F2819" s="9">
        <v>184</v>
      </c>
    </row>
    <row r="2820" spans="1:6" x14ac:dyDescent="0.3">
      <c r="A2820" s="3" t="s">
        <v>176</v>
      </c>
      <c r="B2820" s="7" t="s">
        <v>52</v>
      </c>
      <c r="C2820" s="7" t="s">
        <v>74</v>
      </c>
      <c r="D2820" s="9">
        <v>291</v>
      </c>
      <c r="E2820" s="9">
        <v>263</v>
      </c>
      <c r="F2820" s="9">
        <v>178</v>
      </c>
    </row>
    <row r="2821" spans="1:6" x14ac:dyDescent="0.3">
      <c r="A2821" s="3" t="s">
        <v>176</v>
      </c>
      <c r="B2821" s="7" t="s">
        <v>52</v>
      </c>
      <c r="C2821" s="7" t="s">
        <v>76</v>
      </c>
      <c r="D2821" s="9">
        <v>291</v>
      </c>
      <c r="E2821" s="9">
        <v>275</v>
      </c>
      <c r="F2821" s="9">
        <v>180</v>
      </c>
    </row>
    <row r="2822" spans="1:6" x14ac:dyDescent="0.3">
      <c r="A2822" s="3" t="s">
        <v>176</v>
      </c>
      <c r="B2822" s="7" t="s">
        <v>54</v>
      </c>
      <c r="C2822" s="7" t="s">
        <v>62</v>
      </c>
      <c r="D2822" s="9">
        <v>186</v>
      </c>
      <c r="E2822" s="9">
        <v>166</v>
      </c>
      <c r="F2822" s="9">
        <v>70</v>
      </c>
    </row>
    <row r="2823" spans="1:6" x14ac:dyDescent="0.3">
      <c r="A2823" s="3" t="s">
        <v>176</v>
      </c>
      <c r="B2823" s="7" t="s">
        <v>54</v>
      </c>
      <c r="C2823" s="7" t="s">
        <v>66</v>
      </c>
      <c r="D2823" s="9">
        <v>187</v>
      </c>
      <c r="E2823" s="9">
        <v>172</v>
      </c>
      <c r="F2823" s="9">
        <v>71</v>
      </c>
    </row>
    <row r="2824" spans="1:6" x14ac:dyDescent="0.3">
      <c r="A2824" s="3" t="s">
        <v>176</v>
      </c>
      <c r="B2824" s="7" t="s">
        <v>54</v>
      </c>
      <c r="C2824" s="7" t="s">
        <v>70</v>
      </c>
      <c r="D2824" s="9">
        <v>185</v>
      </c>
      <c r="E2824" s="9">
        <v>175</v>
      </c>
      <c r="F2824" s="9">
        <v>71</v>
      </c>
    </row>
    <row r="2825" spans="1:6" x14ac:dyDescent="0.3">
      <c r="A2825" s="3" t="s">
        <v>176</v>
      </c>
      <c r="B2825" s="7" t="s">
        <v>54</v>
      </c>
      <c r="C2825" s="7" t="s">
        <v>74</v>
      </c>
      <c r="D2825" s="9">
        <v>187</v>
      </c>
      <c r="E2825" s="9">
        <v>169</v>
      </c>
      <c r="F2825" s="9">
        <v>69</v>
      </c>
    </row>
    <row r="2826" spans="1:6" x14ac:dyDescent="0.3">
      <c r="A2826" s="3" t="s">
        <v>176</v>
      </c>
      <c r="B2826" s="7" t="s">
        <v>54</v>
      </c>
      <c r="C2826" s="7" t="s">
        <v>76</v>
      </c>
      <c r="D2826" s="9">
        <v>186</v>
      </c>
      <c r="E2826" s="9">
        <v>174</v>
      </c>
      <c r="F2826" s="9">
        <v>70</v>
      </c>
    </row>
    <row r="2827" spans="1:6" x14ac:dyDescent="0.3">
      <c r="A2827" s="3" t="s">
        <v>176</v>
      </c>
      <c r="B2827" s="7" t="s">
        <v>55</v>
      </c>
      <c r="C2827" s="7" t="s">
        <v>62</v>
      </c>
      <c r="D2827" s="9">
        <v>207</v>
      </c>
      <c r="E2827" s="9">
        <v>187</v>
      </c>
      <c r="F2827" s="9">
        <v>80</v>
      </c>
    </row>
    <row r="2828" spans="1:6" x14ac:dyDescent="0.3">
      <c r="A2828" s="3" t="s">
        <v>176</v>
      </c>
      <c r="B2828" s="7" t="s">
        <v>55</v>
      </c>
      <c r="C2828" s="7" t="s">
        <v>66</v>
      </c>
      <c r="D2828" s="9">
        <v>208</v>
      </c>
      <c r="E2828" s="9">
        <v>191</v>
      </c>
      <c r="F2828" s="9">
        <v>81</v>
      </c>
    </row>
    <row r="2829" spans="1:6" x14ac:dyDescent="0.3">
      <c r="A2829" s="3" t="s">
        <v>176</v>
      </c>
      <c r="B2829" s="7" t="s">
        <v>55</v>
      </c>
      <c r="C2829" s="7" t="s">
        <v>70</v>
      </c>
      <c r="D2829" s="9">
        <v>206</v>
      </c>
      <c r="E2829" s="9">
        <v>197</v>
      </c>
      <c r="F2829" s="9">
        <v>82</v>
      </c>
    </row>
    <row r="2830" spans="1:6" x14ac:dyDescent="0.3">
      <c r="A2830" s="3" t="s">
        <v>176</v>
      </c>
      <c r="B2830" s="7" t="s">
        <v>55</v>
      </c>
      <c r="C2830" s="7" t="s">
        <v>74</v>
      </c>
      <c r="D2830" s="9">
        <v>208</v>
      </c>
      <c r="E2830" s="9">
        <v>186</v>
      </c>
      <c r="F2830" s="9">
        <v>79</v>
      </c>
    </row>
    <row r="2831" spans="1:6" x14ac:dyDescent="0.3">
      <c r="A2831" s="3" t="s">
        <v>176</v>
      </c>
      <c r="B2831" s="7" t="s">
        <v>55</v>
      </c>
      <c r="C2831" s="7" t="s">
        <v>76</v>
      </c>
      <c r="D2831" s="9">
        <v>207</v>
      </c>
      <c r="E2831" s="9">
        <v>195</v>
      </c>
      <c r="F2831" s="9">
        <v>80</v>
      </c>
    </row>
    <row r="2832" spans="1:6" x14ac:dyDescent="0.3">
      <c r="A2832" s="3" t="s">
        <v>176</v>
      </c>
      <c r="B2832" s="7" t="s">
        <v>56</v>
      </c>
      <c r="C2832" s="7" t="s">
        <v>62</v>
      </c>
      <c r="D2832" s="9">
        <v>228</v>
      </c>
      <c r="E2832" s="9">
        <v>206</v>
      </c>
      <c r="F2832" s="9">
        <v>90</v>
      </c>
    </row>
    <row r="2833" spans="1:6" x14ac:dyDescent="0.3">
      <c r="A2833" s="3" t="s">
        <v>176</v>
      </c>
      <c r="B2833" s="7" t="s">
        <v>56</v>
      </c>
      <c r="C2833" s="7" t="s">
        <v>66</v>
      </c>
      <c r="D2833" s="9">
        <v>229</v>
      </c>
      <c r="E2833" s="9">
        <v>210</v>
      </c>
      <c r="F2833" s="9">
        <v>91</v>
      </c>
    </row>
    <row r="2834" spans="1:6" x14ac:dyDescent="0.3">
      <c r="A2834" s="3" t="s">
        <v>176</v>
      </c>
      <c r="B2834" s="7" t="s">
        <v>56</v>
      </c>
      <c r="C2834" s="7" t="s">
        <v>70</v>
      </c>
      <c r="D2834" s="9">
        <v>227</v>
      </c>
      <c r="E2834" s="9">
        <v>214</v>
      </c>
      <c r="F2834" s="9">
        <v>92</v>
      </c>
    </row>
    <row r="2835" spans="1:6" x14ac:dyDescent="0.3">
      <c r="A2835" s="3" t="s">
        <v>176</v>
      </c>
      <c r="B2835" s="7" t="s">
        <v>56</v>
      </c>
      <c r="C2835" s="7" t="s">
        <v>74</v>
      </c>
      <c r="D2835" s="9">
        <v>229</v>
      </c>
      <c r="E2835" s="9">
        <v>207</v>
      </c>
      <c r="F2835" s="9">
        <v>89</v>
      </c>
    </row>
    <row r="2836" spans="1:6" x14ac:dyDescent="0.3">
      <c r="A2836" s="3" t="s">
        <v>176</v>
      </c>
      <c r="B2836" s="7" t="s">
        <v>56</v>
      </c>
      <c r="C2836" s="7" t="s">
        <v>76</v>
      </c>
      <c r="D2836" s="9">
        <v>228</v>
      </c>
      <c r="E2836" s="9">
        <v>216</v>
      </c>
      <c r="F2836" s="9">
        <v>90</v>
      </c>
    </row>
    <row r="2837" spans="1:6" x14ac:dyDescent="0.3">
      <c r="A2837" s="3" t="s">
        <v>176</v>
      </c>
      <c r="B2837" s="7" t="s">
        <v>57</v>
      </c>
      <c r="C2837" s="7" t="s">
        <v>62</v>
      </c>
      <c r="D2837" s="9">
        <v>197</v>
      </c>
      <c r="E2837" s="9">
        <v>177</v>
      </c>
      <c r="F2837" s="9">
        <v>85</v>
      </c>
    </row>
    <row r="2838" spans="1:6" x14ac:dyDescent="0.3">
      <c r="A2838" s="3" t="s">
        <v>176</v>
      </c>
      <c r="B2838" s="7" t="s">
        <v>57</v>
      </c>
      <c r="C2838" s="7" t="s">
        <v>66</v>
      </c>
      <c r="D2838" s="9">
        <v>198</v>
      </c>
      <c r="E2838" s="9">
        <v>181</v>
      </c>
      <c r="F2838" s="9">
        <v>86</v>
      </c>
    </row>
    <row r="2839" spans="1:6" x14ac:dyDescent="0.3">
      <c r="A2839" s="3" t="s">
        <v>176</v>
      </c>
      <c r="B2839" s="7" t="s">
        <v>57</v>
      </c>
      <c r="C2839" s="7" t="s">
        <v>70</v>
      </c>
      <c r="D2839" s="9">
        <v>196</v>
      </c>
      <c r="E2839" s="9">
        <v>187</v>
      </c>
      <c r="F2839" s="9">
        <v>87</v>
      </c>
    </row>
    <row r="2840" spans="1:6" x14ac:dyDescent="0.3">
      <c r="A2840" s="3" t="s">
        <v>176</v>
      </c>
      <c r="B2840" s="7" t="s">
        <v>57</v>
      </c>
      <c r="C2840" s="7" t="s">
        <v>74</v>
      </c>
      <c r="D2840" s="9">
        <v>198</v>
      </c>
      <c r="E2840" s="9">
        <v>178</v>
      </c>
      <c r="F2840" s="9">
        <v>84</v>
      </c>
    </row>
    <row r="2841" spans="1:6" x14ac:dyDescent="0.3">
      <c r="A2841" s="3" t="s">
        <v>176</v>
      </c>
      <c r="B2841" s="7" t="s">
        <v>57</v>
      </c>
      <c r="C2841" s="7" t="s">
        <v>76</v>
      </c>
      <c r="D2841" s="9">
        <v>197</v>
      </c>
      <c r="E2841" s="9">
        <v>185</v>
      </c>
      <c r="F2841" s="9">
        <v>85</v>
      </c>
    </row>
    <row r="2842" spans="1:6" x14ac:dyDescent="0.3">
      <c r="A2842" s="3" t="s">
        <v>176</v>
      </c>
      <c r="B2842" s="7" t="s">
        <v>58</v>
      </c>
      <c r="C2842" s="7" t="s">
        <v>62</v>
      </c>
      <c r="D2842" s="9">
        <v>5826</v>
      </c>
      <c r="E2842" s="9">
        <v>5257</v>
      </c>
      <c r="F2842" s="9">
        <v>950</v>
      </c>
    </row>
    <row r="2843" spans="1:6" x14ac:dyDescent="0.3">
      <c r="A2843" s="3" t="s">
        <v>176</v>
      </c>
      <c r="B2843" s="7" t="s">
        <v>58</v>
      </c>
      <c r="C2843" s="7" t="s">
        <v>66</v>
      </c>
      <c r="D2843" s="9">
        <v>5843</v>
      </c>
      <c r="E2843" s="9">
        <v>5380</v>
      </c>
      <c r="F2843" s="9">
        <v>960</v>
      </c>
    </row>
    <row r="2844" spans="1:6" x14ac:dyDescent="0.3">
      <c r="A2844" s="3" t="s">
        <v>176</v>
      </c>
      <c r="B2844" s="7" t="s">
        <v>58</v>
      </c>
      <c r="C2844" s="7" t="s">
        <v>70</v>
      </c>
      <c r="D2844" s="9">
        <v>5809</v>
      </c>
      <c r="E2844" s="9">
        <v>5522</v>
      </c>
      <c r="F2844" s="9">
        <v>969</v>
      </c>
    </row>
    <row r="2845" spans="1:6" x14ac:dyDescent="0.3">
      <c r="A2845" s="3" t="s">
        <v>176</v>
      </c>
      <c r="B2845" s="7" t="s">
        <v>58</v>
      </c>
      <c r="C2845" s="7" t="s">
        <v>74</v>
      </c>
      <c r="D2845" s="9">
        <v>5855</v>
      </c>
      <c r="E2845" s="9">
        <v>5308</v>
      </c>
      <c r="F2845" s="9">
        <v>940</v>
      </c>
    </row>
    <row r="2846" spans="1:6" x14ac:dyDescent="0.3">
      <c r="A2846" s="3" t="s">
        <v>176</v>
      </c>
      <c r="B2846" s="7" t="s">
        <v>58</v>
      </c>
      <c r="C2846" s="7" t="s">
        <v>76</v>
      </c>
      <c r="D2846" s="9">
        <v>5838</v>
      </c>
      <c r="E2846" s="9">
        <v>5550</v>
      </c>
      <c r="F2846" s="9">
        <v>950</v>
      </c>
    </row>
    <row r="2847" spans="1:6" x14ac:dyDescent="0.3">
      <c r="A2847" s="3" t="s">
        <v>176</v>
      </c>
      <c r="B2847" s="7" t="s">
        <v>59</v>
      </c>
      <c r="C2847" s="7" t="s">
        <v>62</v>
      </c>
      <c r="D2847" s="9">
        <v>5670</v>
      </c>
      <c r="E2847" s="9">
        <v>5086</v>
      </c>
      <c r="F2847" s="9">
        <v>930</v>
      </c>
    </row>
    <row r="2848" spans="1:6" x14ac:dyDescent="0.3">
      <c r="A2848" s="3" t="s">
        <v>176</v>
      </c>
      <c r="B2848" s="7" t="s">
        <v>59</v>
      </c>
      <c r="C2848" s="7" t="s">
        <v>66</v>
      </c>
      <c r="D2848" s="9">
        <v>5687</v>
      </c>
      <c r="E2848" s="9">
        <v>5221</v>
      </c>
      <c r="F2848" s="9">
        <v>939</v>
      </c>
    </row>
    <row r="2849" spans="1:6" x14ac:dyDescent="0.3">
      <c r="A2849" s="3" t="s">
        <v>176</v>
      </c>
      <c r="B2849" s="7" t="s">
        <v>59</v>
      </c>
      <c r="C2849" s="7" t="s">
        <v>70</v>
      </c>
      <c r="D2849" s="9">
        <v>5653</v>
      </c>
      <c r="E2849" s="9">
        <v>5421</v>
      </c>
      <c r="F2849" s="9">
        <v>949</v>
      </c>
    </row>
    <row r="2850" spans="1:6" x14ac:dyDescent="0.3">
      <c r="A2850" s="3" t="s">
        <v>176</v>
      </c>
      <c r="B2850" s="7" t="s">
        <v>59</v>
      </c>
      <c r="C2850" s="7" t="s">
        <v>74</v>
      </c>
      <c r="D2850" s="9">
        <v>5698</v>
      </c>
      <c r="E2850" s="9">
        <v>5115</v>
      </c>
      <c r="F2850" s="9">
        <v>921</v>
      </c>
    </row>
    <row r="2851" spans="1:6" x14ac:dyDescent="0.3">
      <c r="A2851" s="3" t="s">
        <v>176</v>
      </c>
      <c r="B2851" s="7" t="s">
        <v>59</v>
      </c>
      <c r="C2851" s="7" t="s">
        <v>76</v>
      </c>
      <c r="D2851" s="9">
        <v>5681</v>
      </c>
      <c r="E2851" s="9">
        <v>5375</v>
      </c>
      <c r="F2851" s="9">
        <v>930</v>
      </c>
    </row>
    <row r="2852" spans="1:6" x14ac:dyDescent="0.3">
      <c r="A2852" s="3" t="s">
        <v>176</v>
      </c>
      <c r="B2852" s="7" t="s">
        <v>60</v>
      </c>
      <c r="C2852" s="7" t="s">
        <v>62</v>
      </c>
      <c r="D2852" s="9">
        <v>5514</v>
      </c>
      <c r="E2852" s="9">
        <v>4965</v>
      </c>
      <c r="F2852" s="9">
        <v>920</v>
      </c>
    </row>
    <row r="2853" spans="1:6" x14ac:dyDescent="0.3">
      <c r="A2853" s="3" t="s">
        <v>176</v>
      </c>
      <c r="B2853" s="7" t="s">
        <v>60</v>
      </c>
      <c r="C2853" s="7" t="s">
        <v>66</v>
      </c>
      <c r="D2853" s="9">
        <v>5531</v>
      </c>
      <c r="E2853" s="9">
        <v>5057</v>
      </c>
      <c r="F2853" s="9">
        <v>929</v>
      </c>
    </row>
    <row r="2854" spans="1:6" x14ac:dyDescent="0.3">
      <c r="A2854" s="3" t="s">
        <v>176</v>
      </c>
      <c r="B2854" s="7" t="s">
        <v>60</v>
      </c>
      <c r="C2854" s="7" t="s">
        <v>70</v>
      </c>
      <c r="D2854" s="9">
        <v>5497</v>
      </c>
      <c r="E2854" s="9">
        <v>5264</v>
      </c>
      <c r="F2854" s="9">
        <v>938</v>
      </c>
    </row>
    <row r="2855" spans="1:6" x14ac:dyDescent="0.3">
      <c r="A2855" s="3" t="s">
        <v>176</v>
      </c>
      <c r="B2855" s="7" t="s">
        <v>60</v>
      </c>
      <c r="C2855" s="7" t="s">
        <v>74</v>
      </c>
      <c r="D2855" s="9">
        <v>5542</v>
      </c>
      <c r="E2855" s="9">
        <v>4991</v>
      </c>
      <c r="F2855" s="9">
        <v>911</v>
      </c>
    </row>
    <row r="2856" spans="1:6" x14ac:dyDescent="0.3">
      <c r="A2856" s="3" t="s">
        <v>176</v>
      </c>
      <c r="B2856" s="7" t="s">
        <v>60</v>
      </c>
      <c r="C2856" s="7" t="s">
        <v>76</v>
      </c>
      <c r="D2856" s="9">
        <v>5525</v>
      </c>
      <c r="E2856" s="9">
        <v>5210</v>
      </c>
      <c r="F2856" s="9">
        <v>920</v>
      </c>
    </row>
    <row r="2857" spans="1:6" x14ac:dyDescent="0.3">
      <c r="A2857" s="3" t="s">
        <v>176</v>
      </c>
      <c r="B2857" s="7" t="s">
        <v>61</v>
      </c>
      <c r="C2857" s="7" t="s">
        <v>62</v>
      </c>
      <c r="D2857" s="9">
        <v>1353</v>
      </c>
      <c r="E2857" s="9">
        <v>1217</v>
      </c>
      <c r="F2857" s="9">
        <v>345</v>
      </c>
    </row>
    <row r="2858" spans="1:6" x14ac:dyDescent="0.3">
      <c r="A2858" s="3" t="s">
        <v>176</v>
      </c>
      <c r="B2858" s="7" t="s">
        <v>61</v>
      </c>
      <c r="C2858" s="7" t="s">
        <v>66</v>
      </c>
      <c r="D2858" s="9">
        <v>1357</v>
      </c>
      <c r="E2858" s="9">
        <v>1245</v>
      </c>
      <c r="F2858" s="9">
        <v>348</v>
      </c>
    </row>
    <row r="2859" spans="1:6" x14ac:dyDescent="0.3">
      <c r="A2859" s="3" t="s">
        <v>176</v>
      </c>
      <c r="B2859" s="7" t="s">
        <v>61</v>
      </c>
      <c r="C2859" s="7" t="s">
        <v>70</v>
      </c>
      <c r="D2859" s="9">
        <v>1349</v>
      </c>
      <c r="E2859" s="9">
        <v>1284</v>
      </c>
      <c r="F2859" s="9">
        <v>352</v>
      </c>
    </row>
    <row r="2860" spans="1:6" x14ac:dyDescent="0.3">
      <c r="A2860" s="3" t="s">
        <v>176</v>
      </c>
      <c r="B2860" s="7" t="s">
        <v>61</v>
      </c>
      <c r="C2860" s="7" t="s">
        <v>74</v>
      </c>
      <c r="D2860" s="9">
        <v>1360</v>
      </c>
      <c r="E2860" s="9">
        <v>1233</v>
      </c>
      <c r="F2860" s="9">
        <v>342</v>
      </c>
    </row>
    <row r="2861" spans="1:6" x14ac:dyDescent="0.3">
      <c r="A2861" s="3" t="s">
        <v>176</v>
      </c>
      <c r="B2861" s="7" t="s">
        <v>61</v>
      </c>
      <c r="C2861" s="7" t="s">
        <v>76</v>
      </c>
      <c r="D2861" s="9">
        <v>1356</v>
      </c>
      <c r="E2861" s="9">
        <v>1275</v>
      </c>
      <c r="F2861" s="9">
        <v>345</v>
      </c>
    </row>
    <row r="2862" spans="1:6" x14ac:dyDescent="0.3">
      <c r="A2862" s="3" t="s">
        <v>129</v>
      </c>
      <c r="B2862" s="7" t="s">
        <v>46</v>
      </c>
      <c r="C2862" s="7" t="s">
        <v>62</v>
      </c>
      <c r="D2862" s="9">
        <v>332</v>
      </c>
      <c r="E2862" s="9">
        <v>298</v>
      </c>
      <c r="F2862" s="9">
        <v>185</v>
      </c>
    </row>
    <row r="2863" spans="1:6" x14ac:dyDescent="0.3">
      <c r="A2863" s="3" t="s">
        <v>129</v>
      </c>
      <c r="B2863" s="7" t="s">
        <v>46</v>
      </c>
      <c r="C2863" s="7" t="s">
        <v>66</v>
      </c>
      <c r="D2863" s="9">
        <v>333</v>
      </c>
      <c r="E2863" s="9">
        <v>307</v>
      </c>
      <c r="F2863" s="9">
        <v>187</v>
      </c>
    </row>
    <row r="2864" spans="1:6" x14ac:dyDescent="0.3">
      <c r="A2864" s="3" t="s">
        <v>129</v>
      </c>
      <c r="B2864" s="7" t="s">
        <v>46</v>
      </c>
      <c r="C2864" s="7" t="s">
        <v>70</v>
      </c>
      <c r="D2864" s="9">
        <v>331</v>
      </c>
      <c r="E2864" s="9">
        <v>315</v>
      </c>
      <c r="F2864" s="9">
        <v>189</v>
      </c>
    </row>
    <row r="2865" spans="1:6" x14ac:dyDescent="0.3">
      <c r="A2865" s="3" t="s">
        <v>129</v>
      </c>
      <c r="B2865" s="7" t="s">
        <v>46</v>
      </c>
      <c r="C2865" s="7" t="s">
        <v>74</v>
      </c>
      <c r="D2865" s="9">
        <v>334</v>
      </c>
      <c r="E2865" s="9">
        <v>302</v>
      </c>
      <c r="F2865" s="9">
        <v>183</v>
      </c>
    </row>
    <row r="2866" spans="1:6" x14ac:dyDescent="0.3">
      <c r="A2866" s="3" t="s">
        <v>129</v>
      </c>
      <c r="B2866" s="7" t="s">
        <v>46</v>
      </c>
      <c r="C2866" s="7" t="s">
        <v>76</v>
      </c>
      <c r="D2866" s="9">
        <v>333</v>
      </c>
      <c r="E2866" s="9">
        <v>312</v>
      </c>
      <c r="F2866" s="9">
        <v>185</v>
      </c>
    </row>
    <row r="2867" spans="1:6" x14ac:dyDescent="0.3">
      <c r="A2867" s="3" t="s">
        <v>129</v>
      </c>
      <c r="B2867" s="7" t="s">
        <v>49</v>
      </c>
      <c r="C2867" s="7" t="s">
        <v>62</v>
      </c>
      <c r="D2867" s="9">
        <v>342</v>
      </c>
      <c r="E2867" s="9">
        <v>309</v>
      </c>
      <c r="F2867" s="9">
        <v>195</v>
      </c>
    </row>
    <row r="2868" spans="1:6" x14ac:dyDescent="0.3">
      <c r="A2868" s="3" t="s">
        <v>129</v>
      </c>
      <c r="B2868" s="7" t="s">
        <v>49</v>
      </c>
      <c r="C2868" s="7" t="s">
        <v>66</v>
      </c>
      <c r="D2868" s="9">
        <v>343</v>
      </c>
      <c r="E2868" s="9">
        <v>316</v>
      </c>
      <c r="F2868" s="9">
        <v>197</v>
      </c>
    </row>
    <row r="2869" spans="1:6" x14ac:dyDescent="0.3">
      <c r="A2869" s="3" t="s">
        <v>129</v>
      </c>
      <c r="B2869" s="7" t="s">
        <v>49</v>
      </c>
      <c r="C2869" s="7" t="s">
        <v>70</v>
      </c>
      <c r="D2869" s="9">
        <v>341</v>
      </c>
      <c r="E2869" s="9">
        <v>323</v>
      </c>
      <c r="F2869" s="9">
        <v>199</v>
      </c>
    </row>
    <row r="2870" spans="1:6" x14ac:dyDescent="0.3">
      <c r="A2870" s="3" t="s">
        <v>129</v>
      </c>
      <c r="B2870" s="7" t="s">
        <v>49</v>
      </c>
      <c r="C2870" s="7" t="s">
        <v>74</v>
      </c>
      <c r="D2870" s="9">
        <v>344</v>
      </c>
      <c r="E2870" s="9">
        <v>309</v>
      </c>
      <c r="F2870" s="9">
        <v>193</v>
      </c>
    </row>
    <row r="2871" spans="1:6" x14ac:dyDescent="0.3">
      <c r="A2871" s="3" t="s">
        <v>129</v>
      </c>
      <c r="B2871" s="7" t="s">
        <v>49</v>
      </c>
      <c r="C2871" s="7" t="s">
        <v>76</v>
      </c>
      <c r="D2871" s="9">
        <v>343</v>
      </c>
      <c r="E2871" s="9">
        <v>325</v>
      </c>
      <c r="F2871" s="9">
        <v>195</v>
      </c>
    </row>
    <row r="2872" spans="1:6" x14ac:dyDescent="0.3">
      <c r="A2872" s="3" t="s">
        <v>129</v>
      </c>
      <c r="B2872" s="7" t="s">
        <v>50</v>
      </c>
      <c r="C2872" s="7" t="s">
        <v>62</v>
      </c>
      <c r="D2872" s="9">
        <v>353</v>
      </c>
      <c r="E2872" s="9">
        <v>318</v>
      </c>
      <c r="F2872" s="9">
        <v>200</v>
      </c>
    </row>
    <row r="2873" spans="1:6" x14ac:dyDescent="0.3">
      <c r="A2873" s="3" t="s">
        <v>129</v>
      </c>
      <c r="B2873" s="7" t="s">
        <v>50</v>
      </c>
      <c r="C2873" s="7" t="s">
        <v>66</v>
      </c>
      <c r="D2873" s="9">
        <v>354</v>
      </c>
      <c r="E2873" s="9">
        <v>329</v>
      </c>
      <c r="F2873" s="9">
        <v>202</v>
      </c>
    </row>
    <row r="2874" spans="1:6" x14ac:dyDescent="0.3">
      <c r="A2874" s="3" t="s">
        <v>129</v>
      </c>
      <c r="B2874" s="7" t="s">
        <v>50</v>
      </c>
      <c r="C2874" s="7" t="s">
        <v>70</v>
      </c>
      <c r="D2874" s="9">
        <v>352</v>
      </c>
      <c r="E2874" s="9">
        <v>332</v>
      </c>
      <c r="F2874" s="9">
        <v>204</v>
      </c>
    </row>
    <row r="2875" spans="1:6" x14ac:dyDescent="0.3">
      <c r="A2875" s="3" t="s">
        <v>129</v>
      </c>
      <c r="B2875" s="7" t="s">
        <v>50</v>
      </c>
      <c r="C2875" s="7" t="s">
        <v>74</v>
      </c>
      <c r="D2875" s="9">
        <v>355</v>
      </c>
      <c r="E2875" s="9">
        <v>321</v>
      </c>
      <c r="F2875" s="9">
        <v>198</v>
      </c>
    </row>
    <row r="2876" spans="1:6" x14ac:dyDescent="0.3">
      <c r="A2876" s="3" t="s">
        <v>129</v>
      </c>
      <c r="B2876" s="7" t="s">
        <v>50</v>
      </c>
      <c r="C2876" s="7" t="s">
        <v>76</v>
      </c>
      <c r="D2876" s="9">
        <v>354</v>
      </c>
      <c r="E2876" s="9">
        <v>335</v>
      </c>
      <c r="F2876" s="9">
        <v>200</v>
      </c>
    </row>
    <row r="2877" spans="1:6" x14ac:dyDescent="0.3">
      <c r="A2877" s="3" t="s">
        <v>129</v>
      </c>
      <c r="B2877" s="7" t="s">
        <v>51</v>
      </c>
      <c r="C2877" s="7" t="s">
        <v>62</v>
      </c>
      <c r="D2877" s="9">
        <v>394</v>
      </c>
      <c r="E2877" s="9">
        <v>355</v>
      </c>
      <c r="F2877" s="9">
        <v>215</v>
      </c>
    </row>
    <row r="2878" spans="1:6" x14ac:dyDescent="0.3">
      <c r="A2878" s="3" t="s">
        <v>129</v>
      </c>
      <c r="B2878" s="7" t="s">
        <v>51</v>
      </c>
      <c r="C2878" s="7" t="s">
        <v>66</v>
      </c>
      <c r="D2878" s="9">
        <v>395</v>
      </c>
      <c r="E2878" s="9">
        <v>366</v>
      </c>
      <c r="F2878" s="9">
        <v>217</v>
      </c>
    </row>
    <row r="2879" spans="1:6" x14ac:dyDescent="0.3">
      <c r="A2879" s="3" t="s">
        <v>129</v>
      </c>
      <c r="B2879" s="7" t="s">
        <v>51</v>
      </c>
      <c r="C2879" s="7" t="s">
        <v>70</v>
      </c>
      <c r="D2879" s="9">
        <v>393</v>
      </c>
      <c r="E2879" s="9">
        <v>373</v>
      </c>
      <c r="F2879" s="9">
        <v>219</v>
      </c>
    </row>
    <row r="2880" spans="1:6" x14ac:dyDescent="0.3">
      <c r="A2880" s="3" t="s">
        <v>129</v>
      </c>
      <c r="B2880" s="7" t="s">
        <v>51</v>
      </c>
      <c r="C2880" s="7" t="s">
        <v>74</v>
      </c>
      <c r="D2880" s="9">
        <v>396</v>
      </c>
      <c r="E2880" s="9">
        <v>357</v>
      </c>
      <c r="F2880" s="9">
        <v>213</v>
      </c>
    </row>
    <row r="2881" spans="1:6" x14ac:dyDescent="0.3">
      <c r="A2881" s="3" t="s">
        <v>129</v>
      </c>
      <c r="B2881" s="7" t="s">
        <v>51</v>
      </c>
      <c r="C2881" s="7" t="s">
        <v>76</v>
      </c>
      <c r="D2881" s="9">
        <v>395</v>
      </c>
      <c r="E2881" s="9">
        <v>374</v>
      </c>
      <c r="F2881" s="9">
        <v>215</v>
      </c>
    </row>
    <row r="2882" spans="1:6" x14ac:dyDescent="0.3">
      <c r="A2882" s="3" t="s">
        <v>129</v>
      </c>
      <c r="B2882" s="7" t="s">
        <v>52</v>
      </c>
      <c r="C2882" s="7" t="s">
        <v>62</v>
      </c>
      <c r="D2882" s="9">
        <v>290</v>
      </c>
      <c r="E2882" s="9">
        <v>263</v>
      </c>
      <c r="F2882" s="9">
        <v>180</v>
      </c>
    </row>
    <row r="2883" spans="1:6" x14ac:dyDescent="0.3">
      <c r="A2883" s="3" t="s">
        <v>129</v>
      </c>
      <c r="B2883" s="7" t="s">
        <v>52</v>
      </c>
      <c r="C2883" s="7" t="s">
        <v>66</v>
      </c>
      <c r="D2883" s="9">
        <v>291</v>
      </c>
      <c r="E2883" s="9">
        <v>269</v>
      </c>
      <c r="F2883" s="9">
        <v>182</v>
      </c>
    </row>
    <row r="2884" spans="1:6" x14ac:dyDescent="0.3">
      <c r="A2884" s="3" t="s">
        <v>129</v>
      </c>
      <c r="B2884" s="7" t="s">
        <v>52</v>
      </c>
      <c r="C2884" s="7" t="s">
        <v>70</v>
      </c>
      <c r="D2884" s="9">
        <v>289</v>
      </c>
      <c r="E2884" s="9">
        <v>273</v>
      </c>
      <c r="F2884" s="9">
        <v>184</v>
      </c>
    </row>
    <row r="2885" spans="1:6" x14ac:dyDescent="0.3">
      <c r="A2885" s="3" t="s">
        <v>129</v>
      </c>
      <c r="B2885" s="7" t="s">
        <v>52</v>
      </c>
      <c r="C2885" s="7" t="s">
        <v>74</v>
      </c>
      <c r="D2885" s="9">
        <v>291</v>
      </c>
      <c r="E2885" s="9">
        <v>261</v>
      </c>
      <c r="F2885" s="9">
        <v>178</v>
      </c>
    </row>
    <row r="2886" spans="1:6" x14ac:dyDescent="0.3">
      <c r="A2886" s="3" t="s">
        <v>129</v>
      </c>
      <c r="B2886" s="7" t="s">
        <v>52</v>
      </c>
      <c r="C2886" s="7" t="s">
        <v>76</v>
      </c>
      <c r="D2886" s="9">
        <v>291</v>
      </c>
      <c r="E2886" s="9">
        <v>272</v>
      </c>
      <c r="F2886" s="9">
        <v>180</v>
      </c>
    </row>
    <row r="2887" spans="1:6" x14ac:dyDescent="0.3">
      <c r="A2887" s="3" t="s">
        <v>129</v>
      </c>
      <c r="B2887" s="7" t="s">
        <v>54</v>
      </c>
      <c r="C2887" s="7" t="s">
        <v>62</v>
      </c>
      <c r="D2887" s="9">
        <v>186</v>
      </c>
      <c r="E2887" s="9">
        <v>167</v>
      </c>
      <c r="F2887" s="9">
        <v>70</v>
      </c>
    </row>
    <row r="2888" spans="1:6" x14ac:dyDescent="0.3">
      <c r="A2888" s="3" t="s">
        <v>129</v>
      </c>
      <c r="B2888" s="7" t="s">
        <v>54</v>
      </c>
      <c r="C2888" s="7" t="s">
        <v>66</v>
      </c>
      <c r="D2888" s="9">
        <v>187</v>
      </c>
      <c r="E2888" s="9">
        <v>170</v>
      </c>
      <c r="F2888" s="9">
        <v>71</v>
      </c>
    </row>
    <row r="2889" spans="1:6" x14ac:dyDescent="0.3">
      <c r="A2889" s="3" t="s">
        <v>129</v>
      </c>
      <c r="B2889" s="7" t="s">
        <v>54</v>
      </c>
      <c r="C2889" s="7" t="s">
        <v>70</v>
      </c>
      <c r="D2889" s="9">
        <v>185</v>
      </c>
      <c r="E2889" s="9">
        <v>175</v>
      </c>
      <c r="F2889" s="9">
        <v>71</v>
      </c>
    </row>
    <row r="2890" spans="1:6" x14ac:dyDescent="0.3">
      <c r="A2890" s="3" t="s">
        <v>129</v>
      </c>
      <c r="B2890" s="7" t="s">
        <v>54</v>
      </c>
      <c r="C2890" s="7" t="s">
        <v>74</v>
      </c>
      <c r="D2890" s="9">
        <v>187</v>
      </c>
      <c r="E2890" s="9">
        <v>169</v>
      </c>
      <c r="F2890" s="9">
        <v>69</v>
      </c>
    </row>
    <row r="2891" spans="1:6" x14ac:dyDescent="0.3">
      <c r="A2891" s="3" t="s">
        <v>129</v>
      </c>
      <c r="B2891" s="7" t="s">
        <v>54</v>
      </c>
      <c r="C2891" s="7" t="s">
        <v>76</v>
      </c>
      <c r="D2891" s="9">
        <v>186</v>
      </c>
      <c r="E2891" s="9">
        <v>175</v>
      </c>
      <c r="F2891" s="9">
        <v>70</v>
      </c>
    </row>
    <row r="2892" spans="1:6" x14ac:dyDescent="0.3">
      <c r="A2892" s="3" t="s">
        <v>129</v>
      </c>
      <c r="B2892" s="7" t="s">
        <v>55</v>
      </c>
      <c r="C2892" s="7" t="s">
        <v>62</v>
      </c>
      <c r="D2892" s="9">
        <v>207</v>
      </c>
      <c r="E2892" s="9">
        <v>187</v>
      </c>
      <c r="F2892" s="9">
        <v>80</v>
      </c>
    </row>
    <row r="2893" spans="1:6" x14ac:dyDescent="0.3">
      <c r="A2893" s="3" t="s">
        <v>129</v>
      </c>
      <c r="B2893" s="7" t="s">
        <v>55</v>
      </c>
      <c r="C2893" s="7" t="s">
        <v>66</v>
      </c>
      <c r="D2893" s="9">
        <v>208</v>
      </c>
      <c r="E2893" s="9">
        <v>191</v>
      </c>
      <c r="F2893" s="9">
        <v>81</v>
      </c>
    </row>
    <row r="2894" spans="1:6" x14ac:dyDescent="0.3">
      <c r="A2894" s="3" t="s">
        <v>129</v>
      </c>
      <c r="B2894" s="7" t="s">
        <v>55</v>
      </c>
      <c r="C2894" s="7" t="s">
        <v>70</v>
      </c>
      <c r="D2894" s="9">
        <v>206</v>
      </c>
      <c r="E2894" s="9">
        <v>196</v>
      </c>
      <c r="F2894" s="9">
        <v>82</v>
      </c>
    </row>
    <row r="2895" spans="1:6" x14ac:dyDescent="0.3">
      <c r="A2895" s="3" t="s">
        <v>129</v>
      </c>
      <c r="B2895" s="7" t="s">
        <v>55</v>
      </c>
      <c r="C2895" s="7" t="s">
        <v>74</v>
      </c>
      <c r="D2895" s="9">
        <v>208</v>
      </c>
      <c r="E2895" s="9">
        <v>187</v>
      </c>
      <c r="F2895" s="9">
        <v>79</v>
      </c>
    </row>
    <row r="2896" spans="1:6" x14ac:dyDescent="0.3">
      <c r="A2896" s="3" t="s">
        <v>129</v>
      </c>
      <c r="B2896" s="7" t="s">
        <v>55</v>
      </c>
      <c r="C2896" s="7" t="s">
        <v>76</v>
      </c>
      <c r="D2896" s="9">
        <v>207</v>
      </c>
      <c r="E2896" s="9">
        <v>194</v>
      </c>
      <c r="F2896" s="9">
        <v>80</v>
      </c>
    </row>
    <row r="2897" spans="1:6" x14ac:dyDescent="0.3">
      <c r="A2897" s="3" t="s">
        <v>129</v>
      </c>
      <c r="B2897" s="7" t="s">
        <v>56</v>
      </c>
      <c r="C2897" s="7" t="s">
        <v>62</v>
      </c>
      <c r="D2897" s="9">
        <v>228</v>
      </c>
      <c r="E2897" s="9">
        <v>203</v>
      </c>
      <c r="F2897" s="9">
        <v>90</v>
      </c>
    </row>
    <row r="2898" spans="1:6" x14ac:dyDescent="0.3">
      <c r="A2898" s="3" t="s">
        <v>129</v>
      </c>
      <c r="B2898" s="7" t="s">
        <v>56</v>
      </c>
      <c r="C2898" s="7" t="s">
        <v>66</v>
      </c>
      <c r="D2898" s="9">
        <v>229</v>
      </c>
      <c r="E2898" s="9">
        <v>212</v>
      </c>
      <c r="F2898" s="9">
        <v>91</v>
      </c>
    </row>
    <row r="2899" spans="1:6" x14ac:dyDescent="0.3">
      <c r="A2899" s="3" t="s">
        <v>129</v>
      </c>
      <c r="B2899" s="7" t="s">
        <v>56</v>
      </c>
      <c r="C2899" s="7" t="s">
        <v>70</v>
      </c>
      <c r="D2899" s="9">
        <v>227</v>
      </c>
      <c r="E2899" s="9">
        <v>215</v>
      </c>
      <c r="F2899" s="9">
        <v>92</v>
      </c>
    </row>
    <row r="2900" spans="1:6" x14ac:dyDescent="0.3">
      <c r="A2900" s="3" t="s">
        <v>129</v>
      </c>
      <c r="B2900" s="7" t="s">
        <v>56</v>
      </c>
      <c r="C2900" s="7" t="s">
        <v>74</v>
      </c>
      <c r="D2900" s="9">
        <v>229</v>
      </c>
      <c r="E2900" s="9">
        <v>208</v>
      </c>
      <c r="F2900" s="9">
        <v>89</v>
      </c>
    </row>
    <row r="2901" spans="1:6" x14ac:dyDescent="0.3">
      <c r="A2901" s="3" t="s">
        <v>129</v>
      </c>
      <c r="B2901" s="7" t="s">
        <v>56</v>
      </c>
      <c r="C2901" s="7" t="s">
        <v>76</v>
      </c>
      <c r="D2901" s="9">
        <v>228</v>
      </c>
      <c r="E2901" s="9">
        <v>214</v>
      </c>
      <c r="F2901" s="9">
        <v>90</v>
      </c>
    </row>
    <row r="2902" spans="1:6" x14ac:dyDescent="0.3">
      <c r="A2902" s="3" t="s">
        <v>129</v>
      </c>
      <c r="B2902" s="7" t="s">
        <v>57</v>
      </c>
      <c r="C2902" s="7" t="s">
        <v>62</v>
      </c>
      <c r="D2902" s="9">
        <v>197</v>
      </c>
      <c r="E2902" s="9">
        <v>178</v>
      </c>
      <c r="F2902" s="9">
        <v>85</v>
      </c>
    </row>
    <row r="2903" spans="1:6" x14ac:dyDescent="0.3">
      <c r="A2903" s="3" t="s">
        <v>129</v>
      </c>
      <c r="B2903" s="7" t="s">
        <v>57</v>
      </c>
      <c r="C2903" s="7" t="s">
        <v>66</v>
      </c>
      <c r="D2903" s="9">
        <v>198</v>
      </c>
      <c r="E2903" s="9">
        <v>180</v>
      </c>
      <c r="F2903" s="9">
        <v>86</v>
      </c>
    </row>
    <row r="2904" spans="1:6" x14ac:dyDescent="0.3">
      <c r="A2904" s="3" t="s">
        <v>129</v>
      </c>
      <c r="B2904" s="7" t="s">
        <v>57</v>
      </c>
      <c r="C2904" s="7" t="s">
        <v>70</v>
      </c>
      <c r="D2904" s="9">
        <v>196</v>
      </c>
      <c r="E2904" s="9">
        <v>186</v>
      </c>
      <c r="F2904" s="9">
        <v>87</v>
      </c>
    </row>
    <row r="2905" spans="1:6" x14ac:dyDescent="0.3">
      <c r="A2905" s="3" t="s">
        <v>129</v>
      </c>
      <c r="B2905" s="7" t="s">
        <v>57</v>
      </c>
      <c r="C2905" s="7" t="s">
        <v>74</v>
      </c>
      <c r="D2905" s="9">
        <v>198</v>
      </c>
      <c r="E2905" s="9">
        <v>180</v>
      </c>
      <c r="F2905" s="9">
        <v>84</v>
      </c>
    </row>
    <row r="2906" spans="1:6" x14ac:dyDescent="0.3">
      <c r="A2906" s="3" t="s">
        <v>129</v>
      </c>
      <c r="B2906" s="7" t="s">
        <v>57</v>
      </c>
      <c r="C2906" s="7" t="s">
        <v>76</v>
      </c>
      <c r="D2906" s="9">
        <v>197</v>
      </c>
      <c r="E2906" s="9">
        <v>185</v>
      </c>
      <c r="F2906" s="9">
        <v>85</v>
      </c>
    </row>
    <row r="2907" spans="1:6" x14ac:dyDescent="0.3">
      <c r="A2907" s="3" t="s">
        <v>129</v>
      </c>
      <c r="B2907" s="7" t="s">
        <v>58</v>
      </c>
      <c r="C2907" s="7" t="s">
        <v>62</v>
      </c>
      <c r="D2907" s="9">
        <v>5826</v>
      </c>
      <c r="E2907" s="9">
        <v>5210</v>
      </c>
      <c r="F2907" s="9">
        <v>950</v>
      </c>
    </row>
    <row r="2908" spans="1:6" x14ac:dyDescent="0.3">
      <c r="A2908" s="3" t="s">
        <v>129</v>
      </c>
      <c r="B2908" s="7" t="s">
        <v>58</v>
      </c>
      <c r="C2908" s="7" t="s">
        <v>66</v>
      </c>
      <c r="D2908" s="9">
        <v>5843</v>
      </c>
      <c r="E2908" s="9">
        <v>5362</v>
      </c>
      <c r="F2908" s="9">
        <v>960</v>
      </c>
    </row>
    <row r="2909" spans="1:6" x14ac:dyDescent="0.3">
      <c r="A2909" s="3" t="s">
        <v>129</v>
      </c>
      <c r="B2909" s="7" t="s">
        <v>58</v>
      </c>
      <c r="C2909" s="7" t="s">
        <v>70</v>
      </c>
      <c r="D2909" s="9">
        <v>5809</v>
      </c>
      <c r="E2909" s="9">
        <v>5491</v>
      </c>
      <c r="F2909" s="9">
        <v>969</v>
      </c>
    </row>
    <row r="2910" spans="1:6" x14ac:dyDescent="0.3">
      <c r="A2910" s="3" t="s">
        <v>129</v>
      </c>
      <c r="B2910" s="7" t="s">
        <v>58</v>
      </c>
      <c r="C2910" s="7" t="s">
        <v>74</v>
      </c>
      <c r="D2910" s="9">
        <v>5855</v>
      </c>
      <c r="E2910" s="9">
        <v>5255</v>
      </c>
      <c r="F2910" s="9">
        <v>940</v>
      </c>
    </row>
    <row r="2911" spans="1:6" x14ac:dyDescent="0.3">
      <c r="A2911" s="3" t="s">
        <v>129</v>
      </c>
      <c r="B2911" s="7" t="s">
        <v>58</v>
      </c>
      <c r="C2911" s="7" t="s">
        <v>76</v>
      </c>
      <c r="D2911" s="9">
        <v>5838</v>
      </c>
      <c r="E2911" s="9">
        <v>5494</v>
      </c>
      <c r="F2911" s="9">
        <v>950</v>
      </c>
    </row>
    <row r="2912" spans="1:6" x14ac:dyDescent="0.3">
      <c r="A2912" s="3" t="s">
        <v>129</v>
      </c>
      <c r="B2912" s="7" t="s">
        <v>59</v>
      </c>
      <c r="C2912" s="7" t="s">
        <v>62</v>
      </c>
      <c r="D2912" s="9">
        <v>5670</v>
      </c>
      <c r="E2912" s="9">
        <v>5101</v>
      </c>
      <c r="F2912" s="9">
        <v>930</v>
      </c>
    </row>
    <row r="2913" spans="1:6" x14ac:dyDescent="0.3">
      <c r="A2913" s="3" t="s">
        <v>129</v>
      </c>
      <c r="B2913" s="7" t="s">
        <v>59</v>
      </c>
      <c r="C2913" s="7" t="s">
        <v>66</v>
      </c>
      <c r="D2913" s="9">
        <v>5687</v>
      </c>
      <c r="E2913" s="9">
        <v>5214</v>
      </c>
      <c r="F2913" s="9">
        <v>939</v>
      </c>
    </row>
    <row r="2914" spans="1:6" x14ac:dyDescent="0.3">
      <c r="A2914" s="3" t="s">
        <v>129</v>
      </c>
      <c r="B2914" s="7" t="s">
        <v>59</v>
      </c>
      <c r="C2914" s="7" t="s">
        <v>70</v>
      </c>
      <c r="D2914" s="9">
        <v>5653</v>
      </c>
      <c r="E2914" s="9">
        <v>5360</v>
      </c>
      <c r="F2914" s="9">
        <v>949</v>
      </c>
    </row>
    <row r="2915" spans="1:6" x14ac:dyDescent="0.3">
      <c r="A2915" s="3" t="s">
        <v>129</v>
      </c>
      <c r="B2915" s="7" t="s">
        <v>59</v>
      </c>
      <c r="C2915" s="7" t="s">
        <v>74</v>
      </c>
      <c r="D2915" s="9">
        <v>5698</v>
      </c>
      <c r="E2915" s="9">
        <v>5145</v>
      </c>
      <c r="F2915" s="9">
        <v>921</v>
      </c>
    </row>
    <row r="2916" spans="1:6" x14ac:dyDescent="0.3">
      <c r="A2916" s="3" t="s">
        <v>129</v>
      </c>
      <c r="B2916" s="7" t="s">
        <v>59</v>
      </c>
      <c r="C2916" s="7" t="s">
        <v>76</v>
      </c>
      <c r="D2916" s="9">
        <v>5681</v>
      </c>
      <c r="E2916" s="9">
        <v>5344</v>
      </c>
      <c r="F2916" s="9">
        <v>930</v>
      </c>
    </row>
    <row r="2917" spans="1:6" x14ac:dyDescent="0.3">
      <c r="A2917" s="3" t="s">
        <v>129</v>
      </c>
      <c r="B2917" s="7" t="s">
        <v>60</v>
      </c>
      <c r="C2917" s="7" t="s">
        <v>62</v>
      </c>
      <c r="D2917" s="9">
        <v>5514</v>
      </c>
      <c r="E2917" s="9">
        <v>4971</v>
      </c>
      <c r="F2917" s="9">
        <v>920</v>
      </c>
    </row>
    <row r="2918" spans="1:6" x14ac:dyDescent="0.3">
      <c r="A2918" s="3" t="s">
        <v>129</v>
      </c>
      <c r="B2918" s="7" t="s">
        <v>60</v>
      </c>
      <c r="C2918" s="7" t="s">
        <v>66</v>
      </c>
      <c r="D2918" s="9">
        <v>5531</v>
      </c>
      <c r="E2918" s="9">
        <v>5142</v>
      </c>
      <c r="F2918" s="9">
        <v>929</v>
      </c>
    </row>
    <row r="2919" spans="1:6" x14ac:dyDescent="0.3">
      <c r="A2919" s="3" t="s">
        <v>129</v>
      </c>
      <c r="B2919" s="7" t="s">
        <v>60</v>
      </c>
      <c r="C2919" s="7" t="s">
        <v>70</v>
      </c>
      <c r="D2919" s="9">
        <v>5497</v>
      </c>
      <c r="E2919" s="9">
        <v>5226</v>
      </c>
      <c r="F2919" s="9">
        <v>938</v>
      </c>
    </row>
    <row r="2920" spans="1:6" x14ac:dyDescent="0.3">
      <c r="A2920" s="3" t="s">
        <v>129</v>
      </c>
      <c r="B2920" s="7" t="s">
        <v>60</v>
      </c>
      <c r="C2920" s="7" t="s">
        <v>74</v>
      </c>
      <c r="D2920" s="9">
        <v>5542</v>
      </c>
      <c r="E2920" s="9">
        <v>4971</v>
      </c>
      <c r="F2920" s="9">
        <v>911</v>
      </c>
    </row>
    <row r="2921" spans="1:6" x14ac:dyDescent="0.3">
      <c r="A2921" s="3" t="s">
        <v>129</v>
      </c>
      <c r="B2921" s="7" t="s">
        <v>60</v>
      </c>
      <c r="C2921" s="7" t="s">
        <v>76</v>
      </c>
      <c r="D2921" s="9">
        <v>5525</v>
      </c>
      <c r="E2921" s="9">
        <v>5167</v>
      </c>
      <c r="F2921" s="9">
        <v>920</v>
      </c>
    </row>
    <row r="2922" spans="1:6" x14ac:dyDescent="0.3">
      <c r="A2922" s="3" t="s">
        <v>129</v>
      </c>
      <c r="B2922" s="7" t="s">
        <v>61</v>
      </c>
      <c r="C2922" s="7" t="s">
        <v>62</v>
      </c>
      <c r="D2922" s="9">
        <v>1353</v>
      </c>
      <c r="E2922" s="9">
        <v>1220</v>
      </c>
      <c r="F2922" s="9">
        <v>345</v>
      </c>
    </row>
    <row r="2923" spans="1:6" x14ac:dyDescent="0.3">
      <c r="A2923" s="3" t="s">
        <v>129</v>
      </c>
      <c r="B2923" s="7" t="s">
        <v>61</v>
      </c>
      <c r="C2923" s="7" t="s">
        <v>66</v>
      </c>
      <c r="D2923" s="9">
        <v>1357</v>
      </c>
      <c r="E2923" s="9">
        <v>1245</v>
      </c>
      <c r="F2923" s="9">
        <v>348</v>
      </c>
    </row>
    <row r="2924" spans="1:6" x14ac:dyDescent="0.3">
      <c r="A2924" s="3" t="s">
        <v>129</v>
      </c>
      <c r="B2924" s="7" t="s">
        <v>61</v>
      </c>
      <c r="C2924" s="7" t="s">
        <v>70</v>
      </c>
      <c r="D2924" s="9">
        <v>1349</v>
      </c>
      <c r="E2924" s="9">
        <v>1279</v>
      </c>
      <c r="F2924" s="9">
        <v>352</v>
      </c>
    </row>
    <row r="2925" spans="1:6" x14ac:dyDescent="0.3">
      <c r="A2925" s="3" t="s">
        <v>129</v>
      </c>
      <c r="B2925" s="7" t="s">
        <v>61</v>
      </c>
      <c r="C2925" s="7" t="s">
        <v>74</v>
      </c>
      <c r="D2925" s="9">
        <v>1360</v>
      </c>
      <c r="E2925" s="9">
        <v>1221</v>
      </c>
      <c r="F2925" s="9">
        <v>342</v>
      </c>
    </row>
    <row r="2926" spans="1:6" x14ac:dyDescent="0.3">
      <c r="A2926" s="3" t="s">
        <v>129</v>
      </c>
      <c r="B2926" s="7" t="s">
        <v>61</v>
      </c>
      <c r="C2926" s="7" t="s">
        <v>76</v>
      </c>
      <c r="D2926" s="9">
        <v>1356</v>
      </c>
      <c r="E2926" s="9">
        <v>1273</v>
      </c>
      <c r="F2926" s="9">
        <v>345</v>
      </c>
    </row>
    <row r="2927" spans="1:6" x14ac:dyDescent="0.3">
      <c r="A2927" s="3" t="s">
        <v>130</v>
      </c>
      <c r="B2927" s="7" t="s">
        <v>46</v>
      </c>
      <c r="C2927" s="7" t="s">
        <v>62</v>
      </c>
      <c r="D2927" s="9">
        <v>332</v>
      </c>
      <c r="E2927" s="9">
        <v>300</v>
      </c>
      <c r="F2927" s="9">
        <v>185</v>
      </c>
    </row>
    <row r="2928" spans="1:6" x14ac:dyDescent="0.3">
      <c r="A2928" s="3" t="s">
        <v>130</v>
      </c>
      <c r="B2928" s="7" t="s">
        <v>46</v>
      </c>
      <c r="C2928" s="7" t="s">
        <v>66</v>
      </c>
      <c r="D2928" s="9">
        <v>333</v>
      </c>
      <c r="E2928" s="9">
        <v>305</v>
      </c>
      <c r="F2928" s="9">
        <v>187</v>
      </c>
    </row>
    <row r="2929" spans="1:6" x14ac:dyDescent="0.3">
      <c r="A2929" s="3" t="s">
        <v>130</v>
      </c>
      <c r="B2929" s="7" t="s">
        <v>46</v>
      </c>
      <c r="C2929" s="7" t="s">
        <v>70</v>
      </c>
      <c r="D2929" s="9">
        <v>331</v>
      </c>
      <c r="E2929" s="9">
        <v>315</v>
      </c>
      <c r="F2929" s="9">
        <v>189</v>
      </c>
    </row>
    <row r="2930" spans="1:6" x14ac:dyDescent="0.3">
      <c r="A2930" s="3" t="s">
        <v>130</v>
      </c>
      <c r="B2930" s="7" t="s">
        <v>46</v>
      </c>
      <c r="C2930" s="7" t="s">
        <v>74</v>
      </c>
      <c r="D2930" s="9">
        <v>334</v>
      </c>
      <c r="E2930" s="9">
        <v>303</v>
      </c>
      <c r="F2930" s="9">
        <v>183</v>
      </c>
    </row>
    <row r="2931" spans="1:6" x14ac:dyDescent="0.3">
      <c r="A2931" s="3" t="s">
        <v>130</v>
      </c>
      <c r="B2931" s="7" t="s">
        <v>46</v>
      </c>
      <c r="C2931" s="7" t="s">
        <v>76</v>
      </c>
      <c r="D2931" s="9">
        <v>333</v>
      </c>
      <c r="E2931" s="9">
        <v>315</v>
      </c>
      <c r="F2931" s="9">
        <v>185</v>
      </c>
    </row>
    <row r="2932" spans="1:6" x14ac:dyDescent="0.3">
      <c r="A2932" s="3" t="s">
        <v>130</v>
      </c>
      <c r="B2932" s="7" t="s">
        <v>49</v>
      </c>
      <c r="C2932" s="7" t="s">
        <v>62</v>
      </c>
      <c r="D2932" s="9">
        <v>342</v>
      </c>
      <c r="E2932" s="9">
        <v>310</v>
      </c>
      <c r="F2932" s="9">
        <v>195</v>
      </c>
    </row>
    <row r="2933" spans="1:6" x14ac:dyDescent="0.3">
      <c r="A2933" s="3" t="s">
        <v>130</v>
      </c>
      <c r="B2933" s="7" t="s">
        <v>49</v>
      </c>
      <c r="C2933" s="7" t="s">
        <v>66</v>
      </c>
      <c r="D2933" s="9">
        <v>343</v>
      </c>
      <c r="E2933" s="9">
        <v>317</v>
      </c>
      <c r="F2933" s="9">
        <v>197</v>
      </c>
    </row>
    <row r="2934" spans="1:6" x14ac:dyDescent="0.3">
      <c r="A2934" s="3" t="s">
        <v>130</v>
      </c>
      <c r="B2934" s="7" t="s">
        <v>49</v>
      </c>
      <c r="C2934" s="7" t="s">
        <v>70</v>
      </c>
      <c r="D2934" s="9">
        <v>341</v>
      </c>
      <c r="E2934" s="9">
        <v>324</v>
      </c>
      <c r="F2934" s="9">
        <v>199</v>
      </c>
    </row>
    <row r="2935" spans="1:6" x14ac:dyDescent="0.3">
      <c r="A2935" s="3" t="s">
        <v>130</v>
      </c>
      <c r="B2935" s="7" t="s">
        <v>49</v>
      </c>
      <c r="C2935" s="7" t="s">
        <v>74</v>
      </c>
      <c r="D2935" s="9">
        <v>344</v>
      </c>
      <c r="E2935" s="9">
        <v>309</v>
      </c>
      <c r="F2935" s="9">
        <v>193</v>
      </c>
    </row>
    <row r="2936" spans="1:6" x14ac:dyDescent="0.3">
      <c r="A2936" s="3" t="s">
        <v>130</v>
      </c>
      <c r="B2936" s="7" t="s">
        <v>49</v>
      </c>
      <c r="C2936" s="7" t="s">
        <v>76</v>
      </c>
      <c r="D2936" s="9">
        <v>343</v>
      </c>
      <c r="E2936" s="9">
        <v>322</v>
      </c>
      <c r="F2936" s="9">
        <v>195</v>
      </c>
    </row>
    <row r="2937" spans="1:6" x14ac:dyDescent="0.3">
      <c r="A2937" s="3" t="s">
        <v>130</v>
      </c>
      <c r="B2937" s="7" t="s">
        <v>50</v>
      </c>
      <c r="C2937" s="7" t="s">
        <v>62</v>
      </c>
      <c r="D2937" s="9">
        <v>353</v>
      </c>
      <c r="E2937" s="9">
        <v>319</v>
      </c>
      <c r="F2937" s="9">
        <v>200</v>
      </c>
    </row>
    <row r="2938" spans="1:6" x14ac:dyDescent="0.3">
      <c r="A2938" s="3" t="s">
        <v>130</v>
      </c>
      <c r="B2938" s="7" t="s">
        <v>50</v>
      </c>
      <c r="C2938" s="7" t="s">
        <v>66</v>
      </c>
      <c r="D2938" s="9">
        <v>354</v>
      </c>
      <c r="E2938" s="9">
        <v>324</v>
      </c>
      <c r="F2938" s="9">
        <v>202</v>
      </c>
    </row>
    <row r="2939" spans="1:6" x14ac:dyDescent="0.3">
      <c r="A2939" s="3" t="s">
        <v>130</v>
      </c>
      <c r="B2939" s="7" t="s">
        <v>50</v>
      </c>
      <c r="C2939" s="7" t="s">
        <v>70</v>
      </c>
      <c r="D2939" s="9">
        <v>352</v>
      </c>
      <c r="E2939" s="9">
        <v>334</v>
      </c>
      <c r="F2939" s="9">
        <v>204</v>
      </c>
    </row>
    <row r="2940" spans="1:6" x14ac:dyDescent="0.3">
      <c r="A2940" s="3" t="s">
        <v>130</v>
      </c>
      <c r="B2940" s="7" t="s">
        <v>50</v>
      </c>
      <c r="C2940" s="7" t="s">
        <v>74</v>
      </c>
      <c r="D2940" s="9">
        <v>355</v>
      </c>
      <c r="E2940" s="9">
        <v>319</v>
      </c>
      <c r="F2940" s="9">
        <v>198</v>
      </c>
    </row>
    <row r="2941" spans="1:6" x14ac:dyDescent="0.3">
      <c r="A2941" s="3" t="s">
        <v>130</v>
      </c>
      <c r="B2941" s="7" t="s">
        <v>50</v>
      </c>
      <c r="C2941" s="7" t="s">
        <v>76</v>
      </c>
      <c r="D2941" s="9">
        <v>354</v>
      </c>
      <c r="E2941" s="9">
        <v>332</v>
      </c>
      <c r="F2941" s="9">
        <v>200</v>
      </c>
    </row>
    <row r="2942" spans="1:6" x14ac:dyDescent="0.3">
      <c r="A2942" s="3" t="s">
        <v>130</v>
      </c>
      <c r="B2942" s="7" t="s">
        <v>51</v>
      </c>
      <c r="C2942" s="7" t="s">
        <v>62</v>
      </c>
      <c r="D2942" s="9">
        <v>394</v>
      </c>
      <c r="E2942" s="9">
        <v>354</v>
      </c>
      <c r="F2942" s="9">
        <v>215</v>
      </c>
    </row>
    <row r="2943" spans="1:6" x14ac:dyDescent="0.3">
      <c r="A2943" s="3" t="s">
        <v>130</v>
      </c>
      <c r="B2943" s="7" t="s">
        <v>51</v>
      </c>
      <c r="C2943" s="7" t="s">
        <v>66</v>
      </c>
      <c r="D2943" s="9">
        <v>395</v>
      </c>
      <c r="E2943" s="9">
        <v>362</v>
      </c>
      <c r="F2943" s="9">
        <v>217</v>
      </c>
    </row>
    <row r="2944" spans="1:6" x14ac:dyDescent="0.3">
      <c r="A2944" s="3" t="s">
        <v>130</v>
      </c>
      <c r="B2944" s="7" t="s">
        <v>51</v>
      </c>
      <c r="C2944" s="7" t="s">
        <v>70</v>
      </c>
      <c r="D2944" s="9">
        <v>393</v>
      </c>
      <c r="E2944" s="9">
        <v>373</v>
      </c>
      <c r="F2944" s="9">
        <v>219</v>
      </c>
    </row>
    <row r="2945" spans="1:6" x14ac:dyDescent="0.3">
      <c r="A2945" s="3" t="s">
        <v>130</v>
      </c>
      <c r="B2945" s="7" t="s">
        <v>51</v>
      </c>
      <c r="C2945" s="7" t="s">
        <v>74</v>
      </c>
      <c r="D2945" s="9">
        <v>396</v>
      </c>
      <c r="E2945" s="9">
        <v>354</v>
      </c>
      <c r="F2945" s="9">
        <v>213</v>
      </c>
    </row>
    <row r="2946" spans="1:6" x14ac:dyDescent="0.3">
      <c r="A2946" s="3" t="s">
        <v>130</v>
      </c>
      <c r="B2946" s="7" t="s">
        <v>51</v>
      </c>
      <c r="C2946" s="7" t="s">
        <v>76</v>
      </c>
      <c r="D2946" s="9">
        <v>395</v>
      </c>
      <c r="E2946" s="9">
        <v>375</v>
      </c>
      <c r="F2946" s="9">
        <v>215</v>
      </c>
    </row>
    <row r="2947" spans="1:6" x14ac:dyDescent="0.3">
      <c r="A2947" s="3" t="s">
        <v>130</v>
      </c>
      <c r="B2947" s="7" t="s">
        <v>52</v>
      </c>
      <c r="C2947" s="7" t="s">
        <v>62</v>
      </c>
      <c r="D2947" s="9">
        <v>290</v>
      </c>
      <c r="E2947" s="9">
        <v>263</v>
      </c>
      <c r="F2947" s="9">
        <v>180</v>
      </c>
    </row>
    <row r="2948" spans="1:6" x14ac:dyDescent="0.3">
      <c r="A2948" s="3" t="s">
        <v>130</v>
      </c>
      <c r="B2948" s="7" t="s">
        <v>52</v>
      </c>
      <c r="C2948" s="7" t="s">
        <v>66</v>
      </c>
      <c r="D2948" s="9">
        <v>291</v>
      </c>
      <c r="E2948" s="9">
        <v>269</v>
      </c>
      <c r="F2948" s="9">
        <v>182</v>
      </c>
    </row>
    <row r="2949" spans="1:6" x14ac:dyDescent="0.3">
      <c r="A2949" s="3" t="s">
        <v>130</v>
      </c>
      <c r="B2949" s="7" t="s">
        <v>52</v>
      </c>
      <c r="C2949" s="7" t="s">
        <v>70</v>
      </c>
      <c r="D2949" s="9">
        <v>289</v>
      </c>
      <c r="E2949" s="9">
        <v>274</v>
      </c>
      <c r="F2949" s="9">
        <v>184</v>
      </c>
    </row>
    <row r="2950" spans="1:6" x14ac:dyDescent="0.3">
      <c r="A2950" s="3" t="s">
        <v>130</v>
      </c>
      <c r="B2950" s="7" t="s">
        <v>52</v>
      </c>
      <c r="C2950" s="7" t="s">
        <v>74</v>
      </c>
      <c r="D2950" s="9">
        <v>291</v>
      </c>
      <c r="E2950" s="9">
        <v>262</v>
      </c>
      <c r="F2950" s="9">
        <v>178</v>
      </c>
    </row>
    <row r="2951" spans="1:6" x14ac:dyDescent="0.3">
      <c r="A2951" s="3" t="s">
        <v>130</v>
      </c>
      <c r="B2951" s="7" t="s">
        <v>52</v>
      </c>
      <c r="C2951" s="7" t="s">
        <v>76</v>
      </c>
      <c r="D2951" s="9">
        <v>291</v>
      </c>
      <c r="E2951" s="9">
        <v>272</v>
      </c>
      <c r="F2951" s="9">
        <v>180</v>
      </c>
    </row>
    <row r="2952" spans="1:6" x14ac:dyDescent="0.3">
      <c r="A2952" s="3" t="s">
        <v>130</v>
      </c>
      <c r="B2952" s="7" t="s">
        <v>54</v>
      </c>
      <c r="C2952" s="7" t="s">
        <v>62</v>
      </c>
      <c r="D2952" s="9">
        <v>186</v>
      </c>
      <c r="E2952" s="9">
        <v>168</v>
      </c>
      <c r="F2952" s="9">
        <v>70</v>
      </c>
    </row>
    <row r="2953" spans="1:6" x14ac:dyDescent="0.3">
      <c r="A2953" s="3" t="s">
        <v>130</v>
      </c>
      <c r="B2953" s="7" t="s">
        <v>54</v>
      </c>
      <c r="C2953" s="7" t="s">
        <v>66</v>
      </c>
      <c r="D2953" s="9">
        <v>187</v>
      </c>
      <c r="E2953" s="9">
        <v>171</v>
      </c>
      <c r="F2953" s="9">
        <v>71</v>
      </c>
    </row>
    <row r="2954" spans="1:6" x14ac:dyDescent="0.3">
      <c r="A2954" s="3" t="s">
        <v>130</v>
      </c>
      <c r="B2954" s="7" t="s">
        <v>54</v>
      </c>
      <c r="C2954" s="7" t="s">
        <v>70</v>
      </c>
      <c r="D2954" s="9">
        <v>185</v>
      </c>
      <c r="E2954" s="9">
        <v>176</v>
      </c>
      <c r="F2954" s="9">
        <v>71</v>
      </c>
    </row>
    <row r="2955" spans="1:6" x14ac:dyDescent="0.3">
      <c r="A2955" s="3" t="s">
        <v>130</v>
      </c>
      <c r="B2955" s="7" t="s">
        <v>54</v>
      </c>
      <c r="C2955" s="7" t="s">
        <v>74</v>
      </c>
      <c r="D2955" s="9">
        <v>187</v>
      </c>
      <c r="E2955" s="9">
        <v>170</v>
      </c>
      <c r="F2955" s="9">
        <v>69</v>
      </c>
    </row>
    <row r="2956" spans="1:6" x14ac:dyDescent="0.3">
      <c r="A2956" s="3" t="s">
        <v>130</v>
      </c>
      <c r="B2956" s="7" t="s">
        <v>54</v>
      </c>
      <c r="C2956" s="7" t="s">
        <v>76</v>
      </c>
      <c r="D2956" s="9">
        <v>186</v>
      </c>
      <c r="E2956" s="9">
        <v>175</v>
      </c>
      <c r="F2956" s="9">
        <v>70</v>
      </c>
    </row>
    <row r="2957" spans="1:6" x14ac:dyDescent="0.3">
      <c r="A2957" s="3" t="s">
        <v>130</v>
      </c>
      <c r="B2957" s="7" t="s">
        <v>55</v>
      </c>
      <c r="C2957" s="7" t="s">
        <v>62</v>
      </c>
      <c r="D2957" s="9">
        <v>207</v>
      </c>
      <c r="E2957" s="9">
        <v>186</v>
      </c>
      <c r="F2957" s="9">
        <v>80</v>
      </c>
    </row>
    <row r="2958" spans="1:6" x14ac:dyDescent="0.3">
      <c r="A2958" s="3" t="s">
        <v>130</v>
      </c>
      <c r="B2958" s="7" t="s">
        <v>55</v>
      </c>
      <c r="C2958" s="7" t="s">
        <v>66</v>
      </c>
      <c r="D2958" s="9">
        <v>208</v>
      </c>
      <c r="E2958" s="9">
        <v>191</v>
      </c>
      <c r="F2958" s="9">
        <v>81</v>
      </c>
    </row>
    <row r="2959" spans="1:6" x14ac:dyDescent="0.3">
      <c r="A2959" s="3" t="s">
        <v>130</v>
      </c>
      <c r="B2959" s="7" t="s">
        <v>55</v>
      </c>
      <c r="C2959" s="7" t="s">
        <v>70</v>
      </c>
      <c r="D2959" s="9">
        <v>206</v>
      </c>
      <c r="E2959" s="9">
        <v>195</v>
      </c>
      <c r="F2959" s="9">
        <v>82</v>
      </c>
    </row>
    <row r="2960" spans="1:6" x14ac:dyDescent="0.3">
      <c r="A2960" s="3" t="s">
        <v>130</v>
      </c>
      <c r="B2960" s="7" t="s">
        <v>55</v>
      </c>
      <c r="C2960" s="7" t="s">
        <v>74</v>
      </c>
      <c r="D2960" s="9">
        <v>208</v>
      </c>
      <c r="E2960" s="9">
        <v>187</v>
      </c>
      <c r="F2960" s="9">
        <v>79</v>
      </c>
    </row>
    <row r="2961" spans="1:6" x14ac:dyDescent="0.3">
      <c r="A2961" s="3" t="s">
        <v>130</v>
      </c>
      <c r="B2961" s="7" t="s">
        <v>55</v>
      </c>
      <c r="C2961" s="7" t="s">
        <v>76</v>
      </c>
      <c r="D2961" s="9">
        <v>207</v>
      </c>
      <c r="E2961" s="9">
        <v>194</v>
      </c>
      <c r="F2961" s="9">
        <v>80</v>
      </c>
    </row>
    <row r="2962" spans="1:6" x14ac:dyDescent="0.3">
      <c r="A2962" s="3" t="s">
        <v>130</v>
      </c>
      <c r="B2962" s="7" t="s">
        <v>56</v>
      </c>
      <c r="C2962" s="7" t="s">
        <v>62</v>
      </c>
      <c r="D2962" s="9">
        <v>228</v>
      </c>
      <c r="E2962" s="9">
        <v>204</v>
      </c>
      <c r="F2962" s="9">
        <v>90</v>
      </c>
    </row>
    <row r="2963" spans="1:6" x14ac:dyDescent="0.3">
      <c r="A2963" s="3" t="s">
        <v>130</v>
      </c>
      <c r="B2963" s="7" t="s">
        <v>56</v>
      </c>
      <c r="C2963" s="7" t="s">
        <v>66</v>
      </c>
      <c r="D2963" s="9">
        <v>229</v>
      </c>
      <c r="E2963" s="9">
        <v>212</v>
      </c>
      <c r="F2963" s="9">
        <v>91</v>
      </c>
    </row>
    <row r="2964" spans="1:6" x14ac:dyDescent="0.3">
      <c r="A2964" s="3" t="s">
        <v>130</v>
      </c>
      <c r="B2964" s="7" t="s">
        <v>56</v>
      </c>
      <c r="C2964" s="7" t="s">
        <v>70</v>
      </c>
      <c r="D2964" s="9">
        <v>227</v>
      </c>
      <c r="E2964" s="9">
        <v>216</v>
      </c>
      <c r="F2964" s="9">
        <v>92</v>
      </c>
    </row>
    <row r="2965" spans="1:6" x14ac:dyDescent="0.3">
      <c r="A2965" s="3" t="s">
        <v>130</v>
      </c>
      <c r="B2965" s="7" t="s">
        <v>56</v>
      </c>
      <c r="C2965" s="7" t="s">
        <v>74</v>
      </c>
      <c r="D2965" s="9">
        <v>229</v>
      </c>
      <c r="E2965" s="9">
        <v>206</v>
      </c>
      <c r="F2965" s="9">
        <v>89</v>
      </c>
    </row>
    <row r="2966" spans="1:6" x14ac:dyDescent="0.3">
      <c r="A2966" s="3" t="s">
        <v>130</v>
      </c>
      <c r="B2966" s="7" t="s">
        <v>56</v>
      </c>
      <c r="C2966" s="7" t="s">
        <v>76</v>
      </c>
      <c r="D2966" s="9">
        <v>228</v>
      </c>
      <c r="E2966" s="9">
        <v>214</v>
      </c>
      <c r="F2966" s="9">
        <v>90</v>
      </c>
    </row>
    <row r="2967" spans="1:6" x14ac:dyDescent="0.3">
      <c r="A2967" s="3" t="s">
        <v>130</v>
      </c>
      <c r="B2967" s="7" t="s">
        <v>57</v>
      </c>
      <c r="C2967" s="7" t="s">
        <v>62</v>
      </c>
      <c r="D2967" s="9">
        <v>197</v>
      </c>
      <c r="E2967" s="9">
        <v>176</v>
      </c>
      <c r="F2967" s="9">
        <v>85</v>
      </c>
    </row>
    <row r="2968" spans="1:6" x14ac:dyDescent="0.3">
      <c r="A2968" s="3" t="s">
        <v>130</v>
      </c>
      <c r="B2968" s="7" t="s">
        <v>57</v>
      </c>
      <c r="C2968" s="7" t="s">
        <v>66</v>
      </c>
      <c r="D2968" s="9">
        <v>198</v>
      </c>
      <c r="E2968" s="9">
        <v>182</v>
      </c>
      <c r="F2968" s="9">
        <v>86</v>
      </c>
    </row>
    <row r="2969" spans="1:6" x14ac:dyDescent="0.3">
      <c r="A2969" s="3" t="s">
        <v>130</v>
      </c>
      <c r="B2969" s="7" t="s">
        <v>57</v>
      </c>
      <c r="C2969" s="7" t="s">
        <v>70</v>
      </c>
      <c r="D2969" s="9">
        <v>196</v>
      </c>
      <c r="E2969" s="9">
        <v>187</v>
      </c>
      <c r="F2969" s="9">
        <v>87</v>
      </c>
    </row>
    <row r="2970" spans="1:6" x14ac:dyDescent="0.3">
      <c r="A2970" s="3" t="s">
        <v>130</v>
      </c>
      <c r="B2970" s="7" t="s">
        <v>57</v>
      </c>
      <c r="C2970" s="7" t="s">
        <v>74</v>
      </c>
      <c r="D2970" s="9">
        <v>198</v>
      </c>
      <c r="E2970" s="9">
        <v>177</v>
      </c>
      <c r="F2970" s="9">
        <v>84</v>
      </c>
    </row>
    <row r="2971" spans="1:6" x14ac:dyDescent="0.3">
      <c r="A2971" s="3" t="s">
        <v>130</v>
      </c>
      <c r="B2971" s="7" t="s">
        <v>57</v>
      </c>
      <c r="C2971" s="7" t="s">
        <v>76</v>
      </c>
      <c r="D2971" s="9">
        <v>197</v>
      </c>
      <c r="E2971" s="9">
        <v>185</v>
      </c>
      <c r="F2971" s="9">
        <v>85</v>
      </c>
    </row>
    <row r="2972" spans="1:6" x14ac:dyDescent="0.3">
      <c r="A2972" s="3" t="s">
        <v>130</v>
      </c>
      <c r="B2972" s="7" t="s">
        <v>58</v>
      </c>
      <c r="C2972" s="7" t="s">
        <v>62</v>
      </c>
      <c r="D2972" s="9">
        <v>5826</v>
      </c>
      <c r="E2972" s="9">
        <v>5287</v>
      </c>
      <c r="F2972" s="9">
        <v>950</v>
      </c>
    </row>
    <row r="2973" spans="1:6" x14ac:dyDescent="0.3">
      <c r="A2973" s="3" t="s">
        <v>130</v>
      </c>
      <c r="B2973" s="7" t="s">
        <v>58</v>
      </c>
      <c r="C2973" s="7" t="s">
        <v>66</v>
      </c>
      <c r="D2973" s="9">
        <v>5843</v>
      </c>
      <c r="E2973" s="9">
        <v>5408</v>
      </c>
      <c r="F2973" s="9">
        <v>960</v>
      </c>
    </row>
    <row r="2974" spans="1:6" x14ac:dyDescent="0.3">
      <c r="A2974" s="3" t="s">
        <v>130</v>
      </c>
      <c r="B2974" s="7" t="s">
        <v>58</v>
      </c>
      <c r="C2974" s="7" t="s">
        <v>70</v>
      </c>
      <c r="D2974" s="9">
        <v>5809</v>
      </c>
      <c r="E2974" s="9">
        <v>5513</v>
      </c>
      <c r="F2974" s="9">
        <v>969</v>
      </c>
    </row>
    <row r="2975" spans="1:6" x14ac:dyDescent="0.3">
      <c r="A2975" s="3" t="s">
        <v>130</v>
      </c>
      <c r="B2975" s="7" t="s">
        <v>58</v>
      </c>
      <c r="C2975" s="7" t="s">
        <v>74</v>
      </c>
      <c r="D2975" s="9">
        <v>5855</v>
      </c>
      <c r="E2975" s="9">
        <v>5251</v>
      </c>
      <c r="F2975" s="9">
        <v>940</v>
      </c>
    </row>
    <row r="2976" spans="1:6" x14ac:dyDescent="0.3">
      <c r="A2976" s="3" t="s">
        <v>130</v>
      </c>
      <c r="B2976" s="7" t="s">
        <v>58</v>
      </c>
      <c r="C2976" s="7" t="s">
        <v>76</v>
      </c>
      <c r="D2976" s="9">
        <v>5838</v>
      </c>
      <c r="E2976" s="9">
        <v>5482</v>
      </c>
      <c r="F2976" s="9">
        <v>950</v>
      </c>
    </row>
    <row r="2977" spans="1:6" x14ac:dyDescent="0.3">
      <c r="A2977" s="3" t="s">
        <v>130</v>
      </c>
      <c r="B2977" s="7" t="s">
        <v>59</v>
      </c>
      <c r="C2977" s="7" t="s">
        <v>62</v>
      </c>
      <c r="D2977" s="9">
        <v>5670</v>
      </c>
      <c r="E2977" s="9">
        <v>5128</v>
      </c>
      <c r="F2977" s="9">
        <v>930</v>
      </c>
    </row>
    <row r="2978" spans="1:6" x14ac:dyDescent="0.3">
      <c r="A2978" s="3" t="s">
        <v>130</v>
      </c>
      <c r="B2978" s="7" t="s">
        <v>59</v>
      </c>
      <c r="C2978" s="7" t="s">
        <v>66</v>
      </c>
      <c r="D2978" s="9">
        <v>5687</v>
      </c>
      <c r="E2978" s="9">
        <v>5204</v>
      </c>
      <c r="F2978" s="9">
        <v>939</v>
      </c>
    </row>
    <row r="2979" spans="1:6" x14ac:dyDescent="0.3">
      <c r="A2979" s="3" t="s">
        <v>130</v>
      </c>
      <c r="B2979" s="7" t="s">
        <v>59</v>
      </c>
      <c r="C2979" s="7" t="s">
        <v>70</v>
      </c>
      <c r="D2979" s="9">
        <v>5653</v>
      </c>
      <c r="E2979" s="9">
        <v>5389</v>
      </c>
      <c r="F2979" s="9">
        <v>949</v>
      </c>
    </row>
    <row r="2980" spans="1:6" x14ac:dyDescent="0.3">
      <c r="A2980" s="3" t="s">
        <v>130</v>
      </c>
      <c r="B2980" s="7" t="s">
        <v>59</v>
      </c>
      <c r="C2980" s="7" t="s">
        <v>74</v>
      </c>
      <c r="D2980" s="9">
        <v>5698</v>
      </c>
      <c r="E2980" s="9">
        <v>5151</v>
      </c>
      <c r="F2980" s="9">
        <v>921</v>
      </c>
    </row>
    <row r="2981" spans="1:6" x14ac:dyDescent="0.3">
      <c r="A2981" s="3" t="s">
        <v>130</v>
      </c>
      <c r="B2981" s="7" t="s">
        <v>59</v>
      </c>
      <c r="C2981" s="7" t="s">
        <v>76</v>
      </c>
      <c r="D2981" s="9">
        <v>5681</v>
      </c>
      <c r="E2981" s="9">
        <v>5348</v>
      </c>
      <c r="F2981" s="9">
        <v>930</v>
      </c>
    </row>
    <row r="2982" spans="1:6" x14ac:dyDescent="0.3">
      <c r="A2982" s="3" t="s">
        <v>130</v>
      </c>
      <c r="B2982" s="7" t="s">
        <v>60</v>
      </c>
      <c r="C2982" s="7" t="s">
        <v>62</v>
      </c>
      <c r="D2982" s="9">
        <v>5514</v>
      </c>
      <c r="E2982" s="9">
        <v>4956</v>
      </c>
      <c r="F2982" s="9">
        <v>920</v>
      </c>
    </row>
    <row r="2983" spans="1:6" x14ac:dyDescent="0.3">
      <c r="A2983" s="3" t="s">
        <v>130</v>
      </c>
      <c r="B2983" s="7" t="s">
        <v>60</v>
      </c>
      <c r="C2983" s="7" t="s">
        <v>66</v>
      </c>
      <c r="D2983" s="9">
        <v>5531</v>
      </c>
      <c r="E2983" s="9">
        <v>5087</v>
      </c>
      <c r="F2983" s="9">
        <v>929</v>
      </c>
    </row>
    <row r="2984" spans="1:6" x14ac:dyDescent="0.3">
      <c r="A2984" s="3" t="s">
        <v>130</v>
      </c>
      <c r="B2984" s="7" t="s">
        <v>60</v>
      </c>
      <c r="C2984" s="7" t="s">
        <v>70</v>
      </c>
      <c r="D2984" s="9">
        <v>5497</v>
      </c>
      <c r="E2984" s="9">
        <v>5205</v>
      </c>
      <c r="F2984" s="9">
        <v>938</v>
      </c>
    </row>
    <row r="2985" spans="1:6" x14ac:dyDescent="0.3">
      <c r="A2985" s="3" t="s">
        <v>130</v>
      </c>
      <c r="B2985" s="7" t="s">
        <v>60</v>
      </c>
      <c r="C2985" s="7" t="s">
        <v>74</v>
      </c>
      <c r="D2985" s="9">
        <v>5542</v>
      </c>
      <c r="E2985" s="9">
        <v>5015</v>
      </c>
      <c r="F2985" s="9">
        <v>911</v>
      </c>
    </row>
    <row r="2986" spans="1:6" x14ac:dyDescent="0.3">
      <c r="A2986" s="3" t="s">
        <v>130</v>
      </c>
      <c r="B2986" s="7" t="s">
        <v>60</v>
      </c>
      <c r="C2986" s="7" t="s">
        <v>76</v>
      </c>
      <c r="D2986" s="9">
        <v>5525</v>
      </c>
      <c r="E2986" s="9">
        <v>5189</v>
      </c>
      <c r="F2986" s="9">
        <v>920</v>
      </c>
    </row>
    <row r="2987" spans="1:6" x14ac:dyDescent="0.3">
      <c r="A2987" s="3" t="s">
        <v>130</v>
      </c>
      <c r="B2987" s="7" t="s">
        <v>61</v>
      </c>
      <c r="C2987" s="7" t="s">
        <v>62</v>
      </c>
      <c r="D2987" s="9">
        <v>1353</v>
      </c>
      <c r="E2987" s="9">
        <v>1220</v>
      </c>
      <c r="F2987" s="9">
        <v>345</v>
      </c>
    </row>
    <row r="2988" spans="1:6" x14ac:dyDescent="0.3">
      <c r="A2988" s="3" t="s">
        <v>130</v>
      </c>
      <c r="B2988" s="7" t="s">
        <v>61</v>
      </c>
      <c r="C2988" s="7" t="s">
        <v>66</v>
      </c>
      <c r="D2988" s="9">
        <v>1357</v>
      </c>
      <c r="E2988" s="9">
        <v>1254</v>
      </c>
      <c r="F2988" s="9">
        <v>348</v>
      </c>
    </row>
    <row r="2989" spans="1:6" x14ac:dyDescent="0.3">
      <c r="A2989" s="3" t="s">
        <v>130</v>
      </c>
      <c r="B2989" s="7" t="s">
        <v>61</v>
      </c>
      <c r="C2989" s="7" t="s">
        <v>70</v>
      </c>
      <c r="D2989" s="9">
        <v>1349</v>
      </c>
      <c r="E2989" s="9">
        <v>1287</v>
      </c>
      <c r="F2989" s="9">
        <v>352</v>
      </c>
    </row>
    <row r="2990" spans="1:6" x14ac:dyDescent="0.3">
      <c r="A2990" s="3" t="s">
        <v>130</v>
      </c>
      <c r="B2990" s="7" t="s">
        <v>61</v>
      </c>
      <c r="C2990" s="7" t="s">
        <v>74</v>
      </c>
      <c r="D2990" s="9">
        <v>1360</v>
      </c>
      <c r="E2990" s="9">
        <v>1230</v>
      </c>
      <c r="F2990" s="9">
        <v>342</v>
      </c>
    </row>
    <row r="2991" spans="1:6" x14ac:dyDescent="0.3">
      <c r="A2991" s="3" t="s">
        <v>130</v>
      </c>
      <c r="B2991" s="7" t="s">
        <v>61</v>
      </c>
      <c r="C2991" s="7" t="s">
        <v>76</v>
      </c>
      <c r="D2991" s="9">
        <v>1356</v>
      </c>
      <c r="E2991" s="9">
        <v>1282</v>
      </c>
      <c r="F2991" s="9">
        <v>345</v>
      </c>
    </row>
    <row r="2992" spans="1:6" x14ac:dyDescent="0.3">
      <c r="A2992" s="3" t="s">
        <v>133</v>
      </c>
      <c r="B2992" s="7" t="s">
        <v>46</v>
      </c>
      <c r="C2992" s="7" t="s">
        <v>62</v>
      </c>
      <c r="D2992" s="9">
        <v>332</v>
      </c>
      <c r="E2992" s="9">
        <v>298</v>
      </c>
      <c r="F2992" s="9">
        <v>185</v>
      </c>
    </row>
    <row r="2993" spans="1:6" x14ac:dyDescent="0.3">
      <c r="A2993" s="3" t="s">
        <v>133</v>
      </c>
      <c r="B2993" s="7" t="s">
        <v>46</v>
      </c>
      <c r="C2993" s="7" t="s">
        <v>66</v>
      </c>
      <c r="D2993" s="9">
        <v>333</v>
      </c>
      <c r="E2993" s="9">
        <v>309</v>
      </c>
      <c r="F2993" s="9">
        <v>187</v>
      </c>
    </row>
    <row r="2994" spans="1:6" x14ac:dyDescent="0.3">
      <c r="A2994" s="3" t="s">
        <v>133</v>
      </c>
      <c r="B2994" s="7" t="s">
        <v>46</v>
      </c>
      <c r="C2994" s="7" t="s">
        <v>70</v>
      </c>
      <c r="D2994" s="9">
        <v>331</v>
      </c>
      <c r="E2994" s="9">
        <v>313</v>
      </c>
      <c r="F2994" s="9">
        <v>189</v>
      </c>
    </row>
    <row r="2995" spans="1:6" x14ac:dyDescent="0.3">
      <c r="A2995" s="3" t="s">
        <v>133</v>
      </c>
      <c r="B2995" s="7" t="s">
        <v>46</v>
      </c>
      <c r="C2995" s="7" t="s">
        <v>74</v>
      </c>
      <c r="D2995" s="9">
        <v>334</v>
      </c>
      <c r="E2995" s="9">
        <v>302</v>
      </c>
      <c r="F2995" s="9">
        <v>183</v>
      </c>
    </row>
    <row r="2996" spans="1:6" x14ac:dyDescent="0.3">
      <c r="A2996" s="3" t="s">
        <v>133</v>
      </c>
      <c r="B2996" s="7" t="s">
        <v>46</v>
      </c>
      <c r="C2996" s="7" t="s">
        <v>76</v>
      </c>
      <c r="D2996" s="9">
        <v>333</v>
      </c>
      <c r="E2996" s="9">
        <v>312</v>
      </c>
      <c r="F2996" s="9">
        <v>185</v>
      </c>
    </row>
    <row r="2997" spans="1:6" x14ac:dyDescent="0.3">
      <c r="A2997" s="3" t="s">
        <v>133</v>
      </c>
      <c r="B2997" s="7" t="s">
        <v>49</v>
      </c>
      <c r="C2997" s="7" t="s">
        <v>62</v>
      </c>
      <c r="D2997" s="9">
        <v>342</v>
      </c>
      <c r="E2997" s="9">
        <v>308</v>
      </c>
      <c r="F2997" s="9">
        <v>195</v>
      </c>
    </row>
    <row r="2998" spans="1:6" x14ac:dyDescent="0.3">
      <c r="A2998" s="3" t="s">
        <v>133</v>
      </c>
      <c r="B2998" s="7" t="s">
        <v>49</v>
      </c>
      <c r="C2998" s="7" t="s">
        <v>66</v>
      </c>
      <c r="D2998" s="9">
        <v>343</v>
      </c>
      <c r="E2998" s="9">
        <v>314</v>
      </c>
      <c r="F2998" s="9">
        <v>197</v>
      </c>
    </row>
    <row r="2999" spans="1:6" x14ac:dyDescent="0.3">
      <c r="A2999" s="3" t="s">
        <v>133</v>
      </c>
      <c r="B2999" s="7" t="s">
        <v>49</v>
      </c>
      <c r="C2999" s="7" t="s">
        <v>70</v>
      </c>
      <c r="D2999" s="9">
        <v>341</v>
      </c>
      <c r="E2999" s="9">
        <v>322</v>
      </c>
      <c r="F2999" s="9">
        <v>199</v>
      </c>
    </row>
    <row r="3000" spans="1:6" x14ac:dyDescent="0.3">
      <c r="A3000" s="3" t="s">
        <v>133</v>
      </c>
      <c r="B3000" s="7" t="s">
        <v>49</v>
      </c>
      <c r="C3000" s="7" t="s">
        <v>74</v>
      </c>
      <c r="D3000" s="9">
        <v>344</v>
      </c>
      <c r="E3000" s="9">
        <v>311</v>
      </c>
      <c r="F3000" s="9">
        <v>193</v>
      </c>
    </row>
    <row r="3001" spans="1:6" x14ac:dyDescent="0.3">
      <c r="A3001" s="3" t="s">
        <v>133</v>
      </c>
      <c r="B3001" s="7" t="s">
        <v>49</v>
      </c>
      <c r="C3001" s="7" t="s">
        <v>76</v>
      </c>
      <c r="D3001" s="9">
        <v>343</v>
      </c>
      <c r="E3001" s="9">
        <v>322</v>
      </c>
      <c r="F3001" s="9">
        <v>195</v>
      </c>
    </row>
    <row r="3002" spans="1:6" x14ac:dyDescent="0.3">
      <c r="A3002" s="3" t="s">
        <v>133</v>
      </c>
      <c r="B3002" s="7" t="s">
        <v>50</v>
      </c>
      <c r="C3002" s="7" t="s">
        <v>62</v>
      </c>
      <c r="D3002" s="9">
        <v>353</v>
      </c>
      <c r="E3002" s="9">
        <v>318</v>
      </c>
      <c r="F3002" s="9">
        <v>200</v>
      </c>
    </row>
    <row r="3003" spans="1:6" x14ac:dyDescent="0.3">
      <c r="A3003" s="3" t="s">
        <v>133</v>
      </c>
      <c r="B3003" s="7" t="s">
        <v>50</v>
      </c>
      <c r="C3003" s="7" t="s">
        <v>66</v>
      </c>
      <c r="D3003" s="9">
        <v>354</v>
      </c>
      <c r="E3003" s="9">
        <v>328</v>
      </c>
      <c r="F3003" s="9">
        <v>202</v>
      </c>
    </row>
    <row r="3004" spans="1:6" x14ac:dyDescent="0.3">
      <c r="A3004" s="3" t="s">
        <v>133</v>
      </c>
      <c r="B3004" s="7" t="s">
        <v>50</v>
      </c>
      <c r="C3004" s="7" t="s">
        <v>70</v>
      </c>
      <c r="D3004" s="9">
        <v>352</v>
      </c>
      <c r="E3004" s="9">
        <v>336</v>
      </c>
      <c r="F3004" s="9">
        <v>204</v>
      </c>
    </row>
    <row r="3005" spans="1:6" x14ac:dyDescent="0.3">
      <c r="A3005" s="3" t="s">
        <v>133</v>
      </c>
      <c r="B3005" s="7" t="s">
        <v>50</v>
      </c>
      <c r="C3005" s="7" t="s">
        <v>74</v>
      </c>
      <c r="D3005" s="9">
        <v>355</v>
      </c>
      <c r="E3005" s="9">
        <v>322</v>
      </c>
      <c r="F3005" s="9">
        <v>198</v>
      </c>
    </row>
    <row r="3006" spans="1:6" x14ac:dyDescent="0.3">
      <c r="A3006" s="3" t="s">
        <v>133</v>
      </c>
      <c r="B3006" s="7" t="s">
        <v>50</v>
      </c>
      <c r="C3006" s="7" t="s">
        <v>76</v>
      </c>
      <c r="D3006" s="9">
        <v>354</v>
      </c>
      <c r="E3006" s="9">
        <v>336</v>
      </c>
      <c r="F3006" s="9">
        <v>200</v>
      </c>
    </row>
    <row r="3007" spans="1:6" x14ac:dyDescent="0.3">
      <c r="A3007" s="3" t="s">
        <v>133</v>
      </c>
      <c r="B3007" s="7" t="s">
        <v>51</v>
      </c>
      <c r="C3007" s="7" t="s">
        <v>62</v>
      </c>
      <c r="D3007" s="9">
        <v>394</v>
      </c>
      <c r="E3007" s="9">
        <v>352</v>
      </c>
      <c r="F3007" s="9">
        <v>215</v>
      </c>
    </row>
    <row r="3008" spans="1:6" x14ac:dyDescent="0.3">
      <c r="A3008" s="3" t="s">
        <v>133</v>
      </c>
      <c r="B3008" s="7" t="s">
        <v>51</v>
      </c>
      <c r="C3008" s="7" t="s">
        <v>66</v>
      </c>
      <c r="D3008" s="9">
        <v>395</v>
      </c>
      <c r="E3008" s="9">
        <v>362</v>
      </c>
      <c r="F3008" s="9">
        <v>217</v>
      </c>
    </row>
    <row r="3009" spans="1:6" x14ac:dyDescent="0.3">
      <c r="A3009" s="3" t="s">
        <v>133</v>
      </c>
      <c r="B3009" s="7" t="s">
        <v>51</v>
      </c>
      <c r="C3009" s="7" t="s">
        <v>70</v>
      </c>
      <c r="D3009" s="9">
        <v>393</v>
      </c>
      <c r="E3009" s="9">
        <v>373</v>
      </c>
      <c r="F3009" s="9">
        <v>219</v>
      </c>
    </row>
    <row r="3010" spans="1:6" x14ac:dyDescent="0.3">
      <c r="A3010" s="3" t="s">
        <v>133</v>
      </c>
      <c r="B3010" s="7" t="s">
        <v>51</v>
      </c>
      <c r="C3010" s="7" t="s">
        <v>74</v>
      </c>
      <c r="D3010" s="9">
        <v>396</v>
      </c>
      <c r="E3010" s="9">
        <v>357</v>
      </c>
      <c r="F3010" s="9">
        <v>213</v>
      </c>
    </row>
    <row r="3011" spans="1:6" x14ac:dyDescent="0.3">
      <c r="A3011" s="3" t="s">
        <v>133</v>
      </c>
      <c r="B3011" s="7" t="s">
        <v>51</v>
      </c>
      <c r="C3011" s="7" t="s">
        <v>76</v>
      </c>
      <c r="D3011" s="9">
        <v>395</v>
      </c>
      <c r="E3011" s="9">
        <v>372</v>
      </c>
      <c r="F3011" s="9">
        <v>215</v>
      </c>
    </row>
    <row r="3012" spans="1:6" x14ac:dyDescent="0.3">
      <c r="A3012" s="3" t="s">
        <v>133</v>
      </c>
      <c r="B3012" s="7" t="s">
        <v>52</v>
      </c>
      <c r="C3012" s="7" t="s">
        <v>62</v>
      </c>
      <c r="D3012" s="9">
        <v>290</v>
      </c>
      <c r="E3012" s="9">
        <v>260</v>
      </c>
      <c r="F3012" s="9">
        <v>180</v>
      </c>
    </row>
    <row r="3013" spans="1:6" x14ac:dyDescent="0.3">
      <c r="A3013" s="3" t="s">
        <v>133</v>
      </c>
      <c r="B3013" s="7" t="s">
        <v>52</v>
      </c>
      <c r="C3013" s="7" t="s">
        <v>66</v>
      </c>
      <c r="D3013" s="9">
        <v>291</v>
      </c>
      <c r="E3013" s="9">
        <v>268</v>
      </c>
      <c r="F3013" s="9">
        <v>182</v>
      </c>
    </row>
    <row r="3014" spans="1:6" x14ac:dyDescent="0.3">
      <c r="A3014" s="3" t="s">
        <v>133</v>
      </c>
      <c r="B3014" s="7" t="s">
        <v>52</v>
      </c>
      <c r="C3014" s="7" t="s">
        <v>70</v>
      </c>
      <c r="D3014" s="9">
        <v>289</v>
      </c>
      <c r="E3014" s="9">
        <v>276</v>
      </c>
      <c r="F3014" s="9">
        <v>184</v>
      </c>
    </row>
    <row r="3015" spans="1:6" x14ac:dyDescent="0.3">
      <c r="A3015" s="3" t="s">
        <v>133</v>
      </c>
      <c r="B3015" s="7" t="s">
        <v>52</v>
      </c>
      <c r="C3015" s="7" t="s">
        <v>74</v>
      </c>
      <c r="D3015" s="9">
        <v>291</v>
      </c>
      <c r="E3015" s="9">
        <v>262</v>
      </c>
      <c r="F3015" s="9">
        <v>178</v>
      </c>
    </row>
    <row r="3016" spans="1:6" x14ac:dyDescent="0.3">
      <c r="A3016" s="3" t="s">
        <v>133</v>
      </c>
      <c r="B3016" s="7" t="s">
        <v>52</v>
      </c>
      <c r="C3016" s="7" t="s">
        <v>76</v>
      </c>
      <c r="D3016" s="9">
        <v>291</v>
      </c>
      <c r="E3016" s="9">
        <v>274</v>
      </c>
      <c r="F3016" s="9">
        <v>180</v>
      </c>
    </row>
    <row r="3017" spans="1:6" x14ac:dyDescent="0.3">
      <c r="A3017" s="3" t="s">
        <v>133</v>
      </c>
      <c r="B3017" s="7" t="s">
        <v>54</v>
      </c>
      <c r="C3017" s="7" t="s">
        <v>62</v>
      </c>
      <c r="D3017" s="9">
        <v>186</v>
      </c>
      <c r="E3017" s="9">
        <v>168</v>
      </c>
      <c r="F3017" s="9">
        <v>70</v>
      </c>
    </row>
    <row r="3018" spans="1:6" x14ac:dyDescent="0.3">
      <c r="A3018" s="3" t="s">
        <v>133</v>
      </c>
      <c r="B3018" s="7" t="s">
        <v>54</v>
      </c>
      <c r="C3018" s="7" t="s">
        <v>66</v>
      </c>
      <c r="D3018" s="9">
        <v>187</v>
      </c>
      <c r="E3018" s="9">
        <v>171</v>
      </c>
      <c r="F3018" s="9">
        <v>71</v>
      </c>
    </row>
    <row r="3019" spans="1:6" x14ac:dyDescent="0.3">
      <c r="A3019" s="3" t="s">
        <v>133</v>
      </c>
      <c r="B3019" s="7" t="s">
        <v>54</v>
      </c>
      <c r="C3019" s="7" t="s">
        <v>70</v>
      </c>
      <c r="D3019" s="9">
        <v>185</v>
      </c>
      <c r="E3019" s="9">
        <v>176</v>
      </c>
      <c r="F3019" s="9">
        <v>71</v>
      </c>
    </row>
    <row r="3020" spans="1:6" x14ac:dyDescent="0.3">
      <c r="A3020" s="3" t="s">
        <v>133</v>
      </c>
      <c r="B3020" s="7" t="s">
        <v>54</v>
      </c>
      <c r="C3020" s="7" t="s">
        <v>74</v>
      </c>
      <c r="D3020" s="9">
        <v>187</v>
      </c>
      <c r="E3020" s="9">
        <v>168</v>
      </c>
      <c r="F3020" s="9">
        <v>69</v>
      </c>
    </row>
    <row r="3021" spans="1:6" x14ac:dyDescent="0.3">
      <c r="A3021" s="3" t="s">
        <v>133</v>
      </c>
      <c r="B3021" s="7" t="s">
        <v>54</v>
      </c>
      <c r="C3021" s="7" t="s">
        <v>76</v>
      </c>
      <c r="D3021" s="9">
        <v>186</v>
      </c>
      <c r="E3021" s="9">
        <v>175</v>
      </c>
      <c r="F3021" s="9">
        <v>70</v>
      </c>
    </row>
    <row r="3022" spans="1:6" x14ac:dyDescent="0.3">
      <c r="A3022" s="3" t="s">
        <v>133</v>
      </c>
      <c r="B3022" s="7" t="s">
        <v>55</v>
      </c>
      <c r="C3022" s="7" t="s">
        <v>62</v>
      </c>
      <c r="D3022" s="9">
        <v>207</v>
      </c>
      <c r="E3022" s="9">
        <v>187</v>
      </c>
      <c r="F3022" s="9">
        <v>80</v>
      </c>
    </row>
    <row r="3023" spans="1:6" x14ac:dyDescent="0.3">
      <c r="A3023" s="3" t="s">
        <v>133</v>
      </c>
      <c r="B3023" s="7" t="s">
        <v>55</v>
      </c>
      <c r="C3023" s="7" t="s">
        <v>66</v>
      </c>
      <c r="D3023" s="9">
        <v>208</v>
      </c>
      <c r="E3023" s="9">
        <v>191</v>
      </c>
      <c r="F3023" s="9">
        <v>81</v>
      </c>
    </row>
    <row r="3024" spans="1:6" x14ac:dyDescent="0.3">
      <c r="A3024" s="3" t="s">
        <v>133</v>
      </c>
      <c r="B3024" s="7" t="s">
        <v>55</v>
      </c>
      <c r="C3024" s="7" t="s">
        <v>70</v>
      </c>
      <c r="D3024" s="9">
        <v>206</v>
      </c>
      <c r="E3024" s="9">
        <v>194</v>
      </c>
      <c r="F3024" s="9">
        <v>82</v>
      </c>
    </row>
    <row r="3025" spans="1:6" x14ac:dyDescent="0.3">
      <c r="A3025" s="3" t="s">
        <v>133</v>
      </c>
      <c r="B3025" s="7" t="s">
        <v>55</v>
      </c>
      <c r="C3025" s="7" t="s">
        <v>74</v>
      </c>
      <c r="D3025" s="9">
        <v>208</v>
      </c>
      <c r="E3025" s="9">
        <v>186</v>
      </c>
      <c r="F3025" s="9">
        <v>79</v>
      </c>
    </row>
    <row r="3026" spans="1:6" x14ac:dyDescent="0.3">
      <c r="A3026" s="3" t="s">
        <v>133</v>
      </c>
      <c r="B3026" s="7" t="s">
        <v>55</v>
      </c>
      <c r="C3026" s="7" t="s">
        <v>76</v>
      </c>
      <c r="D3026" s="9">
        <v>207</v>
      </c>
      <c r="E3026" s="9">
        <v>194</v>
      </c>
      <c r="F3026" s="9">
        <v>80</v>
      </c>
    </row>
    <row r="3027" spans="1:6" x14ac:dyDescent="0.3">
      <c r="A3027" s="3" t="s">
        <v>133</v>
      </c>
      <c r="B3027" s="7" t="s">
        <v>56</v>
      </c>
      <c r="C3027" s="7" t="s">
        <v>62</v>
      </c>
      <c r="D3027" s="9">
        <v>228</v>
      </c>
      <c r="E3027" s="9">
        <v>205</v>
      </c>
      <c r="F3027" s="9">
        <v>90</v>
      </c>
    </row>
    <row r="3028" spans="1:6" x14ac:dyDescent="0.3">
      <c r="A3028" s="3" t="s">
        <v>133</v>
      </c>
      <c r="B3028" s="7" t="s">
        <v>56</v>
      </c>
      <c r="C3028" s="7" t="s">
        <v>66</v>
      </c>
      <c r="D3028" s="9">
        <v>229</v>
      </c>
      <c r="E3028" s="9">
        <v>209</v>
      </c>
      <c r="F3028" s="9">
        <v>91</v>
      </c>
    </row>
    <row r="3029" spans="1:6" x14ac:dyDescent="0.3">
      <c r="A3029" s="3" t="s">
        <v>133</v>
      </c>
      <c r="B3029" s="7" t="s">
        <v>56</v>
      </c>
      <c r="C3029" s="7" t="s">
        <v>70</v>
      </c>
      <c r="D3029" s="9">
        <v>227</v>
      </c>
      <c r="E3029" s="9">
        <v>218</v>
      </c>
      <c r="F3029" s="9">
        <v>92</v>
      </c>
    </row>
    <row r="3030" spans="1:6" x14ac:dyDescent="0.3">
      <c r="A3030" s="3" t="s">
        <v>133</v>
      </c>
      <c r="B3030" s="7" t="s">
        <v>56</v>
      </c>
      <c r="C3030" s="7" t="s">
        <v>74</v>
      </c>
      <c r="D3030" s="9">
        <v>229</v>
      </c>
      <c r="E3030" s="9">
        <v>207</v>
      </c>
      <c r="F3030" s="9">
        <v>89</v>
      </c>
    </row>
    <row r="3031" spans="1:6" x14ac:dyDescent="0.3">
      <c r="A3031" s="3" t="s">
        <v>133</v>
      </c>
      <c r="B3031" s="7" t="s">
        <v>56</v>
      </c>
      <c r="C3031" s="7" t="s">
        <v>76</v>
      </c>
      <c r="D3031" s="9">
        <v>228</v>
      </c>
      <c r="E3031" s="9">
        <v>213</v>
      </c>
      <c r="F3031" s="9">
        <v>90</v>
      </c>
    </row>
    <row r="3032" spans="1:6" x14ac:dyDescent="0.3">
      <c r="A3032" s="3" t="s">
        <v>133</v>
      </c>
      <c r="B3032" s="7" t="s">
        <v>57</v>
      </c>
      <c r="C3032" s="7" t="s">
        <v>62</v>
      </c>
      <c r="D3032" s="9">
        <v>197</v>
      </c>
      <c r="E3032" s="9">
        <v>178</v>
      </c>
      <c r="F3032" s="9">
        <v>85</v>
      </c>
    </row>
    <row r="3033" spans="1:6" x14ac:dyDescent="0.3">
      <c r="A3033" s="3" t="s">
        <v>133</v>
      </c>
      <c r="B3033" s="7" t="s">
        <v>57</v>
      </c>
      <c r="C3033" s="7" t="s">
        <v>66</v>
      </c>
      <c r="D3033" s="9">
        <v>198</v>
      </c>
      <c r="E3033" s="9">
        <v>183</v>
      </c>
      <c r="F3033" s="9">
        <v>86</v>
      </c>
    </row>
    <row r="3034" spans="1:6" x14ac:dyDescent="0.3">
      <c r="A3034" s="3" t="s">
        <v>133</v>
      </c>
      <c r="B3034" s="7" t="s">
        <v>57</v>
      </c>
      <c r="C3034" s="7" t="s">
        <v>70</v>
      </c>
      <c r="D3034" s="9">
        <v>196</v>
      </c>
      <c r="E3034" s="9">
        <v>186</v>
      </c>
      <c r="F3034" s="9">
        <v>87</v>
      </c>
    </row>
    <row r="3035" spans="1:6" x14ac:dyDescent="0.3">
      <c r="A3035" s="3" t="s">
        <v>133</v>
      </c>
      <c r="B3035" s="7" t="s">
        <v>57</v>
      </c>
      <c r="C3035" s="7" t="s">
        <v>74</v>
      </c>
      <c r="D3035" s="9">
        <v>198</v>
      </c>
      <c r="E3035" s="9">
        <v>178</v>
      </c>
      <c r="F3035" s="9">
        <v>84</v>
      </c>
    </row>
    <row r="3036" spans="1:6" x14ac:dyDescent="0.3">
      <c r="A3036" s="3" t="s">
        <v>133</v>
      </c>
      <c r="B3036" s="7" t="s">
        <v>57</v>
      </c>
      <c r="C3036" s="7" t="s">
        <v>76</v>
      </c>
      <c r="D3036" s="9">
        <v>197</v>
      </c>
      <c r="E3036" s="9">
        <v>185</v>
      </c>
      <c r="F3036" s="9">
        <v>85</v>
      </c>
    </row>
    <row r="3037" spans="1:6" x14ac:dyDescent="0.3">
      <c r="A3037" s="3" t="s">
        <v>133</v>
      </c>
      <c r="B3037" s="7" t="s">
        <v>58</v>
      </c>
      <c r="C3037" s="7" t="s">
        <v>62</v>
      </c>
      <c r="D3037" s="9">
        <v>5826</v>
      </c>
      <c r="E3037" s="9">
        <v>5214</v>
      </c>
      <c r="F3037" s="9">
        <v>950</v>
      </c>
    </row>
    <row r="3038" spans="1:6" x14ac:dyDescent="0.3">
      <c r="A3038" s="3" t="s">
        <v>133</v>
      </c>
      <c r="B3038" s="7" t="s">
        <v>58</v>
      </c>
      <c r="C3038" s="7" t="s">
        <v>66</v>
      </c>
      <c r="D3038" s="9">
        <v>5843</v>
      </c>
      <c r="E3038" s="9">
        <v>5431</v>
      </c>
      <c r="F3038" s="9">
        <v>960</v>
      </c>
    </row>
    <row r="3039" spans="1:6" x14ac:dyDescent="0.3">
      <c r="A3039" s="3" t="s">
        <v>133</v>
      </c>
      <c r="B3039" s="7" t="s">
        <v>58</v>
      </c>
      <c r="C3039" s="7" t="s">
        <v>70</v>
      </c>
      <c r="D3039" s="9">
        <v>5809</v>
      </c>
      <c r="E3039" s="9">
        <v>5536</v>
      </c>
      <c r="F3039" s="9">
        <v>969</v>
      </c>
    </row>
    <row r="3040" spans="1:6" x14ac:dyDescent="0.3">
      <c r="A3040" s="3" t="s">
        <v>133</v>
      </c>
      <c r="B3040" s="7" t="s">
        <v>58</v>
      </c>
      <c r="C3040" s="7" t="s">
        <v>74</v>
      </c>
      <c r="D3040" s="9">
        <v>5855</v>
      </c>
      <c r="E3040" s="9">
        <v>5270</v>
      </c>
      <c r="F3040" s="9">
        <v>940</v>
      </c>
    </row>
    <row r="3041" spans="1:6" x14ac:dyDescent="0.3">
      <c r="A3041" s="3" t="s">
        <v>133</v>
      </c>
      <c r="B3041" s="7" t="s">
        <v>58</v>
      </c>
      <c r="C3041" s="7" t="s">
        <v>76</v>
      </c>
      <c r="D3041" s="9">
        <v>5838</v>
      </c>
      <c r="E3041" s="9">
        <v>5492</v>
      </c>
      <c r="F3041" s="9">
        <v>950</v>
      </c>
    </row>
    <row r="3042" spans="1:6" x14ac:dyDescent="0.3">
      <c r="A3042" s="3" t="s">
        <v>133</v>
      </c>
      <c r="B3042" s="7" t="s">
        <v>59</v>
      </c>
      <c r="C3042" s="7" t="s">
        <v>62</v>
      </c>
      <c r="D3042" s="9">
        <v>5670</v>
      </c>
      <c r="E3042" s="9">
        <v>5108</v>
      </c>
      <c r="F3042" s="9">
        <v>930</v>
      </c>
    </row>
    <row r="3043" spans="1:6" x14ac:dyDescent="0.3">
      <c r="A3043" s="3" t="s">
        <v>133</v>
      </c>
      <c r="B3043" s="7" t="s">
        <v>59</v>
      </c>
      <c r="C3043" s="7" t="s">
        <v>66</v>
      </c>
      <c r="D3043" s="9">
        <v>5687</v>
      </c>
      <c r="E3043" s="9">
        <v>5218</v>
      </c>
      <c r="F3043" s="9">
        <v>939</v>
      </c>
    </row>
    <row r="3044" spans="1:6" x14ac:dyDescent="0.3">
      <c r="A3044" s="3" t="s">
        <v>133</v>
      </c>
      <c r="B3044" s="7" t="s">
        <v>59</v>
      </c>
      <c r="C3044" s="7" t="s">
        <v>70</v>
      </c>
      <c r="D3044" s="9">
        <v>5653</v>
      </c>
      <c r="E3044" s="9">
        <v>5372</v>
      </c>
      <c r="F3044" s="9">
        <v>949</v>
      </c>
    </row>
    <row r="3045" spans="1:6" x14ac:dyDescent="0.3">
      <c r="A3045" s="3" t="s">
        <v>133</v>
      </c>
      <c r="B3045" s="7" t="s">
        <v>59</v>
      </c>
      <c r="C3045" s="7" t="s">
        <v>74</v>
      </c>
      <c r="D3045" s="9">
        <v>5698</v>
      </c>
      <c r="E3045" s="9">
        <v>5132</v>
      </c>
      <c r="F3045" s="9">
        <v>921</v>
      </c>
    </row>
    <row r="3046" spans="1:6" x14ac:dyDescent="0.3">
      <c r="A3046" s="3" t="s">
        <v>133</v>
      </c>
      <c r="B3046" s="7" t="s">
        <v>59</v>
      </c>
      <c r="C3046" s="7" t="s">
        <v>76</v>
      </c>
      <c r="D3046" s="9">
        <v>5681</v>
      </c>
      <c r="E3046" s="9">
        <v>5307</v>
      </c>
      <c r="F3046" s="9">
        <v>930</v>
      </c>
    </row>
    <row r="3047" spans="1:6" x14ac:dyDescent="0.3">
      <c r="A3047" s="3" t="s">
        <v>133</v>
      </c>
      <c r="B3047" s="7" t="s">
        <v>60</v>
      </c>
      <c r="C3047" s="7" t="s">
        <v>62</v>
      </c>
      <c r="D3047" s="9">
        <v>5514</v>
      </c>
      <c r="E3047" s="9">
        <v>4947</v>
      </c>
      <c r="F3047" s="9">
        <v>920</v>
      </c>
    </row>
    <row r="3048" spans="1:6" x14ac:dyDescent="0.3">
      <c r="A3048" s="3" t="s">
        <v>133</v>
      </c>
      <c r="B3048" s="7" t="s">
        <v>60</v>
      </c>
      <c r="C3048" s="7" t="s">
        <v>66</v>
      </c>
      <c r="D3048" s="9">
        <v>5531</v>
      </c>
      <c r="E3048" s="9">
        <v>5080</v>
      </c>
      <c r="F3048" s="9">
        <v>929</v>
      </c>
    </row>
    <row r="3049" spans="1:6" x14ac:dyDescent="0.3">
      <c r="A3049" s="3" t="s">
        <v>133</v>
      </c>
      <c r="B3049" s="7" t="s">
        <v>60</v>
      </c>
      <c r="C3049" s="7" t="s">
        <v>70</v>
      </c>
      <c r="D3049" s="9">
        <v>5497</v>
      </c>
      <c r="E3049" s="9">
        <v>5189</v>
      </c>
      <c r="F3049" s="9">
        <v>938</v>
      </c>
    </row>
    <row r="3050" spans="1:6" x14ac:dyDescent="0.3">
      <c r="A3050" s="3" t="s">
        <v>133</v>
      </c>
      <c r="B3050" s="7" t="s">
        <v>60</v>
      </c>
      <c r="C3050" s="7" t="s">
        <v>74</v>
      </c>
      <c r="D3050" s="9">
        <v>5542</v>
      </c>
      <c r="E3050" s="9">
        <v>5020</v>
      </c>
      <c r="F3050" s="9">
        <v>911</v>
      </c>
    </row>
    <row r="3051" spans="1:6" x14ac:dyDescent="0.3">
      <c r="A3051" s="3" t="s">
        <v>133</v>
      </c>
      <c r="B3051" s="7" t="s">
        <v>60</v>
      </c>
      <c r="C3051" s="7" t="s">
        <v>76</v>
      </c>
      <c r="D3051" s="9">
        <v>5525</v>
      </c>
      <c r="E3051" s="9">
        <v>5189</v>
      </c>
      <c r="F3051" s="9">
        <v>920</v>
      </c>
    </row>
    <row r="3052" spans="1:6" x14ac:dyDescent="0.3">
      <c r="A3052" s="3" t="s">
        <v>133</v>
      </c>
      <c r="B3052" s="7" t="s">
        <v>61</v>
      </c>
      <c r="C3052" s="7" t="s">
        <v>62</v>
      </c>
      <c r="D3052" s="9">
        <v>1353</v>
      </c>
      <c r="E3052" s="9">
        <v>1220</v>
      </c>
      <c r="F3052" s="9">
        <v>345</v>
      </c>
    </row>
    <row r="3053" spans="1:6" x14ac:dyDescent="0.3">
      <c r="A3053" s="3" t="s">
        <v>133</v>
      </c>
      <c r="B3053" s="7" t="s">
        <v>61</v>
      </c>
      <c r="C3053" s="7" t="s">
        <v>66</v>
      </c>
      <c r="D3053" s="9">
        <v>1357</v>
      </c>
      <c r="E3053" s="9">
        <v>1256</v>
      </c>
      <c r="F3053" s="9">
        <v>348</v>
      </c>
    </row>
    <row r="3054" spans="1:6" x14ac:dyDescent="0.3">
      <c r="A3054" s="3" t="s">
        <v>133</v>
      </c>
      <c r="B3054" s="7" t="s">
        <v>61</v>
      </c>
      <c r="C3054" s="7" t="s">
        <v>70</v>
      </c>
      <c r="D3054" s="9">
        <v>1349</v>
      </c>
      <c r="E3054" s="9">
        <v>1270</v>
      </c>
      <c r="F3054" s="9">
        <v>352</v>
      </c>
    </row>
    <row r="3055" spans="1:6" x14ac:dyDescent="0.3">
      <c r="A3055" s="3" t="s">
        <v>133</v>
      </c>
      <c r="B3055" s="7" t="s">
        <v>61</v>
      </c>
      <c r="C3055" s="7" t="s">
        <v>74</v>
      </c>
      <c r="D3055" s="9">
        <v>1360</v>
      </c>
      <c r="E3055" s="9">
        <v>1223</v>
      </c>
      <c r="F3055" s="9">
        <v>342</v>
      </c>
    </row>
    <row r="3056" spans="1:6" x14ac:dyDescent="0.3">
      <c r="A3056" s="3" t="s">
        <v>133</v>
      </c>
      <c r="B3056" s="7" t="s">
        <v>61</v>
      </c>
      <c r="C3056" s="7" t="s">
        <v>76</v>
      </c>
      <c r="D3056" s="9">
        <v>1356</v>
      </c>
      <c r="E3056" s="9">
        <v>1267</v>
      </c>
      <c r="F3056" s="9">
        <v>345</v>
      </c>
    </row>
    <row r="3057" spans="1:6" x14ac:dyDescent="0.3">
      <c r="A3057" s="3" t="s">
        <v>134</v>
      </c>
      <c r="B3057" s="7" t="s">
        <v>46</v>
      </c>
      <c r="C3057" s="7" t="s">
        <v>62</v>
      </c>
      <c r="D3057" s="9">
        <v>332</v>
      </c>
      <c r="E3057" s="9">
        <v>298</v>
      </c>
      <c r="F3057" s="9">
        <v>185</v>
      </c>
    </row>
    <row r="3058" spans="1:6" x14ac:dyDescent="0.3">
      <c r="A3058" s="3" t="s">
        <v>134</v>
      </c>
      <c r="B3058" s="7" t="s">
        <v>46</v>
      </c>
      <c r="C3058" s="7" t="s">
        <v>66</v>
      </c>
      <c r="D3058" s="9">
        <v>333</v>
      </c>
      <c r="E3058" s="9">
        <v>308</v>
      </c>
      <c r="F3058" s="9">
        <v>187</v>
      </c>
    </row>
    <row r="3059" spans="1:6" x14ac:dyDescent="0.3">
      <c r="A3059" s="3" t="s">
        <v>134</v>
      </c>
      <c r="B3059" s="7" t="s">
        <v>46</v>
      </c>
      <c r="C3059" s="7" t="s">
        <v>70</v>
      </c>
      <c r="D3059" s="9">
        <v>331</v>
      </c>
      <c r="E3059" s="9">
        <v>315</v>
      </c>
      <c r="F3059" s="9">
        <v>189</v>
      </c>
    </row>
    <row r="3060" spans="1:6" x14ac:dyDescent="0.3">
      <c r="A3060" s="3" t="s">
        <v>134</v>
      </c>
      <c r="B3060" s="7" t="s">
        <v>46</v>
      </c>
      <c r="C3060" s="7" t="s">
        <v>74</v>
      </c>
      <c r="D3060" s="9">
        <v>334</v>
      </c>
      <c r="E3060" s="9">
        <v>302</v>
      </c>
      <c r="F3060" s="9">
        <v>183</v>
      </c>
    </row>
    <row r="3061" spans="1:6" x14ac:dyDescent="0.3">
      <c r="A3061" s="3" t="s">
        <v>134</v>
      </c>
      <c r="B3061" s="7" t="s">
        <v>46</v>
      </c>
      <c r="C3061" s="7" t="s">
        <v>76</v>
      </c>
      <c r="D3061" s="9">
        <v>333</v>
      </c>
      <c r="E3061" s="9">
        <v>312</v>
      </c>
      <c r="F3061" s="9">
        <v>185</v>
      </c>
    </row>
    <row r="3062" spans="1:6" x14ac:dyDescent="0.3">
      <c r="A3062" s="3" t="s">
        <v>134</v>
      </c>
      <c r="B3062" s="7" t="s">
        <v>49</v>
      </c>
      <c r="C3062" s="7" t="s">
        <v>62</v>
      </c>
      <c r="D3062" s="9">
        <v>342</v>
      </c>
      <c r="E3062" s="9">
        <v>307</v>
      </c>
      <c r="F3062" s="9">
        <v>195</v>
      </c>
    </row>
    <row r="3063" spans="1:6" x14ac:dyDescent="0.3">
      <c r="A3063" s="3" t="s">
        <v>134</v>
      </c>
      <c r="B3063" s="7" t="s">
        <v>49</v>
      </c>
      <c r="C3063" s="7" t="s">
        <v>66</v>
      </c>
      <c r="D3063" s="9">
        <v>343</v>
      </c>
      <c r="E3063" s="9">
        <v>315</v>
      </c>
      <c r="F3063" s="9">
        <v>197</v>
      </c>
    </row>
    <row r="3064" spans="1:6" x14ac:dyDescent="0.3">
      <c r="A3064" s="3" t="s">
        <v>134</v>
      </c>
      <c r="B3064" s="7" t="s">
        <v>49</v>
      </c>
      <c r="C3064" s="7" t="s">
        <v>70</v>
      </c>
      <c r="D3064" s="9">
        <v>341</v>
      </c>
      <c r="E3064" s="9">
        <v>321</v>
      </c>
      <c r="F3064" s="9">
        <v>199</v>
      </c>
    </row>
    <row r="3065" spans="1:6" x14ac:dyDescent="0.3">
      <c r="A3065" s="3" t="s">
        <v>134</v>
      </c>
      <c r="B3065" s="7" t="s">
        <v>49</v>
      </c>
      <c r="C3065" s="7" t="s">
        <v>74</v>
      </c>
      <c r="D3065" s="9">
        <v>344</v>
      </c>
      <c r="E3065" s="9">
        <v>310</v>
      </c>
      <c r="F3065" s="9">
        <v>193</v>
      </c>
    </row>
    <row r="3066" spans="1:6" x14ac:dyDescent="0.3">
      <c r="A3066" s="3" t="s">
        <v>134</v>
      </c>
      <c r="B3066" s="7" t="s">
        <v>49</v>
      </c>
      <c r="C3066" s="7" t="s">
        <v>76</v>
      </c>
      <c r="D3066" s="9">
        <v>343</v>
      </c>
      <c r="E3066" s="9">
        <v>321</v>
      </c>
      <c r="F3066" s="9">
        <v>195</v>
      </c>
    </row>
    <row r="3067" spans="1:6" x14ac:dyDescent="0.3">
      <c r="A3067" s="3" t="s">
        <v>134</v>
      </c>
      <c r="B3067" s="7" t="s">
        <v>50</v>
      </c>
      <c r="C3067" s="7" t="s">
        <v>62</v>
      </c>
      <c r="D3067" s="9">
        <v>353</v>
      </c>
      <c r="E3067" s="9">
        <v>318</v>
      </c>
      <c r="F3067" s="9">
        <v>200</v>
      </c>
    </row>
    <row r="3068" spans="1:6" x14ac:dyDescent="0.3">
      <c r="A3068" s="3" t="s">
        <v>134</v>
      </c>
      <c r="B3068" s="7" t="s">
        <v>50</v>
      </c>
      <c r="C3068" s="7" t="s">
        <v>66</v>
      </c>
      <c r="D3068" s="9">
        <v>354</v>
      </c>
      <c r="E3068" s="9">
        <v>325</v>
      </c>
      <c r="F3068" s="9">
        <v>202</v>
      </c>
    </row>
    <row r="3069" spans="1:6" x14ac:dyDescent="0.3">
      <c r="A3069" s="3" t="s">
        <v>134</v>
      </c>
      <c r="B3069" s="7" t="s">
        <v>50</v>
      </c>
      <c r="C3069" s="7" t="s">
        <v>70</v>
      </c>
      <c r="D3069" s="9">
        <v>352</v>
      </c>
      <c r="E3069" s="9">
        <v>333</v>
      </c>
      <c r="F3069" s="9">
        <v>204</v>
      </c>
    </row>
    <row r="3070" spans="1:6" x14ac:dyDescent="0.3">
      <c r="A3070" s="3" t="s">
        <v>134</v>
      </c>
      <c r="B3070" s="7" t="s">
        <v>50</v>
      </c>
      <c r="C3070" s="7" t="s">
        <v>74</v>
      </c>
      <c r="D3070" s="9">
        <v>355</v>
      </c>
      <c r="E3070" s="9">
        <v>319</v>
      </c>
      <c r="F3070" s="9">
        <v>198</v>
      </c>
    </row>
    <row r="3071" spans="1:6" x14ac:dyDescent="0.3">
      <c r="A3071" s="3" t="s">
        <v>134</v>
      </c>
      <c r="B3071" s="7" t="s">
        <v>50</v>
      </c>
      <c r="C3071" s="7" t="s">
        <v>76</v>
      </c>
      <c r="D3071" s="9">
        <v>354</v>
      </c>
      <c r="E3071" s="9">
        <v>332</v>
      </c>
      <c r="F3071" s="9">
        <v>200</v>
      </c>
    </row>
    <row r="3072" spans="1:6" x14ac:dyDescent="0.3">
      <c r="A3072" s="3" t="s">
        <v>134</v>
      </c>
      <c r="B3072" s="7" t="s">
        <v>51</v>
      </c>
      <c r="C3072" s="7" t="s">
        <v>62</v>
      </c>
      <c r="D3072" s="9">
        <v>394</v>
      </c>
      <c r="E3072" s="9">
        <v>354</v>
      </c>
      <c r="F3072" s="9">
        <v>215</v>
      </c>
    </row>
    <row r="3073" spans="1:6" x14ac:dyDescent="0.3">
      <c r="A3073" s="3" t="s">
        <v>134</v>
      </c>
      <c r="B3073" s="7" t="s">
        <v>51</v>
      </c>
      <c r="C3073" s="7" t="s">
        <v>66</v>
      </c>
      <c r="D3073" s="9">
        <v>395</v>
      </c>
      <c r="E3073" s="9">
        <v>365</v>
      </c>
      <c r="F3073" s="9">
        <v>217</v>
      </c>
    </row>
    <row r="3074" spans="1:6" x14ac:dyDescent="0.3">
      <c r="A3074" s="3" t="s">
        <v>134</v>
      </c>
      <c r="B3074" s="7" t="s">
        <v>51</v>
      </c>
      <c r="C3074" s="7" t="s">
        <v>70</v>
      </c>
      <c r="D3074" s="9">
        <v>393</v>
      </c>
      <c r="E3074" s="9">
        <v>374</v>
      </c>
      <c r="F3074" s="9">
        <v>219</v>
      </c>
    </row>
    <row r="3075" spans="1:6" x14ac:dyDescent="0.3">
      <c r="A3075" s="3" t="s">
        <v>134</v>
      </c>
      <c r="B3075" s="7" t="s">
        <v>51</v>
      </c>
      <c r="C3075" s="7" t="s">
        <v>74</v>
      </c>
      <c r="D3075" s="9">
        <v>396</v>
      </c>
      <c r="E3075" s="9">
        <v>356</v>
      </c>
      <c r="F3075" s="9">
        <v>213</v>
      </c>
    </row>
    <row r="3076" spans="1:6" x14ac:dyDescent="0.3">
      <c r="A3076" s="3" t="s">
        <v>134</v>
      </c>
      <c r="B3076" s="7" t="s">
        <v>51</v>
      </c>
      <c r="C3076" s="7" t="s">
        <v>76</v>
      </c>
      <c r="D3076" s="9">
        <v>395</v>
      </c>
      <c r="E3076" s="9">
        <v>374</v>
      </c>
      <c r="F3076" s="9">
        <v>215</v>
      </c>
    </row>
    <row r="3077" spans="1:6" x14ac:dyDescent="0.3">
      <c r="A3077" s="3" t="s">
        <v>134</v>
      </c>
      <c r="B3077" s="7" t="s">
        <v>52</v>
      </c>
      <c r="C3077" s="7" t="s">
        <v>62</v>
      </c>
      <c r="D3077" s="9">
        <v>290</v>
      </c>
      <c r="E3077" s="9">
        <v>263</v>
      </c>
      <c r="F3077" s="9">
        <v>180</v>
      </c>
    </row>
    <row r="3078" spans="1:6" x14ac:dyDescent="0.3">
      <c r="A3078" s="3" t="s">
        <v>134</v>
      </c>
      <c r="B3078" s="7" t="s">
        <v>52</v>
      </c>
      <c r="C3078" s="7" t="s">
        <v>66</v>
      </c>
      <c r="D3078" s="9">
        <v>291</v>
      </c>
      <c r="E3078" s="9">
        <v>267</v>
      </c>
      <c r="F3078" s="9">
        <v>182</v>
      </c>
    </row>
    <row r="3079" spans="1:6" x14ac:dyDescent="0.3">
      <c r="A3079" s="3" t="s">
        <v>134</v>
      </c>
      <c r="B3079" s="7" t="s">
        <v>52</v>
      </c>
      <c r="C3079" s="7" t="s">
        <v>70</v>
      </c>
      <c r="D3079" s="9">
        <v>289</v>
      </c>
      <c r="E3079" s="9">
        <v>275</v>
      </c>
      <c r="F3079" s="9">
        <v>184</v>
      </c>
    </row>
    <row r="3080" spans="1:6" x14ac:dyDescent="0.3">
      <c r="A3080" s="3" t="s">
        <v>134</v>
      </c>
      <c r="B3080" s="7" t="s">
        <v>52</v>
      </c>
      <c r="C3080" s="7" t="s">
        <v>74</v>
      </c>
      <c r="D3080" s="9">
        <v>291</v>
      </c>
      <c r="E3080" s="9">
        <v>262</v>
      </c>
      <c r="F3080" s="9">
        <v>178</v>
      </c>
    </row>
    <row r="3081" spans="1:6" x14ac:dyDescent="0.3">
      <c r="A3081" s="3" t="s">
        <v>134</v>
      </c>
      <c r="B3081" s="7" t="s">
        <v>52</v>
      </c>
      <c r="C3081" s="7" t="s">
        <v>76</v>
      </c>
      <c r="D3081" s="9">
        <v>291</v>
      </c>
      <c r="E3081" s="9">
        <v>274</v>
      </c>
      <c r="F3081" s="9">
        <v>180</v>
      </c>
    </row>
    <row r="3082" spans="1:6" x14ac:dyDescent="0.3">
      <c r="A3082" s="3" t="s">
        <v>134</v>
      </c>
      <c r="B3082" s="7" t="s">
        <v>54</v>
      </c>
      <c r="C3082" s="7" t="s">
        <v>62</v>
      </c>
      <c r="D3082" s="9">
        <v>186</v>
      </c>
      <c r="E3082" s="9">
        <v>168</v>
      </c>
      <c r="F3082" s="9">
        <v>70</v>
      </c>
    </row>
    <row r="3083" spans="1:6" x14ac:dyDescent="0.3">
      <c r="A3083" s="3" t="s">
        <v>134</v>
      </c>
      <c r="B3083" s="7" t="s">
        <v>54</v>
      </c>
      <c r="C3083" s="7" t="s">
        <v>66</v>
      </c>
      <c r="D3083" s="9">
        <v>187</v>
      </c>
      <c r="E3083" s="9">
        <v>174</v>
      </c>
      <c r="F3083" s="9">
        <v>71</v>
      </c>
    </row>
    <row r="3084" spans="1:6" x14ac:dyDescent="0.3">
      <c r="A3084" s="3" t="s">
        <v>134</v>
      </c>
      <c r="B3084" s="7" t="s">
        <v>54</v>
      </c>
      <c r="C3084" s="7" t="s">
        <v>70</v>
      </c>
      <c r="D3084" s="9">
        <v>185</v>
      </c>
      <c r="E3084" s="9">
        <v>177</v>
      </c>
      <c r="F3084" s="9">
        <v>71</v>
      </c>
    </row>
    <row r="3085" spans="1:6" x14ac:dyDescent="0.3">
      <c r="A3085" s="3" t="s">
        <v>134</v>
      </c>
      <c r="B3085" s="7" t="s">
        <v>54</v>
      </c>
      <c r="C3085" s="7" t="s">
        <v>74</v>
      </c>
      <c r="D3085" s="9">
        <v>187</v>
      </c>
      <c r="E3085" s="9">
        <v>168</v>
      </c>
      <c r="F3085" s="9">
        <v>69</v>
      </c>
    </row>
    <row r="3086" spans="1:6" x14ac:dyDescent="0.3">
      <c r="A3086" s="3" t="s">
        <v>134</v>
      </c>
      <c r="B3086" s="7" t="s">
        <v>54</v>
      </c>
      <c r="C3086" s="7" t="s">
        <v>76</v>
      </c>
      <c r="D3086" s="9">
        <v>186</v>
      </c>
      <c r="E3086" s="9">
        <v>176</v>
      </c>
      <c r="F3086" s="9">
        <v>70</v>
      </c>
    </row>
    <row r="3087" spans="1:6" x14ac:dyDescent="0.3">
      <c r="A3087" s="3" t="s">
        <v>134</v>
      </c>
      <c r="B3087" s="7" t="s">
        <v>55</v>
      </c>
      <c r="C3087" s="7" t="s">
        <v>62</v>
      </c>
      <c r="D3087" s="9">
        <v>207</v>
      </c>
      <c r="E3087" s="9">
        <v>186</v>
      </c>
      <c r="F3087" s="9">
        <v>80</v>
      </c>
    </row>
    <row r="3088" spans="1:6" x14ac:dyDescent="0.3">
      <c r="A3088" s="3" t="s">
        <v>134</v>
      </c>
      <c r="B3088" s="7" t="s">
        <v>55</v>
      </c>
      <c r="C3088" s="7" t="s">
        <v>66</v>
      </c>
      <c r="D3088" s="9">
        <v>208</v>
      </c>
      <c r="E3088" s="9">
        <v>192</v>
      </c>
      <c r="F3088" s="9">
        <v>81</v>
      </c>
    </row>
    <row r="3089" spans="1:6" x14ac:dyDescent="0.3">
      <c r="A3089" s="3" t="s">
        <v>134</v>
      </c>
      <c r="B3089" s="7" t="s">
        <v>55</v>
      </c>
      <c r="C3089" s="7" t="s">
        <v>70</v>
      </c>
      <c r="D3089" s="9">
        <v>206</v>
      </c>
      <c r="E3089" s="9">
        <v>195</v>
      </c>
      <c r="F3089" s="9">
        <v>82</v>
      </c>
    </row>
    <row r="3090" spans="1:6" x14ac:dyDescent="0.3">
      <c r="A3090" s="3" t="s">
        <v>134</v>
      </c>
      <c r="B3090" s="7" t="s">
        <v>55</v>
      </c>
      <c r="C3090" s="7" t="s">
        <v>74</v>
      </c>
      <c r="D3090" s="9">
        <v>208</v>
      </c>
      <c r="E3090" s="9">
        <v>188</v>
      </c>
      <c r="F3090" s="9">
        <v>79</v>
      </c>
    </row>
    <row r="3091" spans="1:6" x14ac:dyDescent="0.3">
      <c r="A3091" s="3" t="s">
        <v>134</v>
      </c>
      <c r="B3091" s="7" t="s">
        <v>55</v>
      </c>
      <c r="C3091" s="7" t="s">
        <v>76</v>
      </c>
      <c r="D3091" s="9">
        <v>207</v>
      </c>
      <c r="E3091" s="9">
        <v>195</v>
      </c>
      <c r="F3091" s="9">
        <v>80</v>
      </c>
    </row>
    <row r="3092" spans="1:6" x14ac:dyDescent="0.3">
      <c r="A3092" s="3" t="s">
        <v>134</v>
      </c>
      <c r="B3092" s="7" t="s">
        <v>56</v>
      </c>
      <c r="C3092" s="7" t="s">
        <v>62</v>
      </c>
      <c r="D3092" s="9">
        <v>228</v>
      </c>
      <c r="E3092" s="9">
        <v>205</v>
      </c>
      <c r="F3092" s="9">
        <v>90</v>
      </c>
    </row>
    <row r="3093" spans="1:6" x14ac:dyDescent="0.3">
      <c r="A3093" s="3" t="s">
        <v>134</v>
      </c>
      <c r="B3093" s="7" t="s">
        <v>56</v>
      </c>
      <c r="C3093" s="7" t="s">
        <v>66</v>
      </c>
      <c r="D3093" s="9">
        <v>229</v>
      </c>
      <c r="E3093" s="9">
        <v>210</v>
      </c>
      <c r="F3093" s="9">
        <v>91</v>
      </c>
    </row>
    <row r="3094" spans="1:6" x14ac:dyDescent="0.3">
      <c r="A3094" s="3" t="s">
        <v>134</v>
      </c>
      <c r="B3094" s="7" t="s">
        <v>56</v>
      </c>
      <c r="C3094" s="7" t="s">
        <v>70</v>
      </c>
      <c r="D3094" s="9">
        <v>227</v>
      </c>
      <c r="E3094" s="9">
        <v>214</v>
      </c>
      <c r="F3094" s="9">
        <v>92</v>
      </c>
    </row>
    <row r="3095" spans="1:6" x14ac:dyDescent="0.3">
      <c r="A3095" s="3" t="s">
        <v>134</v>
      </c>
      <c r="B3095" s="7" t="s">
        <v>56</v>
      </c>
      <c r="C3095" s="7" t="s">
        <v>74</v>
      </c>
      <c r="D3095" s="9">
        <v>229</v>
      </c>
      <c r="E3095" s="9">
        <v>205</v>
      </c>
      <c r="F3095" s="9">
        <v>89</v>
      </c>
    </row>
    <row r="3096" spans="1:6" x14ac:dyDescent="0.3">
      <c r="A3096" s="3" t="s">
        <v>134</v>
      </c>
      <c r="B3096" s="7" t="s">
        <v>56</v>
      </c>
      <c r="C3096" s="7" t="s">
        <v>76</v>
      </c>
      <c r="D3096" s="9">
        <v>228</v>
      </c>
      <c r="E3096" s="9">
        <v>216</v>
      </c>
      <c r="F3096" s="9">
        <v>90</v>
      </c>
    </row>
    <row r="3097" spans="1:6" x14ac:dyDescent="0.3">
      <c r="A3097" s="3" t="s">
        <v>134</v>
      </c>
      <c r="B3097" s="7" t="s">
        <v>57</v>
      </c>
      <c r="C3097" s="7" t="s">
        <v>62</v>
      </c>
      <c r="D3097" s="9">
        <v>197</v>
      </c>
      <c r="E3097" s="9">
        <v>177</v>
      </c>
      <c r="F3097" s="9">
        <v>85</v>
      </c>
    </row>
    <row r="3098" spans="1:6" x14ac:dyDescent="0.3">
      <c r="A3098" s="3" t="s">
        <v>134</v>
      </c>
      <c r="B3098" s="7" t="s">
        <v>57</v>
      </c>
      <c r="C3098" s="7" t="s">
        <v>66</v>
      </c>
      <c r="D3098" s="9">
        <v>198</v>
      </c>
      <c r="E3098" s="9">
        <v>180</v>
      </c>
      <c r="F3098" s="9">
        <v>86</v>
      </c>
    </row>
    <row r="3099" spans="1:6" x14ac:dyDescent="0.3">
      <c r="A3099" s="3" t="s">
        <v>134</v>
      </c>
      <c r="B3099" s="7" t="s">
        <v>57</v>
      </c>
      <c r="C3099" s="7" t="s">
        <v>70</v>
      </c>
      <c r="D3099" s="9">
        <v>196</v>
      </c>
      <c r="E3099" s="9">
        <v>185</v>
      </c>
      <c r="F3099" s="9">
        <v>87</v>
      </c>
    </row>
    <row r="3100" spans="1:6" x14ac:dyDescent="0.3">
      <c r="A3100" s="3" t="s">
        <v>134</v>
      </c>
      <c r="B3100" s="7" t="s">
        <v>57</v>
      </c>
      <c r="C3100" s="7" t="s">
        <v>74</v>
      </c>
      <c r="D3100" s="9">
        <v>198</v>
      </c>
      <c r="E3100" s="9">
        <v>178</v>
      </c>
      <c r="F3100" s="9">
        <v>84</v>
      </c>
    </row>
    <row r="3101" spans="1:6" x14ac:dyDescent="0.3">
      <c r="A3101" s="3" t="s">
        <v>134</v>
      </c>
      <c r="B3101" s="7" t="s">
        <v>57</v>
      </c>
      <c r="C3101" s="7" t="s">
        <v>76</v>
      </c>
      <c r="D3101" s="9">
        <v>197</v>
      </c>
      <c r="E3101" s="9">
        <v>185</v>
      </c>
      <c r="F3101" s="9">
        <v>85</v>
      </c>
    </row>
    <row r="3102" spans="1:6" x14ac:dyDescent="0.3">
      <c r="A3102" s="3" t="s">
        <v>134</v>
      </c>
      <c r="B3102" s="7" t="s">
        <v>58</v>
      </c>
      <c r="C3102" s="7" t="s">
        <v>62</v>
      </c>
      <c r="D3102" s="9">
        <v>5826</v>
      </c>
      <c r="E3102" s="9">
        <v>5286</v>
      </c>
      <c r="F3102" s="9">
        <v>950</v>
      </c>
    </row>
    <row r="3103" spans="1:6" x14ac:dyDescent="0.3">
      <c r="A3103" s="3" t="s">
        <v>134</v>
      </c>
      <c r="B3103" s="7" t="s">
        <v>58</v>
      </c>
      <c r="C3103" s="7" t="s">
        <v>66</v>
      </c>
      <c r="D3103" s="9">
        <v>5843</v>
      </c>
      <c r="E3103" s="9">
        <v>5398</v>
      </c>
      <c r="F3103" s="9">
        <v>960</v>
      </c>
    </row>
    <row r="3104" spans="1:6" x14ac:dyDescent="0.3">
      <c r="A3104" s="3" t="s">
        <v>134</v>
      </c>
      <c r="B3104" s="7" t="s">
        <v>58</v>
      </c>
      <c r="C3104" s="7" t="s">
        <v>70</v>
      </c>
      <c r="D3104" s="9">
        <v>5809</v>
      </c>
      <c r="E3104" s="9">
        <v>5522</v>
      </c>
      <c r="F3104" s="9">
        <v>969</v>
      </c>
    </row>
    <row r="3105" spans="1:6" x14ac:dyDescent="0.3">
      <c r="A3105" s="3" t="s">
        <v>134</v>
      </c>
      <c r="B3105" s="7" t="s">
        <v>58</v>
      </c>
      <c r="C3105" s="7" t="s">
        <v>74</v>
      </c>
      <c r="D3105" s="9">
        <v>5855</v>
      </c>
      <c r="E3105" s="9">
        <v>5249</v>
      </c>
      <c r="F3105" s="9">
        <v>940</v>
      </c>
    </row>
    <row r="3106" spans="1:6" x14ac:dyDescent="0.3">
      <c r="A3106" s="3" t="s">
        <v>134</v>
      </c>
      <c r="B3106" s="7" t="s">
        <v>58</v>
      </c>
      <c r="C3106" s="7" t="s">
        <v>76</v>
      </c>
      <c r="D3106" s="9">
        <v>5838</v>
      </c>
      <c r="E3106" s="9">
        <v>5510</v>
      </c>
      <c r="F3106" s="9">
        <v>950</v>
      </c>
    </row>
    <row r="3107" spans="1:6" x14ac:dyDescent="0.3">
      <c r="A3107" s="3" t="s">
        <v>134</v>
      </c>
      <c r="B3107" s="7" t="s">
        <v>59</v>
      </c>
      <c r="C3107" s="7" t="s">
        <v>62</v>
      </c>
      <c r="D3107" s="9">
        <v>5670</v>
      </c>
      <c r="E3107" s="9">
        <v>5133</v>
      </c>
      <c r="F3107" s="9">
        <v>930</v>
      </c>
    </row>
    <row r="3108" spans="1:6" x14ac:dyDescent="0.3">
      <c r="A3108" s="3" t="s">
        <v>134</v>
      </c>
      <c r="B3108" s="7" t="s">
        <v>59</v>
      </c>
      <c r="C3108" s="7" t="s">
        <v>66</v>
      </c>
      <c r="D3108" s="9">
        <v>5687</v>
      </c>
      <c r="E3108" s="9">
        <v>5197</v>
      </c>
      <c r="F3108" s="9">
        <v>939</v>
      </c>
    </row>
    <row r="3109" spans="1:6" x14ac:dyDescent="0.3">
      <c r="A3109" s="3" t="s">
        <v>134</v>
      </c>
      <c r="B3109" s="7" t="s">
        <v>59</v>
      </c>
      <c r="C3109" s="7" t="s">
        <v>70</v>
      </c>
      <c r="D3109" s="9">
        <v>5653</v>
      </c>
      <c r="E3109" s="9">
        <v>5400</v>
      </c>
      <c r="F3109" s="9">
        <v>949</v>
      </c>
    </row>
    <row r="3110" spans="1:6" x14ac:dyDescent="0.3">
      <c r="A3110" s="3" t="s">
        <v>134</v>
      </c>
      <c r="B3110" s="7" t="s">
        <v>59</v>
      </c>
      <c r="C3110" s="7" t="s">
        <v>74</v>
      </c>
      <c r="D3110" s="9">
        <v>5698</v>
      </c>
      <c r="E3110" s="9">
        <v>5096</v>
      </c>
      <c r="F3110" s="9">
        <v>921</v>
      </c>
    </row>
    <row r="3111" spans="1:6" x14ac:dyDescent="0.3">
      <c r="A3111" s="3" t="s">
        <v>134</v>
      </c>
      <c r="B3111" s="7" t="s">
        <v>59</v>
      </c>
      <c r="C3111" s="7" t="s">
        <v>76</v>
      </c>
      <c r="D3111" s="9">
        <v>5681</v>
      </c>
      <c r="E3111" s="9">
        <v>5295</v>
      </c>
      <c r="F3111" s="9">
        <v>930</v>
      </c>
    </row>
    <row r="3112" spans="1:6" x14ac:dyDescent="0.3">
      <c r="A3112" s="3" t="s">
        <v>134</v>
      </c>
      <c r="B3112" s="7" t="s">
        <v>60</v>
      </c>
      <c r="C3112" s="7" t="s">
        <v>62</v>
      </c>
      <c r="D3112" s="9">
        <v>5514</v>
      </c>
      <c r="E3112" s="9">
        <v>4938</v>
      </c>
      <c r="F3112" s="9">
        <v>920</v>
      </c>
    </row>
    <row r="3113" spans="1:6" x14ac:dyDescent="0.3">
      <c r="A3113" s="3" t="s">
        <v>134</v>
      </c>
      <c r="B3113" s="7" t="s">
        <v>60</v>
      </c>
      <c r="C3113" s="7" t="s">
        <v>66</v>
      </c>
      <c r="D3113" s="9">
        <v>5531</v>
      </c>
      <c r="E3113" s="9">
        <v>5098</v>
      </c>
      <c r="F3113" s="9">
        <v>929</v>
      </c>
    </row>
    <row r="3114" spans="1:6" x14ac:dyDescent="0.3">
      <c r="A3114" s="3" t="s">
        <v>134</v>
      </c>
      <c r="B3114" s="7" t="s">
        <v>60</v>
      </c>
      <c r="C3114" s="7" t="s">
        <v>70</v>
      </c>
      <c r="D3114" s="9">
        <v>5497</v>
      </c>
      <c r="E3114" s="9">
        <v>5209</v>
      </c>
      <c r="F3114" s="9">
        <v>938</v>
      </c>
    </row>
    <row r="3115" spans="1:6" x14ac:dyDescent="0.3">
      <c r="A3115" s="3" t="s">
        <v>134</v>
      </c>
      <c r="B3115" s="7" t="s">
        <v>60</v>
      </c>
      <c r="C3115" s="7" t="s">
        <v>74</v>
      </c>
      <c r="D3115" s="9">
        <v>5542</v>
      </c>
      <c r="E3115" s="9">
        <v>5007</v>
      </c>
      <c r="F3115" s="9">
        <v>911</v>
      </c>
    </row>
    <row r="3116" spans="1:6" x14ac:dyDescent="0.3">
      <c r="A3116" s="3" t="s">
        <v>134</v>
      </c>
      <c r="B3116" s="7" t="s">
        <v>60</v>
      </c>
      <c r="C3116" s="7" t="s">
        <v>76</v>
      </c>
      <c r="D3116" s="9">
        <v>5525</v>
      </c>
      <c r="E3116" s="9">
        <v>5202</v>
      </c>
      <c r="F3116" s="9">
        <v>920</v>
      </c>
    </row>
    <row r="3117" spans="1:6" x14ac:dyDescent="0.3">
      <c r="A3117" s="3" t="s">
        <v>134</v>
      </c>
      <c r="B3117" s="7" t="s">
        <v>61</v>
      </c>
      <c r="C3117" s="7" t="s">
        <v>62</v>
      </c>
      <c r="D3117" s="9">
        <v>1353</v>
      </c>
      <c r="E3117" s="9">
        <v>1217</v>
      </c>
      <c r="F3117" s="9">
        <v>345</v>
      </c>
    </row>
    <row r="3118" spans="1:6" x14ac:dyDescent="0.3">
      <c r="A3118" s="3" t="s">
        <v>134</v>
      </c>
      <c r="B3118" s="7" t="s">
        <v>61</v>
      </c>
      <c r="C3118" s="7" t="s">
        <v>66</v>
      </c>
      <c r="D3118" s="9">
        <v>1357</v>
      </c>
      <c r="E3118" s="9">
        <v>1251</v>
      </c>
      <c r="F3118" s="9">
        <v>348</v>
      </c>
    </row>
    <row r="3119" spans="1:6" x14ac:dyDescent="0.3">
      <c r="A3119" s="3" t="s">
        <v>134</v>
      </c>
      <c r="B3119" s="7" t="s">
        <v>61</v>
      </c>
      <c r="C3119" s="7" t="s">
        <v>70</v>
      </c>
      <c r="D3119" s="9">
        <v>1349</v>
      </c>
      <c r="E3119" s="9">
        <v>1278</v>
      </c>
      <c r="F3119" s="9">
        <v>352</v>
      </c>
    </row>
    <row r="3120" spans="1:6" x14ac:dyDescent="0.3">
      <c r="A3120" s="3" t="s">
        <v>134</v>
      </c>
      <c r="B3120" s="7" t="s">
        <v>61</v>
      </c>
      <c r="C3120" s="7" t="s">
        <v>74</v>
      </c>
      <c r="D3120" s="9">
        <v>1360</v>
      </c>
      <c r="E3120" s="9">
        <v>1223</v>
      </c>
      <c r="F3120" s="9">
        <v>342</v>
      </c>
    </row>
    <row r="3121" spans="1:6" x14ac:dyDescent="0.3">
      <c r="A3121" s="3" t="s">
        <v>134</v>
      </c>
      <c r="B3121" s="7" t="s">
        <v>61</v>
      </c>
      <c r="C3121" s="7" t="s">
        <v>76</v>
      </c>
      <c r="D3121" s="9">
        <v>1356</v>
      </c>
      <c r="E3121" s="9">
        <v>1262</v>
      </c>
      <c r="F3121" s="9">
        <v>345</v>
      </c>
    </row>
    <row r="3122" spans="1:6" x14ac:dyDescent="0.3">
      <c r="A3122" s="3" t="s">
        <v>137</v>
      </c>
      <c r="B3122" s="7" t="s">
        <v>46</v>
      </c>
      <c r="C3122" s="7" t="s">
        <v>62</v>
      </c>
      <c r="D3122" s="9">
        <v>332</v>
      </c>
      <c r="E3122" s="9">
        <v>300</v>
      </c>
      <c r="F3122" s="9">
        <v>185</v>
      </c>
    </row>
    <row r="3123" spans="1:6" x14ac:dyDescent="0.3">
      <c r="A3123" s="3" t="s">
        <v>137</v>
      </c>
      <c r="B3123" s="7" t="s">
        <v>46</v>
      </c>
      <c r="C3123" s="7" t="s">
        <v>66</v>
      </c>
      <c r="D3123" s="9">
        <v>333</v>
      </c>
      <c r="E3123" s="9">
        <v>304</v>
      </c>
      <c r="F3123" s="9">
        <v>187</v>
      </c>
    </row>
    <row r="3124" spans="1:6" x14ac:dyDescent="0.3">
      <c r="A3124" s="3" t="s">
        <v>137</v>
      </c>
      <c r="B3124" s="7" t="s">
        <v>46</v>
      </c>
      <c r="C3124" s="7" t="s">
        <v>70</v>
      </c>
      <c r="D3124" s="9">
        <v>331</v>
      </c>
      <c r="E3124" s="9">
        <v>317</v>
      </c>
      <c r="F3124" s="9">
        <v>189</v>
      </c>
    </row>
    <row r="3125" spans="1:6" x14ac:dyDescent="0.3">
      <c r="A3125" s="3" t="s">
        <v>137</v>
      </c>
      <c r="B3125" s="7" t="s">
        <v>46</v>
      </c>
      <c r="C3125" s="7" t="s">
        <v>74</v>
      </c>
      <c r="D3125" s="9">
        <v>334</v>
      </c>
      <c r="E3125" s="9">
        <v>298</v>
      </c>
      <c r="F3125" s="9">
        <v>183</v>
      </c>
    </row>
    <row r="3126" spans="1:6" x14ac:dyDescent="0.3">
      <c r="A3126" s="3" t="s">
        <v>137</v>
      </c>
      <c r="B3126" s="7" t="s">
        <v>46</v>
      </c>
      <c r="C3126" s="7" t="s">
        <v>76</v>
      </c>
      <c r="D3126" s="9">
        <v>333</v>
      </c>
      <c r="E3126" s="9">
        <v>311</v>
      </c>
      <c r="F3126" s="9">
        <v>185</v>
      </c>
    </row>
    <row r="3127" spans="1:6" x14ac:dyDescent="0.3">
      <c r="A3127" s="3" t="s">
        <v>137</v>
      </c>
      <c r="B3127" s="7" t="s">
        <v>49</v>
      </c>
      <c r="C3127" s="7" t="s">
        <v>62</v>
      </c>
      <c r="D3127" s="9">
        <v>342</v>
      </c>
      <c r="E3127" s="9">
        <v>312</v>
      </c>
      <c r="F3127" s="9">
        <v>195</v>
      </c>
    </row>
    <row r="3128" spans="1:6" x14ac:dyDescent="0.3">
      <c r="A3128" s="3" t="s">
        <v>137</v>
      </c>
      <c r="B3128" s="7" t="s">
        <v>49</v>
      </c>
      <c r="C3128" s="7" t="s">
        <v>66</v>
      </c>
      <c r="D3128" s="9">
        <v>343</v>
      </c>
      <c r="E3128" s="9">
        <v>315</v>
      </c>
      <c r="F3128" s="9">
        <v>197</v>
      </c>
    </row>
    <row r="3129" spans="1:6" x14ac:dyDescent="0.3">
      <c r="A3129" s="3" t="s">
        <v>137</v>
      </c>
      <c r="B3129" s="7" t="s">
        <v>49</v>
      </c>
      <c r="C3129" s="7" t="s">
        <v>70</v>
      </c>
      <c r="D3129" s="9">
        <v>341</v>
      </c>
      <c r="E3129" s="9">
        <v>326</v>
      </c>
      <c r="F3129" s="9">
        <v>199</v>
      </c>
    </row>
    <row r="3130" spans="1:6" x14ac:dyDescent="0.3">
      <c r="A3130" s="3" t="s">
        <v>137</v>
      </c>
      <c r="B3130" s="7" t="s">
        <v>49</v>
      </c>
      <c r="C3130" s="7" t="s">
        <v>74</v>
      </c>
      <c r="D3130" s="9">
        <v>344</v>
      </c>
      <c r="E3130" s="9">
        <v>309</v>
      </c>
      <c r="F3130" s="9">
        <v>193</v>
      </c>
    </row>
    <row r="3131" spans="1:6" x14ac:dyDescent="0.3">
      <c r="A3131" s="3" t="s">
        <v>137</v>
      </c>
      <c r="B3131" s="7" t="s">
        <v>49</v>
      </c>
      <c r="C3131" s="7" t="s">
        <v>76</v>
      </c>
      <c r="D3131" s="9">
        <v>343</v>
      </c>
      <c r="E3131" s="9">
        <v>321</v>
      </c>
      <c r="F3131" s="9">
        <v>195</v>
      </c>
    </row>
    <row r="3132" spans="1:6" x14ac:dyDescent="0.3">
      <c r="A3132" s="3" t="s">
        <v>137</v>
      </c>
      <c r="B3132" s="7" t="s">
        <v>50</v>
      </c>
      <c r="C3132" s="7" t="s">
        <v>62</v>
      </c>
      <c r="D3132" s="9">
        <v>353</v>
      </c>
      <c r="E3132" s="9">
        <v>317</v>
      </c>
      <c r="F3132" s="9">
        <v>200</v>
      </c>
    </row>
    <row r="3133" spans="1:6" x14ac:dyDescent="0.3">
      <c r="A3133" s="3" t="s">
        <v>137</v>
      </c>
      <c r="B3133" s="7" t="s">
        <v>50</v>
      </c>
      <c r="C3133" s="7" t="s">
        <v>66</v>
      </c>
      <c r="D3133" s="9">
        <v>354</v>
      </c>
      <c r="E3133" s="9">
        <v>326</v>
      </c>
      <c r="F3133" s="9">
        <v>202</v>
      </c>
    </row>
    <row r="3134" spans="1:6" x14ac:dyDescent="0.3">
      <c r="A3134" s="3" t="s">
        <v>137</v>
      </c>
      <c r="B3134" s="7" t="s">
        <v>50</v>
      </c>
      <c r="C3134" s="7" t="s">
        <v>70</v>
      </c>
      <c r="D3134" s="9">
        <v>352</v>
      </c>
      <c r="E3134" s="9">
        <v>336</v>
      </c>
      <c r="F3134" s="9">
        <v>204</v>
      </c>
    </row>
    <row r="3135" spans="1:6" x14ac:dyDescent="0.3">
      <c r="A3135" s="3" t="s">
        <v>137</v>
      </c>
      <c r="B3135" s="7" t="s">
        <v>50</v>
      </c>
      <c r="C3135" s="7" t="s">
        <v>74</v>
      </c>
      <c r="D3135" s="9">
        <v>355</v>
      </c>
      <c r="E3135" s="9">
        <v>319</v>
      </c>
      <c r="F3135" s="9">
        <v>198</v>
      </c>
    </row>
    <row r="3136" spans="1:6" x14ac:dyDescent="0.3">
      <c r="A3136" s="3" t="s">
        <v>137</v>
      </c>
      <c r="B3136" s="7" t="s">
        <v>50</v>
      </c>
      <c r="C3136" s="7" t="s">
        <v>76</v>
      </c>
      <c r="D3136" s="9">
        <v>354</v>
      </c>
      <c r="E3136" s="9">
        <v>331</v>
      </c>
      <c r="F3136" s="9">
        <v>200</v>
      </c>
    </row>
    <row r="3137" spans="1:6" x14ac:dyDescent="0.3">
      <c r="A3137" s="3" t="s">
        <v>137</v>
      </c>
      <c r="B3137" s="7" t="s">
        <v>51</v>
      </c>
      <c r="C3137" s="7" t="s">
        <v>62</v>
      </c>
      <c r="D3137" s="9">
        <v>394</v>
      </c>
      <c r="E3137" s="9">
        <v>357</v>
      </c>
      <c r="F3137" s="9">
        <v>215</v>
      </c>
    </row>
    <row r="3138" spans="1:6" x14ac:dyDescent="0.3">
      <c r="A3138" s="3" t="s">
        <v>137</v>
      </c>
      <c r="B3138" s="7" t="s">
        <v>51</v>
      </c>
      <c r="C3138" s="7" t="s">
        <v>66</v>
      </c>
      <c r="D3138" s="9">
        <v>395</v>
      </c>
      <c r="E3138" s="9">
        <v>361</v>
      </c>
      <c r="F3138" s="9">
        <v>217</v>
      </c>
    </row>
    <row r="3139" spans="1:6" x14ac:dyDescent="0.3">
      <c r="A3139" s="3" t="s">
        <v>137</v>
      </c>
      <c r="B3139" s="7" t="s">
        <v>51</v>
      </c>
      <c r="C3139" s="7" t="s">
        <v>70</v>
      </c>
      <c r="D3139" s="9">
        <v>393</v>
      </c>
      <c r="E3139" s="9">
        <v>377</v>
      </c>
      <c r="F3139" s="9">
        <v>219</v>
      </c>
    </row>
    <row r="3140" spans="1:6" x14ac:dyDescent="0.3">
      <c r="A3140" s="3" t="s">
        <v>137</v>
      </c>
      <c r="B3140" s="7" t="s">
        <v>51</v>
      </c>
      <c r="C3140" s="7" t="s">
        <v>74</v>
      </c>
      <c r="D3140" s="9">
        <v>396</v>
      </c>
      <c r="E3140" s="9">
        <v>355</v>
      </c>
      <c r="F3140" s="9">
        <v>213</v>
      </c>
    </row>
    <row r="3141" spans="1:6" x14ac:dyDescent="0.3">
      <c r="A3141" s="3" t="s">
        <v>137</v>
      </c>
      <c r="B3141" s="7" t="s">
        <v>51</v>
      </c>
      <c r="C3141" s="7" t="s">
        <v>76</v>
      </c>
      <c r="D3141" s="9">
        <v>395</v>
      </c>
      <c r="E3141" s="9">
        <v>372</v>
      </c>
      <c r="F3141" s="9">
        <v>215</v>
      </c>
    </row>
    <row r="3142" spans="1:6" x14ac:dyDescent="0.3">
      <c r="A3142" s="3" t="s">
        <v>137</v>
      </c>
      <c r="B3142" s="7" t="s">
        <v>52</v>
      </c>
      <c r="C3142" s="7" t="s">
        <v>62</v>
      </c>
      <c r="D3142" s="9">
        <v>290</v>
      </c>
      <c r="E3142" s="9">
        <v>262</v>
      </c>
      <c r="F3142" s="9">
        <v>180</v>
      </c>
    </row>
    <row r="3143" spans="1:6" x14ac:dyDescent="0.3">
      <c r="A3143" s="3" t="s">
        <v>137</v>
      </c>
      <c r="B3143" s="7" t="s">
        <v>52</v>
      </c>
      <c r="C3143" s="7" t="s">
        <v>66</v>
      </c>
      <c r="D3143" s="9">
        <v>291</v>
      </c>
      <c r="E3143" s="9">
        <v>267</v>
      </c>
      <c r="F3143" s="9">
        <v>182</v>
      </c>
    </row>
    <row r="3144" spans="1:6" x14ac:dyDescent="0.3">
      <c r="A3144" s="3" t="s">
        <v>137</v>
      </c>
      <c r="B3144" s="7" t="s">
        <v>52</v>
      </c>
      <c r="C3144" s="7" t="s">
        <v>70</v>
      </c>
      <c r="D3144" s="9">
        <v>289</v>
      </c>
      <c r="E3144" s="9">
        <v>273</v>
      </c>
      <c r="F3144" s="9">
        <v>184</v>
      </c>
    </row>
    <row r="3145" spans="1:6" x14ac:dyDescent="0.3">
      <c r="A3145" s="3" t="s">
        <v>137</v>
      </c>
      <c r="B3145" s="7" t="s">
        <v>52</v>
      </c>
      <c r="C3145" s="7" t="s">
        <v>74</v>
      </c>
      <c r="D3145" s="9">
        <v>291</v>
      </c>
      <c r="E3145" s="9">
        <v>261</v>
      </c>
      <c r="F3145" s="9">
        <v>178</v>
      </c>
    </row>
    <row r="3146" spans="1:6" x14ac:dyDescent="0.3">
      <c r="A3146" s="3" t="s">
        <v>137</v>
      </c>
      <c r="B3146" s="7" t="s">
        <v>52</v>
      </c>
      <c r="C3146" s="7" t="s">
        <v>76</v>
      </c>
      <c r="D3146" s="9">
        <v>291</v>
      </c>
      <c r="E3146" s="9">
        <v>272</v>
      </c>
      <c r="F3146" s="9">
        <v>180</v>
      </c>
    </row>
    <row r="3147" spans="1:6" x14ac:dyDescent="0.3">
      <c r="A3147" s="3" t="s">
        <v>137</v>
      </c>
      <c r="B3147" s="7" t="s">
        <v>54</v>
      </c>
      <c r="C3147" s="7" t="s">
        <v>62</v>
      </c>
      <c r="D3147" s="9">
        <v>186</v>
      </c>
      <c r="E3147" s="9">
        <v>167</v>
      </c>
      <c r="F3147" s="9">
        <v>70</v>
      </c>
    </row>
    <row r="3148" spans="1:6" x14ac:dyDescent="0.3">
      <c r="A3148" s="3" t="s">
        <v>137</v>
      </c>
      <c r="B3148" s="7" t="s">
        <v>54</v>
      </c>
      <c r="C3148" s="7" t="s">
        <v>66</v>
      </c>
      <c r="D3148" s="9">
        <v>187</v>
      </c>
      <c r="E3148" s="9">
        <v>171</v>
      </c>
      <c r="F3148" s="9">
        <v>71</v>
      </c>
    </row>
    <row r="3149" spans="1:6" x14ac:dyDescent="0.3">
      <c r="A3149" s="3" t="s">
        <v>137</v>
      </c>
      <c r="B3149" s="7" t="s">
        <v>54</v>
      </c>
      <c r="C3149" s="7" t="s">
        <v>70</v>
      </c>
      <c r="D3149" s="9">
        <v>185</v>
      </c>
      <c r="E3149" s="9">
        <v>176</v>
      </c>
      <c r="F3149" s="9">
        <v>71</v>
      </c>
    </row>
    <row r="3150" spans="1:6" x14ac:dyDescent="0.3">
      <c r="A3150" s="3" t="s">
        <v>137</v>
      </c>
      <c r="B3150" s="7" t="s">
        <v>54</v>
      </c>
      <c r="C3150" s="7" t="s">
        <v>74</v>
      </c>
      <c r="D3150" s="9">
        <v>187</v>
      </c>
      <c r="E3150" s="9">
        <v>168</v>
      </c>
      <c r="F3150" s="9">
        <v>69</v>
      </c>
    </row>
    <row r="3151" spans="1:6" x14ac:dyDescent="0.3">
      <c r="A3151" s="3" t="s">
        <v>137</v>
      </c>
      <c r="B3151" s="7" t="s">
        <v>54</v>
      </c>
      <c r="C3151" s="7" t="s">
        <v>76</v>
      </c>
      <c r="D3151" s="9">
        <v>186</v>
      </c>
      <c r="E3151" s="9">
        <v>174</v>
      </c>
      <c r="F3151" s="9">
        <v>70</v>
      </c>
    </row>
    <row r="3152" spans="1:6" x14ac:dyDescent="0.3">
      <c r="A3152" s="3" t="s">
        <v>137</v>
      </c>
      <c r="B3152" s="7" t="s">
        <v>55</v>
      </c>
      <c r="C3152" s="7" t="s">
        <v>62</v>
      </c>
      <c r="D3152" s="9">
        <v>207</v>
      </c>
      <c r="E3152" s="9">
        <v>186</v>
      </c>
      <c r="F3152" s="9">
        <v>80</v>
      </c>
    </row>
    <row r="3153" spans="1:6" x14ac:dyDescent="0.3">
      <c r="A3153" s="3" t="s">
        <v>137</v>
      </c>
      <c r="B3153" s="7" t="s">
        <v>55</v>
      </c>
      <c r="C3153" s="7" t="s">
        <v>66</v>
      </c>
      <c r="D3153" s="9">
        <v>208</v>
      </c>
      <c r="E3153" s="9">
        <v>192</v>
      </c>
      <c r="F3153" s="9">
        <v>81</v>
      </c>
    </row>
    <row r="3154" spans="1:6" x14ac:dyDescent="0.3">
      <c r="A3154" s="3" t="s">
        <v>137</v>
      </c>
      <c r="B3154" s="7" t="s">
        <v>55</v>
      </c>
      <c r="C3154" s="7" t="s">
        <v>70</v>
      </c>
      <c r="D3154" s="9">
        <v>206</v>
      </c>
      <c r="E3154" s="9">
        <v>194</v>
      </c>
      <c r="F3154" s="9">
        <v>82</v>
      </c>
    </row>
    <row r="3155" spans="1:6" x14ac:dyDescent="0.3">
      <c r="A3155" s="3" t="s">
        <v>137</v>
      </c>
      <c r="B3155" s="7" t="s">
        <v>55</v>
      </c>
      <c r="C3155" s="7" t="s">
        <v>74</v>
      </c>
      <c r="D3155" s="9">
        <v>208</v>
      </c>
      <c r="E3155" s="9">
        <v>187</v>
      </c>
      <c r="F3155" s="9">
        <v>79</v>
      </c>
    </row>
    <row r="3156" spans="1:6" x14ac:dyDescent="0.3">
      <c r="A3156" s="3" t="s">
        <v>137</v>
      </c>
      <c r="B3156" s="7" t="s">
        <v>55</v>
      </c>
      <c r="C3156" s="7" t="s">
        <v>76</v>
      </c>
      <c r="D3156" s="9">
        <v>207</v>
      </c>
      <c r="E3156" s="9">
        <v>194</v>
      </c>
      <c r="F3156" s="9">
        <v>80</v>
      </c>
    </row>
    <row r="3157" spans="1:6" x14ac:dyDescent="0.3">
      <c r="A3157" s="3" t="s">
        <v>137</v>
      </c>
      <c r="B3157" s="7" t="s">
        <v>56</v>
      </c>
      <c r="C3157" s="7" t="s">
        <v>62</v>
      </c>
      <c r="D3157" s="9">
        <v>228</v>
      </c>
      <c r="E3157" s="9">
        <v>206</v>
      </c>
      <c r="F3157" s="9">
        <v>90</v>
      </c>
    </row>
    <row r="3158" spans="1:6" x14ac:dyDescent="0.3">
      <c r="A3158" s="3" t="s">
        <v>137</v>
      </c>
      <c r="B3158" s="7" t="s">
        <v>56</v>
      </c>
      <c r="C3158" s="7" t="s">
        <v>66</v>
      </c>
      <c r="D3158" s="9">
        <v>229</v>
      </c>
      <c r="E3158" s="9">
        <v>212</v>
      </c>
      <c r="F3158" s="9">
        <v>91</v>
      </c>
    </row>
    <row r="3159" spans="1:6" x14ac:dyDescent="0.3">
      <c r="A3159" s="3" t="s">
        <v>137</v>
      </c>
      <c r="B3159" s="7" t="s">
        <v>56</v>
      </c>
      <c r="C3159" s="7" t="s">
        <v>70</v>
      </c>
      <c r="D3159" s="9">
        <v>227</v>
      </c>
      <c r="E3159" s="9">
        <v>218</v>
      </c>
      <c r="F3159" s="9">
        <v>92</v>
      </c>
    </row>
    <row r="3160" spans="1:6" x14ac:dyDescent="0.3">
      <c r="A3160" s="3" t="s">
        <v>137</v>
      </c>
      <c r="B3160" s="7" t="s">
        <v>56</v>
      </c>
      <c r="C3160" s="7" t="s">
        <v>74</v>
      </c>
      <c r="D3160" s="9">
        <v>229</v>
      </c>
      <c r="E3160" s="9">
        <v>207</v>
      </c>
      <c r="F3160" s="9">
        <v>89</v>
      </c>
    </row>
    <row r="3161" spans="1:6" x14ac:dyDescent="0.3">
      <c r="A3161" s="3" t="s">
        <v>137</v>
      </c>
      <c r="B3161" s="7" t="s">
        <v>56</v>
      </c>
      <c r="C3161" s="7" t="s">
        <v>76</v>
      </c>
      <c r="D3161" s="9">
        <v>228</v>
      </c>
      <c r="E3161" s="9">
        <v>215</v>
      </c>
      <c r="F3161" s="9">
        <v>90</v>
      </c>
    </row>
    <row r="3162" spans="1:6" x14ac:dyDescent="0.3">
      <c r="A3162" s="3" t="s">
        <v>137</v>
      </c>
      <c r="B3162" s="7" t="s">
        <v>57</v>
      </c>
      <c r="C3162" s="7" t="s">
        <v>62</v>
      </c>
      <c r="D3162" s="9">
        <v>197</v>
      </c>
      <c r="E3162" s="9">
        <v>177</v>
      </c>
      <c r="F3162" s="9">
        <v>85</v>
      </c>
    </row>
    <row r="3163" spans="1:6" x14ac:dyDescent="0.3">
      <c r="A3163" s="3" t="s">
        <v>137</v>
      </c>
      <c r="B3163" s="7" t="s">
        <v>57</v>
      </c>
      <c r="C3163" s="7" t="s">
        <v>66</v>
      </c>
      <c r="D3163" s="9">
        <v>198</v>
      </c>
      <c r="E3163" s="9">
        <v>182</v>
      </c>
      <c r="F3163" s="9">
        <v>86</v>
      </c>
    </row>
    <row r="3164" spans="1:6" x14ac:dyDescent="0.3">
      <c r="A3164" s="3" t="s">
        <v>137</v>
      </c>
      <c r="B3164" s="7" t="s">
        <v>57</v>
      </c>
      <c r="C3164" s="7" t="s">
        <v>70</v>
      </c>
      <c r="D3164" s="9">
        <v>196</v>
      </c>
      <c r="E3164" s="9">
        <v>187</v>
      </c>
      <c r="F3164" s="9">
        <v>87</v>
      </c>
    </row>
    <row r="3165" spans="1:6" x14ac:dyDescent="0.3">
      <c r="A3165" s="3" t="s">
        <v>137</v>
      </c>
      <c r="B3165" s="7" t="s">
        <v>57</v>
      </c>
      <c r="C3165" s="7" t="s">
        <v>74</v>
      </c>
      <c r="D3165" s="9">
        <v>198</v>
      </c>
      <c r="E3165" s="9">
        <v>178</v>
      </c>
      <c r="F3165" s="9">
        <v>84</v>
      </c>
    </row>
    <row r="3166" spans="1:6" x14ac:dyDescent="0.3">
      <c r="A3166" s="3" t="s">
        <v>137</v>
      </c>
      <c r="B3166" s="7" t="s">
        <v>57</v>
      </c>
      <c r="C3166" s="7" t="s">
        <v>76</v>
      </c>
      <c r="D3166" s="9">
        <v>197</v>
      </c>
      <c r="E3166" s="9">
        <v>184</v>
      </c>
      <c r="F3166" s="9">
        <v>85</v>
      </c>
    </row>
    <row r="3167" spans="1:6" x14ac:dyDescent="0.3">
      <c r="A3167" s="3" t="s">
        <v>137</v>
      </c>
      <c r="B3167" s="7" t="s">
        <v>58</v>
      </c>
      <c r="C3167" s="7" t="s">
        <v>62</v>
      </c>
      <c r="D3167" s="9">
        <v>5826</v>
      </c>
      <c r="E3167" s="9">
        <v>5248</v>
      </c>
      <c r="F3167" s="9">
        <v>950</v>
      </c>
    </row>
    <row r="3168" spans="1:6" x14ac:dyDescent="0.3">
      <c r="A3168" s="3" t="s">
        <v>137</v>
      </c>
      <c r="B3168" s="7" t="s">
        <v>58</v>
      </c>
      <c r="C3168" s="7" t="s">
        <v>66</v>
      </c>
      <c r="D3168" s="9">
        <v>5843</v>
      </c>
      <c r="E3168" s="9">
        <v>5373</v>
      </c>
      <c r="F3168" s="9">
        <v>960</v>
      </c>
    </row>
    <row r="3169" spans="1:6" x14ac:dyDescent="0.3">
      <c r="A3169" s="3" t="s">
        <v>137</v>
      </c>
      <c r="B3169" s="7" t="s">
        <v>58</v>
      </c>
      <c r="C3169" s="7" t="s">
        <v>70</v>
      </c>
      <c r="D3169" s="9">
        <v>5809</v>
      </c>
      <c r="E3169" s="9">
        <v>5516</v>
      </c>
      <c r="F3169" s="9">
        <v>969</v>
      </c>
    </row>
    <row r="3170" spans="1:6" x14ac:dyDescent="0.3">
      <c r="A3170" s="3" t="s">
        <v>137</v>
      </c>
      <c r="B3170" s="7" t="s">
        <v>58</v>
      </c>
      <c r="C3170" s="7" t="s">
        <v>74</v>
      </c>
      <c r="D3170" s="9">
        <v>5855</v>
      </c>
      <c r="E3170" s="9">
        <v>5217</v>
      </c>
      <c r="F3170" s="9">
        <v>940</v>
      </c>
    </row>
    <row r="3171" spans="1:6" x14ac:dyDescent="0.3">
      <c r="A3171" s="3" t="s">
        <v>137</v>
      </c>
      <c r="B3171" s="7" t="s">
        <v>58</v>
      </c>
      <c r="C3171" s="7" t="s">
        <v>76</v>
      </c>
      <c r="D3171" s="9">
        <v>5838</v>
      </c>
      <c r="E3171" s="9">
        <v>5445</v>
      </c>
      <c r="F3171" s="9">
        <v>950</v>
      </c>
    </row>
    <row r="3172" spans="1:6" x14ac:dyDescent="0.3">
      <c r="A3172" s="3" t="s">
        <v>137</v>
      </c>
      <c r="B3172" s="7" t="s">
        <v>59</v>
      </c>
      <c r="C3172" s="7" t="s">
        <v>62</v>
      </c>
      <c r="D3172" s="9">
        <v>5670</v>
      </c>
      <c r="E3172" s="9">
        <v>5100</v>
      </c>
      <c r="F3172" s="9">
        <v>930</v>
      </c>
    </row>
    <row r="3173" spans="1:6" x14ac:dyDescent="0.3">
      <c r="A3173" s="3" t="s">
        <v>137</v>
      </c>
      <c r="B3173" s="7" t="s">
        <v>59</v>
      </c>
      <c r="C3173" s="7" t="s">
        <v>66</v>
      </c>
      <c r="D3173" s="9">
        <v>5687</v>
      </c>
      <c r="E3173" s="9">
        <v>5240</v>
      </c>
      <c r="F3173" s="9">
        <v>939</v>
      </c>
    </row>
    <row r="3174" spans="1:6" x14ac:dyDescent="0.3">
      <c r="A3174" s="3" t="s">
        <v>137</v>
      </c>
      <c r="B3174" s="7" t="s">
        <v>59</v>
      </c>
      <c r="C3174" s="7" t="s">
        <v>70</v>
      </c>
      <c r="D3174" s="9">
        <v>5653</v>
      </c>
      <c r="E3174" s="9">
        <v>5358</v>
      </c>
      <c r="F3174" s="9">
        <v>949</v>
      </c>
    </row>
    <row r="3175" spans="1:6" x14ac:dyDescent="0.3">
      <c r="A3175" s="3" t="s">
        <v>137</v>
      </c>
      <c r="B3175" s="7" t="s">
        <v>59</v>
      </c>
      <c r="C3175" s="7" t="s">
        <v>74</v>
      </c>
      <c r="D3175" s="9">
        <v>5698</v>
      </c>
      <c r="E3175" s="9">
        <v>5123</v>
      </c>
      <c r="F3175" s="9">
        <v>921</v>
      </c>
    </row>
    <row r="3176" spans="1:6" x14ac:dyDescent="0.3">
      <c r="A3176" s="3" t="s">
        <v>137</v>
      </c>
      <c r="B3176" s="7" t="s">
        <v>59</v>
      </c>
      <c r="C3176" s="7" t="s">
        <v>76</v>
      </c>
      <c r="D3176" s="9">
        <v>5681</v>
      </c>
      <c r="E3176" s="9">
        <v>5313</v>
      </c>
      <c r="F3176" s="9">
        <v>930</v>
      </c>
    </row>
    <row r="3177" spans="1:6" x14ac:dyDescent="0.3">
      <c r="A3177" s="3" t="s">
        <v>137</v>
      </c>
      <c r="B3177" s="7" t="s">
        <v>60</v>
      </c>
      <c r="C3177" s="7" t="s">
        <v>62</v>
      </c>
      <c r="D3177" s="9">
        <v>5514</v>
      </c>
      <c r="E3177" s="9">
        <v>4954</v>
      </c>
      <c r="F3177" s="9">
        <v>920</v>
      </c>
    </row>
    <row r="3178" spans="1:6" x14ac:dyDescent="0.3">
      <c r="A3178" s="3" t="s">
        <v>137</v>
      </c>
      <c r="B3178" s="7" t="s">
        <v>60</v>
      </c>
      <c r="C3178" s="7" t="s">
        <v>66</v>
      </c>
      <c r="D3178" s="9">
        <v>5531</v>
      </c>
      <c r="E3178" s="9">
        <v>5082</v>
      </c>
      <c r="F3178" s="9">
        <v>929</v>
      </c>
    </row>
    <row r="3179" spans="1:6" x14ac:dyDescent="0.3">
      <c r="A3179" s="3" t="s">
        <v>137</v>
      </c>
      <c r="B3179" s="7" t="s">
        <v>60</v>
      </c>
      <c r="C3179" s="7" t="s">
        <v>70</v>
      </c>
      <c r="D3179" s="9">
        <v>5497</v>
      </c>
      <c r="E3179" s="9">
        <v>5207</v>
      </c>
      <c r="F3179" s="9">
        <v>938</v>
      </c>
    </row>
    <row r="3180" spans="1:6" x14ac:dyDescent="0.3">
      <c r="A3180" s="3" t="s">
        <v>137</v>
      </c>
      <c r="B3180" s="7" t="s">
        <v>60</v>
      </c>
      <c r="C3180" s="7" t="s">
        <v>74</v>
      </c>
      <c r="D3180" s="9">
        <v>5542</v>
      </c>
      <c r="E3180" s="9">
        <v>4968</v>
      </c>
      <c r="F3180" s="9">
        <v>911</v>
      </c>
    </row>
    <row r="3181" spans="1:6" x14ac:dyDescent="0.3">
      <c r="A3181" s="3" t="s">
        <v>137</v>
      </c>
      <c r="B3181" s="7" t="s">
        <v>60</v>
      </c>
      <c r="C3181" s="7" t="s">
        <v>76</v>
      </c>
      <c r="D3181" s="9">
        <v>5525</v>
      </c>
      <c r="E3181" s="9">
        <v>5191</v>
      </c>
      <c r="F3181" s="9">
        <v>920</v>
      </c>
    </row>
    <row r="3182" spans="1:6" x14ac:dyDescent="0.3">
      <c r="A3182" s="3" t="s">
        <v>137</v>
      </c>
      <c r="B3182" s="7" t="s">
        <v>61</v>
      </c>
      <c r="C3182" s="7" t="s">
        <v>62</v>
      </c>
      <c r="D3182" s="9">
        <v>1353</v>
      </c>
      <c r="E3182" s="9">
        <v>1212</v>
      </c>
      <c r="F3182" s="9">
        <v>345</v>
      </c>
    </row>
    <row r="3183" spans="1:6" x14ac:dyDescent="0.3">
      <c r="A3183" s="3" t="s">
        <v>137</v>
      </c>
      <c r="B3183" s="7" t="s">
        <v>61</v>
      </c>
      <c r="C3183" s="7" t="s">
        <v>66</v>
      </c>
      <c r="D3183" s="9">
        <v>1357</v>
      </c>
      <c r="E3183" s="9">
        <v>1252</v>
      </c>
      <c r="F3183" s="9">
        <v>348</v>
      </c>
    </row>
    <row r="3184" spans="1:6" x14ac:dyDescent="0.3">
      <c r="A3184" s="3" t="s">
        <v>137</v>
      </c>
      <c r="B3184" s="7" t="s">
        <v>61</v>
      </c>
      <c r="C3184" s="7" t="s">
        <v>70</v>
      </c>
      <c r="D3184" s="9">
        <v>1349</v>
      </c>
      <c r="E3184" s="9">
        <v>1280</v>
      </c>
      <c r="F3184" s="9">
        <v>352</v>
      </c>
    </row>
    <row r="3185" spans="1:6" x14ac:dyDescent="0.3">
      <c r="A3185" s="3" t="s">
        <v>137</v>
      </c>
      <c r="B3185" s="7" t="s">
        <v>61</v>
      </c>
      <c r="C3185" s="7" t="s">
        <v>74</v>
      </c>
      <c r="D3185" s="9">
        <v>1360</v>
      </c>
      <c r="E3185" s="9">
        <v>1224</v>
      </c>
      <c r="F3185" s="9">
        <v>342</v>
      </c>
    </row>
    <row r="3186" spans="1:6" x14ac:dyDescent="0.3">
      <c r="A3186" s="3" t="s">
        <v>137</v>
      </c>
      <c r="B3186" s="7" t="s">
        <v>61</v>
      </c>
      <c r="C3186" s="7" t="s">
        <v>76</v>
      </c>
      <c r="D3186" s="9">
        <v>1356</v>
      </c>
      <c r="E3186" s="9">
        <v>1276</v>
      </c>
      <c r="F3186" s="9">
        <v>345</v>
      </c>
    </row>
    <row r="3187" spans="1:6" x14ac:dyDescent="0.3">
      <c r="A3187" s="3" t="s">
        <v>138</v>
      </c>
      <c r="B3187" s="7" t="s">
        <v>46</v>
      </c>
      <c r="C3187" s="7" t="s">
        <v>62</v>
      </c>
      <c r="D3187" s="9">
        <v>332</v>
      </c>
      <c r="E3187" s="9">
        <v>301</v>
      </c>
      <c r="F3187" s="9">
        <v>185</v>
      </c>
    </row>
    <row r="3188" spans="1:6" x14ac:dyDescent="0.3">
      <c r="A3188" s="3" t="s">
        <v>138</v>
      </c>
      <c r="B3188" s="7" t="s">
        <v>46</v>
      </c>
      <c r="C3188" s="7" t="s">
        <v>66</v>
      </c>
      <c r="D3188" s="9">
        <v>333</v>
      </c>
      <c r="E3188" s="9">
        <v>308</v>
      </c>
      <c r="F3188" s="9">
        <v>187</v>
      </c>
    </row>
    <row r="3189" spans="1:6" x14ac:dyDescent="0.3">
      <c r="A3189" s="3" t="s">
        <v>138</v>
      </c>
      <c r="B3189" s="7" t="s">
        <v>46</v>
      </c>
      <c r="C3189" s="7" t="s">
        <v>70</v>
      </c>
      <c r="D3189" s="9">
        <v>331</v>
      </c>
      <c r="E3189" s="9">
        <v>316</v>
      </c>
      <c r="F3189" s="9">
        <v>189</v>
      </c>
    </row>
    <row r="3190" spans="1:6" x14ac:dyDescent="0.3">
      <c r="A3190" s="3" t="s">
        <v>138</v>
      </c>
      <c r="B3190" s="7" t="s">
        <v>46</v>
      </c>
      <c r="C3190" s="7" t="s">
        <v>74</v>
      </c>
      <c r="D3190" s="9">
        <v>334</v>
      </c>
      <c r="E3190" s="9">
        <v>300</v>
      </c>
      <c r="F3190" s="9">
        <v>183</v>
      </c>
    </row>
    <row r="3191" spans="1:6" x14ac:dyDescent="0.3">
      <c r="A3191" s="3" t="s">
        <v>138</v>
      </c>
      <c r="B3191" s="7" t="s">
        <v>46</v>
      </c>
      <c r="C3191" s="7" t="s">
        <v>76</v>
      </c>
      <c r="D3191" s="9">
        <v>333</v>
      </c>
      <c r="E3191" s="9">
        <v>314</v>
      </c>
      <c r="F3191" s="9">
        <v>185</v>
      </c>
    </row>
    <row r="3192" spans="1:6" x14ac:dyDescent="0.3">
      <c r="A3192" s="3" t="s">
        <v>138</v>
      </c>
      <c r="B3192" s="7" t="s">
        <v>49</v>
      </c>
      <c r="C3192" s="7" t="s">
        <v>62</v>
      </c>
      <c r="D3192" s="9">
        <v>342</v>
      </c>
      <c r="E3192" s="9">
        <v>306</v>
      </c>
      <c r="F3192" s="9">
        <v>195</v>
      </c>
    </row>
    <row r="3193" spans="1:6" x14ac:dyDescent="0.3">
      <c r="A3193" s="3" t="s">
        <v>138</v>
      </c>
      <c r="B3193" s="7" t="s">
        <v>49</v>
      </c>
      <c r="C3193" s="7" t="s">
        <v>66</v>
      </c>
      <c r="D3193" s="9">
        <v>343</v>
      </c>
      <c r="E3193" s="9">
        <v>318</v>
      </c>
      <c r="F3193" s="9">
        <v>197</v>
      </c>
    </row>
    <row r="3194" spans="1:6" x14ac:dyDescent="0.3">
      <c r="A3194" s="3" t="s">
        <v>138</v>
      </c>
      <c r="B3194" s="7" t="s">
        <v>49</v>
      </c>
      <c r="C3194" s="7" t="s">
        <v>70</v>
      </c>
      <c r="D3194" s="9">
        <v>341</v>
      </c>
      <c r="E3194" s="9">
        <v>325</v>
      </c>
      <c r="F3194" s="9">
        <v>199</v>
      </c>
    </row>
    <row r="3195" spans="1:6" x14ac:dyDescent="0.3">
      <c r="A3195" s="3" t="s">
        <v>138</v>
      </c>
      <c r="B3195" s="7" t="s">
        <v>49</v>
      </c>
      <c r="C3195" s="7" t="s">
        <v>74</v>
      </c>
      <c r="D3195" s="9">
        <v>344</v>
      </c>
      <c r="E3195" s="9">
        <v>312</v>
      </c>
      <c r="F3195" s="9">
        <v>193</v>
      </c>
    </row>
    <row r="3196" spans="1:6" x14ac:dyDescent="0.3">
      <c r="A3196" s="3" t="s">
        <v>138</v>
      </c>
      <c r="B3196" s="7" t="s">
        <v>49</v>
      </c>
      <c r="C3196" s="7" t="s">
        <v>76</v>
      </c>
      <c r="D3196" s="9">
        <v>343</v>
      </c>
      <c r="E3196" s="9">
        <v>324</v>
      </c>
      <c r="F3196" s="9">
        <v>195</v>
      </c>
    </row>
    <row r="3197" spans="1:6" x14ac:dyDescent="0.3">
      <c r="A3197" s="3" t="s">
        <v>138</v>
      </c>
      <c r="B3197" s="7" t="s">
        <v>50</v>
      </c>
      <c r="C3197" s="7" t="s">
        <v>62</v>
      </c>
      <c r="D3197" s="9">
        <v>353</v>
      </c>
      <c r="E3197" s="9">
        <v>316</v>
      </c>
      <c r="F3197" s="9">
        <v>200</v>
      </c>
    </row>
    <row r="3198" spans="1:6" x14ac:dyDescent="0.3">
      <c r="A3198" s="3" t="s">
        <v>138</v>
      </c>
      <c r="B3198" s="7" t="s">
        <v>50</v>
      </c>
      <c r="C3198" s="7" t="s">
        <v>66</v>
      </c>
      <c r="D3198" s="9">
        <v>354</v>
      </c>
      <c r="E3198" s="9">
        <v>325</v>
      </c>
      <c r="F3198" s="9">
        <v>202</v>
      </c>
    </row>
    <row r="3199" spans="1:6" x14ac:dyDescent="0.3">
      <c r="A3199" s="3" t="s">
        <v>138</v>
      </c>
      <c r="B3199" s="7" t="s">
        <v>50</v>
      </c>
      <c r="C3199" s="7" t="s">
        <v>70</v>
      </c>
      <c r="D3199" s="9">
        <v>352</v>
      </c>
      <c r="E3199" s="9">
        <v>336</v>
      </c>
      <c r="F3199" s="9">
        <v>204</v>
      </c>
    </row>
    <row r="3200" spans="1:6" x14ac:dyDescent="0.3">
      <c r="A3200" s="3" t="s">
        <v>138</v>
      </c>
      <c r="B3200" s="7" t="s">
        <v>50</v>
      </c>
      <c r="C3200" s="7" t="s">
        <v>74</v>
      </c>
      <c r="D3200" s="9">
        <v>355</v>
      </c>
      <c r="E3200" s="9">
        <v>319</v>
      </c>
      <c r="F3200" s="9">
        <v>198</v>
      </c>
    </row>
    <row r="3201" spans="1:6" x14ac:dyDescent="0.3">
      <c r="A3201" s="3" t="s">
        <v>138</v>
      </c>
      <c r="B3201" s="7" t="s">
        <v>50</v>
      </c>
      <c r="C3201" s="7" t="s">
        <v>76</v>
      </c>
      <c r="D3201" s="9">
        <v>354</v>
      </c>
      <c r="E3201" s="9">
        <v>333</v>
      </c>
      <c r="F3201" s="9">
        <v>200</v>
      </c>
    </row>
    <row r="3202" spans="1:6" x14ac:dyDescent="0.3">
      <c r="A3202" s="3" t="s">
        <v>138</v>
      </c>
      <c r="B3202" s="7" t="s">
        <v>51</v>
      </c>
      <c r="C3202" s="7" t="s">
        <v>62</v>
      </c>
      <c r="D3202" s="9">
        <v>394</v>
      </c>
      <c r="E3202" s="9">
        <v>356</v>
      </c>
      <c r="F3202" s="9">
        <v>215</v>
      </c>
    </row>
    <row r="3203" spans="1:6" x14ac:dyDescent="0.3">
      <c r="A3203" s="3" t="s">
        <v>138</v>
      </c>
      <c r="B3203" s="7" t="s">
        <v>51</v>
      </c>
      <c r="C3203" s="7" t="s">
        <v>66</v>
      </c>
      <c r="D3203" s="9">
        <v>395</v>
      </c>
      <c r="E3203" s="9">
        <v>363</v>
      </c>
      <c r="F3203" s="9">
        <v>217</v>
      </c>
    </row>
    <row r="3204" spans="1:6" x14ac:dyDescent="0.3">
      <c r="A3204" s="3" t="s">
        <v>138</v>
      </c>
      <c r="B3204" s="7" t="s">
        <v>51</v>
      </c>
      <c r="C3204" s="7" t="s">
        <v>70</v>
      </c>
      <c r="D3204" s="9">
        <v>393</v>
      </c>
      <c r="E3204" s="9">
        <v>376</v>
      </c>
      <c r="F3204" s="9">
        <v>219</v>
      </c>
    </row>
    <row r="3205" spans="1:6" x14ac:dyDescent="0.3">
      <c r="A3205" s="3" t="s">
        <v>138</v>
      </c>
      <c r="B3205" s="7" t="s">
        <v>51</v>
      </c>
      <c r="C3205" s="7" t="s">
        <v>74</v>
      </c>
      <c r="D3205" s="9">
        <v>396</v>
      </c>
      <c r="E3205" s="9">
        <v>356</v>
      </c>
      <c r="F3205" s="9">
        <v>213</v>
      </c>
    </row>
    <row r="3206" spans="1:6" x14ac:dyDescent="0.3">
      <c r="A3206" s="3" t="s">
        <v>138</v>
      </c>
      <c r="B3206" s="7" t="s">
        <v>51</v>
      </c>
      <c r="C3206" s="7" t="s">
        <v>76</v>
      </c>
      <c r="D3206" s="9">
        <v>395</v>
      </c>
      <c r="E3206" s="9">
        <v>371</v>
      </c>
      <c r="F3206" s="9">
        <v>215</v>
      </c>
    </row>
    <row r="3207" spans="1:6" x14ac:dyDescent="0.3">
      <c r="A3207" s="3" t="s">
        <v>138</v>
      </c>
      <c r="B3207" s="7" t="s">
        <v>52</v>
      </c>
      <c r="C3207" s="7" t="s">
        <v>62</v>
      </c>
      <c r="D3207" s="9">
        <v>290</v>
      </c>
      <c r="E3207" s="9">
        <v>260</v>
      </c>
      <c r="F3207" s="9">
        <v>180</v>
      </c>
    </row>
    <row r="3208" spans="1:6" x14ac:dyDescent="0.3">
      <c r="A3208" s="3" t="s">
        <v>138</v>
      </c>
      <c r="B3208" s="7" t="s">
        <v>52</v>
      </c>
      <c r="C3208" s="7" t="s">
        <v>66</v>
      </c>
      <c r="D3208" s="9">
        <v>291</v>
      </c>
      <c r="E3208" s="9">
        <v>267</v>
      </c>
      <c r="F3208" s="9">
        <v>182</v>
      </c>
    </row>
    <row r="3209" spans="1:6" x14ac:dyDescent="0.3">
      <c r="A3209" s="3" t="s">
        <v>138</v>
      </c>
      <c r="B3209" s="7" t="s">
        <v>52</v>
      </c>
      <c r="C3209" s="7" t="s">
        <v>70</v>
      </c>
      <c r="D3209" s="9">
        <v>289</v>
      </c>
      <c r="E3209" s="9">
        <v>276</v>
      </c>
      <c r="F3209" s="9">
        <v>184</v>
      </c>
    </row>
    <row r="3210" spans="1:6" x14ac:dyDescent="0.3">
      <c r="A3210" s="3" t="s">
        <v>138</v>
      </c>
      <c r="B3210" s="7" t="s">
        <v>52</v>
      </c>
      <c r="C3210" s="7" t="s">
        <v>74</v>
      </c>
      <c r="D3210" s="9">
        <v>291</v>
      </c>
      <c r="E3210" s="9">
        <v>261</v>
      </c>
      <c r="F3210" s="9">
        <v>178</v>
      </c>
    </row>
    <row r="3211" spans="1:6" x14ac:dyDescent="0.3">
      <c r="A3211" s="3" t="s">
        <v>138</v>
      </c>
      <c r="B3211" s="7" t="s">
        <v>52</v>
      </c>
      <c r="C3211" s="7" t="s">
        <v>76</v>
      </c>
      <c r="D3211" s="9">
        <v>291</v>
      </c>
      <c r="E3211" s="9">
        <v>273</v>
      </c>
      <c r="F3211" s="9">
        <v>180</v>
      </c>
    </row>
    <row r="3212" spans="1:6" x14ac:dyDescent="0.3">
      <c r="A3212" s="3" t="s">
        <v>138</v>
      </c>
      <c r="B3212" s="7" t="s">
        <v>54</v>
      </c>
      <c r="C3212" s="7" t="s">
        <v>62</v>
      </c>
      <c r="D3212" s="9">
        <v>186</v>
      </c>
      <c r="E3212" s="9">
        <v>168</v>
      </c>
      <c r="F3212" s="9">
        <v>70</v>
      </c>
    </row>
    <row r="3213" spans="1:6" x14ac:dyDescent="0.3">
      <c r="A3213" s="3" t="s">
        <v>138</v>
      </c>
      <c r="B3213" s="7" t="s">
        <v>54</v>
      </c>
      <c r="C3213" s="7" t="s">
        <v>66</v>
      </c>
      <c r="D3213" s="9">
        <v>187</v>
      </c>
      <c r="E3213" s="9">
        <v>172</v>
      </c>
      <c r="F3213" s="9">
        <v>71</v>
      </c>
    </row>
    <row r="3214" spans="1:6" x14ac:dyDescent="0.3">
      <c r="A3214" s="3" t="s">
        <v>138</v>
      </c>
      <c r="B3214" s="7" t="s">
        <v>54</v>
      </c>
      <c r="C3214" s="7" t="s">
        <v>70</v>
      </c>
      <c r="D3214" s="9">
        <v>185</v>
      </c>
      <c r="E3214" s="9">
        <v>176</v>
      </c>
      <c r="F3214" s="9">
        <v>71</v>
      </c>
    </row>
    <row r="3215" spans="1:6" x14ac:dyDescent="0.3">
      <c r="A3215" s="3" t="s">
        <v>138</v>
      </c>
      <c r="B3215" s="7" t="s">
        <v>54</v>
      </c>
      <c r="C3215" s="7" t="s">
        <v>74</v>
      </c>
      <c r="D3215" s="9">
        <v>187</v>
      </c>
      <c r="E3215" s="9">
        <v>170</v>
      </c>
      <c r="F3215" s="9">
        <v>69</v>
      </c>
    </row>
    <row r="3216" spans="1:6" x14ac:dyDescent="0.3">
      <c r="A3216" s="3" t="s">
        <v>138</v>
      </c>
      <c r="B3216" s="7" t="s">
        <v>54</v>
      </c>
      <c r="C3216" s="7" t="s">
        <v>76</v>
      </c>
      <c r="D3216" s="9">
        <v>186</v>
      </c>
      <c r="E3216" s="9">
        <v>177</v>
      </c>
      <c r="F3216" s="9">
        <v>70</v>
      </c>
    </row>
    <row r="3217" spans="1:6" x14ac:dyDescent="0.3">
      <c r="A3217" s="3" t="s">
        <v>138</v>
      </c>
      <c r="B3217" s="7" t="s">
        <v>55</v>
      </c>
      <c r="C3217" s="7" t="s">
        <v>62</v>
      </c>
      <c r="D3217" s="9">
        <v>207</v>
      </c>
      <c r="E3217" s="9">
        <v>187</v>
      </c>
      <c r="F3217" s="9">
        <v>80</v>
      </c>
    </row>
    <row r="3218" spans="1:6" x14ac:dyDescent="0.3">
      <c r="A3218" s="3" t="s">
        <v>138</v>
      </c>
      <c r="B3218" s="7" t="s">
        <v>55</v>
      </c>
      <c r="C3218" s="7" t="s">
        <v>66</v>
      </c>
      <c r="D3218" s="9">
        <v>208</v>
      </c>
      <c r="E3218" s="9">
        <v>190</v>
      </c>
      <c r="F3218" s="9">
        <v>81</v>
      </c>
    </row>
    <row r="3219" spans="1:6" x14ac:dyDescent="0.3">
      <c r="A3219" s="3" t="s">
        <v>138</v>
      </c>
      <c r="B3219" s="7" t="s">
        <v>55</v>
      </c>
      <c r="C3219" s="7" t="s">
        <v>70</v>
      </c>
      <c r="D3219" s="9">
        <v>206</v>
      </c>
      <c r="E3219" s="9">
        <v>194</v>
      </c>
      <c r="F3219" s="9">
        <v>82</v>
      </c>
    </row>
    <row r="3220" spans="1:6" x14ac:dyDescent="0.3">
      <c r="A3220" s="3" t="s">
        <v>138</v>
      </c>
      <c r="B3220" s="7" t="s">
        <v>55</v>
      </c>
      <c r="C3220" s="7" t="s">
        <v>74</v>
      </c>
      <c r="D3220" s="9">
        <v>208</v>
      </c>
      <c r="E3220" s="9">
        <v>186</v>
      </c>
      <c r="F3220" s="9">
        <v>79</v>
      </c>
    </row>
    <row r="3221" spans="1:6" x14ac:dyDescent="0.3">
      <c r="A3221" s="3" t="s">
        <v>138</v>
      </c>
      <c r="B3221" s="7" t="s">
        <v>55</v>
      </c>
      <c r="C3221" s="7" t="s">
        <v>76</v>
      </c>
      <c r="D3221" s="9">
        <v>207</v>
      </c>
      <c r="E3221" s="9">
        <v>194</v>
      </c>
      <c r="F3221" s="9">
        <v>80</v>
      </c>
    </row>
    <row r="3222" spans="1:6" x14ac:dyDescent="0.3">
      <c r="A3222" s="3" t="s">
        <v>138</v>
      </c>
      <c r="B3222" s="7" t="s">
        <v>56</v>
      </c>
      <c r="C3222" s="7" t="s">
        <v>62</v>
      </c>
      <c r="D3222" s="9">
        <v>228</v>
      </c>
      <c r="E3222" s="9">
        <v>205</v>
      </c>
      <c r="F3222" s="9">
        <v>90</v>
      </c>
    </row>
    <row r="3223" spans="1:6" x14ac:dyDescent="0.3">
      <c r="A3223" s="3" t="s">
        <v>138</v>
      </c>
      <c r="B3223" s="7" t="s">
        <v>56</v>
      </c>
      <c r="C3223" s="7" t="s">
        <v>66</v>
      </c>
      <c r="D3223" s="9">
        <v>229</v>
      </c>
      <c r="E3223" s="9">
        <v>210</v>
      </c>
      <c r="F3223" s="9">
        <v>91</v>
      </c>
    </row>
    <row r="3224" spans="1:6" x14ac:dyDescent="0.3">
      <c r="A3224" s="3" t="s">
        <v>138</v>
      </c>
      <c r="B3224" s="7" t="s">
        <v>56</v>
      </c>
      <c r="C3224" s="7" t="s">
        <v>70</v>
      </c>
      <c r="D3224" s="9">
        <v>227</v>
      </c>
      <c r="E3224" s="9">
        <v>214</v>
      </c>
      <c r="F3224" s="9">
        <v>92</v>
      </c>
    </row>
    <row r="3225" spans="1:6" x14ac:dyDescent="0.3">
      <c r="A3225" s="3" t="s">
        <v>138</v>
      </c>
      <c r="B3225" s="7" t="s">
        <v>56</v>
      </c>
      <c r="C3225" s="7" t="s">
        <v>74</v>
      </c>
      <c r="D3225" s="9">
        <v>229</v>
      </c>
      <c r="E3225" s="9">
        <v>207</v>
      </c>
      <c r="F3225" s="9">
        <v>89</v>
      </c>
    </row>
    <row r="3226" spans="1:6" x14ac:dyDescent="0.3">
      <c r="A3226" s="3" t="s">
        <v>138</v>
      </c>
      <c r="B3226" s="7" t="s">
        <v>56</v>
      </c>
      <c r="C3226" s="7" t="s">
        <v>76</v>
      </c>
      <c r="D3226" s="9">
        <v>228</v>
      </c>
      <c r="E3226" s="9">
        <v>216</v>
      </c>
      <c r="F3226" s="9">
        <v>90</v>
      </c>
    </row>
    <row r="3227" spans="1:6" x14ac:dyDescent="0.3">
      <c r="A3227" s="3" t="s">
        <v>138</v>
      </c>
      <c r="B3227" s="7" t="s">
        <v>57</v>
      </c>
      <c r="C3227" s="7" t="s">
        <v>62</v>
      </c>
      <c r="D3227" s="9">
        <v>197</v>
      </c>
      <c r="E3227" s="9">
        <v>178</v>
      </c>
      <c r="F3227" s="9">
        <v>85</v>
      </c>
    </row>
    <row r="3228" spans="1:6" x14ac:dyDescent="0.3">
      <c r="A3228" s="3" t="s">
        <v>138</v>
      </c>
      <c r="B3228" s="7" t="s">
        <v>57</v>
      </c>
      <c r="C3228" s="7" t="s">
        <v>66</v>
      </c>
      <c r="D3228" s="9">
        <v>198</v>
      </c>
      <c r="E3228" s="9">
        <v>182</v>
      </c>
      <c r="F3228" s="9">
        <v>86</v>
      </c>
    </row>
    <row r="3229" spans="1:6" x14ac:dyDescent="0.3">
      <c r="A3229" s="3" t="s">
        <v>138</v>
      </c>
      <c r="B3229" s="7" t="s">
        <v>57</v>
      </c>
      <c r="C3229" s="7" t="s">
        <v>70</v>
      </c>
      <c r="D3229" s="9">
        <v>196</v>
      </c>
      <c r="E3229" s="9">
        <v>186</v>
      </c>
      <c r="F3229" s="9">
        <v>87</v>
      </c>
    </row>
    <row r="3230" spans="1:6" x14ac:dyDescent="0.3">
      <c r="A3230" s="3" t="s">
        <v>138</v>
      </c>
      <c r="B3230" s="7" t="s">
        <v>57</v>
      </c>
      <c r="C3230" s="7" t="s">
        <v>74</v>
      </c>
      <c r="D3230" s="9">
        <v>198</v>
      </c>
      <c r="E3230" s="9">
        <v>177</v>
      </c>
      <c r="F3230" s="9">
        <v>84</v>
      </c>
    </row>
    <row r="3231" spans="1:6" x14ac:dyDescent="0.3">
      <c r="A3231" s="3" t="s">
        <v>138</v>
      </c>
      <c r="B3231" s="7" t="s">
        <v>57</v>
      </c>
      <c r="C3231" s="7" t="s">
        <v>76</v>
      </c>
      <c r="D3231" s="9">
        <v>197</v>
      </c>
      <c r="E3231" s="9">
        <v>184</v>
      </c>
      <c r="F3231" s="9">
        <v>85</v>
      </c>
    </row>
    <row r="3232" spans="1:6" x14ac:dyDescent="0.3">
      <c r="A3232" s="3" t="s">
        <v>138</v>
      </c>
      <c r="B3232" s="7" t="s">
        <v>58</v>
      </c>
      <c r="C3232" s="7" t="s">
        <v>62</v>
      </c>
      <c r="D3232" s="9">
        <v>5826</v>
      </c>
      <c r="E3232" s="9">
        <v>5286</v>
      </c>
      <c r="F3232" s="9">
        <v>950</v>
      </c>
    </row>
    <row r="3233" spans="1:6" x14ac:dyDescent="0.3">
      <c r="A3233" s="3" t="s">
        <v>138</v>
      </c>
      <c r="B3233" s="7" t="s">
        <v>58</v>
      </c>
      <c r="C3233" s="7" t="s">
        <v>66</v>
      </c>
      <c r="D3233" s="9">
        <v>5843</v>
      </c>
      <c r="E3233" s="9">
        <v>5331</v>
      </c>
      <c r="F3233" s="9">
        <v>960</v>
      </c>
    </row>
    <row r="3234" spans="1:6" x14ac:dyDescent="0.3">
      <c r="A3234" s="3" t="s">
        <v>138</v>
      </c>
      <c r="B3234" s="7" t="s">
        <v>58</v>
      </c>
      <c r="C3234" s="7" t="s">
        <v>70</v>
      </c>
      <c r="D3234" s="9">
        <v>5809</v>
      </c>
      <c r="E3234" s="9">
        <v>5545</v>
      </c>
      <c r="F3234" s="9">
        <v>969</v>
      </c>
    </row>
    <row r="3235" spans="1:6" x14ac:dyDescent="0.3">
      <c r="A3235" s="3" t="s">
        <v>138</v>
      </c>
      <c r="B3235" s="7" t="s">
        <v>58</v>
      </c>
      <c r="C3235" s="7" t="s">
        <v>74</v>
      </c>
      <c r="D3235" s="9">
        <v>5855</v>
      </c>
      <c r="E3235" s="9">
        <v>5218</v>
      </c>
      <c r="F3235" s="9">
        <v>940</v>
      </c>
    </row>
    <row r="3236" spans="1:6" x14ac:dyDescent="0.3">
      <c r="A3236" s="3" t="s">
        <v>138</v>
      </c>
      <c r="B3236" s="7" t="s">
        <v>58</v>
      </c>
      <c r="C3236" s="7" t="s">
        <v>76</v>
      </c>
      <c r="D3236" s="9">
        <v>5838</v>
      </c>
      <c r="E3236" s="9">
        <v>5429</v>
      </c>
      <c r="F3236" s="9">
        <v>950</v>
      </c>
    </row>
    <row r="3237" spans="1:6" x14ac:dyDescent="0.3">
      <c r="A3237" s="3" t="s">
        <v>138</v>
      </c>
      <c r="B3237" s="7" t="s">
        <v>59</v>
      </c>
      <c r="C3237" s="7" t="s">
        <v>62</v>
      </c>
      <c r="D3237" s="9">
        <v>5670</v>
      </c>
      <c r="E3237" s="9">
        <v>5120</v>
      </c>
      <c r="F3237" s="9">
        <v>930</v>
      </c>
    </row>
    <row r="3238" spans="1:6" x14ac:dyDescent="0.3">
      <c r="A3238" s="3" t="s">
        <v>138</v>
      </c>
      <c r="B3238" s="7" t="s">
        <v>59</v>
      </c>
      <c r="C3238" s="7" t="s">
        <v>66</v>
      </c>
      <c r="D3238" s="9">
        <v>5687</v>
      </c>
      <c r="E3238" s="9">
        <v>5214</v>
      </c>
      <c r="F3238" s="9">
        <v>939</v>
      </c>
    </row>
    <row r="3239" spans="1:6" x14ac:dyDescent="0.3">
      <c r="A3239" s="3" t="s">
        <v>138</v>
      </c>
      <c r="B3239" s="7" t="s">
        <v>59</v>
      </c>
      <c r="C3239" s="7" t="s">
        <v>70</v>
      </c>
      <c r="D3239" s="9">
        <v>5653</v>
      </c>
      <c r="E3239" s="9">
        <v>5374</v>
      </c>
      <c r="F3239" s="9">
        <v>949</v>
      </c>
    </row>
    <row r="3240" spans="1:6" x14ac:dyDescent="0.3">
      <c r="A3240" s="3" t="s">
        <v>138</v>
      </c>
      <c r="B3240" s="7" t="s">
        <v>59</v>
      </c>
      <c r="C3240" s="7" t="s">
        <v>74</v>
      </c>
      <c r="D3240" s="9">
        <v>5698</v>
      </c>
      <c r="E3240" s="9">
        <v>5132</v>
      </c>
      <c r="F3240" s="9">
        <v>921</v>
      </c>
    </row>
    <row r="3241" spans="1:6" x14ac:dyDescent="0.3">
      <c r="A3241" s="3" t="s">
        <v>138</v>
      </c>
      <c r="B3241" s="7" t="s">
        <v>59</v>
      </c>
      <c r="C3241" s="7" t="s">
        <v>76</v>
      </c>
      <c r="D3241" s="9">
        <v>5681</v>
      </c>
      <c r="E3241" s="9">
        <v>5339</v>
      </c>
      <c r="F3241" s="9">
        <v>930</v>
      </c>
    </row>
    <row r="3242" spans="1:6" x14ac:dyDescent="0.3">
      <c r="A3242" s="3" t="s">
        <v>138</v>
      </c>
      <c r="B3242" s="7" t="s">
        <v>60</v>
      </c>
      <c r="C3242" s="7" t="s">
        <v>62</v>
      </c>
      <c r="D3242" s="9">
        <v>5514</v>
      </c>
      <c r="E3242" s="9">
        <v>4978</v>
      </c>
      <c r="F3242" s="9">
        <v>920</v>
      </c>
    </row>
    <row r="3243" spans="1:6" x14ac:dyDescent="0.3">
      <c r="A3243" s="3" t="s">
        <v>138</v>
      </c>
      <c r="B3243" s="7" t="s">
        <v>60</v>
      </c>
      <c r="C3243" s="7" t="s">
        <v>66</v>
      </c>
      <c r="D3243" s="9">
        <v>5531</v>
      </c>
      <c r="E3243" s="9">
        <v>5058</v>
      </c>
      <c r="F3243" s="9">
        <v>929</v>
      </c>
    </row>
    <row r="3244" spans="1:6" x14ac:dyDescent="0.3">
      <c r="A3244" s="3" t="s">
        <v>138</v>
      </c>
      <c r="B3244" s="7" t="s">
        <v>60</v>
      </c>
      <c r="C3244" s="7" t="s">
        <v>70</v>
      </c>
      <c r="D3244" s="9">
        <v>5497</v>
      </c>
      <c r="E3244" s="9">
        <v>5227</v>
      </c>
      <c r="F3244" s="9">
        <v>938</v>
      </c>
    </row>
    <row r="3245" spans="1:6" x14ac:dyDescent="0.3">
      <c r="A3245" s="3" t="s">
        <v>138</v>
      </c>
      <c r="B3245" s="7" t="s">
        <v>60</v>
      </c>
      <c r="C3245" s="7" t="s">
        <v>74</v>
      </c>
      <c r="D3245" s="9">
        <v>5542</v>
      </c>
      <c r="E3245" s="9">
        <v>4976</v>
      </c>
      <c r="F3245" s="9">
        <v>911</v>
      </c>
    </row>
    <row r="3246" spans="1:6" x14ac:dyDescent="0.3">
      <c r="A3246" s="3" t="s">
        <v>138</v>
      </c>
      <c r="B3246" s="7" t="s">
        <v>60</v>
      </c>
      <c r="C3246" s="7" t="s">
        <v>76</v>
      </c>
      <c r="D3246" s="9">
        <v>5525</v>
      </c>
      <c r="E3246" s="9">
        <v>5170</v>
      </c>
      <c r="F3246" s="9">
        <v>920</v>
      </c>
    </row>
    <row r="3247" spans="1:6" x14ac:dyDescent="0.3">
      <c r="A3247" s="3" t="s">
        <v>138</v>
      </c>
      <c r="B3247" s="7" t="s">
        <v>61</v>
      </c>
      <c r="C3247" s="7" t="s">
        <v>62</v>
      </c>
      <c r="D3247" s="9">
        <v>1353</v>
      </c>
      <c r="E3247" s="9">
        <v>1226</v>
      </c>
      <c r="F3247" s="9">
        <v>345</v>
      </c>
    </row>
    <row r="3248" spans="1:6" x14ac:dyDescent="0.3">
      <c r="A3248" s="3" t="s">
        <v>138</v>
      </c>
      <c r="B3248" s="7" t="s">
        <v>61</v>
      </c>
      <c r="C3248" s="7" t="s">
        <v>66</v>
      </c>
      <c r="D3248" s="9">
        <v>1357</v>
      </c>
      <c r="E3248" s="9">
        <v>1254</v>
      </c>
      <c r="F3248" s="9">
        <v>348</v>
      </c>
    </row>
    <row r="3249" spans="1:6" x14ac:dyDescent="0.3">
      <c r="A3249" s="3" t="s">
        <v>138</v>
      </c>
      <c r="B3249" s="7" t="s">
        <v>61</v>
      </c>
      <c r="C3249" s="7" t="s">
        <v>70</v>
      </c>
      <c r="D3249" s="9">
        <v>1349</v>
      </c>
      <c r="E3249" s="9">
        <v>1274</v>
      </c>
      <c r="F3249" s="9">
        <v>352</v>
      </c>
    </row>
    <row r="3250" spans="1:6" x14ac:dyDescent="0.3">
      <c r="A3250" s="3" t="s">
        <v>138</v>
      </c>
      <c r="B3250" s="7" t="s">
        <v>61</v>
      </c>
      <c r="C3250" s="7" t="s">
        <v>74</v>
      </c>
      <c r="D3250" s="9">
        <v>1360</v>
      </c>
      <c r="E3250" s="9">
        <v>1231</v>
      </c>
      <c r="F3250" s="9">
        <v>342</v>
      </c>
    </row>
    <row r="3251" spans="1:6" x14ac:dyDescent="0.3">
      <c r="A3251" s="3" t="s">
        <v>138</v>
      </c>
      <c r="B3251" s="7" t="s">
        <v>61</v>
      </c>
      <c r="C3251" s="7" t="s">
        <v>76</v>
      </c>
      <c r="D3251" s="9">
        <v>1356</v>
      </c>
      <c r="E3251" s="9">
        <v>1261</v>
      </c>
      <c r="F3251" s="9">
        <v>345</v>
      </c>
    </row>
    <row r="3252" spans="1:6" x14ac:dyDescent="0.3">
      <c r="A3252" s="3" t="s">
        <v>269</v>
      </c>
      <c r="B3252" s="7" t="s">
        <v>46</v>
      </c>
      <c r="C3252" s="7" t="s">
        <v>62</v>
      </c>
      <c r="D3252" s="9">
        <v>332</v>
      </c>
      <c r="E3252" s="9">
        <v>302</v>
      </c>
      <c r="F3252" s="9">
        <v>185</v>
      </c>
    </row>
    <row r="3253" spans="1:6" x14ac:dyDescent="0.3">
      <c r="A3253" s="3" t="s">
        <v>269</v>
      </c>
      <c r="B3253" s="7" t="s">
        <v>46</v>
      </c>
      <c r="C3253" s="7" t="s">
        <v>66</v>
      </c>
      <c r="D3253" s="9">
        <v>333</v>
      </c>
      <c r="E3253" s="9">
        <v>305</v>
      </c>
      <c r="F3253" s="9">
        <v>187</v>
      </c>
    </row>
    <row r="3254" spans="1:6" x14ac:dyDescent="0.3">
      <c r="A3254" s="3" t="s">
        <v>269</v>
      </c>
      <c r="B3254" s="7" t="s">
        <v>46</v>
      </c>
      <c r="C3254" s="7" t="s">
        <v>70</v>
      </c>
      <c r="D3254" s="9">
        <v>331</v>
      </c>
      <c r="E3254" s="9">
        <v>313</v>
      </c>
      <c r="F3254" s="9">
        <v>189</v>
      </c>
    </row>
    <row r="3255" spans="1:6" x14ac:dyDescent="0.3">
      <c r="A3255" s="3" t="s">
        <v>269</v>
      </c>
      <c r="B3255" s="7" t="s">
        <v>46</v>
      </c>
      <c r="C3255" s="7" t="s">
        <v>74</v>
      </c>
      <c r="D3255" s="9">
        <v>334</v>
      </c>
      <c r="E3255" s="9">
        <v>301</v>
      </c>
      <c r="F3255" s="9">
        <v>183</v>
      </c>
    </row>
    <row r="3256" spans="1:6" x14ac:dyDescent="0.3">
      <c r="A3256" s="3" t="s">
        <v>269</v>
      </c>
      <c r="B3256" s="7" t="s">
        <v>46</v>
      </c>
      <c r="C3256" s="7" t="s">
        <v>76</v>
      </c>
      <c r="D3256" s="9">
        <v>333</v>
      </c>
      <c r="E3256" s="9">
        <v>315</v>
      </c>
      <c r="F3256" s="9">
        <v>185</v>
      </c>
    </row>
    <row r="3257" spans="1:6" x14ac:dyDescent="0.3">
      <c r="A3257" s="3" t="s">
        <v>269</v>
      </c>
      <c r="B3257" s="7" t="s">
        <v>49</v>
      </c>
      <c r="C3257" s="7" t="s">
        <v>62</v>
      </c>
      <c r="D3257" s="9">
        <v>342</v>
      </c>
      <c r="E3257" s="9">
        <v>310</v>
      </c>
      <c r="F3257" s="9">
        <v>195</v>
      </c>
    </row>
    <row r="3258" spans="1:6" x14ac:dyDescent="0.3">
      <c r="A3258" s="3" t="s">
        <v>269</v>
      </c>
      <c r="B3258" s="7" t="s">
        <v>49</v>
      </c>
      <c r="C3258" s="7" t="s">
        <v>66</v>
      </c>
      <c r="D3258" s="9">
        <v>343</v>
      </c>
      <c r="E3258" s="9">
        <v>314</v>
      </c>
      <c r="F3258" s="9">
        <v>197</v>
      </c>
    </row>
    <row r="3259" spans="1:6" x14ac:dyDescent="0.3">
      <c r="A3259" s="3" t="s">
        <v>269</v>
      </c>
      <c r="B3259" s="7" t="s">
        <v>49</v>
      </c>
      <c r="C3259" s="7" t="s">
        <v>70</v>
      </c>
      <c r="D3259" s="9">
        <v>341</v>
      </c>
      <c r="E3259" s="9">
        <v>324</v>
      </c>
      <c r="F3259" s="9">
        <v>199</v>
      </c>
    </row>
    <row r="3260" spans="1:6" x14ac:dyDescent="0.3">
      <c r="A3260" s="3" t="s">
        <v>269</v>
      </c>
      <c r="B3260" s="7" t="s">
        <v>49</v>
      </c>
      <c r="C3260" s="7" t="s">
        <v>74</v>
      </c>
      <c r="D3260" s="9">
        <v>344</v>
      </c>
      <c r="E3260" s="9">
        <v>309</v>
      </c>
      <c r="F3260" s="9">
        <v>193</v>
      </c>
    </row>
    <row r="3261" spans="1:6" x14ac:dyDescent="0.3">
      <c r="A3261" s="3" t="s">
        <v>269</v>
      </c>
      <c r="B3261" s="7" t="s">
        <v>49</v>
      </c>
      <c r="C3261" s="7" t="s">
        <v>76</v>
      </c>
      <c r="D3261" s="9">
        <v>343</v>
      </c>
      <c r="E3261" s="9">
        <v>322</v>
      </c>
      <c r="F3261" s="9">
        <v>195</v>
      </c>
    </row>
    <row r="3262" spans="1:6" x14ac:dyDescent="0.3">
      <c r="A3262" s="3" t="s">
        <v>269</v>
      </c>
      <c r="B3262" s="7" t="s">
        <v>50</v>
      </c>
      <c r="C3262" s="7" t="s">
        <v>62</v>
      </c>
      <c r="D3262" s="9">
        <v>353</v>
      </c>
      <c r="E3262" s="9">
        <v>319</v>
      </c>
      <c r="F3262" s="9">
        <v>200</v>
      </c>
    </row>
    <row r="3263" spans="1:6" x14ac:dyDescent="0.3">
      <c r="A3263" s="3" t="s">
        <v>269</v>
      </c>
      <c r="B3263" s="7" t="s">
        <v>50</v>
      </c>
      <c r="C3263" s="7" t="s">
        <v>66</v>
      </c>
      <c r="D3263" s="9">
        <v>354</v>
      </c>
      <c r="E3263" s="9">
        <v>326</v>
      </c>
      <c r="F3263" s="9">
        <v>202</v>
      </c>
    </row>
    <row r="3264" spans="1:6" x14ac:dyDescent="0.3">
      <c r="A3264" s="3" t="s">
        <v>269</v>
      </c>
      <c r="B3264" s="7" t="s">
        <v>50</v>
      </c>
      <c r="C3264" s="7" t="s">
        <v>70</v>
      </c>
      <c r="D3264" s="9">
        <v>352</v>
      </c>
      <c r="E3264" s="9">
        <v>335</v>
      </c>
      <c r="F3264" s="9">
        <v>204</v>
      </c>
    </row>
    <row r="3265" spans="1:6" x14ac:dyDescent="0.3">
      <c r="A3265" s="3" t="s">
        <v>269</v>
      </c>
      <c r="B3265" s="7" t="s">
        <v>50</v>
      </c>
      <c r="C3265" s="7" t="s">
        <v>74</v>
      </c>
      <c r="D3265" s="9">
        <v>355</v>
      </c>
      <c r="E3265" s="9">
        <v>320</v>
      </c>
      <c r="F3265" s="9">
        <v>198</v>
      </c>
    </row>
    <row r="3266" spans="1:6" x14ac:dyDescent="0.3">
      <c r="A3266" s="3" t="s">
        <v>269</v>
      </c>
      <c r="B3266" s="7" t="s">
        <v>50</v>
      </c>
      <c r="C3266" s="7" t="s">
        <v>76</v>
      </c>
      <c r="D3266" s="9">
        <v>354</v>
      </c>
      <c r="E3266" s="9">
        <v>334</v>
      </c>
      <c r="F3266" s="9">
        <v>200</v>
      </c>
    </row>
    <row r="3267" spans="1:6" x14ac:dyDescent="0.3">
      <c r="A3267" s="3" t="s">
        <v>269</v>
      </c>
      <c r="B3267" s="7" t="s">
        <v>51</v>
      </c>
      <c r="C3267" s="7" t="s">
        <v>62</v>
      </c>
      <c r="D3267" s="9">
        <v>394</v>
      </c>
      <c r="E3267" s="9">
        <v>355</v>
      </c>
      <c r="F3267" s="9">
        <v>215</v>
      </c>
    </row>
    <row r="3268" spans="1:6" x14ac:dyDescent="0.3">
      <c r="A3268" s="3" t="s">
        <v>269</v>
      </c>
      <c r="B3268" s="7" t="s">
        <v>51</v>
      </c>
      <c r="C3268" s="7" t="s">
        <v>66</v>
      </c>
      <c r="D3268" s="9">
        <v>395</v>
      </c>
      <c r="E3268" s="9">
        <v>360</v>
      </c>
      <c r="F3268" s="9">
        <v>217</v>
      </c>
    </row>
    <row r="3269" spans="1:6" x14ac:dyDescent="0.3">
      <c r="A3269" s="3" t="s">
        <v>269</v>
      </c>
      <c r="B3269" s="7" t="s">
        <v>51</v>
      </c>
      <c r="C3269" s="7" t="s">
        <v>70</v>
      </c>
      <c r="D3269" s="9">
        <v>393</v>
      </c>
      <c r="E3269" s="9">
        <v>373</v>
      </c>
      <c r="F3269" s="9">
        <v>219</v>
      </c>
    </row>
    <row r="3270" spans="1:6" x14ac:dyDescent="0.3">
      <c r="A3270" s="3" t="s">
        <v>269</v>
      </c>
      <c r="B3270" s="7" t="s">
        <v>51</v>
      </c>
      <c r="C3270" s="7" t="s">
        <v>74</v>
      </c>
      <c r="D3270" s="9">
        <v>396</v>
      </c>
      <c r="E3270" s="9">
        <v>354</v>
      </c>
      <c r="F3270" s="9">
        <v>213</v>
      </c>
    </row>
    <row r="3271" spans="1:6" x14ac:dyDescent="0.3">
      <c r="A3271" s="3" t="s">
        <v>269</v>
      </c>
      <c r="B3271" s="7" t="s">
        <v>51</v>
      </c>
      <c r="C3271" s="7" t="s">
        <v>76</v>
      </c>
      <c r="D3271" s="9">
        <v>395</v>
      </c>
      <c r="E3271" s="9">
        <v>371</v>
      </c>
      <c r="F3271" s="9">
        <v>215</v>
      </c>
    </row>
    <row r="3272" spans="1:6" x14ac:dyDescent="0.3">
      <c r="A3272" s="3" t="s">
        <v>269</v>
      </c>
      <c r="B3272" s="7" t="s">
        <v>52</v>
      </c>
      <c r="C3272" s="7" t="s">
        <v>62</v>
      </c>
      <c r="D3272" s="9">
        <v>290</v>
      </c>
      <c r="E3272" s="9">
        <v>262</v>
      </c>
      <c r="F3272" s="9">
        <v>180</v>
      </c>
    </row>
    <row r="3273" spans="1:6" x14ac:dyDescent="0.3">
      <c r="A3273" s="3" t="s">
        <v>269</v>
      </c>
      <c r="B3273" s="7" t="s">
        <v>52</v>
      </c>
      <c r="C3273" s="7" t="s">
        <v>66</v>
      </c>
      <c r="D3273" s="9">
        <v>291</v>
      </c>
      <c r="E3273" s="9">
        <v>266</v>
      </c>
      <c r="F3273" s="9">
        <v>182</v>
      </c>
    </row>
    <row r="3274" spans="1:6" x14ac:dyDescent="0.3">
      <c r="A3274" s="3" t="s">
        <v>269</v>
      </c>
      <c r="B3274" s="7" t="s">
        <v>52</v>
      </c>
      <c r="C3274" s="7" t="s">
        <v>70</v>
      </c>
      <c r="D3274" s="9">
        <v>289</v>
      </c>
      <c r="E3274" s="9">
        <v>275</v>
      </c>
      <c r="F3274" s="9">
        <v>184</v>
      </c>
    </row>
    <row r="3275" spans="1:6" x14ac:dyDescent="0.3">
      <c r="A3275" s="3" t="s">
        <v>269</v>
      </c>
      <c r="B3275" s="7" t="s">
        <v>52</v>
      </c>
      <c r="C3275" s="7" t="s">
        <v>74</v>
      </c>
      <c r="D3275" s="9">
        <v>291</v>
      </c>
      <c r="E3275" s="9">
        <v>262</v>
      </c>
      <c r="F3275" s="9">
        <v>178</v>
      </c>
    </row>
    <row r="3276" spans="1:6" x14ac:dyDescent="0.3">
      <c r="A3276" s="3" t="s">
        <v>269</v>
      </c>
      <c r="B3276" s="7" t="s">
        <v>52</v>
      </c>
      <c r="C3276" s="7" t="s">
        <v>76</v>
      </c>
      <c r="D3276" s="9">
        <v>291</v>
      </c>
      <c r="E3276" s="9">
        <v>274</v>
      </c>
      <c r="F3276" s="9">
        <v>180</v>
      </c>
    </row>
    <row r="3277" spans="1:6" x14ac:dyDescent="0.3">
      <c r="A3277" s="3" t="s">
        <v>269</v>
      </c>
      <c r="B3277" s="7" t="s">
        <v>54</v>
      </c>
      <c r="C3277" s="7" t="s">
        <v>62</v>
      </c>
      <c r="D3277" s="9">
        <v>186</v>
      </c>
      <c r="E3277" s="9">
        <v>167</v>
      </c>
      <c r="F3277" s="9">
        <v>70</v>
      </c>
    </row>
    <row r="3278" spans="1:6" x14ac:dyDescent="0.3">
      <c r="A3278" s="3" t="s">
        <v>269</v>
      </c>
      <c r="B3278" s="7" t="s">
        <v>54</v>
      </c>
      <c r="C3278" s="7" t="s">
        <v>66</v>
      </c>
      <c r="D3278" s="9">
        <v>187</v>
      </c>
      <c r="E3278" s="9">
        <v>173</v>
      </c>
      <c r="F3278" s="9">
        <v>71</v>
      </c>
    </row>
    <row r="3279" spans="1:6" x14ac:dyDescent="0.3">
      <c r="A3279" s="3" t="s">
        <v>269</v>
      </c>
      <c r="B3279" s="7" t="s">
        <v>54</v>
      </c>
      <c r="C3279" s="7" t="s">
        <v>70</v>
      </c>
      <c r="D3279" s="9">
        <v>185</v>
      </c>
      <c r="E3279" s="9">
        <v>176</v>
      </c>
      <c r="F3279" s="9">
        <v>71</v>
      </c>
    </row>
    <row r="3280" spans="1:6" x14ac:dyDescent="0.3">
      <c r="A3280" s="3" t="s">
        <v>269</v>
      </c>
      <c r="B3280" s="7" t="s">
        <v>54</v>
      </c>
      <c r="C3280" s="7" t="s">
        <v>74</v>
      </c>
      <c r="D3280" s="9">
        <v>187</v>
      </c>
      <c r="E3280" s="9">
        <v>169</v>
      </c>
      <c r="F3280" s="9">
        <v>69</v>
      </c>
    </row>
    <row r="3281" spans="1:6" x14ac:dyDescent="0.3">
      <c r="A3281" s="3" t="s">
        <v>269</v>
      </c>
      <c r="B3281" s="7" t="s">
        <v>54</v>
      </c>
      <c r="C3281" s="7" t="s">
        <v>76</v>
      </c>
      <c r="D3281" s="9">
        <v>186</v>
      </c>
      <c r="E3281" s="9">
        <v>175</v>
      </c>
      <c r="F3281" s="9">
        <v>70</v>
      </c>
    </row>
    <row r="3282" spans="1:6" x14ac:dyDescent="0.3">
      <c r="A3282" s="3" t="s">
        <v>269</v>
      </c>
      <c r="B3282" s="7" t="s">
        <v>55</v>
      </c>
      <c r="C3282" s="7" t="s">
        <v>62</v>
      </c>
      <c r="D3282" s="9">
        <v>207</v>
      </c>
      <c r="E3282" s="9">
        <v>187</v>
      </c>
      <c r="F3282" s="9">
        <v>80</v>
      </c>
    </row>
    <row r="3283" spans="1:6" x14ac:dyDescent="0.3">
      <c r="A3283" s="3" t="s">
        <v>269</v>
      </c>
      <c r="B3283" s="7" t="s">
        <v>55</v>
      </c>
      <c r="C3283" s="7" t="s">
        <v>66</v>
      </c>
      <c r="D3283" s="9">
        <v>208</v>
      </c>
      <c r="E3283" s="9">
        <v>192</v>
      </c>
      <c r="F3283" s="9">
        <v>81</v>
      </c>
    </row>
    <row r="3284" spans="1:6" x14ac:dyDescent="0.3">
      <c r="A3284" s="3" t="s">
        <v>269</v>
      </c>
      <c r="B3284" s="7" t="s">
        <v>55</v>
      </c>
      <c r="C3284" s="7" t="s">
        <v>70</v>
      </c>
      <c r="D3284" s="9">
        <v>206</v>
      </c>
      <c r="E3284" s="9">
        <v>196</v>
      </c>
      <c r="F3284" s="9">
        <v>82</v>
      </c>
    </row>
    <row r="3285" spans="1:6" x14ac:dyDescent="0.3">
      <c r="A3285" s="3" t="s">
        <v>269</v>
      </c>
      <c r="B3285" s="7" t="s">
        <v>55</v>
      </c>
      <c r="C3285" s="7" t="s">
        <v>74</v>
      </c>
      <c r="D3285" s="9">
        <v>208</v>
      </c>
      <c r="E3285" s="9">
        <v>186</v>
      </c>
      <c r="F3285" s="9">
        <v>79</v>
      </c>
    </row>
    <row r="3286" spans="1:6" x14ac:dyDescent="0.3">
      <c r="A3286" s="3" t="s">
        <v>269</v>
      </c>
      <c r="B3286" s="7" t="s">
        <v>55</v>
      </c>
      <c r="C3286" s="7" t="s">
        <v>76</v>
      </c>
      <c r="D3286" s="9">
        <v>207</v>
      </c>
      <c r="E3286" s="9">
        <v>194</v>
      </c>
      <c r="F3286" s="9">
        <v>80</v>
      </c>
    </row>
    <row r="3287" spans="1:6" x14ac:dyDescent="0.3">
      <c r="A3287" s="3" t="s">
        <v>269</v>
      </c>
      <c r="B3287" s="7" t="s">
        <v>56</v>
      </c>
      <c r="C3287" s="7" t="s">
        <v>62</v>
      </c>
      <c r="D3287" s="9">
        <v>228</v>
      </c>
      <c r="E3287" s="9">
        <v>206</v>
      </c>
      <c r="F3287" s="9">
        <v>90</v>
      </c>
    </row>
    <row r="3288" spans="1:6" x14ac:dyDescent="0.3">
      <c r="A3288" s="3" t="s">
        <v>269</v>
      </c>
      <c r="B3288" s="7" t="s">
        <v>56</v>
      </c>
      <c r="C3288" s="7" t="s">
        <v>66</v>
      </c>
      <c r="D3288" s="9">
        <v>229</v>
      </c>
      <c r="E3288" s="9">
        <v>211</v>
      </c>
      <c r="F3288" s="9">
        <v>91</v>
      </c>
    </row>
    <row r="3289" spans="1:6" x14ac:dyDescent="0.3">
      <c r="A3289" s="3" t="s">
        <v>269</v>
      </c>
      <c r="B3289" s="7" t="s">
        <v>56</v>
      </c>
      <c r="C3289" s="7" t="s">
        <v>70</v>
      </c>
      <c r="D3289" s="9">
        <v>227</v>
      </c>
      <c r="E3289" s="9">
        <v>216</v>
      </c>
      <c r="F3289" s="9">
        <v>92</v>
      </c>
    </row>
    <row r="3290" spans="1:6" x14ac:dyDescent="0.3">
      <c r="A3290" s="3" t="s">
        <v>269</v>
      </c>
      <c r="B3290" s="7" t="s">
        <v>56</v>
      </c>
      <c r="C3290" s="7" t="s">
        <v>74</v>
      </c>
      <c r="D3290" s="9">
        <v>229</v>
      </c>
      <c r="E3290" s="9">
        <v>207</v>
      </c>
      <c r="F3290" s="9">
        <v>89</v>
      </c>
    </row>
    <row r="3291" spans="1:6" x14ac:dyDescent="0.3">
      <c r="A3291" s="3" t="s">
        <v>269</v>
      </c>
      <c r="B3291" s="7" t="s">
        <v>56</v>
      </c>
      <c r="C3291" s="7" t="s">
        <v>76</v>
      </c>
      <c r="D3291" s="9">
        <v>228</v>
      </c>
      <c r="E3291" s="9">
        <v>215</v>
      </c>
      <c r="F3291" s="9">
        <v>90</v>
      </c>
    </row>
    <row r="3292" spans="1:6" x14ac:dyDescent="0.3">
      <c r="A3292" s="3" t="s">
        <v>269</v>
      </c>
      <c r="B3292" s="7" t="s">
        <v>57</v>
      </c>
      <c r="C3292" s="7" t="s">
        <v>62</v>
      </c>
      <c r="D3292" s="9">
        <v>197</v>
      </c>
      <c r="E3292" s="9">
        <v>179</v>
      </c>
      <c r="F3292" s="9">
        <v>85</v>
      </c>
    </row>
    <row r="3293" spans="1:6" x14ac:dyDescent="0.3">
      <c r="A3293" s="3" t="s">
        <v>269</v>
      </c>
      <c r="B3293" s="7" t="s">
        <v>57</v>
      </c>
      <c r="C3293" s="7" t="s">
        <v>66</v>
      </c>
      <c r="D3293" s="9">
        <v>198</v>
      </c>
      <c r="E3293" s="9">
        <v>184</v>
      </c>
      <c r="F3293" s="9">
        <v>86</v>
      </c>
    </row>
    <row r="3294" spans="1:6" x14ac:dyDescent="0.3">
      <c r="A3294" s="3" t="s">
        <v>269</v>
      </c>
      <c r="B3294" s="7" t="s">
        <v>57</v>
      </c>
      <c r="C3294" s="7" t="s">
        <v>70</v>
      </c>
      <c r="D3294" s="9">
        <v>196</v>
      </c>
      <c r="E3294" s="9">
        <v>186</v>
      </c>
      <c r="F3294" s="9">
        <v>87</v>
      </c>
    </row>
    <row r="3295" spans="1:6" x14ac:dyDescent="0.3">
      <c r="A3295" s="3" t="s">
        <v>269</v>
      </c>
      <c r="B3295" s="7" t="s">
        <v>57</v>
      </c>
      <c r="C3295" s="7" t="s">
        <v>74</v>
      </c>
      <c r="D3295" s="9">
        <v>198</v>
      </c>
      <c r="E3295" s="9">
        <v>177</v>
      </c>
      <c r="F3295" s="9">
        <v>84</v>
      </c>
    </row>
    <row r="3296" spans="1:6" x14ac:dyDescent="0.3">
      <c r="A3296" s="3" t="s">
        <v>269</v>
      </c>
      <c r="B3296" s="7" t="s">
        <v>57</v>
      </c>
      <c r="C3296" s="7" t="s">
        <v>76</v>
      </c>
      <c r="D3296" s="9">
        <v>197</v>
      </c>
      <c r="E3296" s="9">
        <v>186</v>
      </c>
      <c r="F3296" s="9">
        <v>85</v>
      </c>
    </row>
    <row r="3297" spans="1:6" x14ac:dyDescent="0.3">
      <c r="A3297" s="3" t="s">
        <v>269</v>
      </c>
      <c r="B3297" s="7" t="s">
        <v>58</v>
      </c>
      <c r="C3297" s="7" t="s">
        <v>62</v>
      </c>
      <c r="D3297" s="9">
        <v>5826</v>
      </c>
      <c r="E3297" s="9">
        <v>5262</v>
      </c>
      <c r="F3297" s="9">
        <v>950</v>
      </c>
    </row>
    <row r="3298" spans="1:6" x14ac:dyDescent="0.3">
      <c r="A3298" s="3" t="s">
        <v>269</v>
      </c>
      <c r="B3298" s="7" t="s">
        <v>58</v>
      </c>
      <c r="C3298" s="7" t="s">
        <v>66</v>
      </c>
      <c r="D3298" s="9">
        <v>5843</v>
      </c>
      <c r="E3298" s="9">
        <v>5397</v>
      </c>
      <c r="F3298" s="9">
        <v>960</v>
      </c>
    </row>
    <row r="3299" spans="1:6" x14ac:dyDescent="0.3">
      <c r="A3299" s="3" t="s">
        <v>269</v>
      </c>
      <c r="B3299" s="7" t="s">
        <v>58</v>
      </c>
      <c r="C3299" s="7" t="s">
        <v>70</v>
      </c>
      <c r="D3299" s="9">
        <v>5809</v>
      </c>
      <c r="E3299" s="9">
        <v>5499</v>
      </c>
      <c r="F3299" s="9">
        <v>969</v>
      </c>
    </row>
    <row r="3300" spans="1:6" x14ac:dyDescent="0.3">
      <c r="A3300" s="3" t="s">
        <v>269</v>
      </c>
      <c r="B3300" s="7" t="s">
        <v>58</v>
      </c>
      <c r="C3300" s="7" t="s">
        <v>74</v>
      </c>
      <c r="D3300" s="9">
        <v>5855</v>
      </c>
      <c r="E3300" s="9">
        <v>5285</v>
      </c>
      <c r="F3300" s="9">
        <v>940</v>
      </c>
    </row>
    <row r="3301" spans="1:6" x14ac:dyDescent="0.3">
      <c r="A3301" s="3" t="s">
        <v>269</v>
      </c>
      <c r="B3301" s="7" t="s">
        <v>58</v>
      </c>
      <c r="C3301" s="7" t="s">
        <v>76</v>
      </c>
      <c r="D3301" s="9">
        <v>5838</v>
      </c>
      <c r="E3301" s="9">
        <v>5480</v>
      </c>
      <c r="F3301" s="9">
        <v>950</v>
      </c>
    </row>
    <row r="3302" spans="1:6" x14ac:dyDescent="0.3">
      <c r="A3302" s="3" t="s">
        <v>269</v>
      </c>
      <c r="B3302" s="7" t="s">
        <v>59</v>
      </c>
      <c r="C3302" s="7" t="s">
        <v>62</v>
      </c>
      <c r="D3302" s="9">
        <v>5670</v>
      </c>
      <c r="E3302" s="9">
        <v>5084</v>
      </c>
      <c r="F3302" s="9">
        <v>930</v>
      </c>
    </row>
    <row r="3303" spans="1:6" x14ac:dyDescent="0.3">
      <c r="A3303" s="3" t="s">
        <v>269</v>
      </c>
      <c r="B3303" s="7" t="s">
        <v>59</v>
      </c>
      <c r="C3303" s="7" t="s">
        <v>66</v>
      </c>
      <c r="D3303" s="9">
        <v>5687</v>
      </c>
      <c r="E3303" s="9">
        <v>5262</v>
      </c>
      <c r="F3303" s="9">
        <v>939</v>
      </c>
    </row>
    <row r="3304" spans="1:6" x14ac:dyDescent="0.3">
      <c r="A3304" s="3" t="s">
        <v>269</v>
      </c>
      <c r="B3304" s="7" t="s">
        <v>59</v>
      </c>
      <c r="C3304" s="7" t="s">
        <v>70</v>
      </c>
      <c r="D3304" s="9">
        <v>5653</v>
      </c>
      <c r="E3304" s="9">
        <v>5343</v>
      </c>
      <c r="F3304" s="9">
        <v>949</v>
      </c>
    </row>
    <row r="3305" spans="1:6" x14ac:dyDescent="0.3">
      <c r="A3305" s="3" t="s">
        <v>269</v>
      </c>
      <c r="B3305" s="7" t="s">
        <v>59</v>
      </c>
      <c r="C3305" s="7" t="s">
        <v>74</v>
      </c>
      <c r="D3305" s="9">
        <v>5698</v>
      </c>
      <c r="E3305" s="9">
        <v>5130</v>
      </c>
      <c r="F3305" s="9">
        <v>921</v>
      </c>
    </row>
    <row r="3306" spans="1:6" x14ac:dyDescent="0.3">
      <c r="A3306" s="3" t="s">
        <v>269</v>
      </c>
      <c r="B3306" s="7" t="s">
        <v>59</v>
      </c>
      <c r="C3306" s="7" t="s">
        <v>76</v>
      </c>
      <c r="D3306" s="9">
        <v>5681</v>
      </c>
      <c r="E3306" s="9">
        <v>5370</v>
      </c>
      <c r="F3306" s="9">
        <v>930</v>
      </c>
    </row>
    <row r="3307" spans="1:6" x14ac:dyDescent="0.3">
      <c r="A3307" s="3" t="s">
        <v>269</v>
      </c>
      <c r="B3307" s="7" t="s">
        <v>60</v>
      </c>
      <c r="C3307" s="7" t="s">
        <v>62</v>
      </c>
      <c r="D3307" s="9">
        <v>5514</v>
      </c>
      <c r="E3307" s="9">
        <v>4943</v>
      </c>
      <c r="F3307" s="9">
        <v>920</v>
      </c>
    </row>
    <row r="3308" spans="1:6" x14ac:dyDescent="0.3">
      <c r="A3308" s="3" t="s">
        <v>269</v>
      </c>
      <c r="B3308" s="7" t="s">
        <v>60</v>
      </c>
      <c r="C3308" s="7" t="s">
        <v>66</v>
      </c>
      <c r="D3308" s="9">
        <v>5531</v>
      </c>
      <c r="E3308" s="9">
        <v>5060</v>
      </c>
      <c r="F3308" s="9">
        <v>929</v>
      </c>
    </row>
    <row r="3309" spans="1:6" x14ac:dyDescent="0.3">
      <c r="A3309" s="3" t="s">
        <v>269</v>
      </c>
      <c r="B3309" s="7" t="s">
        <v>60</v>
      </c>
      <c r="C3309" s="7" t="s">
        <v>70</v>
      </c>
      <c r="D3309" s="9">
        <v>5497</v>
      </c>
      <c r="E3309" s="9">
        <v>5199</v>
      </c>
      <c r="F3309" s="9">
        <v>938</v>
      </c>
    </row>
    <row r="3310" spans="1:6" x14ac:dyDescent="0.3">
      <c r="A3310" s="3" t="s">
        <v>269</v>
      </c>
      <c r="B3310" s="7" t="s">
        <v>60</v>
      </c>
      <c r="C3310" s="7" t="s">
        <v>74</v>
      </c>
      <c r="D3310" s="9">
        <v>5542</v>
      </c>
      <c r="E3310" s="9">
        <v>5010</v>
      </c>
      <c r="F3310" s="9">
        <v>911</v>
      </c>
    </row>
    <row r="3311" spans="1:6" x14ac:dyDescent="0.3">
      <c r="A3311" s="3" t="s">
        <v>269</v>
      </c>
      <c r="B3311" s="7" t="s">
        <v>60</v>
      </c>
      <c r="C3311" s="7" t="s">
        <v>76</v>
      </c>
      <c r="D3311" s="9">
        <v>5525</v>
      </c>
      <c r="E3311" s="9">
        <v>5126</v>
      </c>
      <c r="F3311" s="9">
        <v>920</v>
      </c>
    </row>
    <row r="3312" spans="1:6" x14ac:dyDescent="0.3">
      <c r="A3312" s="3" t="s">
        <v>269</v>
      </c>
      <c r="B3312" s="7" t="s">
        <v>61</v>
      </c>
      <c r="C3312" s="7" t="s">
        <v>62</v>
      </c>
      <c r="D3312" s="9">
        <v>1353</v>
      </c>
      <c r="E3312" s="9">
        <v>1228</v>
      </c>
      <c r="F3312" s="9">
        <v>345</v>
      </c>
    </row>
    <row r="3313" spans="1:6" x14ac:dyDescent="0.3">
      <c r="A3313" s="3" t="s">
        <v>269</v>
      </c>
      <c r="B3313" s="7" t="s">
        <v>61</v>
      </c>
      <c r="C3313" s="7" t="s">
        <v>66</v>
      </c>
      <c r="D3313" s="9">
        <v>1357</v>
      </c>
      <c r="E3313" s="9">
        <v>1247</v>
      </c>
      <c r="F3313" s="9">
        <v>348</v>
      </c>
    </row>
    <row r="3314" spans="1:6" x14ac:dyDescent="0.3">
      <c r="A3314" s="3" t="s">
        <v>269</v>
      </c>
      <c r="B3314" s="7" t="s">
        <v>61</v>
      </c>
      <c r="C3314" s="7" t="s">
        <v>70</v>
      </c>
      <c r="D3314" s="9">
        <v>1349</v>
      </c>
      <c r="E3314" s="9">
        <v>1285</v>
      </c>
      <c r="F3314" s="9">
        <v>352</v>
      </c>
    </row>
    <row r="3315" spans="1:6" x14ac:dyDescent="0.3">
      <c r="A3315" s="3" t="s">
        <v>269</v>
      </c>
      <c r="B3315" s="7" t="s">
        <v>61</v>
      </c>
      <c r="C3315" s="7" t="s">
        <v>74</v>
      </c>
      <c r="D3315" s="9">
        <v>1360</v>
      </c>
      <c r="E3315" s="9">
        <v>1229</v>
      </c>
      <c r="F3315" s="9">
        <v>342</v>
      </c>
    </row>
    <row r="3316" spans="1:6" x14ac:dyDescent="0.3">
      <c r="A3316" s="3" t="s">
        <v>269</v>
      </c>
      <c r="B3316" s="7" t="s">
        <v>61</v>
      </c>
      <c r="C3316" s="7" t="s">
        <v>76</v>
      </c>
      <c r="D3316" s="9">
        <v>1356</v>
      </c>
      <c r="E3316" s="9">
        <v>1285</v>
      </c>
      <c r="F3316" s="9">
        <v>345</v>
      </c>
    </row>
    <row r="3317" spans="1:6" x14ac:dyDescent="0.3">
      <c r="A3317" s="3" t="s">
        <v>296</v>
      </c>
      <c r="B3317" s="7" t="s">
        <v>46</v>
      </c>
      <c r="C3317" s="7" t="s">
        <v>62</v>
      </c>
      <c r="D3317" s="9">
        <v>332</v>
      </c>
      <c r="E3317" s="9">
        <v>297</v>
      </c>
      <c r="F3317" s="9">
        <v>185</v>
      </c>
    </row>
    <row r="3318" spans="1:6" x14ac:dyDescent="0.3">
      <c r="A3318" s="3" t="s">
        <v>296</v>
      </c>
      <c r="B3318" s="7" t="s">
        <v>46</v>
      </c>
      <c r="C3318" s="7" t="s">
        <v>66</v>
      </c>
      <c r="D3318" s="9">
        <v>333</v>
      </c>
      <c r="E3318" s="9">
        <v>306</v>
      </c>
      <c r="F3318" s="9">
        <v>187</v>
      </c>
    </row>
    <row r="3319" spans="1:6" x14ac:dyDescent="0.3">
      <c r="A3319" s="3" t="s">
        <v>296</v>
      </c>
      <c r="B3319" s="7" t="s">
        <v>46</v>
      </c>
      <c r="C3319" s="7" t="s">
        <v>70</v>
      </c>
      <c r="D3319" s="9">
        <v>331</v>
      </c>
      <c r="E3319" s="9">
        <v>314</v>
      </c>
      <c r="F3319" s="9">
        <v>189</v>
      </c>
    </row>
    <row r="3320" spans="1:6" x14ac:dyDescent="0.3">
      <c r="A3320" s="3" t="s">
        <v>296</v>
      </c>
      <c r="B3320" s="7" t="s">
        <v>46</v>
      </c>
      <c r="C3320" s="7" t="s">
        <v>74</v>
      </c>
      <c r="D3320" s="9">
        <v>334</v>
      </c>
      <c r="E3320" s="9">
        <v>302</v>
      </c>
      <c r="F3320" s="9">
        <v>183</v>
      </c>
    </row>
    <row r="3321" spans="1:6" x14ac:dyDescent="0.3">
      <c r="A3321" s="3" t="s">
        <v>296</v>
      </c>
      <c r="B3321" s="7" t="s">
        <v>46</v>
      </c>
      <c r="C3321" s="7" t="s">
        <v>76</v>
      </c>
      <c r="D3321" s="9">
        <v>333</v>
      </c>
      <c r="E3321" s="9">
        <v>314</v>
      </c>
      <c r="F3321" s="9">
        <v>185</v>
      </c>
    </row>
    <row r="3322" spans="1:6" x14ac:dyDescent="0.3">
      <c r="A3322" s="3" t="s">
        <v>296</v>
      </c>
      <c r="B3322" s="7" t="s">
        <v>49</v>
      </c>
      <c r="C3322" s="7" t="s">
        <v>62</v>
      </c>
      <c r="D3322" s="9">
        <v>342</v>
      </c>
      <c r="E3322" s="9">
        <v>309</v>
      </c>
      <c r="F3322" s="9">
        <v>195</v>
      </c>
    </row>
    <row r="3323" spans="1:6" x14ac:dyDescent="0.3">
      <c r="A3323" s="3" t="s">
        <v>296</v>
      </c>
      <c r="B3323" s="7" t="s">
        <v>49</v>
      </c>
      <c r="C3323" s="7" t="s">
        <v>66</v>
      </c>
      <c r="D3323" s="9">
        <v>343</v>
      </c>
      <c r="E3323" s="9">
        <v>317</v>
      </c>
      <c r="F3323" s="9">
        <v>197</v>
      </c>
    </row>
    <row r="3324" spans="1:6" x14ac:dyDescent="0.3">
      <c r="A3324" s="3" t="s">
        <v>296</v>
      </c>
      <c r="B3324" s="7" t="s">
        <v>49</v>
      </c>
      <c r="C3324" s="7" t="s">
        <v>70</v>
      </c>
      <c r="D3324" s="9">
        <v>341</v>
      </c>
      <c r="E3324" s="9">
        <v>324</v>
      </c>
      <c r="F3324" s="9">
        <v>199</v>
      </c>
    </row>
    <row r="3325" spans="1:6" x14ac:dyDescent="0.3">
      <c r="A3325" s="3" t="s">
        <v>296</v>
      </c>
      <c r="B3325" s="7" t="s">
        <v>49</v>
      </c>
      <c r="C3325" s="7" t="s">
        <v>74</v>
      </c>
      <c r="D3325" s="9">
        <v>344</v>
      </c>
      <c r="E3325" s="9">
        <v>312</v>
      </c>
      <c r="F3325" s="9">
        <v>193</v>
      </c>
    </row>
    <row r="3326" spans="1:6" x14ac:dyDescent="0.3">
      <c r="A3326" s="3" t="s">
        <v>296</v>
      </c>
      <c r="B3326" s="7" t="s">
        <v>49</v>
      </c>
      <c r="C3326" s="7" t="s">
        <v>76</v>
      </c>
      <c r="D3326" s="9">
        <v>343</v>
      </c>
      <c r="E3326" s="9">
        <v>323</v>
      </c>
      <c r="F3326" s="9">
        <v>195</v>
      </c>
    </row>
    <row r="3327" spans="1:6" x14ac:dyDescent="0.3">
      <c r="A3327" s="3" t="s">
        <v>296</v>
      </c>
      <c r="B3327" s="7" t="s">
        <v>50</v>
      </c>
      <c r="C3327" s="7" t="s">
        <v>62</v>
      </c>
      <c r="D3327" s="9">
        <v>353</v>
      </c>
      <c r="E3327" s="9">
        <v>320</v>
      </c>
      <c r="F3327" s="9">
        <v>200</v>
      </c>
    </row>
    <row r="3328" spans="1:6" x14ac:dyDescent="0.3">
      <c r="A3328" s="3" t="s">
        <v>296</v>
      </c>
      <c r="B3328" s="7" t="s">
        <v>50</v>
      </c>
      <c r="C3328" s="7" t="s">
        <v>66</v>
      </c>
      <c r="D3328" s="9">
        <v>354</v>
      </c>
      <c r="E3328" s="9">
        <v>328</v>
      </c>
      <c r="F3328" s="9">
        <v>202</v>
      </c>
    </row>
    <row r="3329" spans="1:6" x14ac:dyDescent="0.3">
      <c r="A3329" s="3" t="s">
        <v>296</v>
      </c>
      <c r="B3329" s="7" t="s">
        <v>50</v>
      </c>
      <c r="C3329" s="7" t="s">
        <v>70</v>
      </c>
      <c r="D3329" s="9">
        <v>352</v>
      </c>
      <c r="E3329" s="9">
        <v>332</v>
      </c>
      <c r="F3329" s="9">
        <v>204</v>
      </c>
    </row>
    <row r="3330" spans="1:6" x14ac:dyDescent="0.3">
      <c r="A3330" s="3" t="s">
        <v>296</v>
      </c>
      <c r="B3330" s="7" t="s">
        <v>50</v>
      </c>
      <c r="C3330" s="7" t="s">
        <v>74</v>
      </c>
      <c r="D3330" s="9">
        <v>355</v>
      </c>
      <c r="E3330" s="9">
        <v>322</v>
      </c>
      <c r="F3330" s="9">
        <v>198</v>
      </c>
    </row>
    <row r="3331" spans="1:6" x14ac:dyDescent="0.3">
      <c r="A3331" s="3" t="s">
        <v>296</v>
      </c>
      <c r="B3331" s="7" t="s">
        <v>50</v>
      </c>
      <c r="C3331" s="7" t="s">
        <v>76</v>
      </c>
      <c r="D3331" s="9">
        <v>354</v>
      </c>
      <c r="E3331" s="9">
        <v>331</v>
      </c>
      <c r="F3331" s="9">
        <v>200</v>
      </c>
    </row>
    <row r="3332" spans="1:6" x14ac:dyDescent="0.3">
      <c r="A3332" s="3" t="s">
        <v>296</v>
      </c>
      <c r="B3332" s="7" t="s">
        <v>51</v>
      </c>
      <c r="C3332" s="7" t="s">
        <v>62</v>
      </c>
      <c r="D3332" s="9">
        <v>394</v>
      </c>
      <c r="E3332" s="9">
        <v>352</v>
      </c>
      <c r="F3332" s="9">
        <v>215</v>
      </c>
    </row>
    <row r="3333" spans="1:6" x14ac:dyDescent="0.3">
      <c r="A3333" s="3" t="s">
        <v>296</v>
      </c>
      <c r="B3333" s="7" t="s">
        <v>51</v>
      </c>
      <c r="C3333" s="7" t="s">
        <v>66</v>
      </c>
      <c r="D3333" s="9">
        <v>395</v>
      </c>
      <c r="E3333" s="9">
        <v>363</v>
      </c>
      <c r="F3333" s="9">
        <v>217</v>
      </c>
    </row>
    <row r="3334" spans="1:6" x14ac:dyDescent="0.3">
      <c r="A3334" s="3" t="s">
        <v>296</v>
      </c>
      <c r="B3334" s="7" t="s">
        <v>51</v>
      </c>
      <c r="C3334" s="7" t="s">
        <v>70</v>
      </c>
      <c r="D3334" s="9">
        <v>393</v>
      </c>
      <c r="E3334" s="9">
        <v>374</v>
      </c>
      <c r="F3334" s="9">
        <v>219</v>
      </c>
    </row>
    <row r="3335" spans="1:6" x14ac:dyDescent="0.3">
      <c r="A3335" s="3" t="s">
        <v>296</v>
      </c>
      <c r="B3335" s="7" t="s">
        <v>51</v>
      </c>
      <c r="C3335" s="7" t="s">
        <v>74</v>
      </c>
      <c r="D3335" s="9">
        <v>396</v>
      </c>
      <c r="E3335" s="9">
        <v>354</v>
      </c>
      <c r="F3335" s="9">
        <v>213</v>
      </c>
    </row>
    <row r="3336" spans="1:6" x14ac:dyDescent="0.3">
      <c r="A3336" s="3" t="s">
        <v>296</v>
      </c>
      <c r="B3336" s="7" t="s">
        <v>51</v>
      </c>
      <c r="C3336" s="7" t="s">
        <v>76</v>
      </c>
      <c r="D3336" s="9">
        <v>395</v>
      </c>
      <c r="E3336" s="9">
        <v>370</v>
      </c>
      <c r="F3336" s="9">
        <v>215</v>
      </c>
    </row>
    <row r="3337" spans="1:6" x14ac:dyDescent="0.3">
      <c r="A3337" s="3" t="s">
        <v>296</v>
      </c>
      <c r="B3337" s="7" t="s">
        <v>52</v>
      </c>
      <c r="C3337" s="7" t="s">
        <v>62</v>
      </c>
      <c r="D3337" s="9">
        <v>290</v>
      </c>
      <c r="E3337" s="9">
        <v>262</v>
      </c>
      <c r="F3337" s="9">
        <v>180</v>
      </c>
    </row>
    <row r="3338" spans="1:6" x14ac:dyDescent="0.3">
      <c r="A3338" s="3" t="s">
        <v>296</v>
      </c>
      <c r="B3338" s="7" t="s">
        <v>52</v>
      </c>
      <c r="C3338" s="7" t="s">
        <v>66</v>
      </c>
      <c r="D3338" s="9">
        <v>291</v>
      </c>
      <c r="E3338" s="9">
        <v>267</v>
      </c>
      <c r="F3338" s="9">
        <v>182</v>
      </c>
    </row>
    <row r="3339" spans="1:6" x14ac:dyDescent="0.3">
      <c r="A3339" s="3" t="s">
        <v>296</v>
      </c>
      <c r="B3339" s="7" t="s">
        <v>52</v>
      </c>
      <c r="C3339" s="7" t="s">
        <v>70</v>
      </c>
      <c r="D3339" s="9">
        <v>289</v>
      </c>
      <c r="E3339" s="9">
        <v>274</v>
      </c>
      <c r="F3339" s="9">
        <v>184</v>
      </c>
    </row>
    <row r="3340" spans="1:6" x14ac:dyDescent="0.3">
      <c r="A3340" s="3" t="s">
        <v>296</v>
      </c>
      <c r="B3340" s="7" t="s">
        <v>52</v>
      </c>
      <c r="C3340" s="7" t="s">
        <v>74</v>
      </c>
      <c r="D3340" s="9">
        <v>291</v>
      </c>
      <c r="E3340" s="9">
        <v>261</v>
      </c>
      <c r="F3340" s="9">
        <v>178</v>
      </c>
    </row>
    <row r="3341" spans="1:6" x14ac:dyDescent="0.3">
      <c r="A3341" s="3" t="s">
        <v>296</v>
      </c>
      <c r="B3341" s="7" t="s">
        <v>52</v>
      </c>
      <c r="C3341" s="7" t="s">
        <v>76</v>
      </c>
      <c r="D3341" s="9">
        <v>291</v>
      </c>
      <c r="E3341" s="9">
        <v>275</v>
      </c>
      <c r="F3341" s="9">
        <v>180</v>
      </c>
    </row>
    <row r="3342" spans="1:6" x14ac:dyDescent="0.3">
      <c r="A3342" s="3" t="s">
        <v>296</v>
      </c>
      <c r="B3342" s="7" t="s">
        <v>54</v>
      </c>
      <c r="C3342" s="7" t="s">
        <v>62</v>
      </c>
      <c r="D3342" s="9">
        <v>186</v>
      </c>
      <c r="E3342" s="9">
        <v>169</v>
      </c>
      <c r="F3342" s="9">
        <v>70</v>
      </c>
    </row>
    <row r="3343" spans="1:6" x14ac:dyDescent="0.3">
      <c r="A3343" s="3" t="s">
        <v>296</v>
      </c>
      <c r="B3343" s="7" t="s">
        <v>54</v>
      </c>
      <c r="C3343" s="7" t="s">
        <v>66</v>
      </c>
      <c r="D3343" s="9">
        <v>187</v>
      </c>
      <c r="E3343" s="9">
        <v>172</v>
      </c>
      <c r="F3343" s="9">
        <v>71</v>
      </c>
    </row>
    <row r="3344" spans="1:6" x14ac:dyDescent="0.3">
      <c r="A3344" s="3" t="s">
        <v>296</v>
      </c>
      <c r="B3344" s="7" t="s">
        <v>54</v>
      </c>
      <c r="C3344" s="7" t="s">
        <v>70</v>
      </c>
      <c r="D3344" s="9">
        <v>185</v>
      </c>
      <c r="E3344" s="9">
        <v>177</v>
      </c>
      <c r="F3344" s="9">
        <v>71</v>
      </c>
    </row>
    <row r="3345" spans="1:6" x14ac:dyDescent="0.3">
      <c r="A3345" s="3" t="s">
        <v>296</v>
      </c>
      <c r="B3345" s="7" t="s">
        <v>54</v>
      </c>
      <c r="C3345" s="7" t="s">
        <v>74</v>
      </c>
      <c r="D3345" s="9">
        <v>187</v>
      </c>
      <c r="E3345" s="9">
        <v>170</v>
      </c>
      <c r="F3345" s="9">
        <v>69</v>
      </c>
    </row>
    <row r="3346" spans="1:6" x14ac:dyDescent="0.3">
      <c r="A3346" s="3" t="s">
        <v>296</v>
      </c>
      <c r="B3346" s="7" t="s">
        <v>54</v>
      </c>
      <c r="C3346" s="7" t="s">
        <v>76</v>
      </c>
      <c r="D3346" s="9">
        <v>186</v>
      </c>
      <c r="E3346" s="9">
        <v>176</v>
      </c>
      <c r="F3346" s="9">
        <v>70</v>
      </c>
    </row>
    <row r="3347" spans="1:6" x14ac:dyDescent="0.3">
      <c r="A3347" s="3" t="s">
        <v>296</v>
      </c>
      <c r="B3347" s="7" t="s">
        <v>55</v>
      </c>
      <c r="C3347" s="7" t="s">
        <v>62</v>
      </c>
      <c r="D3347" s="9">
        <v>207</v>
      </c>
      <c r="E3347" s="9">
        <v>186</v>
      </c>
      <c r="F3347" s="9">
        <v>80</v>
      </c>
    </row>
    <row r="3348" spans="1:6" x14ac:dyDescent="0.3">
      <c r="A3348" s="3" t="s">
        <v>296</v>
      </c>
      <c r="B3348" s="7" t="s">
        <v>55</v>
      </c>
      <c r="C3348" s="7" t="s">
        <v>66</v>
      </c>
      <c r="D3348" s="9">
        <v>208</v>
      </c>
      <c r="E3348" s="9">
        <v>192</v>
      </c>
      <c r="F3348" s="9">
        <v>81</v>
      </c>
    </row>
    <row r="3349" spans="1:6" x14ac:dyDescent="0.3">
      <c r="A3349" s="3" t="s">
        <v>296</v>
      </c>
      <c r="B3349" s="7" t="s">
        <v>55</v>
      </c>
      <c r="C3349" s="7" t="s">
        <v>70</v>
      </c>
      <c r="D3349" s="9">
        <v>206</v>
      </c>
      <c r="E3349" s="9">
        <v>195</v>
      </c>
      <c r="F3349" s="9">
        <v>82</v>
      </c>
    </row>
    <row r="3350" spans="1:6" x14ac:dyDescent="0.3">
      <c r="A3350" s="3" t="s">
        <v>296</v>
      </c>
      <c r="B3350" s="7" t="s">
        <v>55</v>
      </c>
      <c r="C3350" s="7" t="s">
        <v>74</v>
      </c>
      <c r="D3350" s="9">
        <v>208</v>
      </c>
      <c r="E3350" s="9">
        <v>187</v>
      </c>
      <c r="F3350" s="9">
        <v>79</v>
      </c>
    </row>
    <row r="3351" spans="1:6" x14ac:dyDescent="0.3">
      <c r="A3351" s="3" t="s">
        <v>296</v>
      </c>
      <c r="B3351" s="7" t="s">
        <v>55</v>
      </c>
      <c r="C3351" s="7" t="s">
        <v>76</v>
      </c>
      <c r="D3351" s="9">
        <v>207</v>
      </c>
      <c r="E3351" s="9">
        <v>195</v>
      </c>
      <c r="F3351" s="9">
        <v>80</v>
      </c>
    </row>
    <row r="3352" spans="1:6" x14ac:dyDescent="0.3">
      <c r="A3352" s="3" t="s">
        <v>296</v>
      </c>
      <c r="B3352" s="7" t="s">
        <v>56</v>
      </c>
      <c r="C3352" s="7" t="s">
        <v>62</v>
      </c>
      <c r="D3352" s="9">
        <v>228</v>
      </c>
      <c r="E3352" s="9">
        <v>205</v>
      </c>
      <c r="F3352" s="9">
        <v>90</v>
      </c>
    </row>
    <row r="3353" spans="1:6" x14ac:dyDescent="0.3">
      <c r="A3353" s="3" t="s">
        <v>296</v>
      </c>
      <c r="B3353" s="7" t="s">
        <v>56</v>
      </c>
      <c r="C3353" s="7" t="s">
        <v>66</v>
      </c>
      <c r="D3353" s="9">
        <v>229</v>
      </c>
      <c r="E3353" s="9">
        <v>211</v>
      </c>
      <c r="F3353" s="9">
        <v>91</v>
      </c>
    </row>
    <row r="3354" spans="1:6" x14ac:dyDescent="0.3">
      <c r="A3354" s="3" t="s">
        <v>296</v>
      </c>
      <c r="B3354" s="7" t="s">
        <v>56</v>
      </c>
      <c r="C3354" s="7" t="s">
        <v>70</v>
      </c>
      <c r="D3354" s="9">
        <v>227</v>
      </c>
      <c r="E3354" s="9">
        <v>216</v>
      </c>
      <c r="F3354" s="9">
        <v>92</v>
      </c>
    </row>
    <row r="3355" spans="1:6" x14ac:dyDescent="0.3">
      <c r="A3355" s="3" t="s">
        <v>296</v>
      </c>
      <c r="B3355" s="7" t="s">
        <v>56</v>
      </c>
      <c r="C3355" s="7" t="s">
        <v>74</v>
      </c>
      <c r="D3355" s="9">
        <v>229</v>
      </c>
      <c r="E3355" s="9">
        <v>206</v>
      </c>
      <c r="F3355" s="9">
        <v>89</v>
      </c>
    </row>
    <row r="3356" spans="1:6" x14ac:dyDescent="0.3">
      <c r="A3356" s="3" t="s">
        <v>296</v>
      </c>
      <c r="B3356" s="7" t="s">
        <v>56</v>
      </c>
      <c r="C3356" s="7" t="s">
        <v>76</v>
      </c>
      <c r="D3356" s="9">
        <v>228</v>
      </c>
      <c r="E3356" s="9">
        <v>215</v>
      </c>
      <c r="F3356" s="9">
        <v>90</v>
      </c>
    </row>
    <row r="3357" spans="1:6" x14ac:dyDescent="0.3">
      <c r="A3357" s="3" t="s">
        <v>296</v>
      </c>
      <c r="B3357" s="7" t="s">
        <v>57</v>
      </c>
      <c r="C3357" s="7" t="s">
        <v>62</v>
      </c>
      <c r="D3357" s="9">
        <v>197</v>
      </c>
      <c r="E3357" s="9">
        <v>177</v>
      </c>
      <c r="F3357" s="9">
        <v>85</v>
      </c>
    </row>
    <row r="3358" spans="1:6" x14ac:dyDescent="0.3">
      <c r="A3358" s="3" t="s">
        <v>296</v>
      </c>
      <c r="B3358" s="7" t="s">
        <v>57</v>
      </c>
      <c r="C3358" s="7" t="s">
        <v>66</v>
      </c>
      <c r="D3358" s="9">
        <v>198</v>
      </c>
      <c r="E3358" s="9">
        <v>182</v>
      </c>
      <c r="F3358" s="9">
        <v>86</v>
      </c>
    </row>
    <row r="3359" spans="1:6" x14ac:dyDescent="0.3">
      <c r="A3359" s="3" t="s">
        <v>296</v>
      </c>
      <c r="B3359" s="7" t="s">
        <v>57</v>
      </c>
      <c r="C3359" s="7" t="s">
        <v>70</v>
      </c>
      <c r="D3359" s="9">
        <v>196</v>
      </c>
      <c r="E3359" s="9">
        <v>185</v>
      </c>
      <c r="F3359" s="9">
        <v>87</v>
      </c>
    </row>
    <row r="3360" spans="1:6" x14ac:dyDescent="0.3">
      <c r="A3360" s="3" t="s">
        <v>296</v>
      </c>
      <c r="B3360" s="7" t="s">
        <v>57</v>
      </c>
      <c r="C3360" s="7" t="s">
        <v>74</v>
      </c>
      <c r="D3360" s="9">
        <v>198</v>
      </c>
      <c r="E3360" s="9">
        <v>178</v>
      </c>
      <c r="F3360" s="9">
        <v>84</v>
      </c>
    </row>
    <row r="3361" spans="1:6" x14ac:dyDescent="0.3">
      <c r="A3361" s="3" t="s">
        <v>296</v>
      </c>
      <c r="B3361" s="7" t="s">
        <v>57</v>
      </c>
      <c r="C3361" s="7" t="s">
        <v>76</v>
      </c>
      <c r="D3361" s="9">
        <v>197</v>
      </c>
      <c r="E3361" s="9">
        <v>186</v>
      </c>
      <c r="F3361" s="9">
        <v>85</v>
      </c>
    </row>
    <row r="3362" spans="1:6" x14ac:dyDescent="0.3">
      <c r="A3362" s="3" t="s">
        <v>296</v>
      </c>
      <c r="B3362" s="7" t="s">
        <v>58</v>
      </c>
      <c r="C3362" s="7" t="s">
        <v>62</v>
      </c>
      <c r="D3362" s="9">
        <v>5826</v>
      </c>
      <c r="E3362" s="9">
        <v>5250</v>
      </c>
      <c r="F3362" s="9">
        <v>950</v>
      </c>
    </row>
    <row r="3363" spans="1:6" x14ac:dyDescent="0.3">
      <c r="A3363" s="3" t="s">
        <v>296</v>
      </c>
      <c r="B3363" s="7" t="s">
        <v>58</v>
      </c>
      <c r="C3363" s="7" t="s">
        <v>66</v>
      </c>
      <c r="D3363" s="9">
        <v>5843</v>
      </c>
      <c r="E3363" s="9">
        <v>5401</v>
      </c>
      <c r="F3363" s="9">
        <v>960</v>
      </c>
    </row>
    <row r="3364" spans="1:6" x14ac:dyDescent="0.3">
      <c r="A3364" s="3" t="s">
        <v>296</v>
      </c>
      <c r="B3364" s="7" t="s">
        <v>58</v>
      </c>
      <c r="C3364" s="7" t="s">
        <v>70</v>
      </c>
      <c r="D3364" s="9">
        <v>5809</v>
      </c>
      <c r="E3364" s="9">
        <v>5518</v>
      </c>
      <c r="F3364" s="9">
        <v>969</v>
      </c>
    </row>
    <row r="3365" spans="1:6" x14ac:dyDescent="0.3">
      <c r="A3365" s="3" t="s">
        <v>296</v>
      </c>
      <c r="B3365" s="7" t="s">
        <v>58</v>
      </c>
      <c r="C3365" s="7" t="s">
        <v>74</v>
      </c>
      <c r="D3365" s="9">
        <v>5855</v>
      </c>
      <c r="E3365" s="9">
        <v>5284</v>
      </c>
      <c r="F3365" s="9">
        <v>940</v>
      </c>
    </row>
    <row r="3366" spans="1:6" x14ac:dyDescent="0.3">
      <c r="A3366" s="3" t="s">
        <v>296</v>
      </c>
      <c r="B3366" s="7" t="s">
        <v>58</v>
      </c>
      <c r="C3366" s="7" t="s">
        <v>76</v>
      </c>
      <c r="D3366" s="9">
        <v>5838</v>
      </c>
      <c r="E3366" s="9">
        <v>5479</v>
      </c>
      <c r="F3366" s="9">
        <v>950</v>
      </c>
    </row>
    <row r="3367" spans="1:6" x14ac:dyDescent="0.3">
      <c r="A3367" s="3" t="s">
        <v>296</v>
      </c>
      <c r="B3367" s="7" t="s">
        <v>59</v>
      </c>
      <c r="C3367" s="7" t="s">
        <v>62</v>
      </c>
      <c r="D3367" s="9">
        <v>5670</v>
      </c>
      <c r="E3367" s="9">
        <v>5118</v>
      </c>
      <c r="F3367" s="9">
        <v>930</v>
      </c>
    </row>
    <row r="3368" spans="1:6" x14ac:dyDescent="0.3">
      <c r="A3368" s="3" t="s">
        <v>296</v>
      </c>
      <c r="B3368" s="7" t="s">
        <v>59</v>
      </c>
      <c r="C3368" s="7" t="s">
        <v>66</v>
      </c>
      <c r="D3368" s="9">
        <v>5687</v>
      </c>
      <c r="E3368" s="9">
        <v>5246</v>
      </c>
      <c r="F3368" s="9">
        <v>939</v>
      </c>
    </row>
    <row r="3369" spans="1:6" x14ac:dyDescent="0.3">
      <c r="A3369" s="3" t="s">
        <v>296</v>
      </c>
      <c r="B3369" s="7" t="s">
        <v>59</v>
      </c>
      <c r="C3369" s="7" t="s">
        <v>70</v>
      </c>
      <c r="D3369" s="9">
        <v>5653</v>
      </c>
      <c r="E3369" s="9">
        <v>5343</v>
      </c>
      <c r="F3369" s="9">
        <v>949</v>
      </c>
    </row>
    <row r="3370" spans="1:6" x14ac:dyDescent="0.3">
      <c r="A3370" s="3" t="s">
        <v>296</v>
      </c>
      <c r="B3370" s="7" t="s">
        <v>59</v>
      </c>
      <c r="C3370" s="7" t="s">
        <v>74</v>
      </c>
      <c r="D3370" s="9">
        <v>5698</v>
      </c>
      <c r="E3370" s="9">
        <v>5153</v>
      </c>
      <c r="F3370" s="9">
        <v>921</v>
      </c>
    </row>
    <row r="3371" spans="1:6" x14ac:dyDescent="0.3">
      <c r="A3371" s="3" t="s">
        <v>296</v>
      </c>
      <c r="B3371" s="7" t="s">
        <v>59</v>
      </c>
      <c r="C3371" s="7" t="s">
        <v>76</v>
      </c>
      <c r="D3371" s="9">
        <v>5681</v>
      </c>
      <c r="E3371" s="9">
        <v>5333</v>
      </c>
      <c r="F3371" s="9">
        <v>930</v>
      </c>
    </row>
    <row r="3372" spans="1:6" x14ac:dyDescent="0.3">
      <c r="A3372" s="3" t="s">
        <v>296</v>
      </c>
      <c r="B3372" s="7" t="s">
        <v>60</v>
      </c>
      <c r="C3372" s="7" t="s">
        <v>62</v>
      </c>
      <c r="D3372" s="9">
        <v>5514</v>
      </c>
      <c r="E3372" s="9">
        <v>4977</v>
      </c>
      <c r="F3372" s="9">
        <v>920</v>
      </c>
    </row>
    <row r="3373" spans="1:6" x14ac:dyDescent="0.3">
      <c r="A3373" s="3" t="s">
        <v>296</v>
      </c>
      <c r="B3373" s="7" t="s">
        <v>60</v>
      </c>
      <c r="C3373" s="7" t="s">
        <v>66</v>
      </c>
      <c r="D3373" s="9">
        <v>5531</v>
      </c>
      <c r="E3373" s="9">
        <v>5117</v>
      </c>
      <c r="F3373" s="9">
        <v>929</v>
      </c>
    </row>
    <row r="3374" spans="1:6" x14ac:dyDescent="0.3">
      <c r="A3374" s="3" t="s">
        <v>296</v>
      </c>
      <c r="B3374" s="7" t="s">
        <v>60</v>
      </c>
      <c r="C3374" s="7" t="s">
        <v>70</v>
      </c>
      <c r="D3374" s="9">
        <v>5497</v>
      </c>
      <c r="E3374" s="9">
        <v>5195</v>
      </c>
      <c r="F3374" s="9">
        <v>938</v>
      </c>
    </row>
    <row r="3375" spans="1:6" x14ac:dyDescent="0.3">
      <c r="A3375" s="3" t="s">
        <v>296</v>
      </c>
      <c r="B3375" s="7" t="s">
        <v>60</v>
      </c>
      <c r="C3375" s="7" t="s">
        <v>74</v>
      </c>
      <c r="D3375" s="9">
        <v>5542</v>
      </c>
      <c r="E3375" s="9">
        <v>4992</v>
      </c>
      <c r="F3375" s="9">
        <v>911</v>
      </c>
    </row>
    <row r="3376" spans="1:6" x14ac:dyDescent="0.3">
      <c r="A3376" s="3" t="s">
        <v>296</v>
      </c>
      <c r="B3376" s="7" t="s">
        <v>60</v>
      </c>
      <c r="C3376" s="7" t="s">
        <v>76</v>
      </c>
      <c r="D3376" s="9">
        <v>5525</v>
      </c>
      <c r="E3376" s="9">
        <v>5206</v>
      </c>
      <c r="F3376" s="9">
        <v>920</v>
      </c>
    </row>
    <row r="3377" spans="1:6" x14ac:dyDescent="0.3">
      <c r="A3377" s="3" t="s">
        <v>296</v>
      </c>
      <c r="B3377" s="7" t="s">
        <v>61</v>
      </c>
      <c r="C3377" s="7" t="s">
        <v>62</v>
      </c>
      <c r="D3377" s="9">
        <v>1353</v>
      </c>
      <c r="E3377" s="9">
        <v>1214</v>
      </c>
      <c r="F3377" s="9">
        <v>345</v>
      </c>
    </row>
    <row r="3378" spans="1:6" x14ac:dyDescent="0.3">
      <c r="A3378" s="3" t="s">
        <v>296</v>
      </c>
      <c r="B3378" s="7" t="s">
        <v>61</v>
      </c>
      <c r="C3378" s="7" t="s">
        <v>66</v>
      </c>
      <c r="D3378" s="9">
        <v>1357</v>
      </c>
      <c r="E3378" s="9">
        <v>1249</v>
      </c>
      <c r="F3378" s="9">
        <v>348</v>
      </c>
    </row>
    <row r="3379" spans="1:6" x14ac:dyDescent="0.3">
      <c r="A3379" s="3" t="s">
        <v>296</v>
      </c>
      <c r="B3379" s="7" t="s">
        <v>61</v>
      </c>
      <c r="C3379" s="7" t="s">
        <v>70</v>
      </c>
      <c r="D3379" s="9">
        <v>1349</v>
      </c>
      <c r="E3379" s="9">
        <v>1281</v>
      </c>
      <c r="F3379" s="9">
        <v>352</v>
      </c>
    </row>
    <row r="3380" spans="1:6" x14ac:dyDescent="0.3">
      <c r="A3380" s="3" t="s">
        <v>296</v>
      </c>
      <c r="B3380" s="7" t="s">
        <v>61</v>
      </c>
      <c r="C3380" s="7" t="s">
        <v>74</v>
      </c>
      <c r="D3380" s="9">
        <v>1360</v>
      </c>
      <c r="E3380" s="9">
        <v>1220</v>
      </c>
      <c r="F3380" s="9">
        <v>342</v>
      </c>
    </row>
    <row r="3381" spans="1:6" x14ac:dyDescent="0.3">
      <c r="A3381" s="3" t="s">
        <v>296</v>
      </c>
      <c r="B3381" s="7" t="s">
        <v>61</v>
      </c>
      <c r="C3381" s="7" t="s">
        <v>76</v>
      </c>
      <c r="D3381" s="9">
        <v>1356</v>
      </c>
      <c r="E3381" s="9">
        <v>1279</v>
      </c>
      <c r="F3381" s="9">
        <v>345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B2DD9-F123-44D8-ABF4-0C02891552A2}">
  <sheetPr codeName="Sheet7"/>
  <dimension ref="A1:E885"/>
  <sheetViews>
    <sheetView workbookViewId="0">
      <selection activeCell="I15" sqref="I15"/>
    </sheetView>
  </sheetViews>
  <sheetFormatPr defaultRowHeight="14.4" x14ac:dyDescent="0.3"/>
  <cols>
    <col min="1" max="1" width="13.88671875" style="3" bestFit="1" customWidth="1"/>
    <col min="2" max="2" width="20.109375" style="7" bestFit="1" customWidth="1"/>
    <col min="3" max="3" width="20.44140625" style="7" bestFit="1" customWidth="1"/>
    <col min="4" max="4" width="17.109375" style="9" bestFit="1" customWidth="1"/>
    <col min="5" max="5" width="14.44140625" style="9" bestFit="1" customWidth="1"/>
    <col min="6" max="16384" width="8.88671875" style="2"/>
  </cols>
  <sheetData>
    <row r="1" spans="1:5" s="5" customFormat="1" x14ac:dyDescent="0.3">
      <c r="A1" s="1" t="s">
        <v>0</v>
      </c>
      <c r="B1" s="6" t="s">
        <v>34</v>
      </c>
      <c r="C1" s="6" t="s">
        <v>35</v>
      </c>
      <c r="D1" s="8" t="s">
        <v>36</v>
      </c>
      <c r="E1" s="8" t="s">
        <v>7</v>
      </c>
    </row>
    <row r="2" spans="1:5" x14ac:dyDescent="0.3">
      <c r="A2" s="3" t="s">
        <v>284</v>
      </c>
      <c r="B2" s="7" t="s">
        <v>297</v>
      </c>
      <c r="C2" s="7" t="s">
        <v>298</v>
      </c>
      <c r="D2" s="9">
        <v>1310</v>
      </c>
      <c r="E2" s="9">
        <v>0</v>
      </c>
    </row>
    <row r="3" spans="1:5" x14ac:dyDescent="0.3">
      <c r="A3" s="3" t="s">
        <v>284</v>
      </c>
      <c r="B3" s="7" t="s">
        <v>299</v>
      </c>
      <c r="C3" s="7" t="s">
        <v>300</v>
      </c>
      <c r="D3" s="9">
        <v>197</v>
      </c>
      <c r="E3" s="9">
        <v>0</v>
      </c>
    </row>
    <row r="4" spans="1:5" x14ac:dyDescent="0.3">
      <c r="A4" s="3" t="s">
        <v>284</v>
      </c>
      <c r="B4" s="7" t="s">
        <v>299</v>
      </c>
      <c r="C4" s="7" t="s">
        <v>301</v>
      </c>
      <c r="D4" s="9">
        <v>189</v>
      </c>
      <c r="E4" s="9">
        <v>0</v>
      </c>
    </row>
    <row r="5" spans="1:5" x14ac:dyDescent="0.3">
      <c r="A5" s="3" t="s">
        <v>284</v>
      </c>
      <c r="B5" s="7" t="s">
        <v>299</v>
      </c>
      <c r="C5" s="7" t="s">
        <v>302</v>
      </c>
      <c r="D5" s="9">
        <v>231</v>
      </c>
      <c r="E5" s="9">
        <v>0</v>
      </c>
    </row>
    <row r="6" spans="1:5" x14ac:dyDescent="0.3">
      <c r="A6" s="3" t="s">
        <v>284</v>
      </c>
      <c r="B6" s="7" t="s">
        <v>303</v>
      </c>
      <c r="C6" s="7" t="s">
        <v>304</v>
      </c>
      <c r="D6" s="9">
        <v>176</v>
      </c>
      <c r="E6" s="9">
        <v>0</v>
      </c>
    </row>
    <row r="7" spans="1:5" x14ac:dyDescent="0.3">
      <c r="A7" s="3" t="s">
        <v>284</v>
      </c>
      <c r="B7" s="7" t="s">
        <v>303</v>
      </c>
      <c r="C7" s="7" t="s">
        <v>305</v>
      </c>
      <c r="D7" s="9">
        <v>220</v>
      </c>
      <c r="E7" s="9">
        <v>0</v>
      </c>
    </row>
    <row r="8" spans="1:5" x14ac:dyDescent="0.3">
      <c r="A8" s="3" t="s">
        <v>284</v>
      </c>
      <c r="B8" s="7" t="s">
        <v>303</v>
      </c>
      <c r="C8" s="7" t="s">
        <v>306</v>
      </c>
      <c r="D8" s="9">
        <v>208</v>
      </c>
      <c r="E8" s="9">
        <v>0</v>
      </c>
    </row>
    <row r="9" spans="1:5" x14ac:dyDescent="0.3">
      <c r="A9" s="3" t="s">
        <v>284</v>
      </c>
      <c r="B9" s="7" t="s">
        <v>307</v>
      </c>
      <c r="C9" s="7" t="s">
        <v>308</v>
      </c>
      <c r="D9" s="9">
        <v>5599</v>
      </c>
      <c r="E9" s="9">
        <v>0</v>
      </c>
    </row>
    <row r="10" spans="1:5" x14ac:dyDescent="0.3">
      <c r="A10" s="3" t="s">
        <v>284</v>
      </c>
      <c r="B10" s="7" t="s">
        <v>307</v>
      </c>
      <c r="C10" s="7" t="s">
        <v>309</v>
      </c>
      <c r="D10" s="9">
        <v>5404</v>
      </c>
      <c r="E10" s="9">
        <v>1</v>
      </c>
    </row>
    <row r="11" spans="1:5" x14ac:dyDescent="0.3">
      <c r="A11" s="3" t="s">
        <v>284</v>
      </c>
      <c r="B11" s="7" t="s">
        <v>307</v>
      </c>
      <c r="C11" s="7" t="s">
        <v>310</v>
      </c>
      <c r="D11" s="9">
        <v>5347</v>
      </c>
      <c r="E11" s="9">
        <v>0</v>
      </c>
    </row>
    <row r="12" spans="1:5" x14ac:dyDescent="0.3">
      <c r="A12" s="3" t="s">
        <v>284</v>
      </c>
      <c r="B12" s="7" t="s">
        <v>307</v>
      </c>
      <c r="C12" s="7" t="s">
        <v>311</v>
      </c>
      <c r="D12" s="9">
        <v>5922</v>
      </c>
      <c r="E12" s="9">
        <v>0</v>
      </c>
    </row>
    <row r="13" spans="1:5" x14ac:dyDescent="0.3">
      <c r="A13" s="3" t="s">
        <v>284</v>
      </c>
      <c r="B13" s="7" t="s">
        <v>312</v>
      </c>
      <c r="C13" s="7" t="s">
        <v>313</v>
      </c>
      <c r="D13" s="9">
        <v>311</v>
      </c>
      <c r="E13" s="9">
        <v>0</v>
      </c>
    </row>
    <row r="14" spans="1:5" x14ac:dyDescent="0.3">
      <c r="A14" s="3" t="s">
        <v>284</v>
      </c>
      <c r="B14" s="7" t="s">
        <v>312</v>
      </c>
      <c r="C14" s="7" t="s">
        <v>314</v>
      </c>
      <c r="D14" s="9">
        <v>363</v>
      </c>
      <c r="E14" s="9">
        <v>0</v>
      </c>
    </row>
    <row r="15" spans="1:5" x14ac:dyDescent="0.3">
      <c r="A15" s="3" t="s">
        <v>284</v>
      </c>
      <c r="B15" s="7" t="s">
        <v>312</v>
      </c>
      <c r="C15" s="7" t="s">
        <v>315</v>
      </c>
      <c r="D15" s="9">
        <v>330</v>
      </c>
      <c r="E15" s="9">
        <v>0</v>
      </c>
    </row>
    <row r="16" spans="1:5" x14ac:dyDescent="0.3">
      <c r="A16" s="3" t="s">
        <v>284</v>
      </c>
      <c r="B16" s="7" t="s">
        <v>316</v>
      </c>
      <c r="C16" s="7" t="s">
        <v>317</v>
      </c>
      <c r="D16" s="9">
        <v>322</v>
      </c>
      <c r="E16" s="9">
        <v>0</v>
      </c>
    </row>
    <row r="17" spans="1:5" x14ac:dyDescent="0.3">
      <c r="A17" s="3" t="s">
        <v>284</v>
      </c>
      <c r="B17" s="7" t="s">
        <v>316</v>
      </c>
      <c r="C17" s="7" t="s">
        <v>318</v>
      </c>
      <c r="D17" s="9">
        <v>273</v>
      </c>
      <c r="E17" s="9">
        <v>0</v>
      </c>
    </row>
    <row r="18" spans="1:5" x14ac:dyDescent="0.3">
      <c r="A18" s="3" t="s">
        <v>284</v>
      </c>
      <c r="B18" s="7" t="s">
        <v>316</v>
      </c>
      <c r="C18" s="7" t="s">
        <v>319</v>
      </c>
      <c r="D18" s="9">
        <v>339</v>
      </c>
      <c r="E18" s="9">
        <v>0</v>
      </c>
    </row>
    <row r="19" spans="1:5" x14ac:dyDescent="0.3">
      <c r="A19" s="3" t="s">
        <v>285</v>
      </c>
      <c r="B19" s="7" t="s">
        <v>297</v>
      </c>
      <c r="C19" s="7" t="s">
        <v>298</v>
      </c>
      <c r="D19" s="9">
        <v>1305</v>
      </c>
      <c r="E19" s="9">
        <v>0</v>
      </c>
    </row>
    <row r="20" spans="1:5" x14ac:dyDescent="0.3">
      <c r="A20" s="3" t="s">
        <v>285</v>
      </c>
      <c r="B20" s="7" t="s">
        <v>299</v>
      </c>
      <c r="C20" s="7" t="s">
        <v>300</v>
      </c>
      <c r="D20" s="9">
        <v>202</v>
      </c>
      <c r="E20" s="9">
        <v>0</v>
      </c>
    </row>
    <row r="21" spans="1:5" x14ac:dyDescent="0.3">
      <c r="A21" s="3" t="s">
        <v>285</v>
      </c>
      <c r="B21" s="7" t="s">
        <v>299</v>
      </c>
      <c r="C21" s="7" t="s">
        <v>301</v>
      </c>
      <c r="D21" s="9">
        <v>189</v>
      </c>
      <c r="E21" s="9">
        <v>0</v>
      </c>
    </row>
    <row r="22" spans="1:5" x14ac:dyDescent="0.3">
      <c r="A22" s="3" t="s">
        <v>285</v>
      </c>
      <c r="B22" s="7" t="s">
        <v>299</v>
      </c>
      <c r="C22" s="7" t="s">
        <v>302</v>
      </c>
      <c r="D22" s="9">
        <v>229</v>
      </c>
      <c r="E22" s="9">
        <v>1</v>
      </c>
    </row>
    <row r="23" spans="1:5" x14ac:dyDescent="0.3">
      <c r="A23" s="3" t="s">
        <v>285</v>
      </c>
      <c r="B23" s="7" t="s">
        <v>303</v>
      </c>
      <c r="C23" s="7" t="s">
        <v>304</v>
      </c>
      <c r="D23" s="9">
        <v>179</v>
      </c>
      <c r="E23" s="9">
        <v>0</v>
      </c>
    </row>
    <row r="24" spans="1:5" x14ac:dyDescent="0.3">
      <c r="A24" s="3" t="s">
        <v>285</v>
      </c>
      <c r="B24" s="7" t="s">
        <v>303</v>
      </c>
      <c r="C24" s="7" t="s">
        <v>305</v>
      </c>
      <c r="D24" s="9">
        <v>220</v>
      </c>
      <c r="E24" s="9">
        <v>0</v>
      </c>
    </row>
    <row r="25" spans="1:5" x14ac:dyDescent="0.3">
      <c r="A25" s="3" t="s">
        <v>285</v>
      </c>
      <c r="B25" s="7" t="s">
        <v>303</v>
      </c>
      <c r="C25" s="7" t="s">
        <v>306</v>
      </c>
      <c r="D25" s="9">
        <v>209</v>
      </c>
      <c r="E25" s="9">
        <v>0</v>
      </c>
    </row>
    <row r="26" spans="1:5" x14ac:dyDescent="0.3">
      <c r="A26" s="3" t="s">
        <v>285</v>
      </c>
      <c r="B26" s="7" t="s">
        <v>307</v>
      </c>
      <c r="C26" s="7" t="s">
        <v>308</v>
      </c>
      <c r="D26" s="9">
        <v>5580</v>
      </c>
      <c r="E26" s="9">
        <v>0</v>
      </c>
    </row>
    <row r="27" spans="1:5" x14ac:dyDescent="0.3">
      <c r="A27" s="3" t="s">
        <v>285</v>
      </c>
      <c r="B27" s="7" t="s">
        <v>307</v>
      </c>
      <c r="C27" s="7" t="s">
        <v>309</v>
      </c>
      <c r="D27" s="9">
        <v>5479</v>
      </c>
      <c r="E27" s="9">
        <v>0</v>
      </c>
    </row>
    <row r="28" spans="1:5" x14ac:dyDescent="0.3">
      <c r="A28" s="3" t="s">
        <v>285</v>
      </c>
      <c r="B28" s="7" t="s">
        <v>307</v>
      </c>
      <c r="C28" s="7" t="s">
        <v>310</v>
      </c>
      <c r="D28" s="9">
        <v>5319</v>
      </c>
      <c r="E28" s="9">
        <v>0</v>
      </c>
    </row>
    <row r="29" spans="1:5" x14ac:dyDescent="0.3">
      <c r="A29" s="3" t="s">
        <v>285</v>
      </c>
      <c r="B29" s="7" t="s">
        <v>307</v>
      </c>
      <c r="C29" s="7" t="s">
        <v>311</v>
      </c>
      <c r="D29" s="9">
        <v>5852</v>
      </c>
      <c r="E29" s="9">
        <v>0</v>
      </c>
    </row>
    <row r="30" spans="1:5" x14ac:dyDescent="0.3">
      <c r="A30" s="3" t="s">
        <v>285</v>
      </c>
      <c r="B30" s="7" t="s">
        <v>312</v>
      </c>
      <c r="C30" s="7" t="s">
        <v>313</v>
      </c>
      <c r="D30" s="9">
        <v>307</v>
      </c>
      <c r="E30" s="9">
        <v>0</v>
      </c>
    </row>
    <row r="31" spans="1:5" x14ac:dyDescent="0.3">
      <c r="A31" s="3" t="s">
        <v>285</v>
      </c>
      <c r="B31" s="7" t="s">
        <v>312</v>
      </c>
      <c r="C31" s="7" t="s">
        <v>314</v>
      </c>
      <c r="D31" s="9">
        <v>360</v>
      </c>
      <c r="E31" s="9">
        <v>0</v>
      </c>
    </row>
    <row r="32" spans="1:5" x14ac:dyDescent="0.3">
      <c r="A32" s="3" t="s">
        <v>285</v>
      </c>
      <c r="B32" s="7" t="s">
        <v>312</v>
      </c>
      <c r="C32" s="7" t="s">
        <v>315</v>
      </c>
      <c r="D32" s="9">
        <v>331</v>
      </c>
      <c r="E32" s="9">
        <v>0</v>
      </c>
    </row>
    <row r="33" spans="1:5" x14ac:dyDescent="0.3">
      <c r="A33" s="3" t="s">
        <v>285</v>
      </c>
      <c r="B33" s="7" t="s">
        <v>316</v>
      </c>
      <c r="C33" s="7" t="s">
        <v>317</v>
      </c>
      <c r="D33" s="9">
        <v>328</v>
      </c>
      <c r="E33" s="9">
        <v>0</v>
      </c>
    </row>
    <row r="34" spans="1:5" x14ac:dyDescent="0.3">
      <c r="A34" s="3" t="s">
        <v>285</v>
      </c>
      <c r="B34" s="7" t="s">
        <v>316</v>
      </c>
      <c r="C34" s="7" t="s">
        <v>318</v>
      </c>
      <c r="D34" s="9">
        <v>270</v>
      </c>
      <c r="E34" s="9">
        <v>0</v>
      </c>
    </row>
    <row r="35" spans="1:5" x14ac:dyDescent="0.3">
      <c r="A35" s="3" t="s">
        <v>285</v>
      </c>
      <c r="B35" s="7" t="s">
        <v>316</v>
      </c>
      <c r="C35" s="7" t="s">
        <v>319</v>
      </c>
      <c r="D35" s="9">
        <v>342</v>
      </c>
      <c r="E35" s="9">
        <v>1</v>
      </c>
    </row>
    <row r="36" spans="1:5" x14ac:dyDescent="0.3">
      <c r="A36" s="3" t="s">
        <v>286</v>
      </c>
      <c r="B36" s="7" t="s">
        <v>297</v>
      </c>
      <c r="C36" s="7" t="s">
        <v>298</v>
      </c>
      <c r="D36" s="9">
        <v>1303</v>
      </c>
      <c r="E36" s="9">
        <v>0</v>
      </c>
    </row>
    <row r="37" spans="1:5" x14ac:dyDescent="0.3">
      <c r="A37" s="3" t="s">
        <v>286</v>
      </c>
      <c r="B37" s="7" t="s">
        <v>299</v>
      </c>
      <c r="C37" s="7" t="s">
        <v>300</v>
      </c>
      <c r="D37" s="9">
        <v>201</v>
      </c>
      <c r="E37" s="9">
        <v>0</v>
      </c>
    </row>
    <row r="38" spans="1:5" x14ac:dyDescent="0.3">
      <c r="A38" s="3" t="s">
        <v>286</v>
      </c>
      <c r="B38" s="7" t="s">
        <v>299</v>
      </c>
      <c r="C38" s="7" t="s">
        <v>301</v>
      </c>
      <c r="D38" s="9">
        <v>191</v>
      </c>
      <c r="E38" s="9">
        <v>0</v>
      </c>
    </row>
    <row r="39" spans="1:5" x14ac:dyDescent="0.3">
      <c r="A39" s="3" t="s">
        <v>286</v>
      </c>
      <c r="B39" s="7" t="s">
        <v>299</v>
      </c>
      <c r="C39" s="7" t="s">
        <v>302</v>
      </c>
      <c r="D39" s="9">
        <v>232</v>
      </c>
      <c r="E39" s="9">
        <v>0</v>
      </c>
    </row>
    <row r="40" spans="1:5" x14ac:dyDescent="0.3">
      <c r="A40" s="3" t="s">
        <v>286</v>
      </c>
      <c r="B40" s="7" t="s">
        <v>303</v>
      </c>
      <c r="C40" s="7" t="s">
        <v>304</v>
      </c>
      <c r="D40" s="9">
        <v>179</v>
      </c>
      <c r="E40" s="9">
        <v>0</v>
      </c>
    </row>
    <row r="41" spans="1:5" x14ac:dyDescent="0.3">
      <c r="A41" s="3" t="s">
        <v>286</v>
      </c>
      <c r="B41" s="7" t="s">
        <v>303</v>
      </c>
      <c r="C41" s="7" t="s">
        <v>305</v>
      </c>
      <c r="D41" s="9">
        <v>222</v>
      </c>
      <c r="E41" s="9">
        <v>0</v>
      </c>
    </row>
    <row r="42" spans="1:5" x14ac:dyDescent="0.3">
      <c r="A42" s="3" t="s">
        <v>286</v>
      </c>
      <c r="B42" s="7" t="s">
        <v>303</v>
      </c>
      <c r="C42" s="7" t="s">
        <v>306</v>
      </c>
      <c r="D42" s="9">
        <v>210</v>
      </c>
      <c r="E42" s="9">
        <v>0</v>
      </c>
    </row>
    <row r="43" spans="1:5" x14ac:dyDescent="0.3">
      <c r="A43" s="3" t="s">
        <v>286</v>
      </c>
      <c r="B43" s="7" t="s">
        <v>307</v>
      </c>
      <c r="C43" s="7" t="s">
        <v>308</v>
      </c>
      <c r="D43" s="9">
        <v>5563</v>
      </c>
      <c r="E43" s="9">
        <v>0</v>
      </c>
    </row>
    <row r="44" spans="1:5" x14ac:dyDescent="0.3">
      <c r="A44" s="3" t="s">
        <v>286</v>
      </c>
      <c r="B44" s="7" t="s">
        <v>307</v>
      </c>
      <c r="C44" s="7" t="s">
        <v>309</v>
      </c>
      <c r="D44" s="9">
        <v>5463</v>
      </c>
      <c r="E44" s="9">
        <v>0</v>
      </c>
    </row>
    <row r="45" spans="1:5" x14ac:dyDescent="0.3">
      <c r="A45" s="3" t="s">
        <v>286</v>
      </c>
      <c r="B45" s="7" t="s">
        <v>307</v>
      </c>
      <c r="C45" s="7" t="s">
        <v>310</v>
      </c>
      <c r="D45" s="9">
        <v>5306</v>
      </c>
      <c r="E45" s="9">
        <v>0</v>
      </c>
    </row>
    <row r="46" spans="1:5" x14ac:dyDescent="0.3">
      <c r="A46" s="3" t="s">
        <v>286</v>
      </c>
      <c r="B46" s="7" t="s">
        <v>307</v>
      </c>
      <c r="C46" s="7" t="s">
        <v>311</v>
      </c>
      <c r="D46" s="9">
        <v>5917</v>
      </c>
      <c r="E46" s="9">
        <v>0</v>
      </c>
    </row>
    <row r="47" spans="1:5" x14ac:dyDescent="0.3">
      <c r="A47" s="3" t="s">
        <v>286</v>
      </c>
      <c r="B47" s="7" t="s">
        <v>312</v>
      </c>
      <c r="C47" s="7" t="s">
        <v>313</v>
      </c>
      <c r="D47" s="9">
        <v>312</v>
      </c>
      <c r="E47" s="9">
        <v>0</v>
      </c>
    </row>
    <row r="48" spans="1:5" x14ac:dyDescent="0.3">
      <c r="A48" s="3" t="s">
        <v>286</v>
      </c>
      <c r="B48" s="7" t="s">
        <v>312</v>
      </c>
      <c r="C48" s="7" t="s">
        <v>314</v>
      </c>
      <c r="D48" s="9">
        <v>360</v>
      </c>
      <c r="E48" s="9">
        <v>0</v>
      </c>
    </row>
    <row r="49" spans="1:5" x14ac:dyDescent="0.3">
      <c r="A49" s="3" t="s">
        <v>286</v>
      </c>
      <c r="B49" s="7" t="s">
        <v>312</v>
      </c>
      <c r="C49" s="7" t="s">
        <v>315</v>
      </c>
      <c r="D49" s="9">
        <v>333</v>
      </c>
      <c r="E49" s="9">
        <v>0</v>
      </c>
    </row>
    <row r="50" spans="1:5" x14ac:dyDescent="0.3">
      <c r="A50" s="3" t="s">
        <v>286</v>
      </c>
      <c r="B50" s="7" t="s">
        <v>316</v>
      </c>
      <c r="C50" s="7" t="s">
        <v>317</v>
      </c>
      <c r="D50" s="9">
        <v>329</v>
      </c>
      <c r="E50" s="9">
        <v>1</v>
      </c>
    </row>
    <row r="51" spans="1:5" x14ac:dyDescent="0.3">
      <c r="A51" s="3" t="s">
        <v>286</v>
      </c>
      <c r="B51" s="7" t="s">
        <v>316</v>
      </c>
      <c r="C51" s="7" t="s">
        <v>318</v>
      </c>
      <c r="D51" s="9">
        <v>268</v>
      </c>
      <c r="E51" s="9">
        <v>1</v>
      </c>
    </row>
    <row r="52" spans="1:5" x14ac:dyDescent="0.3">
      <c r="A52" s="3" t="s">
        <v>286</v>
      </c>
      <c r="B52" s="7" t="s">
        <v>316</v>
      </c>
      <c r="C52" s="7" t="s">
        <v>319</v>
      </c>
      <c r="D52" s="9">
        <v>336</v>
      </c>
      <c r="E52" s="9">
        <v>0</v>
      </c>
    </row>
    <row r="53" spans="1:5" x14ac:dyDescent="0.3">
      <c r="A53" s="3" t="s">
        <v>287</v>
      </c>
      <c r="B53" s="7" t="s">
        <v>297</v>
      </c>
      <c r="C53" s="7" t="s">
        <v>298</v>
      </c>
      <c r="D53" s="9">
        <v>1302</v>
      </c>
      <c r="E53" s="9">
        <v>0</v>
      </c>
    </row>
    <row r="54" spans="1:5" x14ac:dyDescent="0.3">
      <c r="A54" s="3" t="s">
        <v>287</v>
      </c>
      <c r="B54" s="7" t="s">
        <v>299</v>
      </c>
      <c r="C54" s="7" t="s">
        <v>300</v>
      </c>
      <c r="D54" s="9">
        <v>199</v>
      </c>
      <c r="E54" s="9">
        <v>0</v>
      </c>
    </row>
    <row r="55" spans="1:5" x14ac:dyDescent="0.3">
      <c r="A55" s="3" t="s">
        <v>287</v>
      </c>
      <c r="B55" s="7" t="s">
        <v>299</v>
      </c>
      <c r="C55" s="7" t="s">
        <v>301</v>
      </c>
      <c r="D55" s="9">
        <v>188</v>
      </c>
      <c r="E55" s="9">
        <v>0</v>
      </c>
    </row>
    <row r="56" spans="1:5" x14ac:dyDescent="0.3">
      <c r="A56" s="3" t="s">
        <v>287</v>
      </c>
      <c r="B56" s="7" t="s">
        <v>299</v>
      </c>
      <c r="C56" s="7" t="s">
        <v>302</v>
      </c>
      <c r="D56" s="9">
        <v>232</v>
      </c>
      <c r="E56" s="9">
        <v>0</v>
      </c>
    </row>
    <row r="57" spans="1:5" x14ac:dyDescent="0.3">
      <c r="A57" s="3" t="s">
        <v>287</v>
      </c>
      <c r="B57" s="7" t="s">
        <v>303</v>
      </c>
      <c r="C57" s="7" t="s">
        <v>304</v>
      </c>
      <c r="D57" s="9">
        <v>179</v>
      </c>
      <c r="E57" s="9">
        <v>0</v>
      </c>
    </row>
    <row r="58" spans="1:5" x14ac:dyDescent="0.3">
      <c r="A58" s="3" t="s">
        <v>287</v>
      </c>
      <c r="B58" s="7" t="s">
        <v>303</v>
      </c>
      <c r="C58" s="7" t="s">
        <v>305</v>
      </c>
      <c r="D58" s="9">
        <v>223</v>
      </c>
      <c r="E58" s="9">
        <v>0</v>
      </c>
    </row>
    <row r="59" spans="1:5" x14ac:dyDescent="0.3">
      <c r="A59" s="3" t="s">
        <v>287</v>
      </c>
      <c r="B59" s="7" t="s">
        <v>303</v>
      </c>
      <c r="C59" s="7" t="s">
        <v>306</v>
      </c>
      <c r="D59" s="9">
        <v>209</v>
      </c>
      <c r="E59" s="9">
        <v>0</v>
      </c>
    </row>
    <row r="60" spans="1:5" x14ac:dyDescent="0.3">
      <c r="A60" s="3" t="s">
        <v>287</v>
      </c>
      <c r="B60" s="7" t="s">
        <v>307</v>
      </c>
      <c r="C60" s="7" t="s">
        <v>308</v>
      </c>
      <c r="D60" s="9">
        <v>5654</v>
      </c>
      <c r="E60" s="9">
        <v>1</v>
      </c>
    </row>
    <row r="61" spans="1:5" x14ac:dyDescent="0.3">
      <c r="A61" s="3" t="s">
        <v>287</v>
      </c>
      <c r="B61" s="7" t="s">
        <v>307</v>
      </c>
      <c r="C61" s="7" t="s">
        <v>309</v>
      </c>
      <c r="D61" s="9">
        <v>5358</v>
      </c>
      <c r="E61" s="9">
        <v>0</v>
      </c>
    </row>
    <row r="62" spans="1:5" x14ac:dyDescent="0.3">
      <c r="A62" s="3" t="s">
        <v>287</v>
      </c>
      <c r="B62" s="7" t="s">
        <v>307</v>
      </c>
      <c r="C62" s="7" t="s">
        <v>310</v>
      </c>
      <c r="D62" s="9">
        <v>5282</v>
      </c>
      <c r="E62" s="9">
        <v>0</v>
      </c>
    </row>
    <row r="63" spans="1:5" x14ac:dyDescent="0.3">
      <c r="A63" s="3" t="s">
        <v>287</v>
      </c>
      <c r="B63" s="7" t="s">
        <v>307</v>
      </c>
      <c r="C63" s="7" t="s">
        <v>311</v>
      </c>
      <c r="D63" s="9">
        <v>5873</v>
      </c>
      <c r="E63" s="9">
        <v>0</v>
      </c>
    </row>
    <row r="64" spans="1:5" x14ac:dyDescent="0.3">
      <c r="A64" s="3" t="s">
        <v>287</v>
      </c>
      <c r="B64" s="7" t="s">
        <v>312</v>
      </c>
      <c r="C64" s="7" t="s">
        <v>313</v>
      </c>
      <c r="D64" s="9">
        <v>312</v>
      </c>
      <c r="E64" s="9">
        <v>0</v>
      </c>
    </row>
    <row r="65" spans="1:5" x14ac:dyDescent="0.3">
      <c r="A65" s="3" t="s">
        <v>287</v>
      </c>
      <c r="B65" s="7" t="s">
        <v>312</v>
      </c>
      <c r="C65" s="7" t="s">
        <v>314</v>
      </c>
      <c r="D65" s="9">
        <v>359</v>
      </c>
      <c r="E65" s="9">
        <v>1</v>
      </c>
    </row>
    <row r="66" spans="1:5" x14ac:dyDescent="0.3">
      <c r="A66" s="3" t="s">
        <v>287</v>
      </c>
      <c r="B66" s="7" t="s">
        <v>312</v>
      </c>
      <c r="C66" s="7" t="s">
        <v>315</v>
      </c>
      <c r="D66" s="9">
        <v>332</v>
      </c>
      <c r="E66" s="9">
        <v>0</v>
      </c>
    </row>
    <row r="67" spans="1:5" x14ac:dyDescent="0.3">
      <c r="A67" s="3" t="s">
        <v>287</v>
      </c>
      <c r="B67" s="7" t="s">
        <v>316</v>
      </c>
      <c r="C67" s="7" t="s">
        <v>317</v>
      </c>
      <c r="D67" s="9">
        <v>320</v>
      </c>
      <c r="E67" s="9">
        <v>0</v>
      </c>
    </row>
    <row r="68" spans="1:5" x14ac:dyDescent="0.3">
      <c r="A68" s="3" t="s">
        <v>287</v>
      </c>
      <c r="B68" s="7" t="s">
        <v>316</v>
      </c>
      <c r="C68" s="7" t="s">
        <v>318</v>
      </c>
      <c r="D68" s="9">
        <v>269</v>
      </c>
      <c r="E68" s="9">
        <v>0</v>
      </c>
    </row>
    <row r="69" spans="1:5" x14ac:dyDescent="0.3">
      <c r="A69" s="3" t="s">
        <v>287</v>
      </c>
      <c r="B69" s="7" t="s">
        <v>316</v>
      </c>
      <c r="C69" s="7" t="s">
        <v>319</v>
      </c>
      <c r="D69" s="9">
        <v>337</v>
      </c>
      <c r="E69" s="9">
        <v>0</v>
      </c>
    </row>
    <row r="70" spans="1:5" x14ac:dyDescent="0.3">
      <c r="A70" s="3" t="s">
        <v>288</v>
      </c>
      <c r="B70" s="7" t="s">
        <v>297</v>
      </c>
      <c r="C70" s="7" t="s">
        <v>298</v>
      </c>
      <c r="D70" s="9">
        <v>1296</v>
      </c>
      <c r="E70" s="9">
        <v>0</v>
      </c>
    </row>
    <row r="71" spans="1:5" x14ac:dyDescent="0.3">
      <c r="A71" s="3" t="s">
        <v>288</v>
      </c>
      <c r="B71" s="7" t="s">
        <v>299</v>
      </c>
      <c r="C71" s="7" t="s">
        <v>300</v>
      </c>
      <c r="D71" s="9">
        <v>201</v>
      </c>
      <c r="E71" s="9">
        <v>0</v>
      </c>
    </row>
    <row r="72" spans="1:5" x14ac:dyDescent="0.3">
      <c r="A72" s="3" t="s">
        <v>288</v>
      </c>
      <c r="B72" s="7" t="s">
        <v>299</v>
      </c>
      <c r="C72" s="7" t="s">
        <v>301</v>
      </c>
      <c r="D72" s="9">
        <v>191</v>
      </c>
      <c r="E72" s="9">
        <v>0</v>
      </c>
    </row>
    <row r="73" spans="1:5" x14ac:dyDescent="0.3">
      <c r="A73" s="3" t="s">
        <v>288</v>
      </c>
      <c r="B73" s="7" t="s">
        <v>299</v>
      </c>
      <c r="C73" s="7" t="s">
        <v>302</v>
      </c>
      <c r="D73" s="9">
        <v>229</v>
      </c>
      <c r="E73" s="9">
        <v>0</v>
      </c>
    </row>
    <row r="74" spans="1:5" x14ac:dyDescent="0.3">
      <c r="A74" s="3" t="s">
        <v>288</v>
      </c>
      <c r="B74" s="7" t="s">
        <v>303</v>
      </c>
      <c r="C74" s="7" t="s">
        <v>304</v>
      </c>
      <c r="D74" s="9">
        <v>178</v>
      </c>
      <c r="E74" s="9">
        <v>0</v>
      </c>
    </row>
    <row r="75" spans="1:5" x14ac:dyDescent="0.3">
      <c r="A75" s="3" t="s">
        <v>288</v>
      </c>
      <c r="B75" s="7" t="s">
        <v>303</v>
      </c>
      <c r="C75" s="7" t="s">
        <v>305</v>
      </c>
      <c r="D75" s="9">
        <v>220</v>
      </c>
      <c r="E75" s="9">
        <v>0</v>
      </c>
    </row>
    <row r="76" spans="1:5" x14ac:dyDescent="0.3">
      <c r="A76" s="3" t="s">
        <v>288</v>
      </c>
      <c r="B76" s="7" t="s">
        <v>303</v>
      </c>
      <c r="C76" s="7" t="s">
        <v>306</v>
      </c>
      <c r="D76" s="9">
        <v>209</v>
      </c>
      <c r="E76" s="9">
        <v>0</v>
      </c>
    </row>
    <row r="77" spans="1:5" x14ac:dyDescent="0.3">
      <c r="A77" s="3" t="s">
        <v>288</v>
      </c>
      <c r="B77" s="7" t="s">
        <v>307</v>
      </c>
      <c r="C77" s="7" t="s">
        <v>308</v>
      </c>
      <c r="D77" s="9">
        <v>5576</v>
      </c>
      <c r="E77" s="9">
        <v>0</v>
      </c>
    </row>
    <row r="78" spans="1:5" x14ac:dyDescent="0.3">
      <c r="A78" s="3" t="s">
        <v>288</v>
      </c>
      <c r="B78" s="7" t="s">
        <v>307</v>
      </c>
      <c r="C78" s="7" t="s">
        <v>309</v>
      </c>
      <c r="D78" s="9">
        <v>5459</v>
      </c>
      <c r="E78" s="9">
        <v>0</v>
      </c>
    </row>
    <row r="79" spans="1:5" x14ac:dyDescent="0.3">
      <c r="A79" s="3" t="s">
        <v>288</v>
      </c>
      <c r="B79" s="7" t="s">
        <v>307</v>
      </c>
      <c r="C79" s="7" t="s">
        <v>310</v>
      </c>
      <c r="D79" s="9">
        <v>5333</v>
      </c>
      <c r="E79" s="9">
        <v>0</v>
      </c>
    </row>
    <row r="80" spans="1:5" x14ac:dyDescent="0.3">
      <c r="A80" s="3" t="s">
        <v>288</v>
      </c>
      <c r="B80" s="7" t="s">
        <v>307</v>
      </c>
      <c r="C80" s="7" t="s">
        <v>311</v>
      </c>
      <c r="D80" s="9">
        <v>5829</v>
      </c>
      <c r="E80" s="9">
        <v>0</v>
      </c>
    </row>
    <row r="81" spans="1:5" x14ac:dyDescent="0.3">
      <c r="A81" s="3" t="s">
        <v>288</v>
      </c>
      <c r="B81" s="7" t="s">
        <v>312</v>
      </c>
      <c r="C81" s="7" t="s">
        <v>313</v>
      </c>
      <c r="D81" s="9">
        <v>313</v>
      </c>
      <c r="E81" s="9">
        <v>0</v>
      </c>
    </row>
    <row r="82" spans="1:5" x14ac:dyDescent="0.3">
      <c r="A82" s="3" t="s">
        <v>288</v>
      </c>
      <c r="B82" s="7" t="s">
        <v>312</v>
      </c>
      <c r="C82" s="7" t="s">
        <v>314</v>
      </c>
      <c r="D82" s="9">
        <v>355</v>
      </c>
      <c r="E82" s="9">
        <v>0</v>
      </c>
    </row>
    <row r="83" spans="1:5" x14ac:dyDescent="0.3">
      <c r="A83" s="3" t="s">
        <v>288</v>
      </c>
      <c r="B83" s="7" t="s">
        <v>312</v>
      </c>
      <c r="C83" s="7" t="s">
        <v>315</v>
      </c>
      <c r="D83" s="9">
        <v>332</v>
      </c>
      <c r="E83" s="9">
        <v>0</v>
      </c>
    </row>
    <row r="84" spans="1:5" x14ac:dyDescent="0.3">
      <c r="A84" s="3" t="s">
        <v>288</v>
      </c>
      <c r="B84" s="7" t="s">
        <v>316</v>
      </c>
      <c r="C84" s="7" t="s">
        <v>317</v>
      </c>
      <c r="D84" s="9">
        <v>324</v>
      </c>
      <c r="E84" s="9">
        <v>0</v>
      </c>
    </row>
    <row r="85" spans="1:5" x14ac:dyDescent="0.3">
      <c r="A85" s="3" t="s">
        <v>288</v>
      </c>
      <c r="B85" s="7" t="s">
        <v>316</v>
      </c>
      <c r="C85" s="7" t="s">
        <v>318</v>
      </c>
      <c r="D85" s="9">
        <v>267</v>
      </c>
      <c r="E85" s="9">
        <v>1</v>
      </c>
    </row>
    <row r="86" spans="1:5" x14ac:dyDescent="0.3">
      <c r="A86" s="3" t="s">
        <v>288</v>
      </c>
      <c r="B86" s="7" t="s">
        <v>316</v>
      </c>
      <c r="C86" s="7" t="s">
        <v>319</v>
      </c>
      <c r="D86" s="9">
        <v>333</v>
      </c>
      <c r="E86" s="9">
        <v>1</v>
      </c>
    </row>
    <row r="87" spans="1:5" x14ac:dyDescent="0.3">
      <c r="A87" s="3" t="s">
        <v>289</v>
      </c>
      <c r="B87" s="7" t="s">
        <v>297</v>
      </c>
      <c r="C87" s="7" t="s">
        <v>298</v>
      </c>
      <c r="D87" s="9">
        <v>1283</v>
      </c>
      <c r="E87" s="9">
        <v>0</v>
      </c>
    </row>
    <row r="88" spans="1:5" x14ac:dyDescent="0.3">
      <c r="A88" s="3" t="s">
        <v>289</v>
      </c>
      <c r="B88" s="7" t="s">
        <v>299</v>
      </c>
      <c r="C88" s="7" t="s">
        <v>300</v>
      </c>
      <c r="D88" s="9">
        <v>201</v>
      </c>
      <c r="E88" s="9">
        <v>0</v>
      </c>
    </row>
    <row r="89" spans="1:5" x14ac:dyDescent="0.3">
      <c r="A89" s="3" t="s">
        <v>289</v>
      </c>
      <c r="B89" s="7" t="s">
        <v>299</v>
      </c>
      <c r="C89" s="7" t="s">
        <v>301</v>
      </c>
      <c r="D89" s="9">
        <v>189</v>
      </c>
      <c r="E89" s="9">
        <v>0</v>
      </c>
    </row>
    <row r="90" spans="1:5" x14ac:dyDescent="0.3">
      <c r="A90" s="3" t="s">
        <v>289</v>
      </c>
      <c r="B90" s="7" t="s">
        <v>299</v>
      </c>
      <c r="C90" s="7" t="s">
        <v>302</v>
      </c>
      <c r="D90" s="9">
        <v>228</v>
      </c>
      <c r="E90" s="9">
        <v>0</v>
      </c>
    </row>
    <row r="91" spans="1:5" x14ac:dyDescent="0.3">
      <c r="A91" s="3" t="s">
        <v>289</v>
      </c>
      <c r="B91" s="7" t="s">
        <v>303</v>
      </c>
      <c r="C91" s="7" t="s">
        <v>304</v>
      </c>
      <c r="D91" s="9">
        <v>181</v>
      </c>
      <c r="E91" s="9">
        <v>0</v>
      </c>
    </row>
    <row r="92" spans="1:5" x14ac:dyDescent="0.3">
      <c r="A92" s="3" t="s">
        <v>289</v>
      </c>
      <c r="B92" s="7" t="s">
        <v>303</v>
      </c>
      <c r="C92" s="7" t="s">
        <v>305</v>
      </c>
      <c r="D92" s="9">
        <v>220</v>
      </c>
      <c r="E92" s="9">
        <v>1</v>
      </c>
    </row>
    <row r="93" spans="1:5" x14ac:dyDescent="0.3">
      <c r="A93" s="3" t="s">
        <v>289</v>
      </c>
      <c r="B93" s="7" t="s">
        <v>303</v>
      </c>
      <c r="C93" s="7" t="s">
        <v>306</v>
      </c>
      <c r="D93" s="9">
        <v>209</v>
      </c>
      <c r="E93" s="9">
        <v>0</v>
      </c>
    </row>
    <row r="94" spans="1:5" x14ac:dyDescent="0.3">
      <c r="A94" s="3" t="s">
        <v>289</v>
      </c>
      <c r="B94" s="7" t="s">
        <v>307</v>
      </c>
      <c r="C94" s="7" t="s">
        <v>308</v>
      </c>
      <c r="D94" s="9">
        <v>5596</v>
      </c>
      <c r="E94" s="9">
        <v>0</v>
      </c>
    </row>
    <row r="95" spans="1:5" x14ac:dyDescent="0.3">
      <c r="A95" s="3" t="s">
        <v>289</v>
      </c>
      <c r="B95" s="7" t="s">
        <v>307</v>
      </c>
      <c r="C95" s="7" t="s">
        <v>309</v>
      </c>
      <c r="D95" s="9">
        <v>5358</v>
      </c>
      <c r="E95" s="9">
        <v>0</v>
      </c>
    </row>
    <row r="96" spans="1:5" x14ac:dyDescent="0.3">
      <c r="A96" s="3" t="s">
        <v>289</v>
      </c>
      <c r="B96" s="7" t="s">
        <v>307</v>
      </c>
      <c r="C96" s="7" t="s">
        <v>310</v>
      </c>
      <c r="D96" s="9">
        <v>5223</v>
      </c>
      <c r="E96" s="9">
        <v>0</v>
      </c>
    </row>
    <row r="97" spans="1:5" x14ac:dyDescent="0.3">
      <c r="A97" s="3" t="s">
        <v>289</v>
      </c>
      <c r="B97" s="7" t="s">
        <v>307</v>
      </c>
      <c r="C97" s="7" t="s">
        <v>311</v>
      </c>
      <c r="D97" s="9">
        <v>5977</v>
      </c>
      <c r="E97" s="9">
        <v>0</v>
      </c>
    </row>
    <row r="98" spans="1:5" x14ac:dyDescent="0.3">
      <c r="A98" s="3" t="s">
        <v>289</v>
      </c>
      <c r="B98" s="7" t="s">
        <v>312</v>
      </c>
      <c r="C98" s="7" t="s">
        <v>313</v>
      </c>
      <c r="D98" s="9">
        <v>312</v>
      </c>
      <c r="E98" s="9">
        <v>0</v>
      </c>
    </row>
    <row r="99" spans="1:5" x14ac:dyDescent="0.3">
      <c r="A99" s="3" t="s">
        <v>289</v>
      </c>
      <c r="B99" s="7" t="s">
        <v>312</v>
      </c>
      <c r="C99" s="7" t="s">
        <v>314</v>
      </c>
      <c r="D99" s="9">
        <v>360</v>
      </c>
      <c r="E99" s="9">
        <v>1</v>
      </c>
    </row>
    <row r="100" spans="1:5" x14ac:dyDescent="0.3">
      <c r="A100" s="3" t="s">
        <v>289</v>
      </c>
      <c r="B100" s="7" t="s">
        <v>312</v>
      </c>
      <c r="C100" s="7" t="s">
        <v>315</v>
      </c>
      <c r="D100" s="9">
        <v>327</v>
      </c>
      <c r="E100" s="9">
        <v>1</v>
      </c>
    </row>
    <row r="101" spans="1:5" x14ac:dyDescent="0.3">
      <c r="A101" s="3" t="s">
        <v>289</v>
      </c>
      <c r="B101" s="7" t="s">
        <v>316</v>
      </c>
      <c r="C101" s="7" t="s">
        <v>317</v>
      </c>
      <c r="D101" s="9">
        <v>323</v>
      </c>
      <c r="E101" s="9">
        <v>0</v>
      </c>
    </row>
    <row r="102" spans="1:5" x14ac:dyDescent="0.3">
      <c r="A102" s="3" t="s">
        <v>289</v>
      </c>
      <c r="B102" s="7" t="s">
        <v>316</v>
      </c>
      <c r="C102" s="7" t="s">
        <v>318</v>
      </c>
      <c r="D102" s="9">
        <v>271</v>
      </c>
      <c r="E102" s="9">
        <v>0</v>
      </c>
    </row>
    <row r="103" spans="1:5" x14ac:dyDescent="0.3">
      <c r="A103" s="3" t="s">
        <v>289</v>
      </c>
      <c r="B103" s="7" t="s">
        <v>316</v>
      </c>
      <c r="C103" s="7" t="s">
        <v>319</v>
      </c>
      <c r="D103" s="9">
        <v>336</v>
      </c>
      <c r="E103" s="9">
        <v>0</v>
      </c>
    </row>
    <row r="104" spans="1:5" x14ac:dyDescent="0.3">
      <c r="A104" s="3" t="s">
        <v>290</v>
      </c>
      <c r="B104" s="7" t="s">
        <v>297</v>
      </c>
      <c r="C104" s="7" t="s">
        <v>298</v>
      </c>
      <c r="D104" s="9">
        <v>1281</v>
      </c>
      <c r="E104" s="9">
        <v>0</v>
      </c>
    </row>
    <row r="105" spans="1:5" x14ac:dyDescent="0.3">
      <c r="A105" s="3" t="s">
        <v>290</v>
      </c>
      <c r="B105" s="7" t="s">
        <v>299</v>
      </c>
      <c r="C105" s="7" t="s">
        <v>300</v>
      </c>
      <c r="D105" s="9">
        <v>199</v>
      </c>
      <c r="E105" s="9">
        <v>1</v>
      </c>
    </row>
    <row r="106" spans="1:5" x14ac:dyDescent="0.3">
      <c r="A106" s="3" t="s">
        <v>290</v>
      </c>
      <c r="B106" s="7" t="s">
        <v>299</v>
      </c>
      <c r="C106" s="7" t="s">
        <v>301</v>
      </c>
      <c r="D106" s="9">
        <v>187</v>
      </c>
      <c r="E106" s="9">
        <v>0</v>
      </c>
    </row>
    <row r="107" spans="1:5" x14ac:dyDescent="0.3">
      <c r="A107" s="3" t="s">
        <v>290</v>
      </c>
      <c r="B107" s="7" t="s">
        <v>299</v>
      </c>
      <c r="C107" s="7" t="s">
        <v>302</v>
      </c>
      <c r="D107" s="9">
        <v>231</v>
      </c>
      <c r="E107" s="9">
        <v>0</v>
      </c>
    </row>
    <row r="108" spans="1:5" x14ac:dyDescent="0.3">
      <c r="A108" s="3" t="s">
        <v>290</v>
      </c>
      <c r="B108" s="7" t="s">
        <v>303</v>
      </c>
      <c r="C108" s="7" t="s">
        <v>304</v>
      </c>
      <c r="D108" s="9">
        <v>178</v>
      </c>
      <c r="E108" s="9">
        <v>1</v>
      </c>
    </row>
    <row r="109" spans="1:5" x14ac:dyDescent="0.3">
      <c r="A109" s="3" t="s">
        <v>290</v>
      </c>
      <c r="B109" s="7" t="s">
        <v>303</v>
      </c>
      <c r="C109" s="7" t="s">
        <v>305</v>
      </c>
      <c r="D109" s="9">
        <v>222</v>
      </c>
      <c r="E109" s="9">
        <v>0</v>
      </c>
    </row>
    <row r="110" spans="1:5" x14ac:dyDescent="0.3">
      <c r="A110" s="3" t="s">
        <v>290</v>
      </c>
      <c r="B110" s="7" t="s">
        <v>303</v>
      </c>
      <c r="C110" s="7" t="s">
        <v>306</v>
      </c>
      <c r="D110" s="9">
        <v>210</v>
      </c>
      <c r="E110" s="9">
        <v>0</v>
      </c>
    </row>
    <row r="111" spans="1:5" x14ac:dyDescent="0.3">
      <c r="A111" s="3" t="s">
        <v>290</v>
      </c>
      <c r="B111" s="7" t="s">
        <v>307</v>
      </c>
      <c r="C111" s="7" t="s">
        <v>308</v>
      </c>
      <c r="D111" s="9">
        <v>5624</v>
      </c>
      <c r="E111" s="9">
        <v>0</v>
      </c>
    </row>
    <row r="112" spans="1:5" x14ac:dyDescent="0.3">
      <c r="A112" s="3" t="s">
        <v>290</v>
      </c>
      <c r="B112" s="7" t="s">
        <v>307</v>
      </c>
      <c r="C112" s="7" t="s">
        <v>309</v>
      </c>
      <c r="D112" s="9">
        <v>5463</v>
      </c>
      <c r="E112" s="9">
        <v>0</v>
      </c>
    </row>
    <row r="113" spans="1:5" x14ac:dyDescent="0.3">
      <c r="A113" s="3" t="s">
        <v>290</v>
      </c>
      <c r="B113" s="7" t="s">
        <v>307</v>
      </c>
      <c r="C113" s="7" t="s">
        <v>310</v>
      </c>
      <c r="D113" s="9">
        <v>5269</v>
      </c>
      <c r="E113" s="9">
        <v>0</v>
      </c>
    </row>
    <row r="114" spans="1:5" x14ac:dyDescent="0.3">
      <c r="A114" s="3" t="s">
        <v>290</v>
      </c>
      <c r="B114" s="7" t="s">
        <v>307</v>
      </c>
      <c r="C114" s="7" t="s">
        <v>311</v>
      </c>
      <c r="D114" s="9">
        <v>5995</v>
      </c>
      <c r="E114" s="9">
        <v>0</v>
      </c>
    </row>
    <row r="115" spans="1:5" x14ac:dyDescent="0.3">
      <c r="A115" s="3" t="s">
        <v>290</v>
      </c>
      <c r="B115" s="7" t="s">
        <v>312</v>
      </c>
      <c r="C115" s="7" t="s">
        <v>313</v>
      </c>
      <c r="D115" s="9">
        <v>309</v>
      </c>
      <c r="E115" s="9">
        <v>0</v>
      </c>
    </row>
    <row r="116" spans="1:5" x14ac:dyDescent="0.3">
      <c r="A116" s="3" t="s">
        <v>290</v>
      </c>
      <c r="B116" s="7" t="s">
        <v>312</v>
      </c>
      <c r="C116" s="7" t="s">
        <v>314</v>
      </c>
      <c r="D116" s="9">
        <v>357</v>
      </c>
      <c r="E116" s="9">
        <v>0</v>
      </c>
    </row>
    <row r="117" spans="1:5" x14ac:dyDescent="0.3">
      <c r="A117" s="3" t="s">
        <v>290</v>
      </c>
      <c r="B117" s="7" t="s">
        <v>312</v>
      </c>
      <c r="C117" s="7" t="s">
        <v>315</v>
      </c>
      <c r="D117" s="9">
        <v>330</v>
      </c>
      <c r="E117" s="9">
        <v>1</v>
      </c>
    </row>
    <row r="118" spans="1:5" x14ac:dyDescent="0.3">
      <c r="A118" s="3" t="s">
        <v>290</v>
      </c>
      <c r="B118" s="7" t="s">
        <v>316</v>
      </c>
      <c r="C118" s="7" t="s">
        <v>317</v>
      </c>
      <c r="D118" s="9">
        <v>327</v>
      </c>
      <c r="E118" s="9">
        <v>0</v>
      </c>
    </row>
    <row r="119" spans="1:5" x14ac:dyDescent="0.3">
      <c r="A119" s="3" t="s">
        <v>290</v>
      </c>
      <c r="B119" s="7" t="s">
        <v>316</v>
      </c>
      <c r="C119" s="7" t="s">
        <v>318</v>
      </c>
      <c r="D119" s="9">
        <v>269</v>
      </c>
      <c r="E119" s="9">
        <v>0</v>
      </c>
    </row>
    <row r="120" spans="1:5" x14ac:dyDescent="0.3">
      <c r="A120" s="3" t="s">
        <v>290</v>
      </c>
      <c r="B120" s="7" t="s">
        <v>316</v>
      </c>
      <c r="C120" s="7" t="s">
        <v>319</v>
      </c>
      <c r="D120" s="9">
        <v>333</v>
      </c>
      <c r="E120" s="9">
        <v>0</v>
      </c>
    </row>
    <row r="121" spans="1:5" x14ac:dyDescent="0.3">
      <c r="A121" s="3" t="s">
        <v>291</v>
      </c>
      <c r="B121" s="7" t="s">
        <v>297</v>
      </c>
      <c r="C121" s="7" t="s">
        <v>298</v>
      </c>
      <c r="D121" s="9">
        <v>1295</v>
      </c>
      <c r="E121" s="9">
        <v>0</v>
      </c>
    </row>
    <row r="122" spans="1:5" x14ac:dyDescent="0.3">
      <c r="A122" s="3" t="s">
        <v>291</v>
      </c>
      <c r="B122" s="7" t="s">
        <v>299</v>
      </c>
      <c r="C122" s="7" t="s">
        <v>300</v>
      </c>
      <c r="D122" s="9">
        <v>202</v>
      </c>
      <c r="E122" s="9">
        <v>0</v>
      </c>
    </row>
    <row r="123" spans="1:5" x14ac:dyDescent="0.3">
      <c r="A123" s="3" t="s">
        <v>291</v>
      </c>
      <c r="B123" s="7" t="s">
        <v>299</v>
      </c>
      <c r="C123" s="7" t="s">
        <v>301</v>
      </c>
      <c r="D123" s="9">
        <v>193</v>
      </c>
      <c r="E123" s="9">
        <v>0</v>
      </c>
    </row>
    <row r="124" spans="1:5" x14ac:dyDescent="0.3">
      <c r="A124" s="3" t="s">
        <v>291</v>
      </c>
      <c r="B124" s="7" t="s">
        <v>299</v>
      </c>
      <c r="C124" s="7" t="s">
        <v>302</v>
      </c>
      <c r="D124" s="9">
        <v>229</v>
      </c>
      <c r="E124" s="9">
        <v>0</v>
      </c>
    </row>
    <row r="125" spans="1:5" x14ac:dyDescent="0.3">
      <c r="A125" s="3" t="s">
        <v>291</v>
      </c>
      <c r="B125" s="7" t="s">
        <v>303</v>
      </c>
      <c r="C125" s="7" t="s">
        <v>304</v>
      </c>
      <c r="D125" s="9">
        <v>182</v>
      </c>
      <c r="E125" s="9">
        <v>1</v>
      </c>
    </row>
    <row r="126" spans="1:5" x14ac:dyDescent="0.3">
      <c r="A126" s="3" t="s">
        <v>291</v>
      </c>
      <c r="B126" s="7" t="s">
        <v>303</v>
      </c>
      <c r="C126" s="7" t="s">
        <v>305</v>
      </c>
      <c r="D126" s="9">
        <v>221</v>
      </c>
      <c r="E126" s="9">
        <v>0</v>
      </c>
    </row>
    <row r="127" spans="1:5" x14ac:dyDescent="0.3">
      <c r="A127" s="3" t="s">
        <v>291</v>
      </c>
      <c r="B127" s="7" t="s">
        <v>303</v>
      </c>
      <c r="C127" s="7" t="s">
        <v>306</v>
      </c>
      <c r="D127" s="9">
        <v>207</v>
      </c>
      <c r="E127" s="9">
        <v>0</v>
      </c>
    </row>
    <row r="128" spans="1:5" x14ac:dyDescent="0.3">
      <c r="A128" s="3" t="s">
        <v>291</v>
      </c>
      <c r="B128" s="7" t="s">
        <v>307</v>
      </c>
      <c r="C128" s="7" t="s">
        <v>308</v>
      </c>
      <c r="D128" s="9">
        <v>5533</v>
      </c>
      <c r="E128" s="9">
        <v>0</v>
      </c>
    </row>
    <row r="129" spans="1:5" x14ac:dyDescent="0.3">
      <c r="A129" s="3" t="s">
        <v>291</v>
      </c>
      <c r="B129" s="7" t="s">
        <v>307</v>
      </c>
      <c r="C129" s="7" t="s">
        <v>309</v>
      </c>
      <c r="D129" s="9">
        <v>5415</v>
      </c>
      <c r="E129" s="9">
        <v>0</v>
      </c>
    </row>
    <row r="130" spans="1:5" x14ac:dyDescent="0.3">
      <c r="A130" s="3" t="s">
        <v>291</v>
      </c>
      <c r="B130" s="7" t="s">
        <v>307</v>
      </c>
      <c r="C130" s="7" t="s">
        <v>310</v>
      </c>
      <c r="D130" s="9">
        <v>5251</v>
      </c>
      <c r="E130" s="9">
        <v>1</v>
      </c>
    </row>
    <row r="131" spans="1:5" x14ac:dyDescent="0.3">
      <c r="A131" s="3" t="s">
        <v>291</v>
      </c>
      <c r="B131" s="7" t="s">
        <v>307</v>
      </c>
      <c r="C131" s="7" t="s">
        <v>311</v>
      </c>
      <c r="D131" s="9">
        <v>5840</v>
      </c>
      <c r="E131" s="9">
        <v>0</v>
      </c>
    </row>
    <row r="132" spans="1:5" x14ac:dyDescent="0.3">
      <c r="A132" s="3" t="s">
        <v>291</v>
      </c>
      <c r="B132" s="7" t="s">
        <v>312</v>
      </c>
      <c r="C132" s="7" t="s">
        <v>313</v>
      </c>
      <c r="D132" s="9">
        <v>309</v>
      </c>
      <c r="E132" s="9">
        <v>0</v>
      </c>
    </row>
    <row r="133" spans="1:5" x14ac:dyDescent="0.3">
      <c r="A133" s="3" t="s">
        <v>291</v>
      </c>
      <c r="B133" s="7" t="s">
        <v>312</v>
      </c>
      <c r="C133" s="7" t="s">
        <v>314</v>
      </c>
      <c r="D133" s="9">
        <v>361</v>
      </c>
      <c r="E133" s="9">
        <v>0</v>
      </c>
    </row>
    <row r="134" spans="1:5" x14ac:dyDescent="0.3">
      <c r="A134" s="3" t="s">
        <v>291</v>
      </c>
      <c r="B134" s="7" t="s">
        <v>312</v>
      </c>
      <c r="C134" s="7" t="s">
        <v>315</v>
      </c>
      <c r="D134" s="9">
        <v>325</v>
      </c>
      <c r="E134" s="9">
        <v>0</v>
      </c>
    </row>
    <row r="135" spans="1:5" x14ac:dyDescent="0.3">
      <c r="A135" s="3" t="s">
        <v>291</v>
      </c>
      <c r="B135" s="7" t="s">
        <v>316</v>
      </c>
      <c r="C135" s="7" t="s">
        <v>317</v>
      </c>
      <c r="D135" s="9">
        <v>322</v>
      </c>
      <c r="E135" s="9">
        <v>0</v>
      </c>
    </row>
    <row r="136" spans="1:5" x14ac:dyDescent="0.3">
      <c r="A136" s="3" t="s">
        <v>291</v>
      </c>
      <c r="B136" s="7" t="s">
        <v>316</v>
      </c>
      <c r="C136" s="7" t="s">
        <v>318</v>
      </c>
      <c r="D136" s="9">
        <v>271</v>
      </c>
      <c r="E136" s="9">
        <v>0</v>
      </c>
    </row>
    <row r="137" spans="1:5" x14ac:dyDescent="0.3">
      <c r="A137" s="3" t="s">
        <v>291</v>
      </c>
      <c r="B137" s="7" t="s">
        <v>316</v>
      </c>
      <c r="C137" s="7" t="s">
        <v>319</v>
      </c>
      <c r="D137" s="9">
        <v>337</v>
      </c>
      <c r="E137" s="9">
        <v>0</v>
      </c>
    </row>
    <row r="138" spans="1:5" x14ac:dyDescent="0.3">
      <c r="A138" s="3" t="s">
        <v>292</v>
      </c>
      <c r="B138" s="7" t="s">
        <v>297</v>
      </c>
      <c r="C138" s="7" t="s">
        <v>298</v>
      </c>
      <c r="D138" s="9">
        <v>1298</v>
      </c>
      <c r="E138" s="9">
        <v>1</v>
      </c>
    </row>
    <row r="139" spans="1:5" x14ac:dyDescent="0.3">
      <c r="A139" s="3" t="s">
        <v>292</v>
      </c>
      <c r="B139" s="7" t="s">
        <v>299</v>
      </c>
      <c r="C139" s="7" t="s">
        <v>300</v>
      </c>
      <c r="D139" s="9">
        <v>198</v>
      </c>
      <c r="E139" s="9">
        <v>1</v>
      </c>
    </row>
    <row r="140" spans="1:5" x14ac:dyDescent="0.3">
      <c r="A140" s="3" t="s">
        <v>292</v>
      </c>
      <c r="B140" s="7" t="s">
        <v>299</v>
      </c>
      <c r="C140" s="7" t="s">
        <v>301</v>
      </c>
      <c r="D140" s="9">
        <v>191</v>
      </c>
      <c r="E140" s="9">
        <v>1</v>
      </c>
    </row>
    <row r="141" spans="1:5" x14ac:dyDescent="0.3">
      <c r="A141" s="3" t="s">
        <v>292</v>
      </c>
      <c r="B141" s="7" t="s">
        <v>299</v>
      </c>
      <c r="C141" s="7" t="s">
        <v>302</v>
      </c>
      <c r="D141" s="9">
        <v>230</v>
      </c>
      <c r="E141" s="9">
        <v>0</v>
      </c>
    </row>
    <row r="142" spans="1:5" x14ac:dyDescent="0.3">
      <c r="A142" s="3" t="s">
        <v>292</v>
      </c>
      <c r="B142" s="7" t="s">
        <v>303</v>
      </c>
      <c r="C142" s="7" t="s">
        <v>304</v>
      </c>
      <c r="D142" s="9">
        <v>181</v>
      </c>
      <c r="E142" s="9">
        <v>0</v>
      </c>
    </row>
    <row r="143" spans="1:5" x14ac:dyDescent="0.3">
      <c r="A143" s="3" t="s">
        <v>292</v>
      </c>
      <c r="B143" s="7" t="s">
        <v>303</v>
      </c>
      <c r="C143" s="7" t="s">
        <v>305</v>
      </c>
      <c r="D143" s="9">
        <v>215</v>
      </c>
      <c r="E143" s="9">
        <v>0</v>
      </c>
    </row>
    <row r="144" spans="1:5" x14ac:dyDescent="0.3">
      <c r="A144" s="3" t="s">
        <v>292</v>
      </c>
      <c r="B144" s="7" t="s">
        <v>303</v>
      </c>
      <c r="C144" s="7" t="s">
        <v>306</v>
      </c>
      <c r="D144" s="9">
        <v>208</v>
      </c>
      <c r="E144" s="9">
        <v>1</v>
      </c>
    </row>
    <row r="145" spans="1:5" x14ac:dyDescent="0.3">
      <c r="A145" s="3" t="s">
        <v>292</v>
      </c>
      <c r="B145" s="7" t="s">
        <v>307</v>
      </c>
      <c r="C145" s="7" t="s">
        <v>308</v>
      </c>
      <c r="D145" s="9">
        <v>5554</v>
      </c>
      <c r="E145" s="9">
        <v>0</v>
      </c>
    </row>
    <row r="146" spans="1:5" x14ac:dyDescent="0.3">
      <c r="A146" s="3" t="s">
        <v>292</v>
      </c>
      <c r="B146" s="7" t="s">
        <v>307</v>
      </c>
      <c r="C146" s="7" t="s">
        <v>309</v>
      </c>
      <c r="D146" s="9">
        <v>5427</v>
      </c>
      <c r="E146" s="9">
        <v>0</v>
      </c>
    </row>
    <row r="147" spans="1:5" x14ac:dyDescent="0.3">
      <c r="A147" s="3" t="s">
        <v>292</v>
      </c>
      <c r="B147" s="7" t="s">
        <v>307</v>
      </c>
      <c r="C147" s="7" t="s">
        <v>310</v>
      </c>
      <c r="D147" s="9">
        <v>5268</v>
      </c>
      <c r="E147" s="9">
        <v>1</v>
      </c>
    </row>
    <row r="148" spans="1:5" x14ac:dyDescent="0.3">
      <c r="A148" s="3" t="s">
        <v>292</v>
      </c>
      <c r="B148" s="7" t="s">
        <v>307</v>
      </c>
      <c r="C148" s="7" t="s">
        <v>311</v>
      </c>
      <c r="D148" s="9">
        <v>5801</v>
      </c>
      <c r="E148" s="9">
        <v>0</v>
      </c>
    </row>
    <row r="149" spans="1:5" x14ac:dyDescent="0.3">
      <c r="A149" s="3" t="s">
        <v>292</v>
      </c>
      <c r="B149" s="7" t="s">
        <v>312</v>
      </c>
      <c r="C149" s="7" t="s">
        <v>313</v>
      </c>
      <c r="D149" s="9">
        <v>311</v>
      </c>
      <c r="E149" s="9">
        <v>0</v>
      </c>
    </row>
    <row r="150" spans="1:5" x14ac:dyDescent="0.3">
      <c r="A150" s="3" t="s">
        <v>292</v>
      </c>
      <c r="B150" s="7" t="s">
        <v>312</v>
      </c>
      <c r="C150" s="7" t="s">
        <v>314</v>
      </c>
      <c r="D150" s="9">
        <v>367</v>
      </c>
      <c r="E150" s="9">
        <v>0</v>
      </c>
    </row>
    <row r="151" spans="1:5" x14ac:dyDescent="0.3">
      <c r="A151" s="3" t="s">
        <v>292</v>
      </c>
      <c r="B151" s="7" t="s">
        <v>312</v>
      </c>
      <c r="C151" s="7" t="s">
        <v>315</v>
      </c>
      <c r="D151" s="9">
        <v>334</v>
      </c>
      <c r="E151" s="9">
        <v>1</v>
      </c>
    </row>
    <row r="152" spans="1:5" x14ac:dyDescent="0.3">
      <c r="A152" s="3" t="s">
        <v>292</v>
      </c>
      <c r="B152" s="7" t="s">
        <v>316</v>
      </c>
      <c r="C152" s="7" t="s">
        <v>317</v>
      </c>
      <c r="D152" s="9">
        <v>328</v>
      </c>
      <c r="E152" s="9">
        <v>0</v>
      </c>
    </row>
    <row r="153" spans="1:5" x14ac:dyDescent="0.3">
      <c r="A153" s="3" t="s">
        <v>292</v>
      </c>
      <c r="B153" s="7" t="s">
        <v>316</v>
      </c>
      <c r="C153" s="7" t="s">
        <v>318</v>
      </c>
      <c r="D153" s="9">
        <v>278</v>
      </c>
      <c r="E153" s="9">
        <v>0</v>
      </c>
    </row>
    <row r="154" spans="1:5" x14ac:dyDescent="0.3">
      <c r="A154" s="3" t="s">
        <v>292</v>
      </c>
      <c r="B154" s="7" t="s">
        <v>316</v>
      </c>
      <c r="C154" s="7" t="s">
        <v>319</v>
      </c>
      <c r="D154" s="9">
        <v>336</v>
      </c>
      <c r="E154" s="9">
        <v>0</v>
      </c>
    </row>
    <row r="155" spans="1:5" x14ac:dyDescent="0.3">
      <c r="A155" s="3" t="s">
        <v>293</v>
      </c>
      <c r="B155" s="7" t="s">
        <v>297</v>
      </c>
      <c r="C155" s="7" t="s">
        <v>298</v>
      </c>
      <c r="D155" s="9">
        <v>1311</v>
      </c>
      <c r="E155" s="9">
        <v>0</v>
      </c>
    </row>
    <row r="156" spans="1:5" x14ac:dyDescent="0.3">
      <c r="A156" s="3" t="s">
        <v>293</v>
      </c>
      <c r="B156" s="7" t="s">
        <v>299</v>
      </c>
      <c r="C156" s="7" t="s">
        <v>300</v>
      </c>
      <c r="D156" s="9">
        <v>199</v>
      </c>
      <c r="E156" s="9">
        <v>0</v>
      </c>
    </row>
    <row r="157" spans="1:5" x14ac:dyDescent="0.3">
      <c r="A157" s="3" t="s">
        <v>293</v>
      </c>
      <c r="B157" s="7" t="s">
        <v>299</v>
      </c>
      <c r="C157" s="7" t="s">
        <v>301</v>
      </c>
      <c r="D157" s="9">
        <v>188</v>
      </c>
      <c r="E157" s="9">
        <v>1</v>
      </c>
    </row>
    <row r="158" spans="1:5" x14ac:dyDescent="0.3">
      <c r="A158" s="3" t="s">
        <v>293</v>
      </c>
      <c r="B158" s="7" t="s">
        <v>299</v>
      </c>
      <c r="C158" s="7" t="s">
        <v>302</v>
      </c>
      <c r="D158" s="9">
        <v>231</v>
      </c>
      <c r="E158" s="9">
        <v>0</v>
      </c>
    </row>
    <row r="159" spans="1:5" x14ac:dyDescent="0.3">
      <c r="A159" s="3" t="s">
        <v>293</v>
      </c>
      <c r="B159" s="7" t="s">
        <v>303</v>
      </c>
      <c r="C159" s="7" t="s">
        <v>304</v>
      </c>
      <c r="D159" s="9">
        <v>182</v>
      </c>
      <c r="E159" s="9">
        <v>0</v>
      </c>
    </row>
    <row r="160" spans="1:5" x14ac:dyDescent="0.3">
      <c r="A160" s="3" t="s">
        <v>293</v>
      </c>
      <c r="B160" s="7" t="s">
        <v>303</v>
      </c>
      <c r="C160" s="7" t="s">
        <v>305</v>
      </c>
      <c r="D160" s="9">
        <v>217</v>
      </c>
      <c r="E160" s="9">
        <v>0</v>
      </c>
    </row>
    <row r="161" spans="1:5" x14ac:dyDescent="0.3">
      <c r="A161" s="3" t="s">
        <v>293</v>
      </c>
      <c r="B161" s="7" t="s">
        <v>303</v>
      </c>
      <c r="C161" s="7" t="s">
        <v>306</v>
      </c>
      <c r="D161" s="9">
        <v>210</v>
      </c>
      <c r="E161" s="9">
        <v>0</v>
      </c>
    </row>
    <row r="162" spans="1:5" x14ac:dyDescent="0.3">
      <c r="A162" s="3" t="s">
        <v>293</v>
      </c>
      <c r="B162" s="7" t="s">
        <v>307</v>
      </c>
      <c r="C162" s="7" t="s">
        <v>308</v>
      </c>
      <c r="D162" s="9">
        <v>5559</v>
      </c>
      <c r="E162" s="9">
        <v>0</v>
      </c>
    </row>
    <row r="163" spans="1:5" x14ac:dyDescent="0.3">
      <c r="A163" s="3" t="s">
        <v>293</v>
      </c>
      <c r="B163" s="7" t="s">
        <v>307</v>
      </c>
      <c r="C163" s="7" t="s">
        <v>309</v>
      </c>
      <c r="D163" s="9">
        <v>5566</v>
      </c>
      <c r="E163" s="9">
        <v>0</v>
      </c>
    </row>
    <row r="164" spans="1:5" x14ac:dyDescent="0.3">
      <c r="A164" s="3" t="s">
        <v>293</v>
      </c>
      <c r="B164" s="7" t="s">
        <v>307</v>
      </c>
      <c r="C164" s="7" t="s">
        <v>310</v>
      </c>
      <c r="D164" s="9">
        <v>5256</v>
      </c>
      <c r="E164" s="9">
        <v>0</v>
      </c>
    </row>
    <row r="165" spans="1:5" x14ac:dyDescent="0.3">
      <c r="A165" s="3" t="s">
        <v>293</v>
      </c>
      <c r="B165" s="7" t="s">
        <v>307</v>
      </c>
      <c r="C165" s="7" t="s">
        <v>311</v>
      </c>
      <c r="D165" s="9">
        <v>5898</v>
      </c>
      <c r="E165" s="9">
        <v>0</v>
      </c>
    </row>
    <row r="166" spans="1:5" x14ac:dyDescent="0.3">
      <c r="A166" s="3" t="s">
        <v>293</v>
      </c>
      <c r="B166" s="7" t="s">
        <v>312</v>
      </c>
      <c r="C166" s="7" t="s">
        <v>313</v>
      </c>
      <c r="D166" s="9">
        <v>308</v>
      </c>
      <c r="E166" s="9">
        <v>0</v>
      </c>
    </row>
    <row r="167" spans="1:5" x14ac:dyDescent="0.3">
      <c r="A167" s="3" t="s">
        <v>293</v>
      </c>
      <c r="B167" s="7" t="s">
        <v>312</v>
      </c>
      <c r="C167" s="7" t="s">
        <v>314</v>
      </c>
      <c r="D167" s="9">
        <v>366</v>
      </c>
      <c r="E167" s="9">
        <v>1</v>
      </c>
    </row>
    <row r="168" spans="1:5" x14ac:dyDescent="0.3">
      <c r="A168" s="3" t="s">
        <v>293</v>
      </c>
      <c r="B168" s="7" t="s">
        <v>312</v>
      </c>
      <c r="C168" s="7" t="s">
        <v>315</v>
      </c>
      <c r="D168" s="9">
        <v>327</v>
      </c>
      <c r="E168" s="9">
        <v>0</v>
      </c>
    </row>
    <row r="169" spans="1:5" x14ac:dyDescent="0.3">
      <c r="A169" s="3" t="s">
        <v>293</v>
      </c>
      <c r="B169" s="7" t="s">
        <v>316</v>
      </c>
      <c r="C169" s="7" t="s">
        <v>317</v>
      </c>
      <c r="D169" s="9">
        <v>325</v>
      </c>
      <c r="E169" s="9">
        <v>1</v>
      </c>
    </row>
    <row r="170" spans="1:5" x14ac:dyDescent="0.3">
      <c r="A170" s="3" t="s">
        <v>293</v>
      </c>
      <c r="B170" s="7" t="s">
        <v>316</v>
      </c>
      <c r="C170" s="7" t="s">
        <v>318</v>
      </c>
      <c r="D170" s="9">
        <v>270</v>
      </c>
      <c r="E170" s="9">
        <v>0</v>
      </c>
    </row>
    <row r="171" spans="1:5" x14ac:dyDescent="0.3">
      <c r="A171" s="3" t="s">
        <v>293</v>
      </c>
      <c r="B171" s="7" t="s">
        <v>316</v>
      </c>
      <c r="C171" s="7" t="s">
        <v>319</v>
      </c>
      <c r="D171" s="9">
        <v>338</v>
      </c>
      <c r="E171" s="9">
        <v>0</v>
      </c>
    </row>
    <row r="172" spans="1:5" x14ac:dyDescent="0.3">
      <c r="A172" s="3" t="s">
        <v>294</v>
      </c>
      <c r="B172" s="7" t="s">
        <v>297</v>
      </c>
      <c r="C172" s="7" t="s">
        <v>298</v>
      </c>
      <c r="D172" s="9">
        <v>1303</v>
      </c>
      <c r="E172" s="9">
        <v>0</v>
      </c>
    </row>
    <row r="173" spans="1:5" x14ac:dyDescent="0.3">
      <c r="A173" s="3" t="s">
        <v>294</v>
      </c>
      <c r="B173" s="7" t="s">
        <v>299</v>
      </c>
      <c r="C173" s="7" t="s">
        <v>300</v>
      </c>
      <c r="D173" s="9">
        <v>200</v>
      </c>
      <c r="E173" s="9">
        <v>0</v>
      </c>
    </row>
    <row r="174" spans="1:5" x14ac:dyDescent="0.3">
      <c r="A174" s="3" t="s">
        <v>294</v>
      </c>
      <c r="B174" s="7" t="s">
        <v>299</v>
      </c>
      <c r="C174" s="7" t="s">
        <v>301</v>
      </c>
      <c r="D174" s="9">
        <v>190</v>
      </c>
      <c r="E174" s="9">
        <v>0</v>
      </c>
    </row>
    <row r="175" spans="1:5" x14ac:dyDescent="0.3">
      <c r="A175" s="3" t="s">
        <v>294</v>
      </c>
      <c r="B175" s="7" t="s">
        <v>299</v>
      </c>
      <c r="C175" s="7" t="s">
        <v>302</v>
      </c>
      <c r="D175" s="9">
        <v>231</v>
      </c>
      <c r="E175" s="9">
        <v>0</v>
      </c>
    </row>
    <row r="176" spans="1:5" x14ac:dyDescent="0.3">
      <c r="A176" s="3" t="s">
        <v>294</v>
      </c>
      <c r="B176" s="7" t="s">
        <v>303</v>
      </c>
      <c r="C176" s="7" t="s">
        <v>304</v>
      </c>
      <c r="D176" s="9">
        <v>178</v>
      </c>
      <c r="E176" s="9">
        <v>0</v>
      </c>
    </row>
    <row r="177" spans="1:5" x14ac:dyDescent="0.3">
      <c r="A177" s="3" t="s">
        <v>294</v>
      </c>
      <c r="B177" s="7" t="s">
        <v>303</v>
      </c>
      <c r="C177" s="7" t="s">
        <v>305</v>
      </c>
      <c r="D177" s="9">
        <v>223</v>
      </c>
      <c r="E177" s="9">
        <v>0</v>
      </c>
    </row>
    <row r="178" spans="1:5" x14ac:dyDescent="0.3">
      <c r="A178" s="3" t="s">
        <v>294</v>
      </c>
      <c r="B178" s="7" t="s">
        <v>303</v>
      </c>
      <c r="C178" s="7" t="s">
        <v>306</v>
      </c>
      <c r="D178" s="9">
        <v>213</v>
      </c>
      <c r="E178" s="9">
        <v>0</v>
      </c>
    </row>
    <row r="179" spans="1:5" x14ac:dyDescent="0.3">
      <c r="A179" s="3" t="s">
        <v>294</v>
      </c>
      <c r="B179" s="7" t="s">
        <v>307</v>
      </c>
      <c r="C179" s="7" t="s">
        <v>308</v>
      </c>
      <c r="D179" s="9">
        <v>5593</v>
      </c>
      <c r="E179" s="9">
        <v>0</v>
      </c>
    </row>
    <row r="180" spans="1:5" x14ac:dyDescent="0.3">
      <c r="A180" s="3" t="s">
        <v>294</v>
      </c>
      <c r="B180" s="7" t="s">
        <v>307</v>
      </c>
      <c r="C180" s="7" t="s">
        <v>309</v>
      </c>
      <c r="D180" s="9">
        <v>5466</v>
      </c>
      <c r="E180" s="9">
        <v>0</v>
      </c>
    </row>
    <row r="181" spans="1:5" x14ac:dyDescent="0.3">
      <c r="A181" s="3" t="s">
        <v>294</v>
      </c>
      <c r="B181" s="7" t="s">
        <v>307</v>
      </c>
      <c r="C181" s="7" t="s">
        <v>310</v>
      </c>
      <c r="D181" s="9">
        <v>5369</v>
      </c>
      <c r="E181" s="9">
        <v>0</v>
      </c>
    </row>
    <row r="182" spans="1:5" x14ac:dyDescent="0.3">
      <c r="A182" s="3" t="s">
        <v>294</v>
      </c>
      <c r="B182" s="7" t="s">
        <v>307</v>
      </c>
      <c r="C182" s="7" t="s">
        <v>311</v>
      </c>
      <c r="D182" s="9">
        <v>5911</v>
      </c>
      <c r="E182" s="9">
        <v>0</v>
      </c>
    </row>
    <row r="183" spans="1:5" x14ac:dyDescent="0.3">
      <c r="A183" s="3" t="s">
        <v>294</v>
      </c>
      <c r="B183" s="7" t="s">
        <v>312</v>
      </c>
      <c r="C183" s="7" t="s">
        <v>313</v>
      </c>
      <c r="D183" s="9">
        <v>308</v>
      </c>
      <c r="E183" s="9">
        <v>1</v>
      </c>
    </row>
    <row r="184" spans="1:5" x14ac:dyDescent="0.3">
      <c r="A184" s="3" t="s">
        <v>294</v>
      </c>
      <c r="B184" s="7" t="s">
        <v>312</v>
      </c>
      <c r="C184" s="7" t="s">
        <v>314</v>
      </c>
      <c r="D184" s="9">
        <v>358</v>
      </c>
      <c r="E184" s="9">
        <v>1</v>
      </c>
    </row>
    <row r="185" spans="1:5" x14ac:dyDescent="0.3">
      <c r="A185" s="3" t="s">
        <v>294</v>
      </c>
      <c r="B185" s="7" t="s">
        <v>312</v>
      </c>
      <c r="C185" s="7" t="s">
        <v>315</v>
      </c>
      <c r="D185" s="9">
        <v>329</v>
      </c>
      <c r="E185" s="9">
        <v>0</v>
      </c>
    </row>
    <row r="186" spans="1:5" x14ac:dyDescent="0.3">
      <c r="A186" s="3" t="s">
        <v>294</v>
      </c>
      <c r="B186" s="7" t="s">
        <v>316</v>
      </c>
      <c r="C186" s="7" t="s">
        <v>317</v>
      </c>
      <c r="D186" s="9">
        <v>326</v>
      </c>
      <c r="E186" s="9">
        <v>0</v>
      </c>
    </row>
    <row r="187" spans="1:5" x14ac:dyDescent="0.3">
      <c r="A187" s="3" t="s">
        <v>294</v>
      </c>
      <c r="B187" s="7" t="s">
        <v>316</v>
      </c>
      <c r="C187" s="7" t="s">
        <v>318</v>
      </c>
      <c r="D187" s="9">
        <v>267</v>
      </c>
      <c r="E187" s="9">
        <v>1</v>
      </c>
    </row>
    <row r="188" spans="1:5" x14ac:dyDescent="0.3">
      <c r="A188" s="3" t="s">
        <v>294</v>
      </c>
      <c r="B188" s="7" t="s">
        <v>316</v>
      </c>
      <c r="C188" s="7" t="s">
        <v>319</v>
      </c>
      <c r="D188" s="9">
        <v>339</v>
      </c>
      <c r="E188" s="9">
        <v>0</v>
      </c>
    </row>
    <row r="189" spans="1:5" x14ac:dyDescent="0.3">
      <c r="A189" s="3" t="s">
        <v>295</v>
      </c>
      <c r="B189" s="7" t="s">
        <v>297</v>
      </c>
      <c r="C189" s="7" t="s">
        <v>298</v>
      </c>
      <c r="D189" s="9">
        <v>1300</v>
      </c>
      <c r="E189" s="9">
        <v>0</v>
      </c>
    </row>
    <row r="190" spans="1:5" x14ac:dyDescent="0.3">
      <c r="A190" s="3" t="s">
        <v>295</v>
      </c>
      <c r="B190" s="7" t="s">
        <v>299</v>
      </c>
      <c r="C190" s="7" t="s">
        <v>300</v>
      </c>
      <c r="D190" s="9">
        <v>199</v>
      </c>
      <c r="E190" s="9">
        <v>0</v>
      </c>
    </row>
    <row r="191" spans="1:5" x14ac:dyDescent="0.3">
      <c r="A191" s="3" t="s">
        <v>295</v>
      </c>
      <c r="B191" s="7" t="s">
        <v>299</v>
      </c>
      <c r="C191" s="7" t="s">
        <v>301</v>
      </c>
      <c r="D191" s="9">
        <v>188</v>
      </c>
      <c r="E191" s="9">
        <v>0</v>
      </c>
    </row>
    <row r="192" spans="1:5" x14ac:dyDescent="0.3">
      <c r="A192" s="3" t="s">
        <v>295</v>
      </c>
      <c r="B192" s="7" t="s">
        <v>299</v>
      </c>
      <c r="C192" s="7" t="s">
        <v>302</v>
      </c>
      <c r="D192" s="9">
        <v>233</v>
      </c>
      <c r="E192" s="9">
        <v>0</v>
      </c>
    </row>
    <row r="193" spans="1:5" x14ac:dyDescent="0.3">
      <c r="A193" s="3" t="s">
        <v>295</v>
      </c>
      <c r="B193" s="7" t="s">
        <v>303</v>
      </c>
      <c r="C193" s="7" t="s">
        <v>304</v>
      </c>
      <c r="D193" s="9">
        <v>180</v>
      </c>
      <c r="E193" s="9">
        <v>0</v>
      </c>
    </row>
    <row r="194" spans="1:5" x14ac:dyDescent="0.3">
      <c r="A194" s="3" t="s">
        <v>295</v>
      </c>
      <c r="B194" s="7" t="s">
        <v>303</v>
      </c>
      <c r="C194" s="7" t="s">
        <v>305</v>
      </c>
      <c r="D194" s="9">
        <v>223</v>
      </c>
      <c r="E194" s="9">
        <v>0</v>
      </c>
    </row>
    <row r="195" spans="1:5" x14ac:dyDescent="0.3">
      <c r="A195" s="3" t="s">
        <v>295</v>
      </c>
      <c r="B195" s="7" t="s">
        <v>303</v>
      </c>
      <c r="C195" s="7" t="s">
        <v>306</v>
      </c>
      <c r="D195" s="9">
        <v>210</v>
      </c>
      <c r="E195" s="9">
        <v>0</v>
      </c>
    </row>
    <row r="196" spans="1:5" x14ac:dyDescent="0.3">
      <c r="A196" s="3" t="s">
        <v>295</v>
      </c>
      <c r="B196" s="7" t="s">
        <v>307</v>
      </c>
      <c r="C196" s="7" t="s">
        <v>308</v>
      </c>
      <c r="D196" s="9">
        <v>5550</v>
      </c>
      <c r="E196" s="9">
        <v>1</v>
      </c>
    </row>
    <row r="197" spans="1:5" x14ac:dyDescent="0.3">
      <c r="A197" s="3" t="s">
        <v>295</v>
      </c>
      <c r="B197" s="7" t="s">
        <v>307</v>
      </c>
      <c r="C197" s="7" t="s">
        <v>309</v>
      </c>
      <c r="D197" s="9">
        <v>5485</v>
      </c>
      <c r="E197" s="9">
        <v>1</v>
      </c>
    </row>
    <row r="198" spans="1:5" x14ac:dyDescent="0.3">
      <c r="A198" s="3" t="s">
        <v>295</v>
      </c>
      <c r="B198" s="7" t="s">
        <v>307</v>
      </c>
      <c r="C198" s="7" t="s">
        <v>310</v>
      </c>
      <c r="D198" s="9">
        <v>5279</v>
      </c>
      <c r="E198" s="9">
        <v>0</v>
      </c>
    </row>
    <row r="199" spans="1:5" x14ac:dyDescent="0.3">
      <c r="A199" s="3" t="s">
        <v>295</v>
      </c>
      <c r="B199" s="7" t="s">
        <v>307</v>
      </c>
      <c r="C199" s="7" t="s">
        <v>311</v>
      </c>
      <c r="D199" s="9">
        <v>5938</v>
      </c>
      <c r="E199" s="9">
        <v>0</v>
      </c>
    </row>
    <row r="200" spans="1:5" x14ac:dyDescent="0.3">
      <c r="A200" s="3" t="s">
        <v>295</v>
      </c>
      <c r="B200" s="7" t="s">
        <v>312</v>
      </c>
      <c r="C200" s="7" t="s">
        <v>313</v>
      </c>
      <c r="D200" s="9">
        <v>306</v>
      </c>
      <c r="E200" s="9">
        <v>1</v>
      </c>
    </row>
    <row r="201" spans="1:5" x14ac:dyDescent="0.3">
      <c r="A201" s="3" t="s">
        <v>295</v>
      </c>
      <c r="B201" s="7" t="s">
        <v>312</v>
      </c>
      <c r="C201" s="7" t="s">
        <v>314</v>
      </c>
      <c r="D201" s="9">
        <v>366</v>
      </c>
      <c r="E201" s="9">
        <v>1</v>
      </c>
    </row>
    <row r="202" spans="1:5" x14ac:dyDescent="0.3">
      <c r="A202" s="3" t="s">
        <v>295</v>
      </c>
      <c r="B202" s="7" t="s">
        <v>312</v>
      </c>
      <c r="C202" s="7" t="s">
        <v>315</v>
      </c>
      <c r="D202" s="9">
        <v>329</v>
      </c>
      <c r="E202" s="9">
        <v>1</v>
      </c>
    </row>
    <row r="203" spans="1:5" x14ac:dyDescent="0.3">
      <c r="A203" s="3" t="s">
        <v>295</v>
      </c>
      <c r="B203" s="7" t="s">
        <v>316</v>
      </c>
      <c r="C203" s="7" t="s">
        <v>317</v>
      </c>
      <c r="D203" s="9">
        <v>321</v>
      </c>
      <c r="E203" s="9">
        <v>0</v>
      </c>
    </row>
    <row r="204" spans="1:5" x14ac:dyDescent="0.3">
      <c r="A204" s="3" t="s">
        <v>295</v>
      </c>
      <c r="B204" s="7" t="s">
        <v>316</v>
      </c>
      <c r="C204" s="7" t="s">
        <v>318</v>
      </c>
      <c r="D204" s="9">
        <v>275</v>
      </c>
      <c r="E204" s="9">
        <v>0</v>
      </c>
    </row>
    <row r="205" spans="1:5" x14ac:dyDescent="0.3">
      <c r="A205" s="3" t="s">
        <v>295</v>
      </c>
      <c r="B205" s="7" t="s">
        <v>316</v>
      </c>
      <c r="C205" s="7" t="s">
        <v>319</v>
      </c>
      <c r="D205" s="9">
        <v>336</v>
      </c>
      <c r="E205" s="9">
        <v>0</v>
      </c>
    </row>
    <row r="206" spans="1:5" x14ac:dyDescent="0.3">
      <c r="A206" s="3" t="s">
        <v>195</v>
      </c>
      <c r="B206" s="7" t="s">
        <v>297</v>
      </c>
      <c r="C206" s="7" t="s">
        <v>298</v>
      </c>
      <c r="D206" s="9">
        <v>1313</v>
      </c>
      <c r="E206" s="9">
        <v>0</v>
      </c>
    </row>
    <row r="207" spans="1:5" x14ac:dyDescent="0.3">
      <c r="A207" s="3" t="s">
        <v>195</v>
      </c>
      <c r="B207" s="7" t="s">
        <v>299</v>
      </c>
      <c r="C207" s="7" t="s">
        <v>300</v>
      </c>
      <c r="D207" s="9">
        <v>199</v>
      </c>
      <c r="E207" s="9">
        <v>0</v>
      </c>
    </row>
    <row r="208" spans="1:5" x14ac:dyDescent="0.3">
      <c r="A208" s="3" t="s">
        <v>195</v>
      </c>
      <c r="B208" s="7" t="s">
        <v>299</v>
      </c>
      <c r="C208" s="7" t="s">
        <v>301</v>
      </c>
      <c r="D208" s="9">
        <v>187</v>
      </c>
      <c r="E208" s="9">
        <v>1</v>
      </c>
    </row>
    <row r="209" spans="1:5" x14ac:dyDescent="0.3">
      <c r="A209" s="3" t="s">
        <v>195</v>
      </c>
      <c r="B209" s="7" t="s">
        <v>299</v>
      </c>
      <c r="C209" s="7" t="s">
        <v>302</v>
      </c>
      <c r="D209" s="9">
        <v>230</v>
      </c>
      <c r="E209" s="9">
        <v>0</v>
      </c>
    </row>
    <row r="210" spans="1:5" x14ac:dyDescent="0.3">
      <c r="A210" s="3" t="s">
        <v>195</v>
      </c>
      <c r="B210" s="7" t="s">
        <v>303</v>
      </c>
      <c r="C210" s="7" t="s">
        <v>304</v>
      </c>
      <c r="D210" s="9">
        <v>178</v>
      </c>
      <c r="E210" s="9">
        <v>0</v>
      </c>
    </row>
    <row r="211" spans="1:5" x14ac:dyDescent="0.3">
      <c r="A211" s="3" t="s">
        <v>195</v>
      </c>
      <c r="B211" s="7" t="s">
        <v>303</v>
      </c>
      <c r="C211" s="7" t="s">
        <v>305</v>
      </c>
      <c r="D211" s="9">
        <v>222</v>
      </c>
      <c r="E211" s="9">
        <v>1</v>
      </c>
    </row>
    <row r="212" spans="1:5" x14ac:dyDescent="0.3">
      <c r="A212" s="3" t="s">
        <v>195</v>
      </c>
      <c r="B212" s="7" t="s">
        <v>303</v>
      </c>
      <c r="C212" s="7" t="s">
        <v>306</v>
      </c>
      <c r="D212" s="9">
        <v>209</v>
      </c>
      <c r="E212" s="9">
        <v>0</v>
      </c>
    </row>
    <row r="213" spans="1:5" x14ac:dyDescent="0.3">
      <c r="A213" s="3" t="s">
        <v>195</v>
      </c>
      <c r="B213" s="7" t="s">
        <v>307</v>
      </c>
      <c r="C213" s="7" t="s">
        <v>308</v>
      </c>
      <c r="D213" s="9">
        <v>5602</v>
      </c>
      <c r="E213" s="9">
        <v>0</v>
      </c>
    </row>
    <row r="214" spans="1:5" x14ac:dyDescent="0.3">
      <c r="A214" s="3" t="s">
        <v>195</v>
      </c>
      <c r="B214" s="7" t="s">
        <v>307</v>
      </c>
      <c r="C214" s="7" t="s">
        <v>309</v>
      </c>
      <c r="D214" s="9">
        <v>5424</v>
      </c>
      <c r="E214" s="9">
        <v>0</v>
      </c>
    </row>
    <row r="215" spans="1:5" x14ac:dyDescent="0.3">
      <c r="A215" s="3" t="s">
        <v>195</v>
      </c>
      <c r="B215" s="7" t="s">
        <v>307</v>
      </c>
      <c r="C215" s="7" t="s">
        <v>310</v>
      </c>
      <c r="D215" s="9">
        <v>5283</v>
      </c>
      <c r="E215" s="9">
        <v>0</v>
      </c>
    </row>
    <row r="216" spans="1:5" x14ac:dyDescent="0.3">
      <c r="A216" s="3" t="s">
        <v>195</v>
      </c>
      <c r="B216" s="7" t="s">
        <v>307</v>
      </c>
      <c r="C216" s="7" t="s">
        <v>311</v>
      </c>
      <c r="D216" s="9">
        <v>5887</v>
      </c>
      <c r="E216" s="9">
        <v>1</v>
      </c>
    </row>
    <row r="217" spans="1:5" x14ac:dyDescent="0.3">
      <c r="A217" s="3" t="s">
        <v>195</v>
      </c>
      <c r="B217" s="7" t="s">
        <v>312</v>
      </c>
      <c r="C217" s="7" t="s">
        <v>313</v>
      </c>
      <c r="D217" s="9">
        <v>304</v>
      </c>
      <c r="E217" s="9">
        <v>0</v>
      </c>
    </row>
    <row r="218" spans="1:5" x14ac:dyDescent="0.3">
      <c r="A218" s="3" t="s">
        <v>195</v>
      </c>
      <c r="B218" s="7" t="s">
        <v>312</v>
      </c>
      <c r="C218" s="7" t="s">
        <v>314</v>
      </c>
      <c r="D218" s="9">
        <v>357</v>
      </c>
      <c r="E218" s="9">
        <v>0</v>
      </c>
    </row>
    <row r="219" spans="1:5" x14ac:dyDescent="0.3">
      <c r="A219" s="3" t="s">
        <v>195</v>
      </c>
      <c r="B219" s="7" t="s">
        <v>312</v>
      </c>
      <c r="C219" s="7" t="s">
        <v>315</v>
      </c>
      <c r="D219" s="9">
        <v>332</v>
      </c>
      <c r="E219" s="9">
        <v>0</v>
      </c>
    </row>
    <row r="220" spans="1:5" x14ac:dyDescent="0.3">
      <c r="A220" s="3" t="s">
        <v>195</v>
      </c>
      <c r="B220" s="7" t="s">
        <v>316</v>
      </c>
      <c r="C220" s="7" t="s">
        <v>317</v>
      </c>
      <c r="D220" s="9">
        <v>325</v>
      </c>
      <c r="E220" s="9">
        <v>1</v>
      </c>
    </row>
    <row r="221" spans="1:5" x14ac:dyDescent="0.3">
      <c r="A221" s="3" t="s">
        <v>195</v>
      </c>
      <c r="B221" s="7" t="s">
        <v>316</v>
      </c>
      <c r="C221" s="7" t="s">
        <v>318</v>
      </c>
      <c r="D221" s="9">
        <v>267</v>
      </c>
      <c r="E221" s="9">
        <v>0</v>
      </c>
    </row>
    <row r="222" spans="1:5" x14ac:dyDescent="0.3">
      <c r="A222" s="3" t="s">
        <v>195</v>
      </c>
      <c r="B222" s="7" t="s">
        <v>316</v>
      </c>
      <c r="C222" s="7" t="s">
        <v>319</v>
      </c>
      <c r="D222" s="9">
        <v>339</v>
      </c>
      <c r="E222" s="9">
        <v>0</v>
      </c>
    </row>
    <row r="223" spans="1:5" x14ac:dyDescent="0.3">
      <c r="A223" s="3" t="s">
        <v>216</v>
      </c>
      <c r="B223" s="7" t="s">
        <v>297</v>
      </c>
      <c r="C223" s="7" t="s">
        <v>298</v>
      </c>
      <c r="D223" s="9">
        <v>1304</v>
      </c>
      <c r="E223" s="9">
        <v>0</v>
      </c>
    </row>
    <row r="224" spans="1:5" x14ac:dyDescent="0.3">
      <c r="A224" s="3" t="s">
        <v>216</v>
      </c>
      <c r="B224" s="7" t="s">
        <v>299</v>
      </c>
      <c r="C224" s="7" t="s">
        <v>300</v>
      </c>
      <c r="D224" s="9">
        <v>205</v>
      </c>
      <c r="E224" s="9">
        <v>1</v>
      </c>
    </row>
    <row r="225" spans="1:5" x14ac:dyDescent="0.3">
      <c r="A225" s="3" t="s">
        <v>216</v>
      </c>
      <c r="B225" s="7" t="s">
        <v>299</v>
      </c>
      <c r="C225" s="7" t="s">
        <v>301</v>
      </c>
      <c r="D225" s="9">
        <v>188</v>
      </c>
      <c r="E225" s="9">
        <v>0</v>
      </c>
    </row>
    <row r="226" spans="1:5" x14ac:dyDescent="0.3">
      <c r="A226" s="3" t="s">
        <v>216</v>
      </c>
      <c r="B226" s="7" t="s">
        <v>299</v>
      </c>
      <c r="C226" s="7" t="s">
        <v>302</v>
      </c>
      <c r="D226" s="9">
        <v>228</v>
      </c>
      <c r="E226" s="9">
        <v>0</v>
      </c>
    </row>
    <row r="227" spans="1:5" x14ac:dyDescent="0.3">
      <c r="A227" s="3" t="s">
        <v>216</v>
      </c>
      <c r="B227" s="7" t="s">
        <v>303</v>
      </c>
      <c r="C227" s="7" t="s">
        <v>304</v>
      </c>
      <c r="D227" s="9">
        <v>180</v>
      </c>
      <c r="E227" s="9">
        <v>0</v>
      </c>
    </row>
    <row r="228" spans="1:5" x14ac:dyDescent="0.3">
      <c r="A228" s="3" t="s">
        <v>216</v>
      </c>
      <c r="B228" s="7" t="s">
        <v>303</v>
      </c>
      <c r="C228" s="7" t="s">
        <v>305</v>
      </c>
      <c r="D228" s="9">
        <v>224</v>
      </c>
      <c r="E228" s="9">
        <v>0</v>
      </c>
    </row>
    <row r="229" spans="1:5" x14ac:dyDescent="0.3">
      <c r="A229" s="3" t="s">
        <v>216</v>
      </c>
      <c r="B229" s="7" t="s">
        <v>303</v>
      </c>
      <c r="C229" s="7" t="s">
        <v>306</v>
      </c>
      <c r="D229" s="9">
        <v>205</v>
      </c>
      <c r="E229" s="9">
        <v>0</v>
      </c>
    </row>
    <row r="230" spans="1:5" x14ac:dyDescent="0.3">
      <c r="A230" s="3" t="s">
        <v>216</v>
      </c>
      <c r="B230" s="7" t="s">
        <v>307</v>
      </c>
      <c r="C230" s="7" t="s">
        <v>308</v>
      </c>
      <c r="D230" s="9">
        <v>5584</v>
      </c>
      <c r="E230" s="9">
        <v>0</v>
      </c>
    </row>
    <row r="231" spans="1:5" x14ac:dyDescent="0.3">
      <c r="A231" s="3" t="s">
        <v>216</v>
      </c>
      <c r="B231" s="7" t="s">
        <v>307</v>
      </c>
      <c r="C231" s="7" t="s">
        <v>309</v>
      </c>
      <c r="D231" s="9">
        <v>5370</v>
      </c>
      <c r="E231" s="9">
        <v>0</v>
      </c>
    </row>
    <row r="232" spans="1:5" x14ac:dyDescent="0.3">
      <c r="A232" s="3" t="s">
        <v>216</v>
      </c>
      <c r="B232" s="7" t="s">
        <v>307</v>
      </c>
      <c r="C232" s="7" t="s">
        <v>310</v>
      </c>
      <c r="D232" s="9">
        <v>5269</v>
      </c>
      <c r="E232" s="9">
        <v>0</v>
      </c>
    </row>
    <row r="233" spans="1:5" x14ac:dyDescent="0.3">
      <c r="A233" s="3" t="s">
        <v>216</v>
      </c>
      <c r="B233" s="7" t="s">
        <v>307</v>
      </c>
      <c r="C233" s="7" t="s">
        <v>311</v>
      </c>
      <c r="D233" s="9">
        <v>5890</v>
      </c>
      <c r="E233" s="9">
        <v>0</v>
      </c>
    </row>
    <row r="234" spans="1:5" x14ac:dyDescent="0.3">
      <c r="A234" s="3" t="s">
        <v>216</v>
      </c>
      <c r="B234" s="7" t="s">
        <v>312</v>
      </c>
      <c r="C234" s="7" t="s">
        <v>313</v>
      </c>
      <c r="D234" s="9">
        <v>311</v>
      </c>
      <c r="E234" s="9">
        <v>1</v>
      </c>
    </row>
    <row r="235" spans="1:5" x14ac:dyDescent="0.3">
      <c r="A235" s="3" t="s">
        <v>216</v>
      </c>
      <c r="B235" s="7" t="s">
        <v>312</v>
      </c>
      <c r="C235" s="7" t="s">
        <v>314</v>
      </c>
      <c r="D235" s="9">
        <v>356</v>
      </c>
      <c r="E235" s="9">
        <v>1</v>
      </c>
    </row>
    <row r="236" spans="1:5" x14ac:dyDescent="0.3">
      <c r="A236" s="3" t="s">
        <v>216</v>
      </c>
      <c r="B236" s="7" t="s">
        <v>312</v>
      </c>
      <c r="C236" s="7" t="s">
        <v>315</v>
      </c>
      <c r="D236" s="9">
        <v>334</v>
      </c>
      <c r="E236" s="9">
        <v>0</v>
      </c>
    </row>
    <row r="237" spans="1:5" x14ac:dyDescent="0.3">
      <c r="A237" s="3" t="s">
        <v>216</v>
      </c>
      <c r="B237" s="7" t="s">
        <v>316</v>
      </c>
      <c r="C237" s="7" t="s">
        <v>317</v>
      </c>
      <c r="D237" s="9">
        <v>326</v>
      </c>
      <c r="E237" s="9">
        <v>0</v>
      </c>
    </row>
    <row r="238" spans="1:5" x14ac:dyDescent="0.3">
      <c r="A238" s="3" t="s">
        <v>216</v>
      </c>
      <c r="B238" s="7" t="s">
        <v>316</v>
      </c>
      <c r="C238" s="7" t="s">
        <v>318</v>
      </c>
      <c r="D238" s="9">
        <v>270</v>
      </c>
      <c r="E238" s="9">
        <v>0</v>
      </c>
    </row>
    <row r="239" spans="1:5" x14ac:dyDescent="0.3">
      <c r="A239" s="3" t="s">
        <v>216</v>
      </c>
      <c r="B239" s="7" t="s">
        <v>316</v>
      </c>
      <c r="C239" s="7" t="s">
        <v>319</v>
      </c>
      <c r="D239" s="9">
        <v>333</v>
      </c>
      <c r="E239" s="9">
        <v>1</v>
      </c>
    </row>
    <row r="240" spans="1:5" x14ac:dyDescent="0.3">
      <c r="A240" s="3" t="s">
        <v>142</v>
      </c>
      <c r="B240" s="7" t="s">
        <v>297</v>
      </c>
      <c r="C240" s="7" t="s">
        <v>298</v>
      </c>
      <c r="D240" s="9">
        <v>1285</v>
      </c>
      <c r="E240" s="9">
        <v>0</v>
      </c>
    </row>
    <row r="241" spans="1:5" x14ac:dyDescent="0.3">
      <c r="A241" s="3" t="s">
        <v>142</v>
      </c>
      <c r="B241" s="7" t="s">
        <v>299</v>
      </c>
      <c r="C241" s="7" t="s">
        <v>300</v>
      </c>
      <c r="D241" s="9">
        <v>197</v>
      </c>
      <c r="E241" s="9">
        <v>1</v>
      </c>
    </row>
    <row r="242" spans="1:5" x14ac:dyDescent="0.3">
      <c r="A242" s="3" t="s">
        <v>142</v>
      </c>
      <c r="B242" s="7" t="s">
        <v>299</v>
      </c>
      <c r="C242" s="7" t="s">
        <v>301</v>
      </c>
      <c r="D242" s="9">
        <v>188</v>
      </c>
      <c r="E242" s="9">
        <v>1</v>
      </c>
    </row>
    <row r="243" spans="1:5" x14ac:dyDescent="0.3">
      <c r="A243" s="3" t="s">
        <v>142</v>
      </c>
      <c r="B243" s="7" t="s">
        <v>299</v>
      </c>
      <c r="C243" s="7" t="s">
        <v>302</v>
      </c>
      <c r="D243" s="9">
        <v>234</v>
      </c>
      <c r="E243" s="9">
        <v>0</v>
      </c>
    </row>
    <row r="244" spans="1:5" x14ac:dyDescent="0.3">
      <c r="A244" s="3" t="s">
        <v>142</v>
      </c>
      <c r="B244" s="7" t="s">
        <v>303</v>
      </c>
      <c r="C244" s="7" t="s">
        <v>304</v>
      </c>
      <c r="D244" s="9">
        <v>177</v>
      </c>
      <c r="E244" s="9">
        <v>1</v>
      </c>
    </row>
    <row r="245" spans="1:5" x14ac:dyDescent="0.3">
      <c r="A245" s="3" t="s">
        <v>142</v>
      </c>
      <c r="B245" s="7" t="s">
        <v>303</v>
      </c>
      <c r="C245" s="7" t="s">
        <v>305</v>
      </c>
      <c r="D245" s="9">
        <v>225</v>
      </c>
      <c r="E245" s="9">
        <v>0</v>
      </c>
    </row>
    <row r="246" spans="1:5" x14ac:dyDescent="0.3">
      <c r="A246" s="3" t="s">
        <v>142</v>
      </c>
      <c r="B246" s="7" t="s">
        <v>303</v>
      </c>
      <c r="C246" s="7" t="s">
        <v>306</v>
      </c>
      <c r="D246" s="9">
        <v>208</v>
      </c>
      <c r="E246" s="9">
        <v>0</v>
      </c>
    </row>
    <row r="247" spans="1:5" x14ac:dyDescent="0.3">
      <c r="A247" s="3" t="s">
        <v>142</v>
      </c>
      <c r="B247" s="7" t="s">
        <v>307</v>
      </c>
      <c r="C247" s="7" t="s">
        <v>308</v>
      </c>
      <c r="D247" s="9">
        <v>5539</v>
      </c>
      <c r="E247" s="9">
        <v>0</v>
      </c>
    </row>
    <row r="248" spans="1:5" x14ac:dyDescent="0.3">
      <c r="A248" s="3" t="s">
        <v>142</v>
      </c>
      <c r="B248" s="7" t="s">
        <v>307</v>
      </c>
      <c r="C248" s="7" t="s">
        <v>309</v>
      </c>
      <c r="D248" s="9">
        <v>5550</v>
      </c>
      <c r="E248" s="9">
        <v>0</v>
      </c>
    </row>
    <row r="249" spans="1:5" x14ac:dyDescent="0.3">
      <c r="A249" s="3" t="s">
        <v>142</v>
      </c>
      <c r="B249" s="7" t="s">
        <v>307</v>
      </c>
      <c r="C249" s="7" t="s">
        <v>310</v>
      </c>
      <c r="D249" s="9">
        <v>5454</v>
      </c>
      <c r="E249" s="9">
        <v>0</v>
      </c>
    </row>
    <row r="250" spans="1:5" x14ac:dyDescent="0.3">
      <c r="A250" s="3" t="s">
        <v>142</v>
      </c>
      <c r="B250" s="7" t="s">
        <v>307</v>
      </c>
      <c r="C250" s="7" t="s">
        <v>311</v>
      </c>
      <c r="D250" s="9">
        <v>5886</v>
      </c>
      <c r="E250" s="9">
        <v>0</v>
      </c>
    </row>
    <row r="251" spans="1:5" x14ac:dyDescent="0.3">
      <c r="A251" s="3" t="s">
        <v>142</v>
      </c>
      <c r="B251" s="7" t="s">
        <v>312</v>
      </c>
      <c r="C251" s="7" t="s">
        <v>313</v>
      </c>
      <c r="D251" s="9">
        <v>307</v>
      </c>
      <c r="E251" s="9">
        <v>1</v>
      </c>
    </row>
    <row r="252" spans="1:5" x14ac:dyDescent="0.3">
      <c r="A252" s="3" t="s">
        <v>142</v>
      </c>
      <c r="B252" s="7" t="s">
        <v>312</v>
      </c>
      <c r="C252" s="7" t="s">
        <v>314</v>
      </c>
      <c r="D252" s="9">
        <v>357</v>
      </c>
      <c r="E252" s="9">
        <v>0</v>
      </c>
    </row>
    <row r="253" spans="1:5" x14ac:dyDescent="0.3">
      <c r="A253" s="3" t="s">
        <v>142</v>
      </c>
      <c r="B253" s="7" t="s">
        <v>312</v>
      </c>
      <c r="C253" s="7" t="s">
        <v>315</v>
      </c>
      <c r="D253" s="9">
        <v>329</v>
      </c>
      <c r="E253" s="9">
        <v>0</v>
      </c>
    </row>
    <row r="254" spans="1:5" x14ac:dyDescent="0.3">
      <c r="A254" s="3" t="s">
        <v>142</v>
      </c>
      <c r="B254" s="7" t="s">
        <v>316</v>
      </c>
      <c r="C254" s="7" t="s">
        <v>317</v>
      </c>
      <c r="D254" s="9">
        <v>323</v>
      </c>
      <c r="E254" s="9">
        <v>0</v>
      </c>
    </row>
    <row r="255" spans="1:5" x14ac:dyDescent="0.3">
      <c r="A255" s="3" t="s">
        <v>142</v>
      </c>
      <c r="B255" s="7" t="s">
        <v>316</v>
      </c>
      <c r="C255" s="7" t="s">
        <v>318</v>
      </c>
      <c r="D255" s="9">
        <v>270</v>
      </c>
      <c r="E255" s="9">
        <v>1</v>
      </c>
    </row>
    <row r="256" spans="1:5" x14ac:dyDescent="0.3">
      <c r="A256" s="3" t="s">
        <v>142</v>
      </c>
      <c r="B256" s="7" t="s">
        <v>316</v>
      </c>
      <c r="C256" s="7" t="s">
        <v>319</v>
      </c>
      <c r="D256" s="9">
        <v>336</v>
      </c>
      <c r="E256" s="9">
        <v>1</v>
      </c>
    </row>
    <row r="257" spans="1:5" x14ac:dyDescent="0.3">
      <c r="A257" s="3" t="s">
        <v>143</v>
      </c>
      <c r="B257" s="7" t="s">
        <v>297</v>
      </c>
      <c r="C257" s="7" t="s">
        <v>298</v>
      </c>
      <c r="D257" s="9">
        <v>1302</v>
      </c>
      <c r="E257" s="9">
        <v>0</v>
      </c>
    </row>
    <row r="258" spans="1:5" x14ac:dyDescent="0.3">
      <c r="A258" s="3" t="s">
        <v>143</v>
      </c>
      <c r="B258" s="7" t="s">
        <v>299</v>
      </c>
      <c r="C258" s="7" t="s">
        <v>300</v>
      </c>
      <c r="D258" s="9">
        <v>200</v>
      </c>
      <c r="E258" s="9">
        <v>0</v>
      </c>
    </row>
    <row r="259" spans="1:5" x14ac:dyDescent="0.3">
      <c r="A259" s="3" t="s">
        <v>143</v>
      </c>
      <c r="B259" s="7" t="s">
        <v>299</v>
      </c>
      <c r="C259" s="7" t="s">
        <v>301</v>
      </c>
      <c r="D259" s="9">
        <v>190</v>
      </c>
      <c r="E259" s="9">
        <v>0</v>
      </c>
    </row>
    <row r="260" spans="1:5" x14ac:dyDescent="0.3">
      <c r="A260" s="3" t="s">
        <v>143</v>
      </c>
      <c r="B260" s="7" t="s">
        <v>299</v>
      </c>
      <c r="C260" s="7" t="s">
        <v>302</v>
      </c>
      <c r="D260" s="9">
        <v>230</v>
      </c>
      <c r="E260" s="9">
        <v>0</v>
      </c>
    </row>
    <row r="261" spans="1:5" x14ac:dyDescent="0.3">
      <c r="A261" s="3" t="s">
        <v>143</v>
      </c>
      <c r="B261" s="7" t="s">
        <v>303</v>
      </c>
      <c r="C261" s="7" t="s">
        <v>304</v>
      </c>
      <c r="D261" s="9">
        <v>178</v>
      </c>
      <c r="E261" s="9">
        <v>0</v>
      </c>
    </row>
    <row r="262" spans="1:5" x14ac:dyDescent="0.3">
      <c r="A262" s="3" t="s">
        <v>143</v>
      </c>
      <c r="B262" s="7" t="s">
        <v>303</v>
      </c>
      <c r="C262" s="7" t="s">
        <v>305</v>
      </c>
      <c r="D262" s="9">
        <v>219</v>
      </c>
      <c r="E262" s="9">
        <v>0</v>
      </c>
    </row>
    <row r="263" spans="1:5" x14ac:dyDescent="0.3">
      <c r="A263" s="3" t="s">
        <v>143</v>
      </c>
      <c r="B263" s="7" t="s">
        <v>303</v>
      </c>
      <c r="C263" s="7" t="s">
        <v>306</v>
      </c>
      <c r="D263" s="9">
        <v>208</v>
      </c>
      <c r="E263" s="9">
        <v>0</v>
      </c>
    </row>
    <row r="264" spans="1:5" x14ac:dyDescent="0.3">
      <c r="A264" s="3" t="s">
        <v>143</v>
      </c>
      <c r="B264" s="7" t="s">
        <v>307</v>
      </c>
      <c r="C264" s="7" t="s">
        <v>308</v>
      </c>
      <c r="D264" s="9">
        <v>5569</v>
      </c>
      <c r="E264" s="9">
        <v>0</v>
      </c>
    </row>
    <row r="265" spans="1:5" x14ac:dyDescent="0.3">
      <c r="A265" s="3" t="s">
        <v>143</v>
      </c>
      <c r="B265" s="7" t="s">
        <v>307</v>
      </c>
      <c r="C265" s="7" t="s">
        <v>309</v>
      </c>
      <c r="D265" s="9">
        <v>5476</v>
      </c>
      <c r="E265" s="9">
        <v>0</v>
      </c>
    </row>
    <row r="266" spans="1:5" x14ac:dyDescent="0.3">
      <c r="A266" s="3" t="s">
        <v>143</v>
      </c>
      <c r="B266" s="7" t="s">
        <v>307</v>
      </c>
      <c r="C266" s="7" t="s">
        <v>310</v>
      </c>
      <c r="D266" s="9">
        <v>5354</v>
      </c>
      <c r="E266" s="9">
        <v>0</v>
      </c>
    </row>
    <row r="267" spans="1:5" x14ac:dyDescent="0.3">
      <c r="A267" s="3" t="s">
        <v>143</v>
      </c>
      <c r="B267" s="7" t="s">
        <v>307</v>
      </c>
      <c r="C267" s="7" t="s">
        <v>311</v>
      </c>
      <c r="D267" s="9">
        <v>5919</v>
      </c>
      <c r="E267" s="9">
        <v>0</v>
      </c>
    </row>
    <row r="268" spans="1:5" x14ac:dyDescent="0.3">
      <c r="A268" s="3" t="s">
        <v>143</v>
      </c>
      <c r="B268" s="7" t="s">
        <v>312</v>
      </c>
      <c r="C268" s="7" t="s">
        <v>313</v>
      </c>
      <c r="D268" s="9">
        <v>312</v>
      </c>
      <c r="E268" s="9">
        <v>0</v>
      </c>
    </row>
    <row r="269" spans="1:5" x14ac:dyDescent="0.3">
      <c r="A269" s="3" t="s">
        <v>143</v>
      </c>
      <c r="B269" s="7" t="s">
        <v>312</v>
      </c>
      <c r="C269" s="7" t="s">
        <v>314</v>
      </c>
      <c r="D269" s="9">
        <v>359</v>
      </c>
      <c r="E269" s="9">
        <v>1</v>
      </c>
    </row>
    <row r="270" spans="1:5" x14ac:dyDescent="0.3">
      <c r="A270" s="3" t="s">
        <v>143</v>
      </c>
      <c r="B270" s="7" t="s">
        <v>312</v>
      </c>
      <c r="C270" s="7" t="s">
        <v>315</v>
      </c>
      <c r="D270" s="9">
        <v>331</v>
      </c>
      <c r="E270" s="9">
        <v>1</v>
      </c>
    </row>
    <row r="271" spans="1:5" x14ac:dyDescent="0.3">
      <c r="A271" s="3" t="s">
        <v>143</v>
      </c>
      <c r="B271" s="7" t="s">
        <v>316</v>
      </c>
      <c r="C271" s="7" t="s">
        <v>317</v>
      </c>
      <c r="D271" s="9">
        <v>326</v>
      </c>
      <c r="E271" s="9">
        <v>0</v>
      </c>
    </row>
    <row r="272" spans="1:5" x14ac:dyDescent="0.3">
      <c r="A272" s="3" t="s">
        <v>143</v>
      </c>
      <c r="B272" s="7" t="s">
        <v>316</v>
      </c>
      <c r="C272" s="7" t="s">
        <v>318</v>
      </c>
      <c r="D272" s="9">
        <v>270</v>
      </c>
      <c r="E272" s="9">
        <v>0</v>
      </c>
    </row>
    <row r="273" spans="1:5" x14ac:dyDescent="0.3">
      <c r="A273" s="3" t="s">
        <v>143</v>
      </c>
      <c r="B273" s="7" t="s">
        <v>316</v>
      </c>
      <c r="C273" s="7" t="s">
        <v>319</v>
      </c>
      <c r="D273" s="9">
        <v>335</v>
      </c>
      <c r="E273" s="9">
        <v>1</v>
      </c>
    </row>
    <row r="274" spans="1:5" x14ac:dyDescent="0.3">
      <c r="A274" s="3" t="s">
        <v>198</v>
      </c>
      <c r="B274" s="7" t="s">
        <v>297</v>
      </c>
      <c r="C274" s="7" t="s">
        <v>298</v>
      </c>
      <c r="D274" s="9">
        <v>1306</v>
      </c>
      <c r="E274" s="9">
        <v>0</v>
      </c>
    </row>
    <row r="275" spans="1:5" x14ac:dyDescent="0.3">
      <c r="A275" s="3" t="s">
        <v>198</v>
      </c>
      <c r="B275" s="7" t="s">
        <v>299</v>
      </c>
      <c r="C275" s="7" t="s">
        <v>300</v>
      </c>
      <c r="D275" s="9">
        <v>198</v>
      </c>
      <c r="E275" s="9">
        <v>0</v>
      </c>
    </row>
    <row r="276" spans="1:5" x14ac:dyDescent="0.3">
      <c r="A276" s="3" t="s">
        <v>198</v>
      </c>
      <c r="B276" s="7" t="s">
        <v>299</v>
      </c>
      <c r="C276" s="7" t="s">
        <v>301</v>
      </c>
      <c r="D276" s="9">
        <v>190</v>
      </c>
      <c r="E276" s="9">
        <v>0</v>
      </c>
    </row>
    <row r="277" spans="1:5" x14ac:dyDescent="0.3">
      <c r="A277" s="3" t="s">
        <v>198</v>
      </c>
      <c r="B277" s="7" t="s">
        <v>299</v>
      </c>
      <c r="C277" s="7" t="s">
        <v>302</v>
      </c>
      <c r="D277" s="9">
        <v>231</v>
      </c>
      <c r="E277" s="9">
        <v>0</v>
      </c>
    </row>
    <row r="278" spans="1:5" x14ac:dyDescent="0.3">
      <c r="A278" s="3" t="s">
        <v>198</v>
      </c>
      <c r="B278" s="7" t="s">
        <v>303</v>
      </c>
      <c r="C278" s="7" t="s">
        <v>304</v>
      </c>
      <c r="D278" s="9">
        <v>179</v>
      </c>
      <c r="E278" s="9">
        <v>0</v>
      </c>
    </row>
    <row r="279" spans="1:5" x14ac:dyDescent="0.3">
      <c r="A279" s="3" t="s">
        <v>198</v>
      </c>
      <c r="B279" s="7" t="s">
        <v>303</v>
      </c>
      <c r="C279" s="7" t="s">
        <v>305</v>
      </c>
      <c r="D279" s="9">
        <v>223</v>
      </c>
      <c r="E279" s="9">
        <v>0</v>
      </c>
    </row>
    <row r="280" spans="1:5" x14ac:dyDescent="0.3">
      <c r="A280" s="3" t="s">
        <v>198</v>
      </c>
      <c r="B280" s="7" t="s">
        <v>303</v>
      </c>
      <c r="C280" s="7" t="s">
        <v>306</v>
      </c>
      <c r="D280" s="9">
        <v>210</v>
      </c>
      <c r="E280" s="9">
        <v>1</v>
      </c>
    </row>
    <row r="281" spans="1:5" x14ac:dyDescent="0.3">
      <c r="A281" s="3" t="s">
        <v>198</v>
      </c>
      <c r="B281" s="7" t="s">
        <v>307</v>
      </c>
      <c r="C281" s="7" t="s">
        <v>308</v>
      </c>
      <c r="D281" s="9">
        <v>5627</v>
      </c>
      <c r="E281" s="9">
        <v>0</v>
      </c>
    </row>
    <row r="282" spans="1:5" x14ac:dyDescent="0.3">
      <c r="A282" s="3" t="s">
        <v>198</v>
      </c>
      <c r="B282" s="7" t="s">
        <v>307</v>
      </c>
      <c r="C282" s="7" t="s">
        <v>309</v>
      </c>
      <c r="D282" s="9">
        <v>5355</v>
      </c>
      <c r="E282" s="9">
        <v>0</v>
      </c>
    </row>
    <row r="283" spans="1:5" x14ac:dyDescent="0.3">
      <c r="A283" s="3" t="s">
        <v>198</v>
      </c>
      <c r="B283" s="7" t="s">
        <v>307</v>
      </c>
      <c r="C283" s="7" t="s">
        <v>310</v>
      </c>
      <c r="D283" s="9">
        <v>5349</v>
      </c>
      <c r="E283" s="9">
        <v>0</v>
      </c>
    </row>
    <row r="284" spans="1:5" x14ac:dyDescent="0.3">
      <c r="A284" s="3" t="s">
        <v>198</v>
      </c>
      <c r="B284" s="7" t="s">
        <v>307</v>
      </c>
      <c r="C284" s="7" t="s">
        <v>311</v>
      </c>
      <c r="D284" s="9">
        <v>5883</v>
      </c>
      <c r="E284" s="9">
        <v>0</v>
      </c>
    </row>
    <row r="285" spans="1:5" x14ac:dyDescent="0.3">
      <c r="A285" s="3" t="s">
        <v>198</v>
      </c>
      <c r="B285" s="7" t="s">
        <v>312</v>
      </c>
      <c r="C285" s="7" t="s">
        <v>313</v>
      </c>
      <c r="D285" s="9">
        <v>310</v>
      </c>
      <c r="E285" s="9">
        <v>0</v>
      </c>
    </row>
    <row r="286" spans="1:5" x14ac:dyDescent="0.3">
      <c r="A286" s="3" t="s">
        <v>198</v>
      </c>
      <c r="B286" s="7" t="s">
        <v>312</v>
      </c>
      <c r="C286" s="7" t="s">
        <v>314</v>
      </c>
      <c r="D286" s="9">
        <v>366</v>
      </c>
      <c r="E286" s="9">
        <v>0</v>
      </c>
    </row>
    <row r="287" spans="1:5" x14ac:dyDescent="0.3">
      <c r="A287" s="3" t="s">
        <v>198</v>
      </c>
      <c r="B287" s="7" t="s">
        <v>312</v>
      </c>
      <c r="C287" s="7" t="s">
        <v>315</v>
      </c>
      <c r="D287" s="9">
        <v>326</v>
      </c>
      <c r="E287" s="9">
        <v>0</v>
      </c>
    </row>
    <row r="288" spans="1:5" x14ac:dyDescent="0.3">
      <c r="A288" s="3" t="s">
        <v>198</v>
      </c>
      <c r="B288" s="7" t="s">
        <v>316</v>
      </c>
      <c r="C288" s="7" t="s">
        <v>317</v>
      </c>
      <c r="D288" s="9">
        <v>332</v>
      </c>
      <c r="E288" s="9">
        <v>0</v>
      </c>
    </row>
    <row r="289" spans="1:5" x14ac:dyDescent="0.3">
      <c r="A289" s="3" t="s">
        <v>198</v>
      </c>
      <c r="B289" s="7" t="s">
        <v>316</v>
      </c>
      <c r="C289" s="7" t="s">
        <v>318</v>
      </c>
      <c r="D289" s="9">
        <v>271</v>
      </c>
      <c r="E289" s="9">
        <v>0</v>
      </c>
    </row>
    <row r="290" spans="1:5" x14ac:dyDescent="0.3">
      <c r="A290" s="3" t="s">
        <v>198</v>
      </c>
      <c r="B290" s="7" t="s">
        <v>316</v>
      </c>
      <c r="C290" s="7" t="s">
        <v>319</v>
      </c>
      <c r="D290" s="9">
        <v>333</v>
      </c>
      <c r="E290" s="9">
        <v>0</v>
      </c>
    </row>
    <row r="291" spans="1:5" x14ac:dyDescent="0.3">
      <c r="A291" s="3" t="s">
        <v>111</v>
      </c>
      <c r="B291" s="7" t="s">
        <v>297</v>
      </c>
      <c r="C291" s="7" t="s">
        <v>298</v>
      </c>
      <c r="D291" s="9">
        <v>1322</v>
      </c>
      <c r="E291" s="9">
        <v>0</v>
      </c>
    </row>
    <row r="292" spans="1:5" x14ac:dyDescent="0.3">
      <c r="A292" s="3" t="s">
        <v>111</v>
      </c>
      <c r="B292" s="7" t="s">
        <v>299</v>
      </c>
      <c r="C292" s="7" t="s">
        <v>300</v>
      </c>
      <c r="D292" s="9">
        <v>200</v>
      </c>
      <c r="E292" s="9">
        <v>0</v>
      </c>
    </row>
    <row r="293" spans="1:5" x14ac:dyDescent="0.3">
      <c r="A293" s="3" t="s">
        <v>111</v>
      </c>
      <c r="B293" s="7" t="s">
        <v>299</v>
      </c>
      <c r="C293" s="7" t="s">
        <v>301</v>
      </c>
      <c r="D293" s="9">
        <v>191</v>
      </c>
      <c r="E293" s="9">
        <v>0</v>
      </c>
    </row>
    <row r="294" spans="1:5" x14ac:dyDescent="0.3">
      <c r="A294" s="3" t="s">
        <v>111</v>
      </c>
      <c r="B294" s="7" t="s">
        <v>299</v>
      </c>
      <c r="C294" s="7" t="s">
        <v>302</v>
      </c>
      <c r="D294" s="9">
        <v>229</v>
      </c>
      <c r="E294" s="9">
        <v>0</v>
      </c>
    </row>
    <row r="295" spans="1:5" x14ac:dyDescent="0.3">
      <c r="A295" s="3" t="s">
        <v>111</v>
      </c>
      <c r="B295" s="7" t="s">
        <v>303</v>
      </c>
      <c r="C295" s="7" t="s">
        <v>304</v>
      </c>
      <c r="D295" s="9">
        <v>175</v>
      </c>
      <c r="E295" s="9">
        <v>0</v>
      </c>
    </row>
    <row r="296" spans="1:5" x14ac:dyDescent="0.3">
      <c r="A296" s="3" t="s">
        <v>111</v>
      </c>
      <c r="B296" s="7" t="s">
        <v>303</v>
      </c>
      <c r="C296" s="7" t="s">
        <v>305</v>
      </c>
      <c r="D296" s="9">
        <v>220</v>
      </c>
      <c r="E296" s="9">
        <v>0</v>
      </c>
    </row>
    <row r="297" spans="1:5" x14ac:dyDescent="0.3">
      <c r="A297" s="3" t="s">
        <v>111</v>
      </c>
      <c r="B297" s="7" t="s">
        <v>303</v>
      </c>
      <c r="C297" s="7" t="s">
        <v>306</v>
      </c>
      <c r="D297" s="9">
        <v>210</v>
      </c>
      <c r="E297" s="9">
        <v>1</v>
      </c>
    </row>
    <row r="298" spans="1:5" x14ac:dyDescent="0.3">
      <c r="A298" s="3" t="s">
        <v>111</v>
      </c>
      <c r="B298" s="7" t="s">
        <v>307</v>
      </c>
      <c r="C298" s="7" t="s">
        <v>308</v>
      </c>
      <c r="D298" s="9">
        <v>5579</v>
      </c>
      <c r="E298" s="9">
        <v>0</v>
      </c>
    </row>
    <row r="299" spans="1:5" x14ac:dyDescent="0.3">
      <c r="A299" s="3" t="s">
        <v>111</v>
      </c>
      <c r="B299" s="7" t="s">
        <v>307</v>
      </c>
      <c r="C299" s="7" t="s">
        <v>309</v>
      </c>
      <c r="D299" s="9">
        <v>5354</v>
      </c>
      <c r="E299" s="9">
        <v>0</v>
      </c>
    </row>
    <row r="300" spans="1:5" x14ac:dyDescent="0.3">
      <c r="A300" s="3" t="s">
        <v>111</v>
      </c>
      <c r="B300" s="7" t="s">
        <v>307</v>
      </c>
      <c r="C300" s="7" t="s">
        <v>310</v>
      </c>
      <c r="D300" s="9">
        <v>5317</v>
      </c>
      <c r="E300" s="9">
        <v>1</v>
      </c>
    </row>
    <row r="301" spans="1:5" x14ac:dyDescent="0.3">
      <c r="A301" s="3" t="s">
        <v>111</v>
      </c>
      <c r="B301" s="7" t="s">
        <v>307</v>
      </c>
      <c r="C301" s="7" t="s">
        <v>311</v>
      </c>
      <c r="D301" s="9">
        <v>5838</v>
      </c>
      <c r="E301" s="9">
        <v>1</v>
      </c>
    </row>
    <row r="302" spans="1:5" x14ac:dyDescent="0.3">
      <c r="A302" s="3" t="s">
        <v>111</v>
      </c>
      <c r="B302" s="7" t="s">
        <v>312</v>
      </c>
      <c r="C302" s="7" t="s">
        <v>313</v>
      </c>
      <c r="D302" s="9">
        <v>310</v>
      </c>
      <c r="E302" s="9">
        <v>0</v>
      </c>
    </row>
    <row r="303" spans="1:5" x14ac:dyDescent="0.3">
      <c r="A303" s="3" t="s">
        <v>111</v>
      </c>
      <c r="B303" s="7" t="s">
        <v>312</v>
      </c>
      <c r="C303" s="7" t="s">
        <v>314</v>
      </c>
      <c r="D303" s="9">
        <v>361</v>
      </c>
      <c r="E303" s="9">
        <v>1</v>
      </c>
    </row>
    <row r="304" spans="1:5" x14ac:dyDescent="0.3">
      <c r="A304" s="3" t="s">
        <v>111</v>
      </c>
      <c r="B304" s="7" t="s">
        <v>312</v>
      </c>
      <c r="C304" s="7" t="s">
        <v>315</v>
      </c>
      <c r="D304" s="9">
        <v>325</v>
      </c>
      <c r="E304" s="9">
        <v>0</v>
      </c>
    </row>
    <row r="305" spans="1:5" x14ac:dyDescent="0.3">
      <c r="A305" s="3" t="s">
        <v>111</v>
      </c>
      <c r="B305" s="7" t="s">
        <v>316</v>
      </c>
      <c r="C305" s="7" t="s">
        <v>317</v>
      </c>
      <c r="D305" s="9">
        <v>324</v>
      </c>
      <c r="E305" s="9">
        <v>0</v>
      </c>
    </row>
    <row r="306" spans="1:5" x14ac:dyDescent="0.3">
      <c r="A306" s="3" t="s">
        <v>111</v>
      </c>
      <c r="B306" s="7" t="s">
        <v>316</v>
      </c>
      <c r="C306" s="7" t="s">
        <v>318</v>
      </c>
      <c r="D306" s="9">
        <v>274</v>
      </c>
      <c r="E306" s="9">
        <v>0</v>
      </c>
    </row>
    <row r="307" spans="1:5" x14ac:dyDescent="0.3">
      <c r="A307" s="3" t="s">
        <v>111</v>
      </c>
      <c r="B307" s="7" t="s">
        <v>316</v>
      </c>
      <c r="C307" s="7" t="s">
        <v>319</v>
      </c>
      <c r="D307" s="9">
        <v>338</v>
      </c>
      <c r="E307" s="9">
        <v>0</v>
      </c>
    </row>
    <row r="308" spans="1:5" x14ac:dyDescent="0.3">
      <c r="A308" s="3" t="s">
        <v>112</v>
      </c>
      <c r="B308" s="7" t="s">
        <v>297</v>
      </c>
      <c r="C308" s="7" t="s">
        <v>298</v>
      </c>
      <c r="D308" s="9">
        <v>1291</v>
      </c>
      <c r="E308" s="9">
        <v>0</v>
      </c>
    </row>
    <row r="309" spans="1:5" x14ac:dyDescent="0.3">
      <c r="A309" s="3" t="s">
        <v>112</v>
      </c>
      <c r="B309" s="7" t="s">
        <v>299</v>
      </c>
      <c r="C309" s="7" t="s">
        <v>300</v>
      </c>
      <c r="D309" s="9">
        <v>201</v>
      </c>
      <c r="E309" s="9">
        <v>0</v>
      </c>
    </row>
    <row r="310" spans="1:5" x14ac:dyDescent="0.3">
      <c r="A310" s="3" t="s">
        <v>112</v>
      </c>
      <c r="B310" s="7" t="s">
        <v>299</v>
      </c>
      <c r="C310" s="7" t="s">
        <v>301</v>
      </c>
      <c r="D310" s="9">
        <v>191</v>
      </c>
      <c r="E310" s="9">
        <v>1</v>
      </c>
    </row>
    <row r="311" spans="1:5" x14ac:dyDescent="0.3">
      <c r="A311" s="3" t="s">
        <v>112</v>
      </c>
      <c r="B311" s="7" t="s">
        <v>299</v>
      </c>
      <c r="C311" s="7" t="s">
        <v>302</v>
      </c>
      <c r="D311" s="9">
        <v>232</v>
      </c>
      <c r="E311" s="9">
        <v>0</v>
      </c>
    </row>
    <row r="312" spans="1:5" x14ac:dyDescent="0.3">
      <c r="A312" s="3" t="s">
        <v>112</v>
      </c>
      <c r="B312" s="7" t="s">
        <v>303</v>
      </c>
      <c r="C312" s="7" t="s">
        <v>304</v>
      </c>
      <c r="D312" s="9">
        <v>182</v>
      </c>
      <c r="E312" s="9">
        <v>0</v>
      </c>
    </row>
    <row r="313" spans="1:5" x14ac:dyDescent="0.3">
      <c r="A313" s="3" t="s">
        <v>112</v>
      </c>
      <c r="B313" s="7" t="s">
        <v>303</v>
      </c>
      <c r="C313" s="7" t="s">
        <v>305</v>
      </c>
      <c r="D313" s="9">
        <v>224</v>
      </c>
      <c r="E313" s="9">
        <v>0</v>
      </c>
    </row>
    <row r="314" spans="1:5" x14ac:dyDescent="0.3">
      <c r="A314" s="3" t="s">
        <v>112</v>
      </c>
      <c r="B314" s="7" t="s">
        <v>303</v>
      </c>
      <c r="C314" s="7" t="s">
        <v>306</v>
      </c>
      <c r="D314" s="9">
        <v>210</v>
      </c>
      <c r="E314" s="9">
        <v>0</v>
      </c>
    </row>
    <row r="315" spans="1:5" x14ac:dyDescent="0.3">
      <c r="A315" s="3" t="s">
        <v>112</v>
      </c>
      <c r="B315" s="7" t="s">
        <v>307</v>
      </c>
      <c r="C315" s="7" t="s">
        <v>308</v>
      </c>
      <c r="D315" s="9">
        <v>5646</v>
      </c>
      <c r="E315" s="9">
        <v>0</v>
      </c>
    </row>
    <row r="316" spans="1:5" x14ac:dyDescent="0.3">
      <c r="A316" s="3" t="s">
        <v>112</v>
      </c>
      <c r="B316" s="7" t="s">
        <v>307</v>
      </c>
      <c r="C316" s="7" t="s">
        <v>309</v>
      </c>
      <c r="D316" s="9">
        <v>5434</v>
      </c>
      <c r="E316" s="9">
        <v>0</v>
      </c>
    </row>
    <row r="317" spans="1:5" x14ac:dyDescent="0.3">
      <c r="A317" s="3" t="s">
        <v>112</v>
      </c>
      <c r="B317" s="7" t="s">
        <v>307</v>
      </c>
      <c r="C317" s="7" t="s">
        <v>310</v>
      </c>
      <c r="D317" s="9">
        <v>5304</v>
      </c>
      <c r="E317" s="9">
        <v>0</v>
      </c>
    </row>
    <row r="318" spans="1:5" x14ac:dyDescent="0.3">
      <c r="A318" s="3" t="s">
        <v>112</v>
      </c>
      <c r="B318" s="7" t="s">
        <v>307</v>
      </c>
      <c r="C318" s="7" t="s">
        <v>311</v>
      </c>
      <c r="D318" s="9">
        <v>5969</v>
      </c>
      <c r="E318" s="9">
        <v>0</v>
      </c>
    </row>
    <row r="319" spans="1:5" x14ac:dyDescent="0.3">
      <c r="A319" s="3" t="s">
        <v>112</v>
      </c>
      <c r="B319" s="7" t="s">
        <v>312</v>
      </c>
      <c r="C319" s="7" t="s">
        <v>313</v>
      </c>
      <c r="D319" s="9">
        <v>309</v>
      </c>
      <c r="E319" s="9">
        <v>0</v>
      </c>
    </row>
    <row r="320" spans="1:5" x14ac:dyDescent="0.3">
      <c r="A320" s="3" t="s">
        <v>112</v>
      </c>
      <c r="B320" s="7" t="s">
        <v>312</v>
      </c>
      <c r="C320" s="7" t="s">
        <v>314</v>
      </c>
      <c r="D320" s="9">
        <v>362</v>
      </c>
      <c r="E320" s="9">
        <v>1</v>
      </c>
    </row>
    <row r="321" spans="1:5" x14ac:dyDescent="0.3">
      <c r="A321" s="3" t="s">
        <v>112</v>
      </c>
      <c r="B321" s="7" t="s">
        <v>312</v>
      </c>
      <c r="C321" s="7" t="s">
        <v>315</v>
      </c>
      <c r="D321" s="9">
        <v>333</v>
      </c>
      <c r="E321" s="9">
        <v>0</v>
      </c>
    </row>
    <row r="322" spans="1:5" x14ac:dyDescent="0.3">
      <c r="A322" s="3" t="s">
        <v>112</v>
      </c>
      <c r="B322" s="7" t="s">
        <v>316</v>
      </c>
      <c r="C322" s="7" t="s">
        <v>317</v>
      </c>
      <c r="D322" s="9">
        <v>329</v>
      </c>
      <c r="E322" s="9">
        <v>0</v>
      </c>
    </row>
    <row r="323" spans="1:5" x14ac:dyDescent="0.3">
      <c r="A323" s="3" t="s">
        <v>112</v>
      </c>
      <c r="B323" s="7" t="s">
        <v>316</v>
      </c>
      <c r="C323" s="7" t="s">
        <v>318</v>
      </c>
      <c r="D323" s="9">
        <v>275</v>
      </c>
      <c r="E323" s="9">
        <v>0</v>
      </c>
    </row>
    <row r="324" spans="1:5" x14ac:dyDescent="0.3">
      <c r="A324" s="3" t="s">
        <v>112</v>
      </c>
      <c r="B324" s="7" t="s">
        <v>316</v>
      </c>
      <c r="C324" s="7" t="s">
        <v>319</v>
      </c>
      <c r="D324" s="9">
        <v>331</v>
      </c>
      <c r="E324" s="9">
        <v>1</v>
      </c>
    </row>
    <row r="325" spans="1:5" x14ac:dyDescent="0.3">
      <c r="A325" s="3" t="s">
        <v>148</v>
      </c>
      <c r="B325" s="7" t="s">
        <v>297</v>
      </c>
      <c r="C325" s="7" t="s">
        <v>298</v>
      </c>
      <c r="D325" s="9">
        <v>1315</v>
      </c>
      <c r="E325" s="9">
        <v>0</v>
      </c>
    </row>
    <row r="326" spans="1:5" x14ac:dyDescent="0.3">
      <c r="A326" s="3" t="s">
        <v>148</v>
      </c>
      <c r="B326" s="7" t="s">
        <v>299</v>
      </c>
      <c r="C326" s="7" t="s">
        <v>300</v>
      </c>
      <c r="D326" s="9">
        <v>199</v>
      </c>
      <c r="E326" s="9">
        <v>1</v>
      </c>
    </row>
    <row r="327" spans="1:5" x14ac:dyDescent="0.3">
      <c r="A327" s="3" t="s">
        <v>148</v>
      </c>
      <c r="B327" s="7" t="s">
        <v>299</v>
      </c>
      <c r="C327" s="7" t="s">
        <v>301</v>
      </c>
      <c r="D327" s="9">
        <v>179</v>
      </c>
      <c r="E327" s="9">
        <v>1</v>
      </c>
    </row>
    <row r="328" spans="1:5" x14ac:dyDescent="0.3">
      <c r="A328" s="3" t="s">
        <v>148</v>
      </c>
      <c r="B328" s="7" t="s">
        <v>299</v>
      </c>
      <c r="C328" s="7" t="s">
        <v>302</v>
      </c>
      <c r="D328" s="9">
        <v>231</v>
      </c>
      <c r="E328" s="9">
        <v>1</v>
      </c>
    </row>
    <row r="329" spans="1:5" x14ac:dyDescent="0.3">
      <c r="A329" s="3" t="s">
        <v>148</v>
      </c>
      <c r="B329" s="7" t="s">
        <v>303</v>
      </c>
      <c r="C329" s="7" t="s">
        <v>304</v>
      </c>
      <c r="D329" s="9">
        <v>180</v>
      </c>
      <c r="E329" s="9">
        <v>1</v>
      </c>
    </row>
    <row r="330" spans="1:5" x14ac:dyDescent="0.3">
      <c r="A330" s="3" t="s">
        <v>148</v>
      </c>
      <c r="B330" s="7" t="s">
        <v>303</v>
      </c>
      <c r="C330" s="7" t="s">
        <v>305</v>
      </c>
      <c r="D330" s="9">
        <v>221</v>
      </c>
      <c r="E330" s="9">
        <v>0</v>
      </c>
    </row>
    <row r="331" spans="1:5" x14ac:dyDescent="0.3">
      <c r="A331" s="3" t="s">
        <v>148</v>
      </c>
      <c r="B331" s="7" t="s">
        <v>303</v>
      </c>
      <c r="C331" s="7" t="s">
        <v>306</v>
      </c>
      <c r="D331" s="9">
        <v>200</v>
      </c>
      <c r="E331" s="9">
        <v>1</v>
      </c>
    </row>
    <row r="332" spans="1:5" x14ac:dyDescent="0.3">
      <c r="A332" s="3" t="s">
        <v>148</v>
      </c>
      <c r="B332" s="7" t="s">
        <v>307</v>
      </c>
      <c r="C332" s="7" t="s">
        <v>308</v>
      </c>
      <c r="D332" s="9">
        <v>5532</v>
      </c>
      <c r="E332" s="9">
        <v>0</v>
      </c>
    </row>
    <row r="333" spans="1:5" x14ac:dyDescent="0.3">
      <c r="A333" s="3" t="s">
        <v>148</v>
      </c>
      <c r="B333" s="7" t="s">
        <v>307</v>
      </c>
      <c r="C333" s="7" t="s">
        <v>309</v>
      </c>
      <c r="D333" s="9">
        <v>5413</v>
      </c>
      <c r="E333" s="9">
        <v>0</v>
      </c>
    </row>
    <row r="334" spans="1:5" x14ac:dyDescent="0.3">
      <c r="A334" s="3" t="s">
        <v>148</v>
      </c>
      <c r="B334" s="7" t="s">
        <v>307</v>
      </c>
      <c r="C334" s="7" t="s">
        <v>310</v>
      </c>
      <c r="D334" s="9">
        <v>5317</v>
      </c>
      <c r="E334" s="9">
        <v>0</v>
      </c>
    </row>
    <row r="335" spans="1:5" x14ac:dyDescent="0.3">
      <c r="A335" s="3" t="s">
        <v>148</v>
      </c>
      <c r="B335" s="7" t="s">
        <v>307</v>
      </c>
      <c r="C335" s="7" t="s">
        <v>311</v>
      </c>
      <c r="D335" s="9">
        <v>5778</v>
      </c>
      <c r="E335" s="9">
        <v>0</v>
      </c>
    </row>
    <row r="336" spans="1:5" x14ac:dyDescent="0.3">
      <c r="A336" s="3" t="s">
        <v>148</v>
      </c>
      <c r="B336" s="7" t="s">
        <v>312</v>
      </c>
      <c r="C336" s="7" t="s">
        <v>313</v>
      </c>
      <c r="D336" s="9">
        <v>312</v>
      </c>
      <c r="E336" s="9">
        <v>0</v>
      </c>
    </row>
    <row r="337" spans="1:5" x14ac:dyDescent="0.3">
      <c r="A337" s="3" t="s">
        <v>148</v>
      </c>
      <c r="B337" s="7" t="s">
        <v>312</v>
      </c>
      <c r="C337" s="7" t="s">
        <v>314</v>
      </c>
      <c r="D337" s="9">
        <v>363</v>
      </c>
      <c r="E337" s="9">
        <v>0</v>
      </c>
    </row>
    <row r="338" spans="1:5" x14ac:dyDescent="0.3">
      <c r="A338" s="3" t="s">
        <v>148</v>
      </c>
      <c r="B338" s="7" t="s">
        <v>312</v>
      </c>
      <c r="C338" s="7" t="s">
        <v>315</v>
      </c>
      <c r="D338" s="9">
        <v>332</v>
      </c>
      <c r="E338" s="9">
        <v>0</v>
      </c>
    </row>
    <row r="339" spans="1:5" x14ac:dyDescent="0.3">
      <c r="A339" s="3" t="s">
        <v>148</v>
      </c>
      <c r="B339" s="7" t="s">
        <v>316</v>
      </c>
      <c r="C339" s="7" t="s">
        <v>317</v>
      </c>
      <c r="D339" s="9">
        <v>331</v>
      </c>
      <c r="E339" s="9">
        <v>0</v>
      </c>
    </row>
    <row r="340" spans="1:5" x14ac:dyDescent="0.3">
      <c r="A340" s="3" t="s">
        <v>148</v>
      </c>
      <c r="B340" s="7" t="s">
        <v>316</v>
      </c>
      <c r="C340" s="7" t="s">
        <v>318</v>
      </c>
      <c r="D340" s="9">
        <v>266</v>
      </c>
      <c r="E340" s="9">
        <v>0</v>
      </c>
    </row>
    <row r="341" spans="1:5" x14ac:dyDescent="0.3">
      <c r="A341" s="3" t="s">
        <v>148</v>
      </c>
      <c r="B341" s="7" t="s">
        <v>316</v>
      </c>
      <c r="C341" s="7" t="s">
        <v>319</v>
      </c>
      <c r="D341" s="9">
        <v>327</v>
      </c>
      <c r="E341" s="9">
        <v>0</v>
      </c>
    </row>
    <row r="342" spans="1:5" x14ac:dyDescent="0.3">
      <c r="A342" s="3" t="s">
        <v>149</v>
      </c>
      <c r="B342" s="7" t="s">
        <v>297</v>
      </c>
      <c r="C342" s="7" t="s">
        <v>298</v>
      </c>
      <c r="D342" s="9">
        <v>1305</v>
      </c>
      <c r="E342" s="9">
        <v>1</v>
      </c>
    </row>
    <row r="343" spans="1:5" x14ac:dyDescent="0.3">
      <c r="A343" s="3" t="s">
        <v>149</v>
      </c>
      <c r="B343" s="7" t="s">
        <v>299</v>
      </c>
      <c r="C343" s="7" t="s">
        <v>300</v>
      </c>
      <c r="D343" s="9">
        <v>199</v>
      </c>
      <c r="E343" s="9">
        <v>1</v>
      </c>
    </row>
    <row r="344" spans="1:5" x14ac:dyDescent="0.3">
      <c r="A344" s="3" t="s">
        <v>149</v>
      </c>
      <c r="B344" s="7" t="s">
        <v>299</v>
      </c>
      <c r="C344" s="7" t="s">
        <v>301</v>
      </c>
      <c r="D344" s="9">
        <v>181</v>
      </c>
      <c r="E344" s="9">
        <v>0</v>
      </c>
    </row>
    <row r="345" spans="1:5" x14ac:dyDescent="0.3">
      <c r="A345" s="3" t="s">
        <v>149</v>
      </c>
      <c r="B345" s="7" t="s">
        <v>299</v>
      </c>
      <c r="C345" s="7" t="s">
        <v>302</v>
      </c>
      <c r="D345" s="9">
        <v>230</v>
      </c>
      <c r="E345" s="9">
        <v>1</v>
      </c>
    </row>
    <row r="346" spans="1:5" x14ac:dyDescent="0.3">
      <c r="A346" s="3" t="s">
        <v>149</v>
      </c>
      <c r="B346" s="7" t="s">
        <v>303</v>
      </c>
      <c r="C346" s="7" t="s">
        <v>304</v>
      </c>
      <c r="D346" s="9">
        <v>172</v>
      </c>
      <c r="E346" s="9">
        <v>1</v>
      </c>
    </row>
    <row r="347" spans="1:5" x14ac:dyDescent="0.3">
      <c r="A347" s="3" t="s">
        <v>149</v>
      </c>
      <c r="B347" s="7" t="s">
        <v>303</v>
      </c>
      <c r="C347" s="7" t="s">
        <v>305</v>
      </c>
      <c r="D347" s="9">
        <v>222</v>
      </c>
      <c r="E347" s="9">
        <v>1</v>
      </c>
    </row>
    <row r="348" spans="1:5" x14ac:dyDescent="0.3">
      <c r="A348" s="3" t="s">
        <v>149</v>
      </c>
      <c r="B348" s="7" t="s">
        <v>303</v>
      </c>
      <c r="C348" s="7" t="s">
        <v>306</v>
      </c>
      <c r="D348" s="9">
        <v>208</v>
      </c>
      <c r="E348" s="9">
        <v>1</v>
      </c>
    </row>
    <row r="349" spans="1:5" x14ac:dyDescent="0.3">
      <c r="A349" s="3" t="s">
        <v>149</v>
      </c>
      <c r="B349" s="7" t="s">
        <v>307</v>
      </c>
      <c r="C349" s="7" t="s">
        <v>308</v>
      </c>
      <c r="D349" s="9">
        <v>5552</v>
      </c>
      <c r="E349" s="9">
        <v>0</v>
      </c>
    </row>
    <row r="350" spans="1:5" x14ac:dyDescent="0.3">
      <c r="A350" s="3" t="s">
        <v>149</v>
      </c>
      <c r="B350" s="7" t="s">
        <v>307</v>
      </c>
      <c r="C350" s="7" t="s">
        <v>309</v>
      </c>
      <c r="D350" s="9">
        <v>5442</v>
      </c>
      <c r="E350" s="9">
        <v>0</v>
      </c>
    </row>
    <row r="351" spans="1:5" x14ac:dyDescent="0.3">
      <c r="A351" s="3" t="s">
        <v>149</v>
      </c>
      <c r="B351" s="7" t="s">
        <v>307</v>
      </c>
      <c r="C351" s="7" t="s">
        <v>310</v>
      </c>
      <c r="D351" s="9">
        <v>5292</v>
      </c>
      <c r="E351" s="9">
        <v>0</v>
      </c>
    </row>
    <row r="352" spans="1:5" x14ac:dyDescent="0.3">
      <c r="A352" s="3" t="s">
        <v>149</v>
      </c>
      <c r="B352" s="7" t="s">
        <v>307</v>
      </c>
      <c r="C352" s="7" t="s">
        <v>311</v>
      </c>
      <c r="D352" s="9">
        <v>5912</v>
      </c>
      <c r="E352" s="9">
        <v>0</v>
      </c>
    </row>
    <row r="353" spans="1:5" x14ac:dyDescent="0.3">
      <c r="A353" s="3" t="s">
        <v>149</v>
      </c>
      <c r="B353" s="7" t="s">
        <v>312</v>
      </c>
      <c r="C353" s="7" t="s">
        <v>313</v>
      </c>
      <c r="D353" s="9">
        <v>308</v>
      </c>
      <c r="E353" s="9">
        <v>0</v>
      </c>
    </row>
    <row r="354" spans="1:5" x14ac:dyDescent="0.3">
      <c r="A354" s="3" t="s">
        <v>149</v>
      </c>
      <c r="B354" s="7" t="s">
        <v>312</v>
      </c>
      <c r="C354" s="7" t="s">
        <v>314</v>
      </c>
      <c r="D354" s="9">
        <v>354</v>
      </c>
      <c r="E354" s="9">
        <v>1</v>
      </c>
    </row>
    <row r="355" spans="1:5" x14ac:dyDescent="0.3">
      <c r="A355" s="3" t="s">
        <v>149</v>
      </c>
      <c r="B355" s="7" t="s">
        <v>312</v>
      </c>
      <c r="C355" s="7" t="s">
        <v>315</v>
      </c>
      <c r="D355" s="9">
        <v>333</v>
      </c>
      <c r="E355" s="9">
        <v>0</v>
      </c>
    </row>
    <row r="356" spans="1:5" x14ac:dyDescent="0.3">
      <c r="A356" s="3" t="s">
        <v>149</v>
      </c>
      <c r="B356" s="7" t="s">
        <v>316</v>
      </c>
      <c r="C356" s="7" t="s">
        <v>317</v>
      </c>
      <c r="D356" s="9">
        <v>327</v>
      </c>
      <c r="E356" s="9">
        <v>0</v>
      </c>
    </row>
    <row r="357" spans="1:5" x14ac:dyDescent="0.3">
      <c r="A357" s="3" t="s">
        <v>149</v>
      </c>
      <c r="B357" s="7" t="s">
        <v>316</v>
      </c>
      <c r="C357" s="7" t="s">
        <v>318</v>
      </c>
      <c r="D357" s="9">
        <v>274</v>
      </c>
      <c r="E357" s="9">
        <v>0</v>
      </c>
    </row>
    <row r="358" spans="1:5" x14ac:dyDescent="0.3">
      <c r="A358" s="3" t="s">
        <v>149</v>
      </c>
      <c r="B358" s="7" t="s">
        <v>316</v>
      </c>
      <c r="C358" s="7" t="s">
        <v>319</v>
      </c>
      <c r="D358" s="9">
        <v>331</v>
      </c>
      <c r="E358" s="9">
        <v>0</v>
      </c>
    </row>
    <row r="359" spans="1:5" x14ac:dyDescent="0.3">
      <c r="A359" s="3" t="s">
        <v>184</v>
      </c>
      <c r="B359" s="7" t="s">
        <v>297</v>
      </c>
      <c r="C359" s="7" t="s">
        <v>298</v>
      </c>
      <c r="D359" s="9">
        <v>1279</v>
      </c>
      <c r="E359" s="9">
        <v>0</v>
      </c>
    </row>
    <row r="360" spans="1:5" x14ac:dyDescent="0.3">
      <c r="A360" s="3" t="s">
        <v>184</v>
      </c>
      <c r="B360" s="7" t="s">
        <v>299</v>
      </c>
      <c r="C360" s="7" t="s">
        <v>300</v>
      </c>
      <c r="D360" s="9">
        <v>205</v>
      </c>
      <c r="E360" s="9">
        <v>1</v>
      </c>
    </row>
    <row r="361" spans="1:5" x14ac:dyDescent="0.3">
      <c r="A361" s="3" t="s">
        <v>184</v>
      </c>
      <c r="B361" s="7" t="s">
        <v>299</v>
      </c>
      <c r="C361" s="7" t="s">
        <v>301</v>
      </c>
      <c r="D361" s="9">
        <v>180</v>
      </c>
      <c r="E361" s="9">
        <v>0</v>
      </c>
    </row>
    <row r="362" spans="1:5" x14ac:dyDescent="0.3">
      <c r="A362" s="3" t="s">
        <v>184</v>
      </c>
      <c r="B362" s="7" t="s">
        <v>299</v>
      </c>
      <c r="C362" s="7" t="s">
        <v>302</v>
      </c>
      <c r="D362" s="9">
        <v>231</v>
      </c>
      <c r="E362" s="9">
        <v>0</v>
      </c>
    </row>
    <row r="363" spans="1:5" x14ac:dyDescent="0.3">
      <c r="A363" s="3" t="s">
        <v>184</v>
      </c>
      <c r="B363" s="7" t="s">
        <v>303</v>
      </c>
      <c r="C363" s="7" t="s">
        <v>304</v>
      </c>
      <c r="D363" s="9">
        <v>172</v>
      </c>
      <c r="E363" s="9">
        <v>0</v>
      </c>
    </row>
    <row r="364" spans="1:5" x14ac:dyDescent="0.3">
      <c r="A364" s="3" t="s">
        <v>184</v>
      </c>
      <c r="B364" s="7" t="s">
        <v>303</v>
      </c>
      <c r="C364" s="7" t="s">
        <v>305</v>
      </c>
      <c r="D364" s="9">
        <v>216</v>
      </c>
      <c r="E364" s="9">
        <v>0</v>
      </c>
    </row>
    <row r="365" spans="1:5" x14ac:dyDescent="0.3">
      <c r="A365" s="3" t="s">
        <v>184</v>
      </c>
      <c r="B365" s="7" t="s">
        <v>303</v>
      </c>
      <c r="C365" s="7" t="s">
        <v>306</v>
      </c>
      <c r="D365" s="9">
        <v>207</v>
      </c>
      <c r="E365" s="9">
        <v>1</v>
      </c>
    </row>
    <row r="366" spans="1:5" x14ac:dyDescent="0.3">
      <c r="A366" s="3" t="s">
        <v>184</v>
      </c>
      <c r="B366" s="7" t="s">
        <v>307</v>
      </c>
      <c r="C366" s="7" t="s">
        <v>308</v>
      </c>
      <c r="D366" s="9">
        <v>5673</v>
      </c>
      <c r="E366" s="9">
        <v>0</v>
      </c>
    </row>
    <row r="367" spans="1:5" x14ac:dyDescent="0.3">
      <c r="A367" s="3" t="s">
        <v>184</v>
      </c>
      <c r="B367" s="7" t="s">
        <v>307</v>
      </c>
      <c r="C367" s="7" t="s">
        <v>309</v>
      </c>
      <c r="D367" s="9">
        <v>5363</v>
      </c>
      <c r="E367" s="9">
        <v>1</v>
      </c>
    </row>
    <row r="368" spans="1:5" x14ac:dyDescent="0.3">
      <c r="A368" s="3" t="s">
        <v>184</v>
      </c>
      <c r="B368" s="7" t="s">
        <v>307</v>
      </c>
      <c r="C368" s="7" t="s">
        <v>310</v>
      </c>
      <c r="D368" s="9">
        <v>5234</v>
      </c>
      <c r="E368" s="9">
        <v>0</v>
      </c>
    </row>
    <row r="369" spans="1:5" x14ac:dyDescent="0.3">
      <c r="A369" s="3" t="s">
        <v>184</v>
      </c>
      <c r="B369" s="7" t="s">
        <v>307</v>
      </c>
      <c r="C369" s="7" t="s">
        <v>311</v>
      </c>
      <c r="D369" s="9">
        <v>5903</v>
      </c>
      <c r="E369" s="9">
        <v>0</v>
      </c>
    </row>
    <row r="370" spans="1:5" x14ac:dyDescent="0.3">
      <c r="A370" s="3" t="s">
        <v>184</v>
      </c>
      <c r="B370" s="7" t="s">
        <v>312</v>
      </c>
      <c r="C370" s="7" t="s">
        <v>313</v>
      </c>
      <c r="D370" s="9">
        <v>313</v>
      </c>
      <c r="E370" s="9">
        <v>0</v>
      </c>
    </row>
    <row r="371" spans="1:5" x14ac:dyDescent="0.3">
      <c r="A371" s="3" t="s">
        <v>184</v>
      </c>
      <c r="B371" s="7" t="s">
        <v>312</v>
      </c>
      <c r="C371" s="7" t="s">
        <v>314</v>
      </c>
      <c r="D371" s="9">
        <v>365</v>
      </c>
      <c r="E371" s="9">
        <v>0</v>
      </c>
    </row>
    <row r="372" spans="1:5" x14ac:dyDescent="0.3">
      <c r="A372" s="3" t="s">
        <v>184</v>
      </c>
      <c r="B372" s="7" t="s">
        <v>312</v>
      </c>
      <c r="C372" s="7" t="s">
        <v>315</v>
      </c>
      <c r="D372" s="9">
        <v>327</v>
      </c>
      <c r="E372" s="9">
        <v>0</v>
      </c>
    </row>
    <row r="373" spans="1:5" x14ac:dyDescent="0.3">
      <c r="A373" s="3" t="s">
        <v>184</v>
      </c>
      <c r="B373" s="7" t="s">
        <v>316</v>
      </c>
      <c r="C373" s="7" t="s">
        <v>317</v>
      </c>
      <c r="D373" s="9">
        <v>325</v>
      </c>
      <c r="E373" s="9">
        <v>1</v>
      </c>
    </row>
    <row r="374" spans="1:5" x14ac:dyDescent="0.3">
      <c r="A374" s="3" t="s">
        <v>184</v>
      </c>
      <c r="B374" s="7" t="s">
        <v>316</v>
      </c>
      <c r="C374" s="7" t="s">
        <v>318</v>
      </c>
      <c r="D374" s="9">
        <v>272</v>
      </c>
      <c r="E374" s="9">
        <v>0</v>
      </c>
    </row>
    <row r="375" spans="1:5" x14ac:dyDescent="0.3">
      <c r="A375" s="3" t="s">
        <v>184</v>
      </c>
      <c r="B375" s="7" t="s">
        <v>316</v>
      </c>
      <c r="C375" s="7" t="s">
        <v>319</v>
      </c>
      <c r="D375" s="9">
        <v>336</v>
      </c>
      <c r="E375" s="9">
        <v>1</v>
      </c>
    </row>
    <row r="376" spans="1:5" x14ac:dyDescent="0.3">
      <c r="A376" s="3" t="s">
        <v>185</v>
      </c>
      <c r="B376" s="7" t="s">
        <v>297</v>
      </c>
      <c r="C376" s="7" t="s">
        <v>298</v>
      </c>
      <c r="D376" s="9">
        <v>1311</v>
      </c>
      <c r="E376" s="9">
        <v>0</v>
      </c>
    </row>
    <row r="377" spans="1:5" x14ac:dyDescent="0.3">
      <c r="A377" s="3" t="s">
        <v>185</v>
      </c>
      <c r="B377" s="7" t="s">
        <v>299</v>
      </c>
      <c r="C377" s="7" t="s">
        <v>300</v>
      </c>
      <c r="D377" s="9">
        <v>191</v>
      </c>
      <c r="E377" s="9">
        <v>1</v>
      </c>
    </row>
    <row r="378" spans="1:5" x14ac:dyDescent="0.3">
      <c r="A378" s="3" t="s">
        <v>185</v>
      </c>
      <c r="B378" s="7" t="s">
        <v>299</v>
      </c>
      <c r="C378" s="7" t="s">
        <v>301</v>
      </c>
      <c r="D378" s="9">
        <v>192</v>
      </c>
      <c r="E378" s="9">
        <v>1</v>
      </c>
    </row>
    <row r="379" spans="1:5" x14ac:dyDescent="0.3">
      <c r="A379" s="3" t="s">
        <v>185</v>
      </c>
      <c r="B379" s="7" t="s">
        <v>299</v>
      </c>
      <c r="C379" s="7" t="s">
        <v>302</v>
      </c>
      <c r="D379" s="9">
        <v>227</v>
      </c>
      <c r="E379" s="9">
        <v>1</v>
      </c>
    </row>
    <row r="380" spans="1:5" x14ac:dyDescent="0.3">
      <c r="A380" s="3" t="s">
        <v>185</v>
      </c>
      <c r="B380" s="7" t="s">
        <v>303</v>
      </c>
      <c r="C380" s="7" t="s">
        <v>304</v>
      </c>
      <c r="D380" s="9">
        <v>181</v>
      </c>
      <c r="E380" s="9">
        <v>1</v>
      </c>
    </row>
    <row r="381" spans="1:5" x14ac:dyDescent="0.3">
      <c r="A381" s="3" t="s">
        <v>185</v>
      </c>
      <c r="B381" s="7" t="s">
        <v>303</v>
      </c>
      <c r="C381" s="7" t="s">
        <v>305</v>
      </c>
      <c r="D381" s="9">
        <v>220</v>
      </c>
      <c r="E381" s="9">
        <v>0</v>
      </c>
    </row>
    <row r="382" spans="1:5" x14ac:dyDescent="0.3">
      <c r="A382" s="3" t="s">
        <v>185</v>
      </c>
      <c r="B382" s="7" t="s">
        <v>303</v>
      </c>
      <c r="C382" s="7" t="s">
        <v>306</v>
      </c>
      <c r="D382" s="9">
        <v>209</v>
      </c>
      <c r="E382" s="9">
        <v>0</v>
      </c>
    </row>
    <row r="383" spans="1:5" x14ac:dyDescent="0.3">
      <c r="A383" s="3" t="s">
        <v>185</v>
      </c>
      <c r="B383" s="7" t="s">
        <v>307</v>
      </c>
      <c r="C383" s="7" t="s">
        <v>308</v>
      </c>
      <c r="D383" s="9">
        <v>5629</v>
      </c>
      <c r="E383" s="9">
        <v>0</v>
      </c>
    </row>
    <row r="384" spans="1:5" x14ac:dyDescent="0.3">
      <c r="A384" s="3" t="s">
        <v>185</v>
      </c>
      <c r="B384" s="7" t="s">
        <v>307</v>
      </c>
      <c r="C384" s="7" t="s">
        <v>309</v>
      </c>
      <c r="D384" s="9">
        <v>5436</v>
      </c>
      <c r="E384" s="9">
        <v>1</v>
      </c>
    </row>
    <row r="385" spans="1:5" x14ac:dyDescent="0.3">
      <c r="A385" s="3" t="s">
        <v>185</v>
      </c>
      <c r="B385" s="7" t="s">
        <v>307</v>
      </c>
      <c r="C385" s="7" t="s">
        <v>310</v>
      </c>
      <c r="D385" s="9">
        <v>5294</v>
      </c>
      <c r="E385" s="9">
        <v>0</v>
      </c>
    </row>
    <row r="386" spans="1:5" x14ac:dyDescent="0.3">
      <c r="A386" s="3" t="s">
        <v>185</v>
      </c>
      <c r="B386" s="7" t="s">
        <v>307</v>
      </c>
      <c r="C386" s="7" t="s">
        <v>311</v>
      </c>
      <c r="D386" s="9">
        <v>5883</v>
      </c>
      <c r="E386" s="9">
        <v>0</v>
      </c>
    </row>
    <row r="387" spans="1:5" x14ac:dyDescent="0.3">
      <c r="A387" s="3" t="s">
        <v>185</v>
      </c>
      <c r="B387" s="7" t="s">
        <v>312</v>
      </c>
      <c r="C387" s="7" t="s">
        <v>313</v>
      </c>
      <c r="D387" s="9">
        <v>309</v>
      </c>
      <c r="E387" s="9">
        <v>0</v>
      </c>
    </row>
    <row r="388" spans="1:5" x14ac:dyDescent="0.3">
      <c r="A388" s="3" t="s">
        <v>185</v>
      </c>
      <c r="B388" s="7" t="s">
        <v>312</v>
      </c>
      <c r="C388" s="7" t="s">
        <v>314</v>
      </c>
      <c r="D388" s="9">
        <v>363</v>
      </c>
      <c r="E388" s="9">
        <v>1</v>
      </c>
    </row>
    <row r="389" spans="1:5" x14ac:dyDescent="0.3">
      <c r="A389" s="3" t="s">
        <v>185</v>
      </c>
      <c r="B389" s="7" t="s">
        <v>312</v>
      </c>
      <c r="C389" s="7" t="s">
        <v>315</v>
      </c>
      <c r="D389" s="9">
        <v>323</v>
      </c>
      <c r="E389" s="9">
        <v>1</v>
      </c>
    </row>
    <row r="390" spans="1:5" x14ac:dyDescent="0.3">
      <c r="A390" s="3" t="s">
        <v>185</v>
      </c>
      <c r="B390" s="7" t="s">
        <v>316</v>
      </c>
      <c r="C390" s="7" t="s">
        <v>317</v>
      </c>
      <c r="D390" s="9">
        <v>326</v>
      </c>
      <c r="E390" s="9">
        <v>1</v>
      </c>
    </row>
    <row r="391" spans="1:5" x14ac:dyDescent="0.3">
      <c r="A391" s="3" t="s">
        <v>185</v>
      </c>
      <c r="B391" s="7" t="s">
        <v>316</v>
      </c>
      <c r="C391" s="7" t="s">
        <v>318</v>
      </c>
      <c r="D391" s="9">
        <v>270</v>
      </c>
      <c r="E391" s="9">
        <v>0</v>
      </c>
    </row>
    <row r="392" spans="1:5" x14ac:dyDescent="0.3">
      <c r="A392" s="3" t="s">
        <v>185</v>
      </c>
      <c r="B392" s="7" t="s">
        <v>316</v>
      </c>
      <c r="C392" s="7" t="s">
        <v>319</v>
      </c>
      <c r="D392" s="9">
        <v>331</v>
      </c>
      <c r="E392" s="9">
        <v>1</v>
      </c>
    </row>
    <row r="393" spans="1:5" x14ac:dyDescent="0.3">
      <c r="A393" s="3" t="s">
        <v>152</v>
      </c>
      <c r="B393" s="7" t="s">
        <v>297</v>
      </c>
      <c r="C393" s="7" t="s">
        <v>298</v>
      </c>
      <c r="D393" s="9">
        <v>1286</v>
      </c>
      <c r="E393" s="9">
        <v>0</v>
      </c>
    </row>
    <row r="394" spans="1:5" x14ac:dyDescent="0.3">
      <c r="A394" s="3" t="s">
        <v>152</v>
      </c>
      <c r="B394" s="7" t="s">
        <v>299</v>
      </c>
      <c r="C394" s="7" t="s">
        <v>300</v>
      </c>
      <c r="D394" s="9">
        <v>188</v>
      </c>
      <c r="E394" s="9">
        <v>1</v>
      </c>
    </row>
    <row r="395" spans="1:5" x14ac:dyDescent="0.3">
      <c r="A395" s="3" t="s">
        <v>152</v>
      </c>
      <c r="B395" s="7" t="s">
        <v>299</v>
      </c>
      <c r="C395" s="7" t="s">
        <v>301</v>
      </c>
      <c r="D395" s="9">
        <v>189</v>
      </c>
      <c r="E395" s="9">
        <v>0</v>
      </c>
    </row>
    <row r="396" spans="1:5" x14ac:dyDescent="0.3">
      <c r="A396" s="3" t="s">
        <v>152</v>
      </c>
      <c r="B396" s="7" t="s">
        <v>299</v>
      </c>
      <c r="C396" s="7" t="s">
        <v>302</v>
      </c>
      <c r="D396" s="9">
        <v>214</v>
      </c>
      <c r="E396" s="9">
        <v>0</v>
      </c>
    </row>
    <row r="397" spans="1:5" x14ac:dyDescent="0.3">
      <c r="A397" s="3" t="s">
        <v>152</v>
      </c>
      <c r="B397" s="7" t="s">
        <v>303</v>
      </c>
      <c r="C397" s="7" t="s">
        <v>304</v>
      </c>
      <c r="D397" s="9">
        <v>182</v>
      </c>
      <c r="E397" s="9">
        <v>0</v>
      </c>
    </row>
    <row r="398" spans="1:5" x14ac:dyDescent="0.3">
      <c r="A398" s="3" t="s">
        <v>152</v>
      </c>
      <c r="B398" s="7" t="s">
        <v>303</v>
      </c>
      <c r="C398" s="7" t="s">
        <v>305</v>
      </c>
      <c r="D398" s="9">
        <v>206</v>
      </c>
      <c r="E398" s="9">
        <v>0</v>
      </c>
    </row>
    <row r="399" spans="1:5" x14ac:dyDescent="0.3">
      <c r="A399" s="3" t="s">
        <v>152</v>
      </c>
      <c r="B399" s="7" t="s">
        <v>303</v>
      </c>
      <c r="C399" s="7" t="s">
        <v>306</v>
      </c>
      <c r="D399" s="9">
        <v>198</v>
      </c>
      <c r="E399" s="9">
        <v>0</v>
      </c>
    </row>
    <row r="400" spans="1:5" x14ac:dyDescent="0.3">
      <c r="A400" s="3" t="s">
        <v>152</v>
      </c>
      <c r="B400" s="7" t="s">
        <v>307</v>
      </c>
      <c r="C400" s="7" t="s">
        <v>308</v>
      </c>
      <c r="D400" s="9">
        <v>5696</v>
      </c>
      <c r="E400" s="9">
        <v>0</v>
      </c>
    </row>
    <row r="401" spans="1:5" x14ac:dyDescent="0.3">
      <c r="A401" s="3" t="s">
        <v>152</v>
      </c>
      <c r="B401" s="7" t="s">
        <v>307</v>
      </c>
      <c r="C401" s="7" t="s">
        <v>309</v>
      </c>
      <c r="D401" s="9">
        <v>5375</v>
      </c>
      <c r="E401" s="9">
        <v>0</v>
      </c>
    </row>
    <row r="402" spans="1:5" x14ac:dyDescent="0.3">
      <c r="A402" s="3" t="s">
        <v>152</v>
      </c>
      <c r="B402" s="7" t="s">
        <v>307</v>
      </c>
      <c r="C402" s="7" t="s">
        <v>310</v>
      </c>
      <c r="D402" s="9">
        <v>5321</v>
      </c>
      <c r="E402" s="9">
        <v>0</v>
      </c>
    </row>
    <row r="403" spans="1:5" x14ac:dyDescent="0.3">
      <c r="A403" s="3" t="s">
        <v>152</v>
      </c>
      <c r="B403" s="7" t="s">
        <v>307</v>
      </c>
      <c r="C403" s="7" t="s">
        <v>311</v>
      </c>
      <c r="D403" s="9">
        <v>5837</v>
      </c>
      <c r="E403" s="9">
        <v>1</v>
      </c>
    </row>
    <row r="404" spans="1:5" x14ac:dyDescent="0.3">
      <c r="A404" s="3" t="s">
        <v>152</v>
      </c>
      <c r="B404" s="7" t="s">
        <v>312</v>
      </c>
      <c r="C404" s="7" t="s">
        <v>313</v>
      </c>
      <c r="D404" s="9">
        <v>311</v>
      </c>
      <c r="E404" s="9">
        <v>0</v>
      </c>
    </row>
    <row r="405" spans="1:5" x14ac:dyDescent="0.3">
      <c r="A405" s="3" t="s">
        <v>152</v>
      </c>
      <c r="B405" s="7" t="s">
        <v>312</v>
      </c>
      <c r="C405" s="7" t="s">
        <v>314</v>
      </c>
      <c r="D405" s="9">
        <v>365</v>
      </c>
      <c r="E405" s="9">
        <v>0</v>
      </c>
    </row>
    <row r="406" spans="1:5" x14ac:dyDescent="0.3">
      <c r="A406" s="3" t="s">
        <v>152</v>
      </c>
      <c r="B406" s="7" t="s">
        <v>312</v>
      </c>
      <c r="C406" s="7" t="s">
        <v>315</v>
      </c>
      <c r="D406" s="9">
        <v>332</v>
      </c>
      <c r="E406" s="9">
        <v>1</v>
      </c>
    </row>
    <row r="407" spans="1:5" x14ac:dyDescent="0.3">
      <c r="A407" s="3" t="s">
        <v>152</v>
      </c>
      <c r="B407" s="7" t="s">
        <v>316</v>
      </c>
      <c r="C407" s="7" t="s">
        <v>317</v>
      </c>
      <c r="D407" s="9">
        <v>329</v>
      </c>
      <c r="E407" s="9">
        <v>0</v>
      </c>
    </row>
    <row r="408" spans="1:5" x14ac:dyDescent="0.3">
      <c r="A408" s="3" t="s">
        <v>152</v>
      </c>
      <c r="B408" s="7" t="s">
        <v>316</v>
      </c>
      <c r="C408" s="7" t="s">
        <v>318</v>
      </c>
      <c r="D408" s="9">
        <v>270</v>
      </c>
      <c r="E408" s="9">
        <v>1</v>
      </c>
    </row>
    <row r="409" spans="1:5" x14ac:dyDescent="0.3">
      <c r="A409" s="3" t="s">
        <v>152</v>
      </c>
      <c r="B409" s="7" t="s">
        <v>316</v>
      </c>
      <c r="C409" s="7" t="s">
        <v>319</v>
      </c>
      <c r="D409" s="9">
        <v>335</v>
      </c>
      <c r="E409" s="9">
        <v>1</v>
      </c>
    </row>
    <row r="410" spans="1:5" x14ac:dyDescent="0.3">
      <c r="A410" s="3" t="s">
        <v>153</v>
      </c>
      <c r="B410" s="7" t="s">
        <v>297</v>
      </c>
      <c r="C410" s="7" t="s">
        <v>298</v>
      </c>
      <c r="D410" s="9">
        <v>1327</v>
      </c>
      <c r="E410" s="9">
        <v>0</v>
      </c>
    </row>
    <row r="411" spans="1:5" x14ac:dyDescent="0.3">
      <c r="A411" s="3" t="s">
        <v>153</v>
      </c>
      <c r="B411" s="7" t="s">
        <v>299</v>
      </c>
      <c r="C411" s="7" t="s">
        <v>300</v>
      </c>
      <c r="D411" s="9">
        <v>199</v>
      </c>
      <c r="E411" s="9">
        <v>0</v>
      </c>
    </row>
    <row r="412" spans="1:5" x14ac:dyDescent="0.3">
      <c r="A412" s="3" t="s">
        <v>153</v>
      </c>
      <c r="B412" s="7" t="s">
        <v>299</v>
      </c>
      <c r="C412" s="7" t="s">
        <v>301</v>
      </c>
      <c r="D412" s="9">
        <v>183</v>
      </c>
      <c r="E412" s="9">
        <v>1</v>
      </c>
    </row>
    <row r="413" spans="1:5" x14ac:dyDescent="0.3">
      <c r="A413" s="3" t="s">
        <v>153</v>
      </c>
      <c r="B413" s="7" t="s">
        <v>299</v>
      </c>
      <c r="C413" s="7" t="s">
        <v>302</v>
      </c>
      <c r="D413" s="9">
        <v>221</v>
      </c>
      <c r="E413" s="9">
        <v>0</v>
      </c>
    </row>
    <row r="414" spans="1:5" x14ac:dyDescent="0.3">
      <c r="A414" s="3" t="s">
        <v>153</v>
      </c>
      <c r="B414" s="7" t="s">
        <v>303</v>
      </c>
      <c r="C414" s="7" t="s">
        <v>304</v>
      </c>
      <c r="D414" s="9">
        <v>181</v>
      </c>
      <c r="E414" s="9">
        <v>1</v>
      </c>
    </row>
    <row r="415" spans="1:5" x14ac:dyDescent="0.3">
      <c r="A415" s="3" t="s">
        <v>153</v>
      </c>
      <c r="B415" s="7" t="s">
        <v>303</v>
      </c>
      <c r="C415" s="7" t="s">
        <v>305</v>
      </c>
      <c r="D415" s="9">
        <v>222</v>
      </c>
      <c r="E415" s="9">
        <v>1</v>
      </c>
    </row>
    <row r="416" spans="1:5" x14ac:dyDescent="0.3">
      <c r="A416" s="3" t="s">
        <v>153</v>
      </c>
      <c r="B416" s="7" t="s">
        <v>303</v>
      </c>
      <c r="C416" s="7" t="s">
        <v>306</v>
      </c>
      <c r="D416" s="9">
        <v>211</v>
      </c>
      <c r="E416" s="9">
        <v>0</v>
      </c>
    </row>
    <row r="417" spans="1:5" x14ac:dyDescent="0.3">
      <c r="A417" s="3" t="s">
        <v>153</v>
      </c>
      <c r="B417" s="7" t="s">
        <v>307</v>
      </c>
      <c r="C417" s="7" t="s">
        <v>308</v>
      </c>
      <c r="D417" s="9">
        <v>5593</v>
      </c>
      <c r="E417" s="9">
        <v>0</v>
      </c>
    </row>
    <row r="418" spans="1:5" x14ac:dyDescent="0.3">
      <c r="A418" s="3" t="s">
        <v>153</v>
      </c>
      <c r="B418" s="7" t="s">
        <v>307</v>
      </c>
      <c r="C418" s="7" t="s">
        <v>309</v>
      </c>
      <c r="D418" s="9">
        <v>5469</v>
      </c>
      <c r="E418" s="9">
        <v>1</v>
      </c>
    </row>
    <row r="419" spans="1:5" x14ac:dyDescent="0.3">
      <c r="A419" s="3" t="s">
        <v>153</v>
      </c>
      <c r="B419" s="7" t="s">
        <v>307</v>
      </c>
      <c r="C419" s="7" t="s">
        <v>310</v>
      </c>
      <c r="D419" s="9">
        <v>5403</v>
      </c>
      <c r="E419" s="9">
        <v>0</v>
      </c>
    </row>
    <row r="420" spans="1:5" x14ac:dyDescent="0.3">
      <c r="A420" s="3" t="s">
        <v>153</v>
      </c>
      <c r="B420" s="7" t="s">
        <v>307</v>
      </c>
      <c r="C420" s="7" t="s">
        <v>311</v>
      </c>
      <c r="D420" s="9">
        <v>5919</v>
      </c>
      <c r="E420" s="9">
        <v>0</v>
      </c>
    </row>
    <row r="421" spans="1:5" x14ac:dyDescent="0.3">
      <c r="A421" s="3" t="s">
        <v>153</v>
      </c>
      <c r="B421" s="7" t="s">
        <v>312</v>
      </c>
      <c r="C421" s="7" t="s">
        <v>313</v>
      </c>
      <c r="D421" s="9">
        <v>308</v>
      </c>
      <c r="E421" s="9">
        <v>1</v>
      </c>
    </row>
    <row r="422" spans="1:5" x14ac:dyDescent="0.3">
      <c r="A422" s="3" t="s">
        <v>153</v>
      </c>
      <c r="B422" s="7" t="s">
        <v>312</v>
      </c>
      <c r="C422" s="7" t="s">
        <v>314</v>
      </c>
      <c r="D422" s="9">
        <v>359</v>
      </c>
      <c r="E422" s="9">
        <v>0</v>
      </c>
    </row>
    <row r="423" spans="1:5" x14ac:dyDescent="0.3">
      <c r="A423" s="3" t="s">
        <v>153</v>
      </c>
      <c r="B423" s="7" t="s">
        <v>312</v>
      </c>
      <c r="C423" s="7" t="s">
        <v>315</v>
      </c>
      <c r="D423" s="9">
        <v>330</v>
      </c>
      <c r="E423" s="9">
        <v>0</v>
      </c>
    </row>
    <row r="424" spans="1:5" x14ac:dyDescent="0.3">
      <c r="A424" s="3" t="s">
        <v>153</v>
      </c>
      <c r="B424" s="7" t="s">
        <v>316</v>
      </c>
      <c r="C424" s="7" t="s">
        <v>317</v>
      </c>
      <c r="D424" s="9">
        <v>326</v>
      </c>
      <c r="E424" s="9">
        <v>1</v>
      </c>
    </row>
    <row r="425" spans="1:5" x14ac:dyDescent="0.3">
      <c r="A425" s="3" t="s">
        <v>153</v>
      </c>
      <c r="B425" s="7" t="s">
        <v>316</v>
      </c>
      <c r="C425" s="7" t="s">
        <v>318</v>
      </c>
      <c r="D425" s="9">
        <v>271</v>
      </c>
      <c r="E425" s="9">
        <v>1</v>
      </c>
    </row>
    <row r="426" spans="1:5" x14ac:dyDescent="0.3">
      <c r="A426" s="3" t="s">
        <v>153</v>
      </c>
      <c r="B426" s="7" t="s">
        <v>316</v>
      </c>
      <c r="C426" s="7" t="s">
        <v>319</v>
      </c>
      <c r="D426" s="9">
        <v>336</v>
      </c>
      <c r="E426" s="9">
        <v>0</v>
      </c>
    </row>
    <row r="427" spans="1:5" x14ac:dyDescent="0.3">
      <c r="A427" s="3" t="s">
        <v>116</v>
      </c>
      <c r="B427" s="7" t="s">
        <v>297</v>
      </c>
      <c r="C427" s="7" t="s">
        <v>298</v>
      </c>
      <c r="D427" s="9">
        <v>1314</v>
      </c>
      <c r="E427" s="9">
        <v>0</v>
      </c>
    </row>
    <row r="428" spans="1:5" x14ac:dyDescent="0.3">
      <c r="A428" s="3" t="s">
        <v>116</v>
      </c>
      <c r="B428" s="7" t="s">
        <v>299</v>
      </c>
      <c r="C428" s="7" t="s">
        <v>300</v>
      </c>
      <c r="D428" s="9">
        <v>194</v>
      </c>
      <c r="E428" s="9">
        <v>0</v>
      </c>
    </row>
    <row r="429" spans="1:5" x14ac:dyDescent="0.3">
      <c r="A429" s="3" t="s">
        <v>116</v>
      </c>
      <c r="B429" s="7" t="s">
        <v>299</v>
      </c>
      <c r="C429" s="7" t="s">
        <v>301</v>
      </c>
      <c r="D429" s="9">
        <v>189</v>
      </c>
      <c r="E429" s="9">
        <v>1</v>
      </c>
    </row>
    <row r="430" spans="1:5" x14ac:dyDescent="0.3">
      <c r="A430" s="3" t="s">
        <v>116</v>
      </c>
      <c r="B430" s="7" t="s">
        <v>299</v>
      </c>
      <c r="C430" s="7" t="s">
        <v>302</v>
      </c>
      <c r="D430" s="9">
        <v>236</v>
      </c>
      <c r="E430" s="9">
        <v>1</v>
      </c>
    </row>
    <row r="431" spans="1:5" x14ac:dyDescent="0.3">
      <c r="A431" s="3" t="s">
        <v>116</v>
      </c>
      <c r="B431" s="7" t="s">
        <v>303</v>
      </c>
      <c r="C431" s="7" t="s">
        <v>304</v>
      </c>
      <c r="D431" s="9">
        <v>170</v>
      </c>
      <c r="E431" s="9">
        <v>1</v>
      </c>
    </row>
    <row r="432" spans="1:5" x14ac:dyDescent="0.3">
      <c r="A432" s="3" t="s">
        <v>116</v>
      </c>
      <c r="B432" s="7" t="s">
        <v>303</v>
      </c>
      <c r="C432" s="7" t="s">
        <v>305</v>
      </c>
      <c r="D432" s="9">
        <v>218</v>
      </c>
      <c r="E432" s="9">
        <v>0</v>
      </c>
    </row>
    <row r="433" spans="1:5" x14ac:dyDescent="0.3">
      <c r="A433" s="3" t="s">
        <v>116</v>
      </c>
      <c r="B433" s="7" t="s">
        <v>303</v>
      </c>
      <c r="C433" s="7" t="s">
        <v>306</v>
      </c>
      <c r="D433" s="9">
        <v>213</v>
      </c>
      <c r="E433" s="9">
        <v>0</v>
      </c>
    </row>
    <row r="434" spans="1:5" x14ac:dyDescent="0.3">
      <c r="A434" s="3" t="s">
        <v>116</v>
      </c>
      <c r="B434" s="7" t="s">
        <v>307</v>
      </c>
      <c r="C434" s="7" t="s">
        <v>308</v>
      </c>
      <c r="D434" s="9">
        <v>5610</v>
      </c>
      <c r="E434" s="9">
        <v>0</v>
      </c>
    </row>
    <row r="435" spans="1:5" x14ac:dyDescent="0.3">
      <c r="A435" s="3" t="s">
        <v>116</v>
      </c>
      <c r="B435" s="7" t="s">
        <v>307</v>
      </c>
      <c r="C435" s="7" t="s">
        <v>309</v>
      </c>
      <c r="D435" s="9">
        <v>5484</v>
      </c>
      <c r="E435" s="9">
        <v>0</v>
      </c>
    </row>
    <row r="436" spans="1:5" x14ac:dyDescent="0.3">
      <c r="A436" s="3" t="s">
        <v>116</v>
      </c>
      <c r="B436" s="7" t="s">
        <v>307</v>
      </c>
      <c r="C436" s="7" t="s">
        <v>310</v>
      </c>
      <c r="D436" s="9">
        <v>5282</v>
      </c>
      <c r="E436" s="9">
        <v>0</v>
      </c>
    </row>
    <row r="437" spans="1:5" x14ac:dyDescent="0.3">
      <c r="A437" s="3" t="s">
        <v>116</v>
      </c>
      <c r="B437" s="7" t="s">
        <v>307</v>
      </c>
      <c r="C437" s="7" t="s">
        <v>311</v>
      </c>
      <c r="D437" s="9">
        <v>5934</v>
      </c>
      <c r="E437" s="9">
        <v>0</v>
      </c>
    </row>
    <row r="438" spans="1:5" x14ac:dyDescent="0.3">
      <c r="A438" s="3" t="s">
        <v>116</v>
      </c>
      <c r="B438" s="7" t="s">
        <v>312</v>
      </c>
      <c r="C438" s="7" t="s">
        <v>313</v>
      </c>
      <c r="D438" s="9">
        <v>307</v>
      </c>
      <c r="E438" s="9">
        <v>0</v>
      </c>
    </row>
    <row r="439" spans="1:5" x14ac:dyDescent="0.3">
      <c r="A439" s="3" t="s">
        <v>116</v>
      </c>
      <c r="B439" s="7" t="s">
        <v>312</v>
      </c>
      <c r="C439" s="7" t="s">
        <v>314</v>
      </c>
      <c r="D439" s="9">
        <v>353</v>
      </c>
      <c r="E439" s="9">
        <v>1</v>
      </c>
    </row>
    <row r="440" spans="1:5" x14ac:dyDescent="0.3">
      <c r="A440" s="3" t="s">
        <v>116</v>
      </c>
      <c r="B440" s="7" t="s">
        <v>312</v>
      </c>
      <c r="C440" s="7" t="s">
        <v>315</v>
      </c>
      <c r="D440" s="9">
        <v>326</v>
      </c>
      <c r="E440" s="9">
        <v>1</v>
      </c>
    </row>
    <row r="441" spans="1:5" x14ac:dyDescent="0.3">
      <c r="A441" s="3" t="s">
        <v>116</v>
      </c>
      <c r="B441" s="7" t="s">
        <v>316</v>
      </c>
      <c r="C441" s="7" t="s">
        <v>317</v>
      </c>
      <c r="D441" s="9">
        <v>320</v>
      </c>
      <c r="E441" s="9">
        <v>0</v>
      </c>
    </row>
    <row r="442" spans="1:5" x14ac:dyDescent="0.3">
      <c r="A442" s="3" t="s">
        <v>116</v>
      </c>
      <c r="B442" s="7" t="s">
        <v>316</v>
      </c>
      <c r="C442" s="7" t="s">
        <v>318</v>
      </c>
      <c r="D442" s="9">
        <v>267</v>
      </c>
      <c r="E442" s="9">
        <v>1</v>
      </c>
    </row>
    <row r="443" spans="1:5" x14ac:dyDescent="0.3">
      <c r="A443" s="3" t="s">
        <v>116</v>
      </c>
      <c r="B443" s="7" t="s">
        <v>316</v>
      </c>
      <c r="C443" s="7" t="s">
        <v>319</v>
      </c>
      <c r="D443" s="9">
        <v>335</v>
      </c>
      <c r="E443" s="9">
        <v>0</v>
      </c>
    </row>
    <row r="444" spans="1:5" x14ac:dyDescent="0.3">
      <c r="A444" s="3" t="s">
        <v>117</v>
      </c>
      <c r="B444" s="7" t="s">
        <v>297</v>
      </c>
      <c r="C444" s="7" t="s">
        <v>298</v>
      </c>
      <c r="D444" s="9">
        <v>1296</v>
      </c>
      <c r="E444" s="9">
        <v>1</v>
      </c>
    </row>
    <row r="445" spans="1:5" x14ac:dyDescent="0.3">
      <c r="A445" s="3" t="s">
        <v>117</v>
      </c>
      <c r="B445" s="7" t="s">
        <v>299</v>
      </c>
      <c r="C445" s="7" t="s">
        <v>300</v>
      </c>
      <c r="D445" s="9">
        <v>191</v>
      </c>
      <c r="E445" s="9">
        <v>1</v>
      </c>
    </row>
    <row r="446" spans="1:5" x14ac:dyDescent="0.3">
      <c r="A446" s="3" t="s">
        <v>117</v>
      </c>
      <c r="B446" s="7" t="s">
        <v>299</v>
      </c>
      <c r="C446" s="7" t="s">
        <v>301</v>
      </c>
      <c r="D446" s="9">
        <v>180</v>
      </c>
      <c r="E446" s="9">
        <v>1</v>
      </c>
    </row>
    <row r="447" spans="1:5" x14ac:dyDescent="0.3">
      <c r="A447" s="3" t="s">
        <v>117</v>
      </c>
      <c r="B447" s="7" t="s">
        <v>299</v>
      </c>
      <c r="C447" s="7" t="s">
        <v>302</v>
      </c>
      <c r="D447" s="9">
        <v>221</v>
      </c>
      <c r="E447" s="9">
        <v>0</v>
      </c>
    </row>
    <row r="448" spans="1:5" x14ac:dyDescent="0.3">
      <c r="A448" s="3" t="s">
        <v>117</v>
      </c>
      <c r="B448" s="7" t="s">
        <v>303</v>
      </c>
      <c r="C448" s="7" t="s">
        <v>304</v>
      </c>
      <c r="D448" s="9">
        <v>170</v>
      </c>
      <c r="E448" s="9">
        <v>0</v>
      </c>
    </row>
    <row r="449" spans="1:5" x14ac:dyDescent="0.3">
      <c r="A449" s="3" t="s">
        <v>117</v>
      </c>
      <c r="B449" s="7" t="s">
        <v>303</v>
      </c>
      <c r="C449" s="7" t="s">
        <v>305</v>
      </c>
      <c r="D449" s="9">
        <v>211</v>
      </c>
      <c r="E449" s="9">
        <v>1</v>
      </c>
    </row>
    <row r="450" spans="1:5" x14ac:dyDescent="0.3">
      <c r="A450" s="3" t="s">
        <v>117</v>
      </c>
      <c r="B450" s="7" t="s">
        <v>303</v>
      </c>
      <c r="C450" s="7" t="s">
        <v>306</v>
      </c>
      <c r="D450" s="9">
        <v>198</v>
      </c>
      <c r="E450" s="9">
        <v>1</v>
      </c>
    </row>
    <row r="451" spans="1:5" x14ac:dyDescent="0.3">
      <c r="A451" s="3" t="s">
        <v>117</v>
      </c>
      <c r="B451" s="7" t="s">
        <v>307</v>
      </c>
      <c r="C451" s="7" t="s">
        <v>308</v>
      </c>
      <c r="D451" s="9">
        <v>5583</v>
      </c>
      <c r="E451" s="9">
        <v>0</v>
      </c>
    </row>
    <row r="452" spans="1:5" x14ac:dyDescent="0.3">
      <c r="A452" s="3" t="s">
        <v>117</v>
      </c>
      <c r="B452" s="7" t="s">
        <v>307</v>
      </c>
      <c r="C452" s="7" t="s">
        <v>309</v>
      </c>
      <c r="D452" s="9">
        <v>5501</v>
      </c>
      <c r="E452" s="9">
        <v>0</v>
      </c>
    </row>
    <row r="453" spans="1:5" x14ac:dyDescent="0.3">
      <c r="A453" s="3" t="s">
        <v>117</v>
      </c>
      <c r="B453" s="7" t="s">
        <v>307</v>
      </c>
      <c r="C453" s="7" t="s">
        <v>310</v>
      </c>
      <c r="D453" s="9">
        <v>5203</v>
      </c>
      <c r="E453" s="9">
        <v>0</v>
      </c>
    </row>
    <row r="454" spans="1:5" x14ac:dyDescent="0.3">
      <c r="A454" s="3" t="s">
        <v>117</v>
      </c>
      <c r="B454" s="7" t="s">
        <v>307</v>
      </c>
      <c r="C454" s="7" t="s">
        <v>311</v>
      </c>
      <c r="D454" s="9">
        <v>5725</v>
      </c>
      <c r="E454" s="9">
        <v>0</v>
      </c>
    </row>
    <row r="455" spans="1:5" x14ac:dyDescent="0.3">
      <c r="A455" s="3" t="s">
        <v>117</v>
      </c>
      <c r="B455" s="7" t="s">
        <v>312</v>
      </c>
      <c r="C455" s="7" t="s">
        <v>313</v>
      </c>
      <c r="D455" s="9">
        <v>310</v>
      </c>
      <c r="E455" s="9">
        <v>0</v>
      </c>
    </row>
    <row r="456" spans="1:5" x14ac:dyDescent="0.3">
      <c r="A456" s="3" t="s">
        <v>117</v>
      </c>
      <c r="B456" s="7" t="s">
        <v>312</v>
      </c>
      <c r="C456" s="7" t="s">
        <v>314</v>
      </c>
      <c r="D456" s="9">
        <v>357</v>
      </c>
      <c r="E456" s="9">
        <v>0</v>
      </c>
    </row>
    <row r="457" spans="1:5" x14ac:dyDescent="0.3">
      <c r="A457" s="3" t="s">
        <v>117</v>
      </c>
      <c r="B457" s="7" t="s">
        <v>312</v>
      </c>
      <c r="C457" s="7" t="s">
        <v>315</v>
      </c>
      <c r="D457" s="9">
        <v>323</v>
      </c>
      <c r="E457" s="9">
        <v>0</v>
      </c>
    </row>
    <row r="458" spans="1:5" x14ac:dyDescent="0.3">
      <c r="A458" s="3" t="s">
        <v>117</v>
      </c>
      <c r="B458" s="7" t="s">
        <v>316</v>
      </c>
      <c r="C458" s="7" t="s">
        <v>317</v>
      </c>
      <c r="D458" s="9">
        <v>324</v>
      </c>
      <c r="E458" s="9">
        <v>0</v>
      </c>
    </row>
    <row r="459" spans="1:5" x14ac:dyDescent="0.3">
      <c r="A459" s="3" t="s">
        <v>117</v>
      </c>
      <c r="B459" s="7" t="s">
        <v>316</v>
      </c>
      <c r="C459" s="7" t="s">
        <v>318</v>
      </c>
      <c r="D459" s="9">
        <v>271</v>
      </c>
      <c r="E459" s="9">
        <v>0</v>
      </c>
    </row>
    <row r="460" spans="1:5" x14ac:dyDescent="0.3">
      <c r="A460" s="3" t="s">
        <v>117</v>
      </c>
      <c r="B460" s="7" t="s">
        <v>316</v>
      </c>
      <c r="C460" s="7" t="s">
        <v>319</v>
      </c>
      <c r="D460" s="9">
        <v>330</v>
      </c>
      <c r="E460" s="9">
        <v>0</v>
      </c>
    </row>
    <row r="461" spans="1:5" x14ac:dyDescent="0.3">
      <c r="A461" s="3" t="s">
        <v>156</v>
      </c>
      <c r="B461" s="7" t="s">
        <v>297</v>
      </c>
      <c r="C461" s="7" t="s">
        <v>298</v>
      </c>
      <c r="D461" s="9">
        <v>1287</v>
      </c>
      <c r="E461" s="9">
        <v>0</v>
      </c>
    </row>
    <row r="462" spans="1:5" x14ac:dyDescent="0.3">
      <c r="A462" s="3" t="s">
        <v>156</v>
      </c>
      <c r="B462" s="7" t="s">
        <v>299</v>
      </c>
      <c r="C462" s="7" t="s">
        <v>300</v>
      </c>
      <c r="D462" s="9">
        <v>199</v>
      </c>
      <c r="E462" s="9">
        <v>1</v>
      </c>
    </row>
    <row r="463" spans="1:5" x14ac:dyDescent="0.3">
      <c r="A463" s="3" t="s">
        <v>156</v>
      </c>
      <c r="B463" s="7" t="s">
        <v>299</v>
      </c>
      <c r="C463" s="7" t="s">
        <v>301</v>
      </c>
      <c r="D463" s="9">
        <v>181</v>
      </c>
      <c r="E463" s="9">
        <v>0</v>
      </c>
    </row>
    <row r="464" spans="1:5" x14ac:dyDescent="0.3">
      <c r="A464" s="3" t="s">
        <v>156</v>
      </c>
      <c r="B464" s="7" t="s">
        <v>299</v>
      </c>
      <c r="C464" s="7" t="s">
        <v>302</v>
      </c>
      <c r="D464" s="9">
        <v>218</v>
      </c>
      <c r="E464" s="9">
        <v>1</v>
      </c>
    </row>
    <row r="465" spans="1:5" x14ac:dyDescent="0.3">
      <c r="A465" s="3" t="s">
        <v>156</v>
      </c>
      <c r="B465" s="7" t="s">
        <v>303</v>
      </c>
      <c r="C465" s="7" t="s">
        <v>304</v>
      </c>
      <c r="D465" s="9">
        <v>181</v>
      </c>
      <c r="E465" s="9">
        <v>0</v>
      </c>
    </row>
    <row r="466" spans="1:5" x14ac:dyDescent="0.3">
      <c r="A466" s="3" t="s">
        <v>156</v>
      </c>
      <c r="B466" s="7" t="s">
        <v>303</v>
      </c>
      <c r="C466" s="7" t="s">
        <v>305</v>
      </c>
      <c r="D466" s="9">
        <v>209</v>
      </c>
      <c r="E466" s="9">
        <v>0</v>
      </c>
    </row>
    <row r="467" spans="1:5" x14ac:dyDescent="0.3">
      <c r="A467" s="3" t="s">
        <v>156</v>
      </c>
      <c r="B467" s="7" t="s">
        <v>303</v>
      </c>
      <c r="C467" s="7" t="s">
        <v>306</v>
      </c>
      <c r="D467" s="9">
        <v>199</v>
      </c>
      <c r="E467" s="9">
        <v>1</v>
      </c>
    </row>
    <row r="468" spans="1:5" x14ac:dyDescent="0.3">
      <c r="A468" s="3" t="s">
        <v>156</v>
      </c>
      <c r="B468" s="7" t="s">
        <v>307</v>
      </c>
      <c r="C468" s="7" t="s">
        <v>308</v>
      </c>
      <c r="D468" s="9">
        <v>5561</v>
      </c>
      <c r="E468" s="9">
        <v>0</v>
      </c>
    </row>
    <row r="469" spans="1:5" x14ac:dyDescent="0.3">
      <c r="A469" s="3" t="s">
        <v>156</v>
      </c>
      <c r="B469" s="7" t="s">
        <v>307</v>
      </c>
      <c r="C469" s="7" t="s">
        <v>309</v>
      </c>
      <c r="D469" s="9">
        <v>5499</v>
      </c>
      <c r="E469" s="9">
        <v>0</v>
      </c>
    </row>
    <row r="470" spans="1:5" x14ac:dyDescent="0.3">
      <c r="A470" s="3" t="s">
        <v>156</v>
      </c>
      <c r="B470" s="7" t="s">
        <v>307</v>
      </c>
      <c r="C470" s="7" t="s">
        <v>310</v>
      </c>
      <c r="D470" s="9">
        <v>5386</v>
      </c>
      <c r="E470" s="9">
        <v>0</v>
      </c>
    </row>
    <row r="471" spans="1:5" x14ac:dyDescent="0.3">
      <c r="A471" s="3" t="s">
        <v>156</v>
      </c>
      <c r="B471" s="7" t="s">
        <v>307</v>
      </c>
      <c r="C471" s="7" t="s">
        <v>311</v>
      </c>
      <c r="D471" s="9">
        <v>5908</v>
      </c>
      <c r="E471" s="9">
        <v>0</v>
      </c>
    </row>
    <row r="472" spans="1:5" x14ac:dyDescent="0.3">
      <c r="A472" s="3" t="s">
        <v>156</v>
      </c>
      <c r="B472" s="7" t="s">
        <v>312</v>
      </c>
      <c r="C472" s="7" t="s">
        <v>313</v>
      </c>
      <c r="D472" s="9">
        <v>308</v>
      </c>
      <c r="E472" s="9">
        <v>0</v>
      </c>
    </row>
    <row r="473" spans="1:5" x14ac:dyDescent="0.3">
      <c r="A473" s="3" t="s">
        <v>156</v>
      </c>
      <c r="B473" s="7" t="s">
        <v>312</v>
      </c>
      <c r="C473" s="7" t="s">
        <v>314</v>
      </c>
      <c r="D473" s="9">
        <v>362</v>
      </c>
      <c r="E473" s="9">
        <v>0</v>
      </c>
    </row>
    <row r="474" spans="1:5" x14ac:dyDescent="0.3">
      <c r="A474" s="3" t="s">
        <v>156</v>
      </c>
      <c r="B474" s="7" t="s">
        <v>312</v>
      </c>
      <c r="C474" s="7" t="s">
        <v>315</v>
      </c>
      <c r="D474" s="9">
        <v>327</v>
      </c>
      <c r="E474" s="9">
        <v>0</v>
      </c>
    </row>
    <row r="475" spans="1:5" x14ac:dyDescent="0.3">
      <c r="A475" s="3" t="s">
        <v>156</v>
      </c>
      <c r="B475" s="7" t="s">
        <v>316</v>
      </c>
      <c r="C475" s="7" t="s">
        <v>317</v>
      </c>
      <c r="D475" s="9">
        <v>333</v>
      </c>
      <c r="E475" s="9">
        <v>0</v>
      </c>
    </row>
    <row r="476" spans="1:5" x14ac:dyDescent="0.3">
      <c r="A476" s="3" t="s">
        <v>156</v>
      </c>
      <c r="B476" s="7" t="s">
        <v>316</v>
      </c>
      <c r="C476" s="7" t="s">
        <v>318</v>
      </c>
      <c r="D476" s="9">
        <v>268</v>
      </c>
      <c r="E476" s="9">
        <v>0</v>
      </c>
    </row>
    <row r="477" spans="1:5" x14ac:dyDescent="0.3">
      <c r="A477" s="3" t="s">
        <v>156</v>
      </c>
      <c r="B477" s="7" t="s">
        <v>316</v>
      </c>
      <c r="C477" s="7" t="s">
        <v>319</v>
      </c>
      <c r="D477" s="9">
        <v>339</v>
      </c>
      <c r="E477" s="9">
        <v>1</v>
      </c>
    </row>
    <row r="478" spans="1:5" x14ac:dyDescent="0.3">
      <c r="A478" s="3" t="s">
        <v>159</v>
      </c>
      <c r="B478" s="7" t="s">
        <v>297</v>
      </c>
      <c r="C478" s="7" t="s">
        <v>298</v>
      </c>
      <c r="D478" s="9">
        <v>1298</v>
      </c>
      <c r="E478" s="9">
        <v>0</v>
      </c>
    </row>
    <row r="479" spans="1:5" x14ac:dyDescent="0.3">
      <c r="A479" s="3" t="s">
        <v>159</v>
      </c>
      <c r="B479" s="7" t="s">
        <v>299</v>
      </c>
      <c r="C479" s="7" t="s">
        <v>300</v>
      </c>
      <c r="D479" s="9">
        <v>187</v>
      </c>
      <c r="E479" s="9">
        <v>1</v>
      </c>
    </row>
    <row r="480" spans="1:5" x14ac:dyDescent="0.3">
      <c r="A480" s="3" t="s">
        <v>159</v>
      </c>
      <c r="B480" s="7" t="s">
        <v>299</v>
      </c>
      <c r="C480" s="7" t="s">
        <v>301</v>
      </c>
      <c r="D480" s="9">
        <v>176</v>
      </c>
      <c r="E480" s="9">
        <v>1</v>
      </c>
    </row>
    <row r="481" spans="1:5" x14ac:dyDescent="0.3">
      <c r="A481" s="3" t="s">
        <v>159</v>
      </c>
      <c r="B481" s="7" t="s">
        <v>299</v>
      </c>
      <c r="C481" s="7" t="s">
        <v>302</v>
      </c>
      <c r="D481" s="9">
        <v>219</v>
      </c>
      <c r="E481" s="9">
        <v>1</v>
      </c>
    </row>
    <row r="482" spans="1:5" x14ac:dyDescent="0.3">
      <c r="A482" s="3" t="s">
        <v>159</v>
      </c>
      <c r="B482" s="7" t="s">
        <v>303</v>
      </c>
      <c r="C482" s="7" t="s">
        <v>304</v>
      </c>
      <c r="D482" s="9">
        <v>170</v>
      </c>
      <c r="E482" s="9">
        <v>0</v>
      </c>
    </row>
    <row r="483" spans="1:5" x14ac:dyDescent="0.3">
      <c r="A483" s="3" t="s">
        <v>159</v>
      </c>
      <c r="B483" s="7" t="s">
        <v>303</v>
      </c>
      <c r="C483" s="7" t="s">
        <v>305</v>
      </c>
      <c r="D483" s="9">
        <v>219</v>
      </c>
      <c r="E483" s="9">
        <v>1</v>
      </c>
    </row>
    <row r="484" spans="1:5" x14ac:dyDescent="0.3">
      <c r="A484" s="3" t="s">
        <v>159</v>
      </c>
      <c r="B484" s="7" t="s">
        <v>303</v>
      </c>
      <c r="C484" s="7" t="s">
        <v>306</v>
      </c>
      <c r="D484" s="9">
        <v>201</v>
      </c>
      <c r="E484" s="9">
        <v>1</v>
      </c>
    </row>
    <row r="485" spans="1:5" x14ac:dyDescent="0.3">
      <c r="A485" s="3" t="s">
        <v>159</v>
      </c>
      <c r="B485" s="7" t="s">
        <v>307</v>
      </c>
      <c r="C485" s="7" t="s">
        <v>308</v>
      </c>
      <c r="D485" s="9">
        <v>5506</v>
      </c>
      <c r="E485" s="9">
        <v>0</v>
      </c>
    </row>
    <row r="486" spans="1:5" x14ac:dyDescent="0.3">
      <c r="A486" s="3" t="s">
        <v>159</v>
      </c>
      <c r="B486" s="7" t="s">
        <v>307</v>
      </c>
      <c r="C486" s="7" t="s">
        <v>309</v>
      </c>
      <c r="D486" s="9">
        <v>5405</v>
      </c>
      <c r="E486" s="9">
        <v>0</v>
      </c>
    </row>
    <row r="487" spans="1:5" x14ac:dyDescent="0.3">
      <c r="A487" s="3" t="s">
        <v>159</v>
      </c>
      <c r="B487" s="7" t="s">
        <v>307</v>
      </c>
      <c r="C487" s="7" t="s">
        <v>310</v>
      </c>
      <c r="D487" s="9">
        <v>5313</v>
      </c>
      <c r="E487" s="9">
        <v>0</v>
      </c>
    </row>
    <row r="488" spans="1:5" x14ac:dyDescent="0.3">
      <c r="A488" s="3" t="s">
        <v>159</v>
      </c>
      <c r="B488" s="7" t="s">
        <v>307</v>
      </c>
      <c r="C488" s="7" t="s">
        <v>311</v>
      </c>
      <c r="D488" s="9">
        <v>5923</v>
      </c>
      <c r="E488" s="9">
        <v>0</v>
      </c>
    </row>
    <row r="489" spans="1:5" x14ac:dyDescent="0.3">
      <c r="A489" s="3" t="s">
        <v>159</v>
      </c>
      <c r="B489" s="7" t="s">
        <v>312</v>
      </c>
      <c r="C489" s="7" t="s">
        <v>313</v>
      </c>
      <c r="D489" s="9">
        <v>311</v>
      </c>
      <c r="E489" s="9">
        <v>0</v>
      </c>
    </row>
    <row r="490" spans="1:5" x14ac:dyDescent="0.3">
      <c r="A490" s="3" t="s">
        <v>159</v>
      </c>
      <c r="B490" s="7" t="s">
        <v>312</v>
      </c>
      <c r="C490" s="7" t="s">
        <v>314</v>
      </c>
      <c r="D490" s="9">
        <v>359</v>
      </c>
      <c r="E490" s="9">
        <v>1</v>
      </c>
    </row>
    <row r="491" spans="1:5" x14ac:dyDescent="0.3">
      <c r="A491" s="3" t="s">
        <v>159</v>
      </c>
      <c r="B491" s="7" t="s">
        <v>312</v>
      </c>
      <c r="C491" s="7" t="s">
        <v>315</v>
      </c>
      <c r="D491" s="9">
        <v>329</v>
      </c>
      <c r="E491" s="9">
        <v>0</v>
      </c>
    </row>
    <row r="492" spans="1:5" x14ac:dyDescent="0.3">
      <c r="A492" s="3" t="s">
        <v>159</v>
      </c>
      <c r="B492" s="7" t="s">
        <v>316</v>
      </c>
      <c r="C492" s="7" t="s">
        <v>317</v>
      </c>
      <c r="D492" s="9">
        <v>330</v>
      </c>
      <c r="E492" s="9">
        <v>0</v>
      </c>
    </row>
    <row r="493" spans="1:5" x14ac:dyDescent="0.3">
      <c r="A493" s="3" t="s">
        <v>159</v>
      </c>
      <c r="B493" s="7" t="s">
        <v>316</v>
      </c>
      <c r="C493" s="7" t="s">
        <v>318</v>
      </c>
      <c r="D493" s="9">
        <v>267</v>
      </c>
      <c r="E493" s="9">
        <v>1</v>
      </c>
    </row>
    <row r="494" spans="1:5" x14ac:dyDescent="0.3">
      <c r="A494" s="3" t="s">
        <v>159</v>
      </c>
      <c r="B494" s="7" t="s">
        <v>316</v>
      </c>
      <c r="C494" s="7" t="s">
        <v>319</v>
      </c>
      <c r="D494" s="9">
        <v>334</v>
      </c>
      <c r="E494" s="9">
        <v>0</v>
      </c>
    </row>
    <row r="495" spans="1:5" x14ac:dyDescent="0.3">
      <c r="A495" s="3" t="s">
        <v>160</v>
      </c>
      <c r="B495" s="7" t="s">
        <v>297</v>
      </c>
      <c r="C495" s="7" t="s">
        <v>298</v>
      </c>
      <c r="D495" s="9">
        <v>1298</v>
      </c>
      <c r="E495" s="9">
        <v>0</v>
      </c>
    </row>
    <row r="496" spans="1:5" x14ac:dyDescent="0.3">
      <c r="A496" s="3" t="s">
        <v>160</v>
      </c>
      <c r="B496" s="7" t="s">
        <v>299</v>
      </c>
      <c r="C496" s="7" t="s">
        <v>300</v>
      </c>
      <c r="D496" s="9">
        <v>188</v>
      </c>
      <c r="E496" s="9">
        <v>0</v>
      </c>
    </row>
    <row r="497" spans="1:5" x14ac:dyDescent="0.3">
      <c r="A497" s="3" t="s">
        <v>160</v>
      </c>
      <c r="B497" s="7" t="s">
        <v>299</v>
      </c>
      <c r="C497" s="7" t="s">
        <v>301</v>
      </c>
      <c r="D497" s="9">
        <v>191</v>
      </c>
      <c r="E497" s="9">
        <v>0</v>
      </c>
    </row>
    <row r="498" spans="1:5" x14ac:dyDescent="0.3">
      <c r="A498" s="3" t="s">
        <v>160</v>
      </c>
      <c r="B498" s="7" t="s">
        <v>299</v>
      </c>
      <c r="C498" s="7" t="s">
        <v>302</v>
      </c>
      <c r="D498" s="9">
        <v>230</v>
      </c>
      <c r="E498" s="9">
        <v>1</v>
      </c>
    </row>
    <row r="499" spans="1:5" x14ac:dyDescent="0.3">
      <c r="A499" s="3" t="s">
        <v>160</v>
      </c>
      <c r="B499" s="7" t="s">
        <v>303</v>
      </c>
      <c r="C499" s="7" t="s">
        <v>304</v>
      </c>
      <c r="D499" s="9">
        <v>179</v>
      </c>
      <c r="E499" s="9">
        <v>1</v>
      </c>
    </row>
    <row r="500" spans="1:5" x14ac:dyDescent="0.3">
      <c r="A500" s="3" t="s">
        <v>160</v>
      </c>
      <c r="B500" s="7" t="s">
        <v>303</v>
      </c>
      <c r="C500" s="7" t="s">
        <v>305</v>
      </c>
      <c r="D500" s="9">
        <v>207</v>
      </c>
      <c r="E500" s="9">
        <v>0</v>
      </c>
    </row>
    <row r="501" spans="1:5" x14ac:dyDescent="0.3">
      <c r="A501" s="3" t="s">
        <v>160</v>
      </c>
      <c r="B501" s="7" t="s">
        <v>303</v>
      </c>
      <c r="C501" s="7" t="s">
        <v>306</v>
      </c>
      <c r="D501" s="9">
        <v>199</v>
      </c>
      <c r="E501" s="9">
        <v>1</v>
      </c>
    </row>
    <row r="502" spans="1:5" x14ac:dyDescent="0.3">
      <c r="A502" s="3" t="s">
        <v>160</v>
      </c>
      <c r="B502" s="7" t="s">
        <v>307</v>
      </c>
      <c r="C502" s="7" t="s">
        <v>308</v>
      </c>
      <c r="D502" s="9">
        <v>5557</v>
      </c>
      <c r="E502" s="9">
        <v>0</v>
      </c>
    </row>
    <row r="503" spans="1:5" x14ac:dyDescent="0.3">
      <c r="A503" s="3" t="s">
        <v>160</v>
      </c>
      <c r="B503" s="7" t="s">
        <v>307</v>
      </c>
      <c r="C503" s="7" t="s">
        <v>309</v>
      </c>
      <c r="D503" s="9">
        <v>5499</v>
      </c>
      <c r="E503" s="9">
        <v>0</v>
      </c>
    </row>
    <row r="504" spans="1:5" x14ac:dyDescent="0.3">
      <c r="A504" s="3" t="s">
        <v>160</v>
      </c>
      <c r="B504" s="7" t="s">
        <v>307</v>
      </c>
      <c r="C504" s="7" t="s">
        <v>310</v>
      </c>
      <c r="D504" s="9">
        <v>5339</v>
      </c>
      <c r="E504" s="9">
        <v>0</v>
      </c>
    </row>
    <row r="505" spans="1:5" x14ac:dyDescent="0.3">
      <c r="A505" s="3" t="s">
        <v>160</v>
      </c>
      <c r="B505" s="7" t="s">
        <v>307</v>
      </c>
      <c r="C505" s="7" t="s">
        <v>311</v>
      </c>
      <c r="D505" s="9">
        <v>5847</v>
      </c>
      <c r="E505" s="9">
        <v>0</v>
      </c>
    </row>
    <row r="506" spans="1:5" x14ac:dyDescent="0.3">
      <c r="A506" s="3" t="s">
        <v>160</v>
      </c>
      <c r="B506" s="7" t="s">
        <v>312</v>
      </c>
      <c r="C506" s="7" t="s">
        <v>313</v>
      </c>
      <c r="D506" s="9">
        <v>312</v>
      </c>
      <c r="E506" s="9">
        <v>1</v>
      </c>
    </row>
    <row r="507" spans="1:5" x14ac:dyDescent="0.3">
      <c r="A507" s="3" t="s">
        <v>160</v>
      </c>
      <c r="B507" s="7" t="s">
        <v>312</v>
      </c>
      <c r="C507" s="7" t="s">
        <v>314</v>
      </c>
      <c r="D507" s="9">
        <v>367</v>
      </c>
      <c r="E507" s="9">
        <v>0</v>
      </c>
    </row>
    <row r="508" spans="1:5" x14ac:dyDescent="0.3">
      <c r="A508" s="3" t="s">
        <v>160</v>
      </c>
      <c r="B508" s="7" t="s">
        <v>312</v>
      </c>
      <c r="C508" s="7" t="s">
        <v>315</v>
      </c>
      <c r="D508" s="9">
        <v>328</v>
      </c>
      <c r="E508" s="9">
        <v>1</v>
      </c>
    </row>
    <row r="509" spans="1:5" x14ac:dyDescent="0.3">
      <c r="A509" s="3" t="s">
        <v>160</v>
      </c>
      <c r="B509" s="7" t="s">
        <v>316</v>
      </c>
      <c r="C509" s="7" t="s">
        <v>317</v>
      </c>
      <c r="D509" s="9">
        <v>326</v>
      </c>
      <c r="E509" s="9">
        <v>0</v>
      </c>
    </row>
    <row r="510" spans="1:5" x14ac:dyDescent="0.3">
      <c r="A510" s="3" t="s">
        <v>160</v>
      </c>
      <c r="B510" s="7" t="s">
        <v>316</v>
      </c>
      <c r="C510" s="7" t="s">
        <v>318</v>
      </c>
      <c r="D510" s="9">
        <v>270</v>
      </c>
      <c r="E510" s="9">
        <v>1</v>
      </c>
    </row>
    <row r="511" spans="1:5" x14ac:dyDescent="0.3">
      <c r="A511" s="3" t="s">
        <v>160</v>
      </c>
      <c r="B511" s="7" t="s">
        <v>316</v>
      </c>
      <c r="C511" s="7" t="s">
        <v>319</v>
      </c>
      <c r="D511" s="9">
        <v>337</v>
      </c>
      <c r="E511" s="9">
        <v>0</v>
      </c>
    </row>
    <row r="512" spans="1:5" x14ac:dyDescent="0.3">
      <c r="A512" s="3" t="s">
        <v>163</v>
      </c>
      <c r="B512" s="7" t="s">
        <v>297</v>
      </c>
      <c r="C512" s="7" t="s">
        <v>298</v>
      </c>
      <c r="D512" s="9">
        <v>1321</v>
      </c>
      <c r="E512" s="9">
        <v>0</v>
      </c>
    </row>
    <row r="513" spans="1:5" x14ac:dyDescent="0.3">
      <c r="A513" s="3" t="s">
        <v>163</v>
      </c>
      <c r="B513" s="7" t="s">
        <v>299</v>
      </c>
      <c r="C513" s="7" t="s">
        <v>300</v>
      </c>
      <c r="D513" s="9">
        <v>195</v>
      </c>
      <c r="E513" s="9">
        <v>1</v>
      </c>
    </row>
    <row r="514" spans="1:5" x14ac:dyDescent="0.3">
      <c r="A514" s="3" t="s">
        <v>163</v>
      </c>
      <c r="B514" s="7" t="s">
        <v>299</v>
      </c>
      <c r="C514" s="7" t="s">
        <v>301</v>
      </c>
      <c r="D514" s="9">
        <v>191</v>
      </c>
      <c r="E514" s="9">
        <v>0</v>
      </c>
    </row>
    <row r="515" spans="1:5" x14ac:dyDescent="0.3">
      <c r="A515" s="3" t="s">
        <v>163</v>
      </c>
      <c r="B515" s="7" t="s">
        <v>299</v>
      </c>
      <c r="C515" s="7" t="s">
        <v>302</v>
      </c>
      <c r="D515" s="9">
        <v>234</v>
      </c>
      <c r="E515" s="9">
        <v>1</v>
      </c>
    </row>
    <row r="516" spans="1:5" x14ac:dyDescent="0.3">
      <c r="A516" s="3" t="s">
        <v>163</v>
      </c>
      <c r="B516" s="7" t="s">
        <v>303</v>
      </c>
      <c r="C516" s="7" t="s">
        <v>304</v>
      </c>
      <c r="D516" s="9">
        <v>180</v>
      </c>
      <c r="E516" s="9">
        <v>0</v>
      </c>
    </row>
    <row r="517" spans="1:5" x14ac:dyDescent="0.3">
      <c r="A517" s="3" t="s">
        <v>163</v>
      </c>
      <c r="B517" s="7" t="s">
        <v>303</v>
      </c>
      <c r="C517" s="7" t="s">
        <v>305</v>
      </c>
      <c r="D517" s="9">
        <v>219</v>
      </c>
      <c r="E517" s="9">
        <v>0</v>
      </c>
    </row>
    <row r="518" spans="1:5" x14ac:dyDescent="0.3">
      <c r="A518" s="3" t="s">
        <v>163</v>
      </c>
      <c r="B518" s="7" t="s">
        <v>303</v>
      </c>
      <c r="C518" s="7" t="s">
        <v>306</v>
      </c>
      <c r="D518" s="9">
        <v>199</v>
      </c>
      <c r="E518" s="9">
        <v>1</v>
      </c>
    </row>
    <row r="519" spans="1:5" x14ac:dyDescent="0.3">
      <c r="A519" s="3" t="s">
        <v>163</v>
      </c>
      <c r="B519" s="7" t="s">
        <v>307</v>
      </c>
      <c r="C519" s="7" t="s">
        <v>308</v>
      </c>
      <c r="D519" s="9">
        <v>5534</v>
      </c>
      <c r="E519" s="9">
        <v>0</v>
      </c>
    </row>
    <row r="520" spans="1:5" x14ac:dyDescent="0.3">
      <c r="A520" s="3" t="s">
        <v>163</v>
      </c>
      <c r="B520" s="7" t="s">
        <v>307</v>
      </c>
      <c r="C520" s="7" t="s">
        <v>309</v>
      </c>
      <c r="D520" s="9">
        <v>5404</v>
      </c>
      <c r="E520" s="9">
        <v>0</v>
      </c>
    </row>
    <row r="521" spans="1:5" x14ac:dyDescent="0.3">
      <c r="A521" s="3" t="s">
        <v>163</v>
      </c>
      <c r="B521" s="7" t="s">
        <v>307</v>
      </c>
      <c r="C521" s="7" t="s">
        <v>310</v>
      </c>
      <c r="D521" s="9">
        <v>5312</v>
      </c>
      <c r="E521" s="9">
        <v>0</v>
      </c>
    </row>
    <row r="522" spans="1:5" x14ac:dyDescent="0.3">
      <c r="A522" s="3" t="s">
        <v>163</v>
      </c>
      <c r="B522" s="7" t="s">
        <v>307</v>
      </c>
      <c r="C522" s="7" t="s">
        <v>311</v>
      </c>
      <c r="D522" s="9">
        <v>5824</v>
      </c>
      <c r="E522" s="9">
        <v>0</v>
      </c>
    </row>
    <row r="523" spans="1:5" x14ac:dyDescent="0.3">
      <c r="A523" s="3" t="s">
        <v>163</v>
      </c>
      <c r="B523" s="7" t="s">
        <v>312</v>
      </c>
      <c r="C523" s="7" t="s">
        <v>313</v>
      </c>
      <c r="D523" s="9">
        <v>311</v>
      </c>
      <c r="E523" s="9">
        <v>0</v>
      </c>
    </row>
    <row r="524" spans="1:5" x14ac:dyDescent="0.3">
      <c r="A524" s="3" t="s">
        <v>163</v>
      </c>
      <c r="B524" s="7" t="s">
        <v>312</v>
      </c>
      <c r="C524" s="7" t="s">
        <v>314</v>
      </c>
      <c r="D524" s="9">
        <v>365</v>
      </c>
      <c r="E524" s="9">
        <v>0</v>
      </c>
    </row>
    <row r="525" spans="1:5" x14ac:dyDescent="0.3">
      <c r="A525" s="3" t="s">
        <v>163</v>
      </c>
      <c r="B525" s="7" t="s">
        <v>312</v>
      </c>
      <c r="C525" s="7" t="s">
        <v>315</v>
      </c>
      <c r="D525" s="9">
        <v>326</v>
      </c>
      <c r="E525" s="9">
        <v>1</v>
      </c>
    </row>
    <row r="526" spans="1:5" x14ac:dyDescent="0.3">
      <c r="A526" s="3" t="s">
        <v>163</v>
      </c>
      <c r="B526" s="7" t="s">
        <v>316</v>
      </c>
      <c r="C526" s="7" t="s">
        <v>317</v>
      </c>
      <c r="D526" s="9">
        <v>320</v>
      </c>
      <c r="E526" s="9">
        <v>0</v>
      </c>
    </row>
    <row r="527" spans="1:5" x14ac:dyDescent="0.3">
      <c r="A527" s="3" t="s">
        <v>163</v>
      </c>
      <c r="B527" s="7" t="s">
        <v>316</v>
      </c>
      <c r="C527" s="7" t="s">
        <v>318</v>
      </c>
      <c r="D527" s="9">
        <v>273</v>
      </c>
      <c r="E527" s="9">
        <v>1</v>
      </c>
    </row>
    <row r="528" spans="1:5" x14ac:dyDescent="0.3">
      <c r="A528" s="3" t="s">
        <v>163</v>
      </c>
      <c r="B528" s="7" t="s">
        <v>316</v>
      </c>
      <c r="C528" s="7" t="s">
        <v>319</v>
      </c>
      <c r="D528" s="9">
        <v>336</v>
      </c>
      <c r="E528" s="9">
        <v>1</v>
      </c>
    </row>
    <row r="529" spans="1:5" x14ac:dyDescent="0.3">
      <c r="A529" s="3" t="s">
        <v>164</v>
      </c>
      <c r="B529" s="7" t="s">
        <v>297</v>
      </c>
      <c r="C529" s="7" t="s">
        <v>298</v>
      </c>
      <c r="D529" s="9">
        <v>1287</v>
      </c>
      <c r="E529" s="9">
        <v>0</v>
      </c>
    </row>
    <row r="530" spans="1:5" x14ac:dyDescent="0.3">
      <c r="A530" s="3" t="s">
        <v>164</v>
      </c>
      <c r="B530" s="7" t="s">
        <v>299</v>
      </c>
      <c r="C530" s="7" t="s">
        <v>300</v>
      </c>
      <c r="D530" s="9">
        <v>189</v>
      </c>
      <c r="E530" s="9">
        <v>0</v>
      </c>
    </row>
    <row r="531" spans="1:5" x14ac:dyDescent="0.3">
      <c r="A531" s="3" t="s">
        <v>164</v>
      </c>
      <c r="B531" s="7" t="s">
        <v>299</v>
      </c>
      <c r="C531" s="7" t="s">
        <v>301</v>
      </c>
      <c r="D531" s="9">
        <v>191</v>
      </c>
      <c r="E531" s="9">
        <v>0</v>
      </c>
    </row>
    <row r="532" spans="1:5" x14ac:dyDescent="0.3">
      <c r="A532" s="3" t="s">
        <v>164</v>
      </c>
      <c r="B532" s="7" t="s">
        <v>299</v>
      </c>
      <c r="C532" s="7" t="s">
        <v>302</v>
      </c>
      <c r="D532" s="9">
        <v>231</v>
      </c>
      <c r="E532" s="9">
        <v>1</v>
      </c>
    </row>
    <row r="533" spans="1:5" x14ac:dyDescent="0.3">
      <c r="A533" s="3" t="s">
        <v>164</v>
      </c>
      <c r="B533" s="7" t="s">
        <v>303</v>
      </c>
      <c r="C533" s="7" t="s">
        <v>304</v>
      </c>
      <c r="D533" s="9">
        <v>168</v>
      </c>
      <c r="E533" s="9">
        <v>1</v>
      </c>
    </row>
    <row r="534" spans="1:5" x14ac:dyDescent="0.3">
      <c r="A534" s="3" t="s">
        <v>164</v>
      </c>
      <c r="B534" s="7" t="s">
        <v>303</v>
      </c>
      <c r="C534" s="7" t="s">
        <v>305</v>
      </c>
      <c r="D534" s="9">
        <v>219</v>
      </c>
      <c r="E534" s="9">
        <v>0</v>
      </c>
    </row>
    <row r="535" spans="1:5" x14ac:dyDescent="0.3">
      <c r="A535" s="3" t="s">
        <v>164</v>
      </c>
      <c r="B535" s="7" t="s">
        <v>303</v>
      </c>
      <c r="C535" s="7" t="s">
        <v>306</v>
      </c>
      <c r="D535" s="9">
        <v>207</v>
      </c>
      <c r="E535" s="9">
        <v>1</v>
      </c>
    </row>
    <row r="536" spans="1:5" x14ac:dyDescent="0.3">
      <c r="A536" s="3" t="s">
        <v>164</v>
      </c>
      <c r="B536" s="7" t="s">
        <v>307</v>
      </c>
      <c r="C536" s="7" t="s">
        <v>308</v>
      </c>
      <c r="D536" s="9">
        <v>5625</v>
      </c>
      <c r="E536" s="9">
        <v>0</v>
      </c>
    </row>
    <row r="537" spans="1:5" x14ac:dyDescent="0.3">
      <c r="A537" s="3" t="s">
        <v>164</v>
      </c>
      <c r="B537" s="7" t="s">
        <v>307</v>
      </c>
      <c r="C537" s="7" t="s">
        <v>309</v>
      </c>
      <c r="D537" s="9">
        <v>5358</v>
      </c>
      <c r="E537" s="9">
        <v>0</v>
      </c>
    </row>
    <row r="538" spans="1:5" x14ac:dyDescent="0.3">
      <c r="A538" s="3" t="s">
        <v>164</v>
      </c>
      <c r="B538" s="7" t="s">
        <v>307</v>
      </c>
      <c r="C538" s="7" t="s">
        <v>310</v>
      </c>
      <c r="D538" s="9">
        <v>5329</v>
      </c>
      <c r="E538" s="9">
        <v>0</v>
      </c>
    </row>
    <row r="539" spans="1:5" x14ac:dyDescent="0.3">
      <c r="A539" s="3" t="s">
        <v>164</v>
      </c>
      <c r="B539" s="7" t="s">
        <v>307</v>
      </c>
      <c r="C539" s="7" t="s">
        <v>311</v>
      </c>
      <c r="D539" s="9">
        <v>5914</v>
      </c>
      <c r="E539" s="9">
        <v>0</v>
      </c>
    </row>
    <row r="540" spans="1:5" x14ac:dyDescent="0.3">
      <c r="A540" s="3" t="s">
        <v>164</v>
      </c>
      <c r="B540" s="7" t="s">
        <v>312</v>
      </c>
      <c r="C540" s="7" t="s">
        <v>313</v>
      </c>
      <c r="D540" s="9">
        <v>309</v>
      </c>
      <c r="E540" s="9">
        <v>0</v>
      </c>
    </row>
    <row r="541" spans="1:5" x14ac:dyDescent="0.3">
      <c r="A541" s="3" t="s">
        <v>164</v>
      </c>
      <c r="B541" s="7" t="s">
        <v>312</v>
      </c>
      <c r="C541" s="7" t="s">
        <v>314</v>
      </c>
      <c r="D541" s="9">
        <v>363</v>
      </c>
      <c r="E541" s="9">
        <v>0</v>
      </c>
    </row>
    <row r="542" spans="1:5" x14ac:dyDescent="0.3">
      <c r="A542" s="3" t="s">
        <v>164</v>
      </c>
      <c r="B542" s="7" t="s">
        <v>312</v>
      </c>
      <c r="C542" s="7" t="s">
        <v>315</v>
      </c>
      <c r="D542" s="9">
        <v>331</v>
      </c>
      <c r="E542" s="9">
        <v>0</v>
      </c>
    </row>
    <row r="543" spans="1:5" x14ac:dyDescent="0.3">
      <c r="A543" s="3" t="s">
        <v>164</v>
      </c>
      <c r="B543" s="7" t="s">
        <v>316</v>
      </c>
      <c r="C543" s="7" t="s">
        <v>317</v>
      </c>
      <c r="D543" s="9">
        <v>323</v>
      </c>
      <c r="E543" s="9">
        <v>0</v>
      </c>
    </row>
    <row r="544" spans="1:5" x14ac:dyDescent="0.3">
      <c r="A544" s="3" t="s">
        <v>164</v>
      </c>
      <c r="B544" s="7" t="s">
        <v>316</v>
      </c>
      <c r="C544" s="7" t="s">
        <v>318</v>
      </c>
      <c r="D544" s="9">
        <v>271</v>
      </c>
      <c r="E544" s="9">
        <v>1</v>
      </c>
    </row>
    <row r="545" spans="1:5" x14ac:dyDescent="0.3">
      <c r="A545" s="3" t="s">
        <v>164</v>
      </c>
      <c r="B545" s="7" t="s">
        <v>316</v>
      </c>
      <c r="C545" s="7" t="s">
        <v>319</v>
      </c>
      <c r="D545" s="9">
        <v>330</v>
      </c>
      <c r="E545" s="9">
        <v>0</v>
      </c>
    </row>
    <row r="546" spans="1:5" x14ac:dyDescent="0.3">
      <c r="A546" s="3" t="s">
        <v>167</v>
      </c>
      <c r="B546" s="7" t="s">
        <v>297</v>
      </c>
      <c r="C546" s="7" t="s">
        <v>298</v>
      </c>
      <c r="D546" s="9">
        <v>1275</v>
      </c>
      <c r="E546" s="9">
        <v>0</v>
      </c>
    </row>
    <row r="547" spans="1:5" x14ac:dyDescent="0.3">
      <c r="A547" s="3" t="s">
        <v>167</v>
      </c>
      <c r="B547" s="7" t="s">
        <v>299</v>
      </c>
      <c r="C547" s="7" t="s">
        <v>300</v>
      </c>
      <c r="D547" s="9">
        <v>191</v>
      </c>
      <c r="E547" s="9">
        <v>1</v>
      </c>
    </row>
    <row r="548" spans="1:5" x14ac:dyDescent="0.3">
      <c r="A548" s="3" t="s">
        <v>167</v>
      </c>
      <c r="B548" s="7" t="s">
        <v>299</v>
      </c>
      <c r="C548" s="7" t="s">
        <v>301</v>
      </c>
      <c r="D548" s="9">
        <v>188</v>
      </c>
      <c r="E548" s="9">
        <v>1</v>
      </c>
    </row>
    <row r="549" spans="1:5" x14ac:dyDescent="0.3">
      <c r="A549" s="3" t="s">
        <v>167</v>
      </c>
      <c r="B549" s="7" t="s">
        <v>299</v>
      </c>
      <c r="C549" s="7" t="s">
        <v>302</v>
      </c>
      <c r="D549" s="9">
        <v>218</v>
      </c>
      <c r="E549" s="9">
        <v>1</v>
      </c>
    </row>
    <row r="550" spans="1:5" x14ac:dyDescent="0.3">
      <c r="A550" s="3" t="s">
        <v>167</v>
      </c>
      <c r="B550" s="7" t="s">
        <v>303</v>
      </c>
      <c r="C550" s="7" t="s">
        <v>304</v>
      </c>
      <c r="D550" s="9">
        <v>180</v>
      </c>
      <c r="E550" s="9">
        <v>0</v>
      </c>
    </row>
    <row r="551" spans="1:5" x14ac:dyDescent="0.3">
      <c r="A551" s="3" t="s">
        <v>167</v>
      </c>
      <c r="B551" s="7" t="s">
        <v>303</v>
      </c>
      <c r="C551" s="7" t="s">
        <v>305</v>
      </c>
      <c r="D551" s="9">
        <v>219</v>
      </c>
      <c r="E551" s="9">
        <v>0</v>
      </c>
    </row>
    <row r="552" spans="1:5" x14ac:dyDescent="0.3">
      <c r="A552" s="3" t="s">
        <v>167</v>
      </c>
      <c r="B552" s="7" t="s">
        <v>303</v>
      </c>
      <c r="C552" s="7" t="s">
        <v>306</v>
      </c>
      <c r="D552" s="9">
        <v>201</v>
      </c>
      <c r="E552" s="9">
        <v>1</v>
      </c>
    </row>
    <row r="553" spans="1:5" x14ac:dyDescent="0.3">
      <c r="A553" s="3" t="s">
        <v>167</v>
      </c>
      <c r="B553" s="7" t="s">
        <v>307</v>
      </c>
      <c r="C553" s="7" t="s">
        <v>308</v>
      </c>
      <c r="D553" s="9">
        <v>5690</v>
      </c>
      <c r="E553" s="9">
        <v>0</v>
      </c>
    </row>
    <row r="554" spans="1:5" x14ac:dyDescent="0.3">
      <c r="A554" s="3" t="s">
        <v>167</v>
      </c>
      <c r="B554" s="7" t="s">
        <v>307</v>
      </c>
      <c r="C554" s="7" t="s">
        <v>309</v>
      </c>
      <c r="D554" s="9">
        <v>5589</v>
      </c>
      <c r="E554" s="9">
        <v>0</v>
      </c>
    </row>
    <row r="555" spans="1:5" x14ac:dyDescent="0.3">
      <c r="A555" s="3" t="s">
        <v>167</v>
      </c>
      <c r="B555" s="7" t="s">
        <v>307</v>
      </c>
      <c r="C555" s="7" t="s">
        <v>310</v>
      </c>
      <c r="D555" s="9">
        <v>5279</v>
      </c>
      <c r="E555" s="9">
        <v>0</v>
      </c>
    </row>
    <row r="556" spans="1:5" x14ac:dyDescent="0.3">
      <c r="A556" s="3" t="s">
        <v>167</v>
      </c>
      <c r="B556" s="7" t="s">
        <v>307</v>
      </c>
      <c r="C556" s="7" t="s">
        <v>311</v>
      </c>
      <c r="D556" s="9">
        <v>5812</v>
      </c>
      <c r="E556" s="9">
        <v>0</v>
      </c>
    </row>
    <row r="557" spans="1:5" x14ac:dyDescent="0.3">
      <c r="A557" s="3" t="s">
        <v>167</v>
      </c>
      <c r="B557" s="7" t="s">
        <v>312</v>
      </c>
      <c r="C557" s="7" t="s">
        <v>313</v>
      </c>
      <c r="D557" s="9">
        <v>308</v>
      </c>
      <c r="E557" s="9">
        <v>1</v>
      </c>
    </row>
    <row r="558" spans="1:5" x14ac:dyDescent="0.3">
      <c r="A558" s="3" t="s">
        <v>167</v>
      </c>
      <c r="B558" s="7" t="s">
        <v>312</v>
      </c>
      <c r="C558" s="7" t="s">
        <v>314</v>
      </c>
      <c r="D558" s="9">
        <v>358</v>
      </c>
      <c r="E558" s="9">
        <v>0</v>
      </c>
    </row>
    <row r="559" spans="1:5" x14ac:dyDescent="0.3">
      <c r="A559" s="3" t="s">
        <v>167</v>
      </c>
      <c r="B559" s="7" t="s">
        <v>312</v>
      </c>
      <c r="C559" s="7" t="s">
        <v>315</v>
      </c>
      <c r="D559" s="9">
        <v>329</v>
      </c>
      <c r="E559" s="9">
        <v>0</v>
      </c>
    </row>
    <row r="560" spans="1:5" x14ac:dyDescent="0.3">
      <c r="A560" s="3" t="s">
        <v>167</v>
      </c>
      <c r="B560" s="7" t="s">
        <v>316</v>
      </c>
      <c r="C560" s="7" t="s">
        <v>317</v>
      </c>
      <c r="D560" s="9">
        <v>330</v>
      </c>
      <c r="E560" s="9">
        <v>0</v>
      </c>
    </row>
    <row r="561" spans="1:5" x14ac:dyDescent="0.3">
      <c r="A561" s="3" t="s">
        <v>167</v>
      </c>
      <c r="B561" s="7" t="s">
        <v>316</v>
      </c>
      <c r="C561" s="7" t="s">
        <v>318</v>
      </c>
      <c r="D561" s="9">
        <v>270</v>
      </c>
      <c r="E561" s="9">
        <v>0</v>
      </c>
    </row>
    <row r="562" spans="1:5" x14ac:dyDescent="0.3">
      <c r="A562" s="3" t="s">
        <v>167</v>
      </c>
      <c r="B562" s="7" t="s">
        <v>316</v>
      </c>
      <c r="C562" s="7" t="s">
        <v>319</v>
      </c>
      <c r="D562" s="9">
        <v>334</v>
      </c>
      <c r="E562" s="9">
        <v>1</v>
      </c>
    </row>
    <row r="563" spans="1:5" x14ac:dyDescent="0.3">
      <c r="A563" s="3" t="s">
        <v>120</v>
      </c>
      <c r="B563" s="7" t="s">
        <v>297</v>
      </c>
      <c r="C563" s="7" t="s">
        <v>298</v>
      </c>
      <c r="D563" s="9">
        <v>1289</v>
      </c>
      <c r="E563" s="9">
        <v>0</v>
      </c>
    </row>
    <row r="564" spans="1:5" x14ac:dyDescent="0.3">
      <c r="A564" s="3" t="s">
        <v>120</v>
      </c>
      <c r="B564" s="7" t="s">
        <v>299</v>
      </c>
      <c r="C564" s="7" t="s">
        <v>300</v>
      </c>
      <c r="D564" s="9">
        <v>187</v>
      </c>
      <c r="E564" s="9">
        <v>1</v>
      </c>
    </row>
    <row r="565" spans="1:5" x14ac:dyDescent="0.3">
      <c r="A565" s="3" t="s">
        <v>120</v>
      </c>
      <c r="B565" s="7" t="s">
        <v>299</v>
      </c>
      <c r="C565" s="7" t="s">
        <v>301</v>
      </c>
      <c r="D565" s="9">
        <v>180</v>
      </c>
      <c r="E565" s="9">
        <v>1</v>
      </c>
    </row>
    <row r="566" spans="1:5" x14ac:dyDescent="0.3">
      <c r="A566" s="3" t="s">
        <v>120</v>
      </c>
      <c r="B566" s="7" t="s">
        <v>299</v>
      </c>
      <c r="C566" s="7" t="s">
        <v>302</v>
      </c>
      <c r="D566" s="9">
        <v>229</v>
      </c>
      <c r="E566" s="9">
        <v>1</v>
      </c>
    </row>
    <row r="567" spans="1:5" x14ac:dyDescent="0.3">
      <c r="A567" s="3" t="s">
        <v>120</v>
      </c>
      <c r="B567" s="7" t="s">
        <v>303</v>
      </c>
      <c r="C567" s="7" t="s">
        <v>304</v>
      </c>
      <c r="D567" s="9">
        <v>180</v>
      </c>
      <c r="E567" s="9">
        <v>1</v>
      </c>
    </row>
    <row r="568" spans="1:5" x14ac:dyDescent="0.3">
      <c r="A568" s="3" t="s">
        <v>120</v>
      </c>
      <c r="B568" s="7" t="s">
        <v>303</v>
      </c>
      <c r="C568" s="7" t="s">
        <v>305</v>
      </c>
      <c r="D568" s="9">
        <v>208</v>
      </c>
      <c r="E568" s="9">
        <v>1</v>
      </c>
    </row>
    <row r="569" spans="1:5" x14ac:dyDescent="0.3">
      <c r="A569" s="3" t="s">
        <v>120</v>
      </c>
      <c r="B569" s="7" t="s">
        <v>303</v>
      </c>
      <c r="C569" s="7" t="s">
        <v>306</v>
      </c>
      <c r="D569" s="9">
        <v>210</v>
      </c>
      <c r="E569" s="9">
        <v>1</v>
      </c>
    </row>
    <row r="570" spans="1:5" x14ac:dyDescent="0.3">
      <c r="A570" s="3" t="s">
        <v>120</v>
      </c>
      <c r="B570" s="7" t="s">
        <v>307</v>
      </c>
      <c r="C570" s="7" t="s">
        <v>308</v>
      </c>
      <c r="D570" s="9">
        <v>5538</v>
      </c>
      <c r="E570" s="9">
        <v>0</v>
      </c>
    </row>
    <row r="571" spans="1:5" x14ac:dyDescent="0.3">
      <c r="A571" s="3" t="s">
        <v>120</v>
      </c>
      <c r="B571" s="7" t="s">
        <v>307</v>
      </c>
      <c r="C571" s="7" t="s">
        <v>309</v>
      </c>
      <c r="D571" s="9">
        <v>5482</v>
      </c>
      <c r="E571" s="9">
        <v>0</v>
      </c>
    </row>
    <row r="572" spans="1:5" x14ac:dyDescent="0.3">
      <c r="A572" s="3" t="s">
        <v>120</v>
      </c>
      <c r="B572" s="7" t="s">
        <v>307</v>
      </c>
      <c r="C572" s="7" t="s">
        <v>310</v>
      </c>
      <c r="D572" s="9">
        <v>5317</v>
      </c>
      <c r="E572" s="9">
        <v>0</v>
      </c>
    </row>
    <row r="573" spans="1:5" x14ac:dyDescent="0.3">
      <c r="A573" s="3" t="s">
        <v>120</v>
      </c>
      <c r="B573" s="7" t="s">
        <v>307</v>
      </c>
      <c r="C573" s="7" t="s">
        <v>311</v>
      </c>
      <c r="D573" s="9">
        <v>5880</v>
      </c>
      <c r="E573" s="9">
        <v>0</v>
      </c>
    </row>
    <row r="574" spans="1:5" x14ac:dyDescent="0.3">
      <c r="A574" s="3" t="s">
        <v>120</v>
      </c>
      <c r="B574" s="7" t="s">
        <v>312</v>
      </c>
      <c r="C574" s="7" t="s">
        <v>313</v>
      </c>
      <c r="D574" s="9">
        <v>312</v>
      </c>
      <c r="E574" s="9">
        <v>0</v>
      </c>
    </row>
    <row r="575" spans="1:5" x14ac:dyDescent="0.3">
      <c r="A575" s="3" t="s">
        <v>120</v>
      </c>
      <c r="B575" s="7" t="s">
        <v>312</v>
      </c>
      <c r="C575" s="7" t="s">
        <v>314</v>
      </c>
      <c r="D575" s="9">
        <v>361</v>
      </c>
      <c r="E575" s="9">
        <v>0</v>
      </c>
    </row>
    <row r="576" spans="1:5" x14ac:dyDescent="0.3">
      <c r="A576" s="3" t="s">
        <v>120</v>
      </c>
      <c r="B576" s="7" t="s">
        <v>312</v>
      </c>
      <c r="C576" s="7" t="s">
        <v>315</v>
      </c>
      <c r="D576" s="9">
        <v>331</v>
      </c>
      <c r="E576" s="9">
        <v>0</v>
      </c>
    </row>
    <row r="577" spans="1:5" x14ac:dyDescent="0.3">
      <c r="A577" s="3" t="s">
        <v>120</v>
      </c>
      <c r="B577" s="7" t="s">
        <v>316</v>
      </c>
      <c r="C577" s="7" t="s">
        <v>317</v>
      </c>
      <c r="D577" s="9">
        <v>332</v>
      </c>
      <c r="E577" s="9">
        <v>0</v>
      </c>
    </row>
    <row r="578" spans="1:5" x14ac:dyDescent="0.3">
      <c r="A578" s="3" t="s">
        <v>120</v>
      </c>
      <c r="B578" s="7" t="s">
        <v>316</v>
      </c>
      <c r="C578" s="7" t="s">
        <v>318</v>
      </c>
      <c r="D578" s="9">
        <v>269</v>
      </c>
      <c r="E578" s="9">
        <v>0</v>
      </c>
    </row>
    <row r="579" spans="1:5" x14ac:dyDescent="0.3">
      <c r="A579" s="3" t="s">
        <v>120</v>
      </c>
      <c r="B579" s="7" t="s">
        <v>316</v>
      </c>
      <c r="C579" s="7" t="s">
        <v>319</v>
      </c>
      <c r="D579" s="9">
        <v>339</v>
      </c>
      <c r="E579" s="9">
        <v>0</v>
      </c>
    </row>
    <row r="580" spans="1:5" x14ac:dyDescent="0.3">
      <c r="A580" s="3" t="s">
        <v>121</v>
      </c>
      <c r="B580" s="7" t="s">
        <v>297</v>
      </c>
      <c r="C580" s="7" t="s">
        <v>298</v>
      </c>
      <c r="D580" s="9">
        <v>1298</v>
      </c>
      <c r="E580" s="9">
        <v>0</v>
      </c>
    </row>
    <row r="581" spans="1:5" x14ac:dyDescent="0.3">
      <c r="A581" s="3" t="s">
        <v>121</v>
      </c>
      <c r="B581" s="7" t="s">
        <v>299</v>
      </c>
      <c r="C581" s="7" t="s">
        <v>300</v>
      </c>
      <c r="D581" s="9">
        <v>202</v>
      </c>
      <c r="E581" s="9">
        <v>1</v>
      </c>
    </row>
    <row r="582" spans="1:5" x14ac:dyDescent="0.3">
      <c r="A582" s="3" t="s">
        <v>121</v>
      </c>
      <c r="B582" s="7" t="s">
        <v>299</v>
      </c>
      <c r="C582" s="7" t="s">
        <v>301</v>
      </c>
      <c r="D582" s="9">
        <v>182</v>
      </c>
      <c r="E582" s="9">
        <v>0</v>
      </c>
    </row>
    <row r="583" spans="1:5" x14ac:dyDescent="0.3">
      <c r="A583" s="3" t="s">
        <v>121</v>
      </c>
      <c r="B583" s="7" t="s">
        <v>299</v>
      </c>
      <c r="C583" s="7" t="s">
        <v>302</v>
      </c>
      <c r="D583" s="9">
        <v>233</v>
      </c>
      <c r="E583" s="9">
        <v>1</v>
      </c>
    </row>
    <row r="584" spans="1:5" x14ac:dyDescent="0.3">
      <c r="A584" s="3" t="s">
        <v>121</v>
      </c>
      <c r="B584" s="7" t="s">
        <v>303</v>
      </c>
      <c r="C584" s="7" t="s">
        <v>304</v>
      </c>
      <c r="D584" s="9">
        <v>179</v>
      </c>
      <c r="E584" s="9">
        <v>0</v>
      </c>
    </row>
    <row r="585" spans="1:5" x14ac:dyDescent="0.3">
      <c r="A585" s="3" t="s">
        <v>121</v>
      </c>
      <c r="B585" s="7" t="s">
        <v>303</v>
      </c>
      <c r="C585" s="7" t="s">
        <v>305</v>
      </c>
      <c r="D585" s="9">
        <v>208</v>
      </c>
      <c r="E585" s="9">
        <v>1</v>
      </c>
    </row>
    <row r="586" spans="1:5" x14ac:dyDescent="0.3">
      <c r="A586" s="3" t="s">
        <v>121</v>
      </c>
      <c r="B586" s="7" t="s">
        <v>303</v>
      </c>
      <c r="C586" s="7" t="s">
        <v>306</v>
      </c>
      <c r="D586" s="9">
        <v>199</v>
      </c>
      <c r="E586" s="9">
        <v>1</v>
      </c>
    </row>
    <row r="587" spans="1:5" x14ac:dyDescent="0.3">
      <c r="A587" s="3" t="s">
        <v>121</v>
      </c>
      <c r="B587" s="7" t="s">
        <v>307</v>
      </c>
      <c r="C587" s="7" t="s">
        <v>308</v>
      </c>
      <c r="D587" s="9">
        <v>5733</v>
      </c>
      <c r="E587" s="9">
        <v>0</v>
      </c>
    </row>
    <row r="588" spans="1:5" x14ac:dyDescent="0.3">
      <c r="A588" s="3" t="s">
        <v>121</v>
      </c>
      <c r="B588" s="7" t="s">
        <v>307</v>
      </c>
      <c r="C588" s="7" t="s">
        <v>309</v>
      </c>
      <c r="D588" s="9">
        <v>5473</v>
      </c>
      <c r="E588" s="9">
        <v>0</v>
      </c>
    </row>
    <row r="589" spans="1:5" x14ac:dyDescent="0.3">
      <c r="A589" s="3" t="s">
        <v>121</v>
      </c>
      <c r="B589" s="7" t="s">
        <v>307</v>
      </c>
      <c r="C589" s="7" t="s">
        <v>310</v>
      </c>
      <c r="D589" s="9">
        <v>5321</v>
      </c>
      <c r="E589" s="9">
        <v>0</v>
      </c>
    </row>
    <row r="590" spans="1:5" x14ac:dyDescent="0.3">
      <c r="A590" s="3" t="s">
        <v>121</v>
      </c>
      <c r="B590" s="7" t="s">
        <v>307</v>
      </c>
      <c r="C590" s="7" t="s">
        <v>311</v>
      </c>
      <c r="D590" s="9">
        <v>5947</v>
      </c>
      <c r="E590" s="9">
        <v>0</v>
      </c>
    </row>
    <row r="591" spans="1:5" x14ac:dyDescent="0.3">
      <c r="A591" s="3" t="s">
        <v>121</v>
      </c>
      <c r="B591" s="7" t="s">
        <v>312</v>
      </c>
      <c r="C591" s="7" t="s">
        <v>313</v>
      </c>
      <c r="D591" s="9">
        <v>310</v>
      </c>
      <c r="E591" s="9">
        <v>0</v>
      </c>
    </row>
    <row r="592" spans="1:5" x14ac:dyDescent="0.3">
      <c r="A592" s="3" t="s">
        <v>121</v>
      </c>
      <c r="B592" s="7" t="s">
        <v>312</v>
      </c>
      <c r="C592" s="7" t="s">
        <v>314</v>
      </c>
      <c r="D592" s="9">
        <v>354</v>
      </c>
      <c r="E592" s="9">
        <v>0</v>
      </c>
    </row>
    <row r="593" spans="1:5" x14ac:dyDescent="0.3">
      <c r="A593" s="3" t="s">
        <v>121</v>
      </c>
      <c r="B593" s="7" t="s">
        <v>312</v>
      </c>
      <c r="C593" s="7" t="s">
        <v>315</v>
      </c>
      <c r="D593" s="9">
        <v>333</v>
      </c>
      <c r="E593" s="9">
        <v>1</v>
      </c>
    </row>
    <row r="594" spans="1:5" x14ac:dyDescent="0.3">
      <c r="A594" s="3" t="s">
        <v>121</v>
      </c>
      <c r="B594" s="7" t="s">
        <v>316</v>
      </c>
      <c r="C594" s="7" t="s">
        <v>317</v>
      </c>
      <c r="D594" s="9">
        <v>319</v>
      </c>
      <c r="E594" s="9">
        <v>0</v>
      </c>
    </row>
    <row r="595" spans="1:5" x14ac:dyDescent="0.3">
      <c r="A595" s="3" t="s">
        <v>121</v>
      </c>
      <c r="B595" s="7" t="s">
        <v>316</v>
      </c>
      <c r="C595" s="7" t="s">
        <v>318</v>
      </c>
      <c r="D595" s="9">
        <v>271</v>
      </c>
      <c r="E595" s="9">
        <v>0</v>
      </c>
    </row>
    <row r="596" spans="1:5" x14ac:dyDescent="0.3">
      <c r="A596" s="3" t="s">
        <v>121</v>
      </c>
      <c r="B596" s="7" t="s">
        <v>316</v>
      </c>
      <c r="C596" s="7" t="s">
        <v>319</v>
      </c>
      <c r="D596" s="9">
        <v>337</v>
      </c>
      <c r="E596" s="9">
        <v>1</v>
      </c>
    </row>
    <row r="597" spans="1:5" x14ac:dyDescent="0.3">
      <c r="A597" s="3" t="s">
        <v>170</v>
      </c>
      <c r="B597" s="7" t="s">
        <v>297</v>
      </c>
      <c r="C597" s="7" t="s">
        <v>298</v>
      </c>
      <c r="D597" s="9">
        <v>1288</v>
      </c>
      <c r="E597" s="9">
        <v>1</v>
      </c>
    </row>
    <row r="598" spans="1:5" x14ac:dyDescent="0.3">
      <c r="A598" s="3" t="s">
        <v>170</v>
      </c>
      <c r="B598" s="7" t="s">
        <v>299</v>
      </c>
      <c r="C598" s="7" t="s">
        <v>300</v>
      </c>
      <c r="D598" s="9">
        <v>202</v>
      </c>
      <c r="E598" s="9">
        <v>1</v>
      </c>
    </row>
    <row r="599" spans="1:5" x14ac:dyDescent="0.3">
      <c r="A599" s="3" t="s">
        <v>170</v>
      </c>
      <c r="B599" s="7" t="s">
        <v>299</v>
      </c>
      <c r="C599" s="7" t="s">
        <v>301</v>
      </c>
      <c r="D599" s="9">
        <v>188</v>
      </c>
      <c r="E599" s="9">
        <v>0</v>
      </c>
    </row>
    <row r="600" spans="1:5" x14ac:dyDescent="0.3">
      <c r="A600" s="3" t="s">
        <v>170</v>
      </c>
      <c r="B600" s="7" t="s">
        <v>299</v>
      </c>
      <c r="C600" s="7" t="s">
        <v>302</v>
      </c>
      <c r="D600" s="9">
        <v>229</v>
      </c>
      <c r="E600" s="9">
        <v>0</v>
      </c>
    </row>
    <row r="601" spans="1:5" x14ac:dyDescent="0.3">
      <c r="A601" s="3" t="s">
        <v>170</v>
      </c>
      <c r="B601" s="7" t="s">
        <v>303</v>
      </c>
      <c r="C601" s="7" t="s">
        <v>304</v>
      </c>
      <c r="D601" s="9">
        <v>180</v>
      </c>
      <c r="E601" s="9">
        <v>0</v>
      </c>
    </row>
    <row r="602" spans="1:5" x14ac:dyDescent="0.3">
      <c r="A602" s="3" t="s">
        <v>170</v>
      </c>
      <c r="B602" s="7" t="s">
        <v>303</v>
      </c>
      <c r="C602" s="7" t="s">
        <v>305</v>
      </c>
      <c r="D602" s="9">
        <v>215</v>
      </c>
      <c r="E602" s="9">
        <v>0</v>
      </c>
    </row>
    <row r="603" spans="1:5" x14ac:dyDescent="0.3">
      <c r="A603" s="3" t="s">
        <v>170</v>
      </c>
      <c r="B603" s="7" t="s">
        <v>303</v>
      </c>
      <c r="C603" s="7" t="s">
        <v>306</v>
      </c>
      <c r="D603" s="9">
        <v>208</v>
      </c>
      <c r="E603" s="9">
        <v>0</v>
      </c>
    </row>
    <row r="604" spans="1:5" x14ac:dyDescent="0.3">
      <c r="A604" s="3" t="s">
        <v>170</v>
      </c>
      <c r="B604" s="7" t="s">
        <v>307</v>
      </c>
      <c r="C604" s="7" t="s">
        <v>308</v>
      </c>
      <c r="D604" s="9">
        <v>5556</v>
      </c>
      <c r="E604" s="9">
        <v>0</v>
      </c>
    </row>
    <row r="605" spans="1:5" x14ac:dyDescent="0.3">
      <c r="A605" s="3" t="s">
        <v>170</v>
      </c>
      <c r="B605" s="7" t="s">
        <v>307</v>
      </c>
      <c r="C605" s="7" t="s">
        <v>309</v>
      </c>
      <c r="D605" s="9">
        <v>5324</v>
      </c>
      <c r="E605" s="9">
        <v>0</v>
      </c>
    </row>
    <row r="606" spans="1:5" x14ac:dyDescent="0.3">
      <c r="A606" s="3" t="s">
        <v>170</v>
      </c>
      <c r="B606" s="7" t="s">
        <v>307</v>
      </c>
      <c r="C606" s="7" t="s">
        <v>310</v>
      </c>
      <c r="D606" s="9">
        <v>5249</v>
      </c>
      <c r="E606" s="9">
        <v>0</v>
      </c>
    </row>
    <row r="607" spans="1:5" x14ac:dyDescent="0.3">
      <c r="A607" s="3" t="s">
        <v>170</v>
      </c>
      <c r="B607" s="7" t="s">
        <v>307</v>
      </c>
      <c r="C607" s="7" t="s">
        <v>311</v>
      </c>
      <c r="D607" s="9">
        <v>5897</v>
      </c>
      <c r="E607" s="9">
        <v>0</v>
      </c>
    </row>
    <row r="608" spans="1:5" x14ac:dyDescent="0.3">
      <c r="A608" s="3" t="s">
        <v>170</v>
      </c>
      <c r="B608" s="7" t="s">
        <v>312</v>
      </c>
      <c r="C608" s="7" t="s">
        <v>313</v>
      </c>
      <c r="D608" s="9">
        <v>315</v>
      </c>
      <c r="E608" s="9">
        <v>0</v>
      </c>
    </row>
    <row r="609" spans="1:5" x14ac:dyDescent="0.3">
      <c r="A609" s="3" t="s">
        <v>170</v>
      </c>
      <c r="B609" s="7" t="s">
        <v>312</v>
      </c>
      <c r="C609" s="7" t="s">
        <v>314</v>
      </c>
      <c r="D609" s="9">
        <v>358</v>
      </c>
      <c r="E609" s="9">
        <v>1</v>
      </c>
    </row>
    <row r="610" spans="1:5" x14ac:dyDescent="0.3">
      <c r="A610" s="3" t="s">
        <v>170</v>
      </c>
      <c r="B610" s="7" t="s">
        <v>312</v>
      </c>
      <c r="C610" s="7" t="s">
        <v>315</v>
      </c>
      <c r="D610" s="9">
        <v>329</v>
      </c>
      <c r="E610" s="9">
        <v>1</v>
      </c>
    </row>
    <row r="611" spans="1:5" x14ac:dyDescent="0.3">
      <c r="A611" s="3" t="s">
        <v>170</v>
      </c>
      <c r="B611" s="7" t="s">
        <v>316</v>
      </c>
      <c r="C611" s="7" t="s">
        <v>317</v>
      </c>
      <c r="D611" s="9">
        <v>324</v>
      </c>
      <c r="E611" s="9">
        <v>0</v>
      </c>
    </row>
    <row r="612" spans="1:5" x14ac:dyDescent="0.3">
      <c r="A612" s="3" t="s">
        <v>170</v>
      </c>
      <c r="B612" s="7" t="s">
        <v>316</v>
      </c>
      <c r="C612" s="7" t="s">
        <v>318</v>
      </c>
      <c r="D612" s="9">
        <v>271</v>
      </c>
      <c r="E612" s="9">
        <v>1</v>
      </c>
    </row>
    <row r="613" spans="1:5" x14ac:dyDescent="0.3">
      <c r="A613" s="3" t="s">
        <v>170</v>
      </c>
      <c r="B613" s="7" t="s">
        <v>316</v>
      </c>
      <c r="C613" s="7" t="s">
        <v>319</v>
      </c>
      <c r="D613" s="9">
        <v>339</v>
      </c>
      <c r="E613" s="9">
        <v>0</v>
      </c>
    </row>
    <row r="614" spans="1:5" x14ac:dyDescent="0.3">
      <c r="A614" s="3" t="s">
        <v>188</v>
      </c>
      <c r="B614" s="7" t="s">
        <v>297</v>
      </c>
      <c r="C614" s="7" t="s">
        <v>298</v>
      </c>
      <c r="D614" s="9">
        <v>1284</v>
      </c>
      <c r="E614" s="9">
        <v>0</v>
      </c>
    </row>
    <row r="615" spans="1:5" x14ac:dyDescent="0.3">
      <c r="A615" s="3" t="s">
        <v>188</v>
      </c>
      <c r="B615" s="7" t="s">
        <v>299</v>
      </c>
      <c r="C615" s="7" t="s">
        <v>300</v>
      </c>
      <c r="D615" s="9">
        <v>201</v>
      </c>
      <c r="E615" s="9">
        <v>0</v>
      </c>
    </row>
    <row r="616" spans="1:5" x14ac:dyDescent="0.3">
      <c r="A616" s="3" t="s">
        <v>188</v>
      </c>
      <c r="B616" s="7" t="s">
        <v>299</v>
      </c>
      <c r="C616" s="7" t="s">
        <v>301</v>
      </c>
      <c r="D616" s="9">
        <v>191</v>
      </c>
      <c r="E616" s="9">
        <v>0</v>
      </c>
    </row>
    <row r="617" spans="1:5" x14ac:dyDescent="0.3">
      <c r="A617" s="3" t="s">
        <v>188</v>
      </c>
      <c r="B617" s="7" t="s">
        <v>299</v>
      </c>
      <c r="C617" s="7" t="s">
        <v>302</v>
      </c>
      <c r="D617" s="9">
        <v>229</v>
      </c>
      <c r="E617" s="9">
        <v>0</v>
      </c>
    </row>
    <row r="618" spans="1:5" x14ac:dyDescent="0.3">
      <c r="A618" s="3" t="s">
        <v>188</v>
      </c>
      <c r="B618" s="7" t="s">
        <v>303</v>
      </c>
      <c r="C618" s="7" t="s">
        <v>304</v>
      </c>
      <c r="D618" s="9">
        <v>180</v>
      </c>
      <c r="E618" s="9">
        <v>0</v>
      </c>
    </row>
    <row r="619" spans="1:5" x14ac:dyDescent="0.3">
      <c r="A619" s="3" t="s">
        <v>188</v>
      </c>
      <c r="B619" s="7" t="s">
        <v>303</v>
      </c>
      <c r="C619" s="7" t="s">
        <v>305</v>
      </c>
      <c r="D619" s="9">
        <v>220</v>
      </c>
      <c r="E619" s="9">
        <v>0</v>
      </c>
    </row>
    <row r="620" spans="1:5" x14ac:dyDescent="0.3">
      <c r="A620" s="3" t="s">
        <v>188</v>
      </c>
      <c r="B620" s="7" t="s">
        <v>303</v>
      </c>
      <c r="C620" s="7" t="s">
        <v>306</v>
      </c>
      <c r="D620" s="9">
        <v>208</v>
      </c>
      <c r="E620" s="9">
        <v>0</v>
      </c>
    </row>
    <row r="621" spans="1:5" x14ac:dyDescent="0.3">
      <c r="A621" s="3" t="s">
        <v>188</v>
      </c>
      <c r="B621" s="7" t="s">
        <v>307</v>
      </c>
      <c r="C621" s="7" t="s">
        <v>308</v>
      </c>
      <c r="D621" s="9">
        <v>5542</v>
      </c>
      <c r="E621" s="9">
        <v>0</v>
      </c>
    </row>
    <row r="622" spans="1:5" x14ac:dyDescent="0.3">
      <c r="A622" s="3" t="s">
        <v>188</v>
      </c>
      <c r="B622" s="7" t="s">
        <v>307</v>
      </c>
      <c r="C622" s="7" t="s">
        <v>309</v>
      </c>
      <c r="D622" s="9">
        <v>5449</v>
      </c>
      <c r="E622" s="9">
        <v>0</v>
      </c>
    </row>
    <row r="623" spans="1:5" x14ac:dyDescent="0.3">
      <c r="A623" s="3" t="s">
        <v>188</v>
      </c>
      <c r="B623" s="7" t="s">
        <v>307</v>
      </c>
      <c r="C623" s="7" t="s">
        <v>310</v>
      </c>
      <c r="D623" s="9">
        <v>5289</v>
      </c>
      <c r="E623" s="9">
        <v>0</v>
      </c>
    </row>
    <row r="624" spans="1:5" x14ac:dyDescent="0.3">
      <c r="A624" s="3" t="s">
        <v>188</v>
      </c>
      <c r="B624" s="7" t="s">
        <v>307</v>
      </c>
      <c r="C624" s="7" t="s">
        <v>311</v>
      </c>
      <c r="D624" s="9">
        <v>5894</v>
      </c>
      <c r="E624" s="9">
        <v>0</v>
      </c>
    </row>
    <row r="625" spans="1:5" x14ac:dyDescent="0.3">
      <c r="A625" s="3" t="s">
        <v>188</v>
      </c>
      <c r="B625" s="7" t="s">
        <v>312</v>
      </c>
      <c r="C625" s="7" t="s">
        <v>313</v>
      </c>
      <c r="D625" s="9">
        <v>313</v>
      </c>
      <c r="E625" s="9">
        <v>0</v>
      </c>
    </row>
    <row r="626" spans="1:5" x14ac:dyDescent="0.3">
      <c r="A626" s="3" t="s">
        <v>188</v>
      </c>
      <c r="B626" s="7" t="s">
        <v>312</v>
      </c>
      <c r="C626" s="7" t="s">
        <v>314</v>
      </c>
      <c r="D626" s="9">
        <v>357</v>
      </c>
      <c r="E626" s="9">
        <v>1</v>
      </c>
    </row>
    <row r="627" spans="1:5" x14ac:dyDescent="0.3">
      <c r="A627" s="3" t="s">
        <v>188</v>
      </c>
      <c r="B627" s="7" t="s">
        <v>312</v>
      </c>
      <c r="C627" s="7" t="s">
        <v>315</v>
      </c>
      <c r="D627" s="9">
        <v>325</v>
      </c>
      <c r="E627" s="9">
        <v>0</v>
      </c>
    </row>
    <row r="628" spans="1:5" x14ac:dyDescent="0.3">
      <c r="A628" s="3" t="s">
        <v>188</v>
      </c>
      <c r="B628" s="7" t="s">
        <v>316</v>
      </c>
      <c r="C628" s="7" t="s">
        <v>317</v>
      </c>
      <c r="D628" s="9">
        <v>322</v>
      </c>
      <c r="E628" s="9">
        <v>0</v>
      </c>
    </row>
    <row r="629" spans="1:5" x14ac:dyDescent="0.3">
      <c r="A629" s="3" t="s">
        <v>188</v>
      </c>
      <c r="B629" s="7" t="s">
        <v>316</v>
      </c>
      <c r="C629" s="7" t="s">
        <v>318</v>
      </c>
      <c r="D629" s="9">
        <v>272</v>
      </c>
      <c r="E629" s="9">
        <v>1</v>
      </c>
    </row>
    <row r="630" spans="1:5" x14ac:dyDescent="0.3">
      <c r="A630" s="3" t="s">
        <v>188</v>
      </c>
      <c r="B630" s="7" t="s">
        <v>316</v>
      </c>
      <c r="C630" s="7" t="s">
        <v>319</v>
      </c>
      <c r="D630" s="9">
        <v>337</v>
      </c>
      <c r="E630" s="9">
        <v>0</v>
      </c>
    </row>
    <row r="631" spans="1:5" x14ac:dyDescent="0.3">
      <c r="A631" s="3" t="s">
        <v>242</v>
      </c>
      <c r="B631" s="7" t="s">
        <v>297</v>
      </c>
      <c r="C631" s="7" t="s">
        <v>298</v>
      </c>
      <c r="D631" s="9">
        <v>1307</v>
      </c>
      <c r="E631" s="9">
        <v>0</v>
      </c>
    </row>
    <row r="632" spans="1:5" x14ac:dyDescent="0.3">
      <c r="A632" s="3" t="s">
        <v>242</v>
      </c>
      <c r="B632" s="7" t="s">
        <v>299</v>
      </c>
      <c r="C632" s="7" t="s">
        <v>300</v>
      </c>
      <c r="D632" s="9">
        <v>201</v>
      </c>
      <c r="E632" s="9">
        <v>0</v>
      </c>
    </row>
    <row r="633" spans="1:5" x14ac:dyDescent="0.3">
      <c r="A633" s="3" t="s">
        <v>242</v>
      </c>
      <c r="B633" s="7" t="s">
        <v>299</v>
      </c>
      <c r="C633" s="7" t="s">
        <v>301</v>
      </c>
      <c r="D633" s="9">
        <v>188</v>
      </c>
      <c r="E633" s="9">
        <v>0</v>
      </c>
    </row>
    <row r="634" spans="1:5" x14ac:dyDescent="0.3">
      <c r="A634" s="3" t="s">
        <v>242</v>
      </c>
      <c r="B634" s="7" t="s">
        <v>299</v>
      </c>
      <c r="C634" s="7" t="s">
        <v>302</v>
      </c>
      <c r="D634" s="9">
        <v>230</v>
      </c>
      <c r="E634" s="9">
        <v>0</v>
      </c>
    </row>
    <row r="635" spans="1:5" x14ac:dyDescent="0.3">
      <c r="A635" s="3" t="s">
        <v>242</v>
      </c>
      <c r="B635" s="7" t="s">
        <v>303</v>
      </c>
      <c r="C635" s="7" t="s">
        <v>304</v>
      </c>
      <c r="D635" s="9">
        <v>183</v>
      </c>
      <c r="E635" s="9">
        <v>0</v>
      </c>
    </row>
    <row r="636" spans="1:5" x14ac:dyDescent="0.3">
      <c r="A636" s="3" t="s">
        <v>242</v>
      </c>
      <c r="B636" s="7" t="s">
        <v>303</v>
      </c>
      <c r="C636" s="7" t="s">
        <v>305</v>
      </c>
      <c r="D636" s="9">
        <v>222</v>
      </c>
      <c r="E636" s="9">
        <v>0</v>
      </c>
    </row>
    <row r="637" spans="1:5" x14ac:dyDescent="0.3">
      <c r="A637" s="3" t="s">
        <v>242</v>
      </c>
      <c r="B637" s="7" t="s">
        <v>303</v>
      </c>
      <c r="C637" s="7" t="s">
        <v>306</v>
      </c>
      <c r="D637" s="9">
        <v>212</v>
      </c>
      <c r="E637" s="9">
        <v>0</v>
      </c>
    </row>
    <row r="638" spans="1:5" x14ac:dyDescent="0.3">
      <c r="A638" s="3" t="s">
        <v>242</v>
      </c>
      <c r="B638" s="7" t="s">
        <v>307</v>
      </c>
      <c r="C638" s="7" t="s">
        <v>308</v>
      </c>
      <c r="D638" s="9">
        <v>5537</v>
      </c>
      <c r="E638" s="9">
        <v>0</v>
      </c>
    </row>
    <row r="639" spans="1:5" x14ac:dyDescent="0.3">
      <c r="A639" s="3" t="s">
        <v>242</v>
      </c>
      <c r="B639" s="7" t="s">
        <v>307</v>
      </c>
      <c r="C639" s="7" t="s">
        <v>309</v>
      </c>
      <c r="D639" s="9">
        <v>5474</v>
      </c>
      <c r="E639" s="9">
        <v>0</v>
      </c>
    </row>
    <row r="640" spans="1:5" x14ac:dyDescent="0.3">
      <c r="A640" s="3" t="s">
        <v>242</v>
      </c>
      <c r="B640" s="7" t="s">
        <v>307</v>
      </c>
      <c r="C640" s="7" t="s">
        <v>310</v>
      </c>
      <c r="D640" s="9">
        <v>5303</v>
      </c>
      <c r="E640" s="9">
        <v>0</v>
      </c>
    </row>
    <row r="641" spans="1:5" x14ac:dyDescent="0.3">
      <c r="A641" s="3" t="s">
        <v>242</v>
      </c>
      <c r="B641" s="7" t="s">
        <v>307</v>
      </c>
      <c r="C641" s="7" t="s">
        <v>311</v>
      </c>
      <c r="D641" s="9">
        <v>5948</v>
      </c>
      <c r="E641" s="9">
        <v>0</v>
      </c>
    </row>
    <row r="642" spans="1:5" x14ac:dyDescent="0.3">
      <c r="A642" s="3" t="s">
        <v>242</v>
      </c>
      <c r="B642" s="7" t="s">
        <v>312</v>
      </c>
      <c r="C642" s="7" t="s">
        <v>313</v>
      </c>
      <c r="D642" s="9">
        <v>313</v>
      </c>
      <c r="E642" s="9">
        <v>0</v>
      </c>
    </row>
    <row r="643" spans="1:5" x14ac:dyDescent="0.3">
      <c r="A643" s="3" t="s">
        <v>242</v>
      </c>
      <c r="B643" s="7" t="s">
        <v>312</v>
      </c>
      <c r="C643" s="7" t="s">
        <v>314</v>
      </c>
      <c r="D643" s="9">
        <v>355</v>
      </c>
      <c r="E643" s="9">
        <v>1</v>
      </c>
    </row>
    <row r="644" spans="1:5" x14ac:dyDescent="0.3">
      <c r="A644" s="3" t="s">
        <v>242</v>
      </c>
      <c r="B644" s="7" t="s">
        <v>312</v>
      </c>
      <c r="C644" s="7" t="s">
        <v>315</v>
      </c>
      <c r="D644" s="9">
        <v>329</v>
      </c>
      <c r="E644" s="9">
        <v>0</v>
      </c>
    </row>
    <row r="645" spans="1:5" x14ac:dyDescent="0.3">
      <c r="A645" s="3" t="s">
        <v>242</v>
      </c>
      <c r="B645" s="7" t="s">
        <v>316</v>
      </c>
      <c r="C645" s="7" t="s">
        <v>317</v>
      </c>
      <c r="D645" s="9">
        <v>318</v>
      </c>
      <c r="E645" s="9">
        <v>1</v>
      </c>
    </row>
    <row r="646" spans="1:5" x14ac:dyDescent="0.3">
      <c r="A646" s="3" t="s">
        <v>242</v>
      </c>
      <c r="B646" s="7" t="s">
        <v>316</v>
      </c>
      <c r="C646" s="7" t="s">
        <v>318</v>
      </c>
      <c r="D646" s="9">
        <v>268</v>
      </c>
      <c r="E646" s="9">
        <v>1</v>
      </c>
    </row>
    <row r="647" spans="1:5" x14ac:dyDescent="0.3">
      <c r="A647" s="3" t="s">
        <v>242</v>
      </c>
      <c r="B647" s="7" t="s">
        <v>316</v>
      </c>
      <c r="C647" s="7" t="s">
        <v>319</v>
      </c>
      <c r="D647" s="9">
        <v>336</v>
      </c>
      <c r="E647" s="9">
        <v>0</v>
      </c>
    </row>
    <row r="648" spans="1:5" x14ac:dyDescent="0.3">
      <c r="A648" s="3" t="s">
        <v>258</v>
      </c>
      <c r="B648" s="7" t="s">
        <v>297</v>
      </c>
      <c r="C648" s="7" t="s">
        <v>298</v>
      </c>
      <c r="D648" s="9">
        <v>1288</v>
      </c>
      <c r="E648" s="9">
        <v>0</v>
      </c>
    </row>
    <row r="649" spans="1:5" x14ac:dyDescent="0.3">
      <c r="A649" s="3" t="s">
        <v>258</v>
      </c>
      <c r="B649" s="7" t="s">
        <v>299</v>
      </c>
      <c r="C649" s="7" t="s">
        <v>300</v>
      </c>
      <c r="D649" s="9">
        <v>196</v>
      </c>
      <c r="E649" s="9">
        <v>0</v>
      </c>
    </row>
    <row r="650" spans="1:5" x14ac:dyDescent="0.3">
      <c r="A650" s="3" t="s">
        <v>258</v>
      </c>
      <c r="B650" s="7" t="s">
        <v>299</v>
      </c>
      <c r="C650" s="7" t="s">
        <v>301</v>
      </c>
      <c r="D650" s="9">
        <v>192</v>
      </c>
      <c r="E650" s="9">
        <v>1</v>
      </c>
    </row>
    <row r="651" spans="1:5" x14ac:dyDescent="0.3">
      <c r="A651" s="3" t="s">
        <v>258</v>
      </c>
      <c r="B651" s="7" t="s">
        <v>299</v>
      </c>
      <c r="C651" s="7" t="s">
        <v>302</v>
      </c>
      <c r="D651" s="9">
        <v>228</v>
      </c>
      <c r="E651" s="9">
        <v>0</v>
      </c>
    </row>
    <row r="652" spans="1:5" x14ac:dyDescent="0.3">
      <c r="A652" s="3" t="s">
        <v>258</v>
      </c>
      <c r="B652" s="7" t="s">
        <v>303</v>
      </c>
      <c r="C652" s="7" t="s">
        <v>304</v>
      </c>
      <c r="D652" s="9">
        <v>178</v>
      </c>
      <c r="E652" s="9">
        <v>0</v>
      </c>
    </row>
    <row r="653" spans="1:5" x14ac:dyDescent="0.3">
      <c r="A653" s="3" t="s">
        <v>258</v>
      </c>
      <c r="B653" s="7" t="s">
        <v>303</v>
      </c>
      <c r="C653" s="7" t="s">
        <v>305</v>
      </c>
      <c r="D653" s="9">
        <v>220</v>
      </c>
      <c r="E653" s="9">
        <v>0</v>
      </c>
    </row>
    <row r="654" spans="1:5" x14ac:dyDescent="0.3">
      <c r="A654" s="3" t="s">
        <v>258</v>
      </c>
      <c r="B654" s="7" t="s">
        <v>303</v>
      </c>
      <c r="C654" s="7" t="s">
        <v>306</v>
      </c>
      <c r="D654" s="9">
        <v>214</v>
      </c>
      <c r="E654" s="9">
        <v>0</v>
      </c>
    </row>
    <row r="655" spans="1:5" x14ac:dyDescent="0.3">
      <c r="A655" s="3" t="s">
        <v>258</v>
      </c>
      <c r="B655" s="7" t="s">
        <v>307</v>
      </c>
      <c r="C655" s="7" t="s">
        <v>308</v>
      </c>
      <c r="D655" s="9">
        <v>5701</v>
      </c>
      <c r="E655" s="9">
        <v>0</v>
      </c>
    </row>
    <row r="656" spans="1:5" x14ac:dyDescent="0.3">
      <c r="A656" s="3" t="s">
        <v>258</v>
      </c>
      <c r="B656" s="7" t="s">
        <v>307</v>
      </c>
      <c r="C656" s="7" t="s">
        <v>309</v>
      </c>
      <c r="D656" s="9">
        <v>5478</v>
      </c>
      <c r="E656" s="9">
        <v>0</v>
      </c>
    </row>
    <row r="657" spans="1:5" x14ac:dyDescent="0.3">
      <c r="A657" s="3" t="s">
        <v>258</v>
      </c>
      <c r="B657" s="7" t="s">
        <v>307</v>
      </c>
      <c r="C657" s="7" t="s">
        <v>310</v>
      </c>
      <c r="D657" s="9">
        <v>5280</v>
      </c>
      <c r="E657" s="9">
        <v>0</v>
      </c>
    </row>
    <row r="658" spans="1:5" x14ac:dyDescent="0.3">
      <c r="A658" s="3" t="s">
        <v>258</v>
      </c>
      <c r="B658" s="7" t="s">
        <v>307</v>
      </c>
      <c r="C658" s="7" t="s">
        <v>311</v>
      </c>
      <c r="D658" s="9">
        <v>6005</v>
      </c>
      <c r="E658" s="9">
        <v>0</v>
      </c>
    </row>
    <row r="659" spans="1:5" x14ac:dyDescent="0.3">
      <c r="A659" s="3" t="s">
        <v>258</v>
      </c>
      <c r="B659" s="7" t="s">
        <v>312</v>
      </c>
      <c r="C659" s="7" t="s">
        <v>313</v>
      </c>
      <c r="D659" s="9">
        <v>305</v>
      </c>
      <c r="E659" s="9">
        <v>0</v>
      </c>
    </row>
    <row r="660" spans="1:5" x14ac:dyDescent="0.3">
      <c r="A660" s="3" t="s">
        <v>258</v>
      </c>
      <c r="B660" s="7" t="s">
        <v>312</v>
      </c>
      <c r="C660" s="7" t="s">
        <v>314</v>
      </c>
      <c r="D660" s="9">
        <v>364</v>
      </c>
      <c r="E660" s="9">
        <v>0</v>
      </c>
    </row>
    <row r="661" spans="1:5" x14ac:dyDescent="0.3">
      <c r="A661" s="3" t="s">
        <v>258</v>
      </c>
      <c r="B661" s="7" t="s">
        <v>312</v>
      </c>
      <c r="C661" s="7" t="s">
        <v>315</v>
      </c>
      <c r="D661" s="9">
        <v>330</v>
      </c>
      <c r="E661" s="9">
        <v>0</v>
      </c>
    </row>
    <row r="662" spans="1:5" x14ac:dyDescent="0.3">
      <c r="A662" s="3" t="s">
        <v>258</v>
      </c>
      <c r="B662" s="7" t="s">
        <v>316</v>
      </c>
      <c r="C662" s="7" t="s">
        <v>317</v>
      </c>
      <c r="D662" s="9">
        <v>318</v>
      </c>
      <c r="E662" s="9">
        <v>0</v>
      </c>
    </row>
    <row r="663" spans="1:5" x14ac:dyDescent="0.3">
      <c r="A663" s="3" t="s">
        <v>258</v>
      </c>
      <c r="B663" s="7" t="s">
        <v>316</v>
      </c>
      <c r="C663" s="7" t="s">
        <v>318</v>
      </c>
      <c r="D663" s="9">
        <v>273</v>
      </c>
      <c r="E663" s="9">
        <v>0</v>
      </c>
    </row>
    <row r="664" spans="1:5" x14ac:dyDescent="0.3">
      <c r="A664" s="3" t="s">
        <v>258</v>
      </c>
      <c r="B664" s="7" t="s">
        <v>316</v>
      </c>
      <c r="C664" s="7" t="s">
        <v>319</v>
      </c>
      <c r="D664" s="9">
        <v>334</v>
      </c>
      <c r="E664" s="9">
        <v>0</v>
      </c>
    </row>
    <row r="665" spans="1:5" x14ac:dyDescent="0.3">
      <c r="A665" s="3" t="s">
        <v>208</v>
      </c>
      <c r="B665" s="7" t="s">
        <v>297</v>
      </c>
      <c r="C665" s="7" t="s">
        <v>298</v>
      </c>
      <c r="D665" s="9">
        <v>1301</v>
      </c>
      <c r="E665" s="9">
        <v>0</v>
      </c>
    </row>
    <row r="666" spans="1:5" x14ac:dyDescent="0.3">
      <c r="A666" s="3" t="s">
        <v>208</v>
      </c>
      <c r="B666" s="7" t="s">
        <v>299</v>
      </c>
      <c r="C666" s="7" t="s">
        <v>300</v>
      </c>
      <c r="D666" s="9">
        <v>202</v>
      </c>
      <c r="E666" s="9">
        <v>0</v>
      </c>
    </row>
    <row r="667" spans="1:5" x14ac:dyDescent="0.3">
      <c r="A667" s="3" t="s">
        <v>208</v>
      </c>
      <c r="B667" s="7" t="s">
        <v>299</v>
      </c>
      <c r="C667" s="7" t="s">
        <v>301</v>
      </c>
      <c r="D667" s="9">
        <v>191</v>
      </c>
      <c r="E667" s="9">
        <v>0</v>
      </c>
    </row>
    <row r="668" spans="1:5" x14ac:dyDescent="0.3">
      <c r="A668" s="3" t="s">
        <v>208</v>
      </c>
      <c r="B668" s="7" t="s">
        <v>299</v>
      </c>
      <c r="C668" s="7" t="s">
        <v>302</v>
      </c>
      <c r="D668" s="9">
        <v>234</v>
      </c>
      <c r="E668" s="9">
        <v>0</v>
      </c>
    </row>
    <row r="669" spans="1:5" x14ac:dyDescent="0.3">
      <c r="A669" s="3" t="s">
        <v>208</v>
      </c>
      <c r="B669" s="7" t="s">
        <v>303</v>
      </c>
      <c r="C669" s="7" t="s">
        <v>304</v>
      </c>
      <c r="D669" s="9">
        <v>181</v>
      </c>
      <c r="E669" s="9">
        <v>1</v>
      </c>
    </row>
    <row r="670" spans="1:5" x14ac:dyDescent="0.3">
      <c r="A670" s="3" t="s">
        <v>208</v>
      </c>
      <c r="B670" s="7" t="s">
        <v>303</v>
      </c>
      <c r="C670" s="7" t="s">
        <v>305</v>
      </c>
      <c r="D670" s="9">
        <v>221</v>
      </c>
      <c r="E670" s="9">
        <v>0</v>
      </c>
    </row>
    <row r="671" spans="1:5" x14ac:dyDescent="0.3">
      <c r="A671" s="3" t="s">
        <v>208</v>
      </c>
      <c r="B671" s="7" t="s">
        <v>303</v>
      </c>
      <c r="C671" s="7" t="s">
        <v>306</v>
      </c>
      <c r="D671" s="9">
        <v>214</v>
      </c>
      <c r="E671" s="9">
        <v>1</v>
      </c>
    </row>
    <row r="672" spans="1:5" x14ac:dyDescent="0.3">
      <c r="A672" s="3" t="s">
        <v>208</v>
      </c>
      <c r="B672" s="7" t="s">
        <v>307</v>
      </c>
      <c r="C672" s="7" t="s">
        <v>308</v>
      </c>
      <c r="D672" s="9">
        <v>5636</v>
      </c>
      <c r="E672" s="9">
        <v>0</v>
      </c>
    </row>
    <row r="673" spans="1:5" x14ac:dyDescent="0.3">
      <c r="A673" s="3" t="s">
        <v>208</v>
      </c>
      <c r="B673" s="7" t="s">
        <v>307</v>
      </c>
      <c r="C673" s="7" t="s">
        <v>309</v>
      </c>
      <c r="D673" s="9">
        <v>5469</v>
      </c>
      <c r="E673" s="9">
        <v>1</v>
      </c>
    </row>
    <row r="674" spans="1:5" x14ac:dyDescent="0.3">
      <c r="A674" s="3" t="s">
        <v>208</v>
      </c>
      <c r="B674" s="7" t="s">
        <v>307</v>
      </c>
      <c r="C674" s="7" t="s">
        <v>310</v>
      </c>
      <c r="D674" s="9">
        <v>5205</v>
      </c>
      <c r="E674" s="9">
        <v>0</v>
      </c>
    </row>
    <row r="675" spans="1:5" x14ac:dyDescent="0.3">
      <c r="A675" s="3" t="s">
        <v>208</v>
      </c>
      <c r="B675" s="7" t="s">
        <v>307</v>
      </c>
      <c r="C675" s="7" t="s">
        <v>311</v>
      </c>
      <c r="D675" s="9">
        <v>5980</v>
      </c>
      <c r="E675" s="9">
        <v>0</v>
      </c>
    </row>
    <row r="676" spans="1:5" x14ac:dyDescent="0.3">
      <c r="A676" s="3" t="s">
        <v>208</v>
      </c>
      <c r="B676" s="7" t="s">
        <v>312</v>
      </c>
      <c r="C676" s="7" t="s">
        <v>313</v>
      </c>
      <c r="D676" s="9">
        <v>314</v>
      </c>
      <c r="E676" s="9">
        <v>0</v>
      </c>
    </row>
    <row r="677" spans="1:5" x14ac:dyDescent="0.3">
      <c r="A677" s="3" t="s">
        <v>208</v>
      </c>
      <c r="B677" s="7" t="s">
        <v>312</v>
      </c>
      <c r="C677" s="7" t="s">
        <v>314</v>
      </c>
      <c r="D677" s="9">
        <v>363</v>
      </c>
      <c r="E677" s="9">
        <v>0</v>
      </c>
    </row>
    <row r="678" spans="1:5" x14ac:dyDescent="0.3">
      <c r="A678" s="3" t="s">
        <v>208</v>
      </c>
      <c r="B678" s="7" t="s">
        <v>312</v>
      </c>
      <c r="C678" s="7" t="s">
        <v>315</v>
      </c>
      <c r="D678" s="9">
        <v>328</v>
      </c>
      <c r="E678" s="9">
        <v>1</v>
      </c>
    </row>
    <row r="679" spans="1:5" x14ac:dyDescent="0.3">
      <c r="A679" s="3" t="s">
        <v>208</v>
      </c>
      <c r="B679" s="7" t="s">
        <v>316</v>
      </c>
      <c r="C679" s="7" t="s">
        <v>317</v>
      </c>
      <c r="D679" s="9">
        <v>322</v>
      </c>
      <c r="E679" s="9">
        <v>0</v>
      </c>
    </row>
    <row r="680" spans="1:5" x14ac:dyDescent="0.3">
      <c r="A680" s="3" t="s">
        <v>208</v>
      </c>
      <c r="B680" s="7" t="s">
        <v>316</v>
      </c>
      <c r="C680" s="7" t="s">
        <v>318</v>
      </c>
      <c r="D680" s="9">
        <v>272</v>
      </c>
      <c r="E680" s="9">
        <v>0</v>
      </c>
    </row>
    <row r="681" spans="1:5" x14ac:dyDescent="0.3">
      <c r="A681" s="3" t="s">
        <v>208</v>
      </c>
      <c r="B681" s="7" t="s">
        <v>316</v>
      </c>
      <c r="C681" s="7" t="s">
        <v>319</v>
      </c>
      <c r="D681" s="9">
        <v>331</v>
      </c>
      <c r="E681" s="9">
        <v>0</v>
      </c>
    </row>
    <row r="682" spans="1:5" x14ac:dyDescent="0.3">
      <c r="A682" s="3" t="s">
        <v>209</v>
      </c>
      <c r="B682" s="7" t="s">
        <v>297</v>
      </c>
      <c r="C682" s="7" t="s">
        <v>298</v>
      </c>
      <c r="D682" s="9">
        <v>1312</v>
      </c>
      <c r="E682" s="9">
        <v>0</v>
      </c>
    </row>
    <row r="683" spans="1:5" x14ac:dyDescent="0.3">
      <c r="A683" s="3" t="s">
        <v>209</v>
      </c>
      <c r="B683" s="7" t="s">
        <v>299</v>
      </c>
      <c r="C683" s="7" t="s">
        <v>300</v>
      </c>
      <c r="D683" s="9">
        <v>201</v>
      </c>
      <c r="E683" s="9">
        <v>0</v>
      </c>
    </row>
    <row r="684" spans="1:5" x14ac:dyDescent="0.3">
      <c r="A684" s="3" t="s">
        <v>209</v>
      </c>
      <c r="B684" s="7" t="s">
        <v>299</v>
      </c>
      <c r="C684" s="7" t="s">
        <v>301</v>
      </c>
      <c r="D684" s="9">
        <v>188</v>
      </c>
      <c r="E684" s="9">
        <v>0</v>
      </c>
    </row>
    <row r="685" spans="1:5" x14ac:dyDescent="0.3">
      <c r="A685" s="3" t="s">
        <v>209</v>
      </c>
      <c r="B685" s="7" t="s">
        <v>299</v>
      </c>
      <c r="C685" s="7" t="s">
        <v>302</v>
      </c>
      <c r="D685" s="9">
        <v>230</v>
      </c>
      <c r="E685" s="9">
        <v>0</v>
      </c>
    </row>
    <row r="686" spans="1:5" x14ac:dyDescent="0.3">
      <c r="A686" s="3" t="s">
        <v>209</v>
      </c>
      <c r="B686" s="7" t="s">
        <v>303</v>
      </c>
      <c r="C686" s="7" t="s">
        <v>304</v>
      </c>
      <c r="D686" s="9">
        <v>178</v>
      </c>
      <c r="E686" s="9">
        <v>0</v>
      </c>
    </row>
    <row r="687" spans="1:5" x14ac:dyDescent="0.3">
      <c r="A687" s="3" t="s">
        <v>209</v>
      </c>
      <c r="B687" s="7" t="s">
        <v>303</v>
      </c>
      <c r="C687" s="7" t="s">
        <v>305</v>
      </c>
      <c r="D687" s="9">
        <v>220</v>
      </c>
      <c r="E687" s="9">
        <v>0</v>
      </c>
    </row>
    <row r="688" spans="1:5" x14ac:dyDescent="0.3">
      <c r="A688" s="3" t="s">
        <v>209</v>
      </c>
      <c r="B688" s="7" t="s">
        <v>303</v>
      </c>
      <c r="C688" s="7" t="s">
        <v>306</v>
      </c>
      <c r="D688" s="9">
        <v>210</v>
      </c>
      <c r="E688" s="9">
        <v>0</v>
      </c>
    </row>
    <row r="689" spans="1:5" x14ac:dyDescent="0.3">
      <c r="A689" s="3" t="s">
        <v>209</v>
      </c>
      <c r="B689" s="7" t="s">
        <v>307</v>
      </c>
      <c r="C689" s="7" t="s">
        <v>308</v>
      </c>
      <c r="D689" s="9">
        <v>5597</v>
      </c>
      <c r="E689" s="9">
        <v>0</v>
      </c>
    </row>
    <row r="690" spans="1:5" x14ac:dyDescent="0.3">
      <c r="A690" s="3" t="s">
        <v>209</v>
      </c>
      <c r="B690" s="7" t="s">
        <v>307</v>
      </c>
      <c r="C690" s="7" t="s">
        <v>309</v>
      </c>
      <c r="D690" s="9">
        <v>5446</v>
      </c>
      <c r="E690" s="9">
        <v>1</v>
      </c>
    </row>
    <row r="691" spans="1:5" x14ac:dyDescent="0.3">
      <c r="A691" s="3" t="s">
        <v>209</v>
      </c>
      <c r="B691" s="7" t="s">
        <v>307</v>
      </c>
      <c r="C691" s="7" t="s">
        <v>310</v>
      </c>
      <c r="D691" s="9">
        <v>5395</v>
      </c>
      <c r="E691" s="9">
        <v>0</v>
      </c>
    </row>
    <row r="692" spans="1:5" x14ac:dyDescent="0.3">
      <c r="A692" s="3" t="s">
        <v>209</v>
      </c>
      <c r="B692" s="7" t="s">
        <v>307</v>
      </c>
      <c r="C692" s="7" t="s">
        <v>311</v>
      </c>
      <c r="D692" s="9">
        <v>5836</v>
      </c>
      <c r="E692" s="9">
        <v>0</v>
      </c>
    </row>
    <row r="693" spans="1:5" x14ac:dyDescent="0.3">
      <c r="A693" s="3" t="s">
        <v>209</v>
      </c>
      <c r="B693" s="7" t="s">
        <v>312</v>
      </c>
      <c r="C693" s="7" t="s">
        <v>313</v>
      </c>
      <c r="D693" s="9">
        <v>311</v>
      </c>
      <c r="E693" s="9">
        <v>1</v>
      </c>
    </row>
    <row r="694" spans="1:5" x14ac:dyDescent="0.3">
      <c r="A694" s="3" t="s">
        <v>209</v>
      </c>
      <c r="B694" s="7" t="s">
        <v>312</v>
      </c>
      <c r="C694" s="7" t="s">
        <v>314</v>
      </c>
      <c r="D694" s="9">
        <v>360</v>
      </c>
      <c r="E694" s="9">
        <v>0</v>
      </c>
    </row>
    <row r="695" spans="1:5" x14ac:dyDescent="0.3">
      <c r="A695" s="3" t="s">
        <v>209</v>
      </c>
      <c r="B695" s="7" t="s">
        <v>312</v>
      </c>
      <c r="C695" s="7" t="s">
        <v>315</v>
      </c>
      <c r="D695" s="9">
        <v>330</v>
      </c>
      <c r="E695" s="9">
        <v>0</v>
      </c>
    </row>
    <row r="696" spans="1:5" x14ac:dyDescent="0.3">
      <c r="A696" s="3" t="s">
        <v>209</v>
      </c>
      <c r="B696" s="7" t="s">
        <v>316</v>
      </c>
      <c r="C696" s="7" t="s">
        <v>317</v>
      </c>
      <c r="D696" s="9">
        <v>329</v>
      </c>
      <c r="E696" s="9">
        <v>0</v>
      </c>
    </row>
    <row r="697" spans="1:5" x14ac:dyDescent="0.3">
      <c r="A697" s="3" t="s">
        <v>209</v>
      </c>
      <c r="B697" s="7" t="s">
        <v>316</v>
      </c>
      <c r="C697" s="7" t="s">
        <v>318</v>
      </c>
      <c r="D697" s="9">
        <v>271</v>
      </c>
      <c r="E697" s="9">
        <v>0</v>
      </c>
    </row>
    <row r="698" spans="1:5" x14ac:dyDescent="0.3">
      <c r="A698" s="3" t="s">
        <v>209</v>
      </c>
      <c r="B698" s="7" t="s">
        <v>316</v>
      </c>
      <c r="C698" s="7" t="s">
        <v>319</v>
      </c>
      <c r="D698" s="9">
        <v>336</v>
      </c>
      <c r="E698" s="9">
        <v>0</v>
      </c>
    </row>
    <row r="699" spans="1:5" x14ac:dyDescent="0.3">
      <c r="A699" s="3" t="s">
        <v>125</v>
      </c>
      <c r="B699" s="7" t="s">
        <v>297</v>
      </c>
      <c r="C699" s="7" t="s">
        <v>298</v>
      </c>
      <c r="D699" s="9">
        <v>1289</v>
      </c>
      <c r="E699" s="9">
        <v>0</v>
      </c>
    </row>
    <row r="700" spans="1:5" x14ac:dyDescent="0.3">
      <c r="A700" s="3" t="s">
        <v>125</v>
      </c>
      <c r="B700" s="7" t="s">
        <v>299</v>
      </c>
      <c r="C700" s="7" t="s">
        <v>300</v>
      </c>
      <c r="D700" s="9">
        <v>196</v>
      </c>
      <c r="E700" s="9">
        <v>0</v>
      </c>
    </row>
    <row r="701" spans="1:5" x14ac:dyDescent="0.3">
      <c r="A701" s="3" t="s">
        <v>125</v>
      </c>
      <c r="B701" s="7" t="s">
        <v>299</v>
      </c>
      <c r="C701" s="7" t="s">
        <v>301</v>
      </c>
      <c r="D701" s="9">
        <v>192</v>
      </c>
      <c r="E701" s="9">
        <v>0</v>
      </c>
    </row>
    <row r="702" spans="1:5" x14ac:dyDescent="0.3">
      <c r="A702" s="3" t="s">
        <v>125</v>
      </c>
      <c r="B702" s="7" t="s">
        <v>299</v>
      </c>
      <c r="C702" s="7" t="s">
        <v>302</v>
      </c>
      <c r="D702" s="9">
        <v>231</v>
      </c>
      <c r="E702" s="9">
        <v>1</v>
      </c>
    </row>
    <row r="703" spans="1:5" x14ac:dyDescent="0.3">
      <c r="A703" s="3" t="s">
        <v>125</v>
      </c>
      <c r="B703" s="7" t="s">
        <v>303</v>
      </c>
      <c r="C703" s="7" t="s">
        <v>304</v>
      </c>
      <c r="D703" s="9">
        <v>181</v>
      </c>
      <c r="E703" s="9">
        <v>0</v>
      </c>
    </row>
    <row r="704" spans="1:5" x14ac:dyDescent="0.3">
      <c r="A704" s="3" t="s">
        <v>125</v>
      </c>
      <c r="B704" s="7" t="s">
        <v>303</v>
      </c>
      <c r="C704" s="7" t="s">
        <v>305</v>
      </c>
      <c r="D704" s="9">
        <v>220</v>
      </c>
      <c r="E704" s="9">
        <v>1</v>
      </c>
    </row>
    <row r="705" spans="1:5" x14ac:dyDescent="0.3">
      <c r="A705" s="3" t="s">
        <v>125</v>
      </c>
      <c r="B705" s="7" t="s">
        <v>303</v>
      </c>
      <c r="C705" s="7" t="s">
        <v>306</v>
      </c>
      <c r="D705" s="9">
        <v>213</v>
      </c>
      <c r="E705" s="9">
        <v>1</v>
      </c>
    </row>
    <row r="706" spans="1:5" x14ac:dyDescent="0.3">
      <c r="A706" s="3" t="s">
        <v>125</v>
      </c>
      <c r="B706" s="7" t="s">
        <v>307</v>
      </c>
      <c r="C706" s="7" t="s">
        <v>308</v>
      </c>
      <c r="D706" s="9">
        <v>5659</v>
      </c>
      <c r="E706" s="9">
        <v>0</v>
      </c>
    </row>
    <row r="707" spans="1:5" x14ac:dyDescent="0.3">
      <c r="A707" s="3" t="s">
        <v>125</v>
      </c>
      <c r="B707" s="7" t="s">
        <v>307</v>
      </c>
      <c r="C707" s="7" t="s">
        <v>309</v>
      </c>
      <c r="D707" s="9">
        <v>5506</v>
      </c>
      <c r="E707" s="9">
        <v>0</v>
      </c>
    </row>
    <row r="708" spans="1:5" x14ac:dyDescent="0.3">
      <c r="A708" s="3" t="s">
        <v>125</v>
      </c>
      <c r="B708" s="7" t="s">
        <v>307</v>
      </c>
      <c r="C708" s="7" t="s">
        <v>310</v>
      </c>
      <c r="D708" s="9">
        <v>5302</v>
      </c>
      <c r="E708" s="9">
        <v>0</v>
      </c>
    </row>
    <row r="709" spans="1:5" x14ac:dyDescent="0.3">
      <c r="A709" s="3" t="s">
        <v>125</v>
      </c>
      <c r="B709" s="7" t="s">
        <v>307</v>
      </c>
      <c r="C709" s="7" t="s">
        <v>311</v>
      </c>
      <c r="D709" s="9">
        <v>5965</v>
      </c>
      <c r="E709" s="9">
        <v>0</v>
      </c>
    </row>
    <row r="710" spans="1:5" x14ac:dyDescent="0.3">
      <c r="A710" s="3" t="s">
        <v>125</v>
      </c>
      <c r="B710" s="7" t="s">
        <v>312</v>
      </c>
      <c r="C710" s="7" t="s">
        <v>313</v>
      </c>
      <c r="D710" s="9">
        <v>310</v>
      </c>
      <c r="E710" s="9">
        <v>0</v>
      </c>
    </row>
    <row r="711" spans="1:5" x14ac:dyDescent="0.3">
      <c r="A711" s="3" t="s">
        <v>125</v>
      </c>
      <c r="B711" s="7" t="s">
        <v>312</v>
      </c>
      <c r="C711" s="7" t="s">
        <v>314</v>
      </c>
      <c r="D711" s="9">
        <v>355</v>
      </c>
      <c r="E711" s="9">
        <v>0</v>
      </c>
    </row>
    <row r="712" spans="1:5" x14ac:dyDescent="0.3">
      <c r="A712" s="3" t="s">
        <v>125</v>
      </c>
      <c r="B712" s="7" t="s">
        <v>312</v>
      </c>
      <c r="C712" s="7" t="s">
        <v>315</v>
      </c>
      <c r="D712" s="9">
        <v>326</v>
      </c>
      <c r="E712" s="9">
        <v>1</v>
      </c>
    </row>
    <row r="713" spans="1:5" x14ac:dyDescent="0.3">
      <c r="A713" s="3" t="s">
        <v>125</v>
      </c>
      <c r="B713" s="7" t="s">
        <v>316</v>
      </c>
      <c r="C713" s="7" t="s">
        <v>317</v>
      </c>
      <c r="D713" s="9">
        <v>323</v>
      </c>
      <c r="E713" s="9">
        <v>1</v>
      </c>
    </row>
    <row r="714" spans="1:5" x14ac:dyDescent="0.3">
      <c r="A714" s="3" t="s">
        <v>125</v>
      </c>
      <c r="B714" s="7" t="s">
        <v>316</v>
      </c>
      <c r="C714" s="7" t="s">
        <v>318</v>
      </c>
      <c r="D714" s="9">
        <v>271</v>
      </c>
      <c r="E714" s="9">
        <v>0</v>
      </c>
    </row>
    <row r="715" spans="1:5" x14ac:dyDescent="0.3">
      <c r="A715" s="3" t="s">
        <v>125</v>
      </c>
      <c r="B715" s="7" t="s">
        <v>316</v>
      </c>
      <c r="C715" s="7" t="s">
        <v>319</v>
      </c>
      <c r="D715" s="9">
        <v>336</v>
      </c>
      <c r="E715" s="9">
        <v>1</v>
      </c>
    </row>
    <row r="716" spans="1:5" x14ac:dyDescent="0.3">
      <c r="A716" s="3" t="s">
        <v>126</v>
      </c>
      <c r="B716" s="7" t="s">
        <v>297</v>
      </c>
      <c r="C716" s="7" t="s">
        <v>298</v>
      </c>
      <c r="D716" s="9">
        <v>1303</v>
      </c>
      <c r="E716" s="9">
        <v>0</v>
      </c>
    </row>
    <row r="717" spans="1:5" x14ac:dyDescent="0.3">
      <c r="A717" s="3" t="s">
        <v>126</v>
      </c>
      <c r="B717" s="7" t="s">
        <v>299</v>
      </c>
      <c r="C717" s="7" t="s">
        <v>300</v>
      </c>
      <c r="D717" s="9">
        <v>199</v>
      </c>
      <c r="E717" s="9">
        <v>0</v>
      </c>
    </row>
    <row r="718" spans="1:5" x14ac:dyDescent="0.3">
      <c r="A718" s="3" t="s">
        <v>126</v>
      </c>
      <c r="B718" s="7" t="s">
        <v>299</v>
      </c>
      <c r="C718" s="7" t="s">
        <v>301</v>
      </c>
      <c r="D718" s="9">
        <v>189</v>
      </c>
      <c r="E718" s="9">
        <v>0</v>
      </c>
    </row>
    <row r="719" spans="1:5" x14ac:dyDescent="0.3">
      <c r="A719" s="3" t="s">
        <v>126</v>
      </c>
      <c r="B719" s="7" t="s">
        <v>299</v>
      </c>
      <c r="C719" s="7" t="s">
        <v>302</v>
      </c>
      <c r="D719" s="9">
        <v>229</v>
      </c>
      <c r="E719" s="9">
        <v>0</v>
      </c>
    </row>
    <row r="720" spans="1:5" x14ac:dyDescent="0.3">
      <c r="A720" s="3" t="s">
        <v>126</v>
      </c>
      <c r="B720" s="7" t="s">
        <v>303</v>
      </c>
      <c r="C720" s="7" t="s">
        <v>304</v>
      </c>
      <c r="D720" s="9">
        <v>180</v>
      </c>
      <c r="E720" s="9">
        <v>0</v>
      </c>
    </row>
    <row r="721" spans="1:5" x14ac:dyDescent="0.3">
      <c r="A721" s="3" t="s">
        <v>126</v>
      </c>
      <c r="B721" s="7" t="s">
        <v>303</v>
      </c>
      <c r="C721" s="7" t="s">
        <v>305</v>
      </c>
      <c r="D721" s="9">
        <v>221</v>
      </c>
      <c r="E721" s="9">
        <v>0</v>
      </c>
    </row>
    <row r="722" spans="1:5" x14ac:dyDescent="0.3">
      <c r="A722" s="3" t="s">
        <v>126</v>
      </c>
      <c r="B722" s="7" t="s">
        <v>303</v>
      </c>
      <c r="C722" s="7" t="s">
        <v>306</v>
      </c>
      <c r="D722" s="9">
        <v>213</v>
      </c>
      <c r="E722" s="9">
        <v>0</v>
      </c>
    </row>
    <row r="723" spans="1:5" x14ac:dyDescent="0.3">
      <c r="A723" s="3" t="s">
        <v>126</v>
      </c>
      <c r="B723" s="7" t="s">
        <v>307</v>
      </c>
      <c r="C723" s="7" t="s">
        <v>308</v>
      </c>
      <c r="D723" s="9">
        <v>5565</v>
      </c>
      <c r="E723" s="9">
        <v>0</v>
      </c>
    </row>
    <row r="724" spans="1:5" x14ac:dyDescent="0.3">
      <c r="A724" s="3" t="s">
        <v>126</v>
      </c>
      <c r="B724" s="7" t="s">
        <v>307</v>
      </c>
      <c r="C724" s="7" t="s">
        <v>309</v>
      </c>
      <c r="D724" s="9">
        <v>5467</v>
      </c>
      <c r="E724" s="9">
        <v>0</v>
      </c>
    </row>
    <row r="725" spans="1:5" x14ac:dyDescent="0.3">
      <c r="A725" s="3" t="s">
        <v>126</v>
      </c>
      <c r="B725" s="7" t="s">
        <v>307</v>
      </c>
      <c r="C725" s="7" t="s">
        <v>310</v>
      </c>
      <c r="D725" s="9">
        <v>5279</v>
      </c>
      <c r="E725" s="9">
        <v>0</v>
      </c>
    </row>
    <row r="726" spans="1:5" x14ac:dyDescent="0.3">
      <c r="A726" s="3" t="s">
        <v>126</v>
      </c>
      <c r="B726" s="7" t="s">
        <v>307</v>
      </c>
      <c r="C726" s="7" t="s">
        <v>311</v>
      </c>
      <c r="D726" s="9">
        <v>5831</v>
      </c>
      <c r="E726" s="9">
        <v>0</v>
      </c>
    </row>
    <row r="727" spans="1:5" x14ac:dyDescent="0.3">
      <c r="A727" s="3" t="s">
        <v>126</v>
      </c>
      <c r="B727" s="7" t="s">
        <v>312</v>
      </c>
      <c r="C727" s="7" t="s">
        <v>313</v>
      </c>
      <c r="D727" s="9">
        <v>310</v>
      </c>
      <c r="E727" s="9">
        <v>1</v>
      </c>
    </row>
    <row r="728" spans="1:5" x14ac:dyDescent="0.3">
      <c r="A728" s="3" t="s">
        <v>126</v>
      </c>
      <c r="B728" s="7" t="s">
        <v>312</v>
      </c>
      <c r="C728" s="7" t="s">
        <v>314</v>
      </c>
      <c r="D728" s="9">
        <v>359</v>
      </c>
      <c r="E728" s="9">
        <v>0</v>
      </c>
    </row>
    <row r="729" spans="1:5" x14ac:dyDescent="0.3">
      <c r="A729" s="3" t="s">
        <v>126</v>
      </c>
      <c r="B729" s="7" t="s">
        <v>312</v>
      </c>
      <c r="C729" s="7" t="s">
        <v>315</v>
      </c>
      <c r="D729" s="9">
        <v>331</v>
      </c>
      <c r="E729" s="9">
        <v>0</v>
      </c>
    </row>
    <row r="730" spans="1:5" x14ac:dyDescent="0.3">
      <c r="A730" s="3" t="s">
        <v>126</v>
      </c>
      <c r="B730" s="7" t="s">
        <v>316</v>
      </c>
      <c r="C730" s="7" t="s">
        <v>317</v>
      </c>
      <c r="D730" s="9">
        <v>321</v>
      </c>
      <c r="E730" s="9">
        <v>1</v>
      </c>
    </row>
    <row r="731" spans="1:5" x14ac:dyDescent="0.3">
      <c r="A731" s="3" t="s">
        <v>126</v>
      </c>
      <c r="B731" s="7" t="s">
        <v>316</v>
      </c>
      <c r="C731" s="7" t="s">
        <v>318</v>
      </c>
      <c r="D731" s="9">
        <v>271</v>
      </c>
      <c r="E731" s="9">
        <v>0</v>
      </c>
    </row>
    <row r="732" spans="1:5" x14ac:dyDescent="0.3">
      <c r="A732" s="3" t="s">
        <v>126</v>
      </c>
      <c r="B732" s="7" t="s">
        <v>316</v>
      </c>
      <c r="C732" s="7" t="s">
        <v>319</v>
      </c>
      <c r="D732" s="9">
        <v>331</v>
      </c>
      <c r="E732" s="9">
        <v>1</v>
      </c>
    </row>
    <row r="733" spans="1:5" x14ac:dyDescent="0.3">
      <c r="A733" s="3" t="s">
        <v>176</v>
      </c>
      <c r="B733" s="7" t="s">
        <v>297</v>
      </c>
      <c r="C733" s="7" t="s">
        <v>298</v>
      </c>
      <c r="D733" s="9">
        <v>1290</v>
      </c>
      <c r="E733" s="9">
        <v>0</v>
      </c>
    </row>
    <row r="734" spans="1:5" x14ac:dyDescent="0.3">
      <c r="A734" s="3" t="s">
        <v>176</v>
      </c>
      <c r="B734" s="7" t="s">
        <v>299</v>
      </c>
      <c r="C734" s="7" t="s">
        <v>300</v>
      </c>
      <c r="D734" s="9">
        <v>202</v>
      </c>
      <c r="E734" s="9">
        <v>1</v>
      </c>
    </row>
    <row r="735" spans="1:5" x14ac:dyDescent="0.3">
      <c r="A735" s="3" t="s">
        <v>176</v>
      </c>
      <c r="B735" s="7" t="s">
        <v>299</v>
      </c>
      <c r="C735" s="7" t="s">
        <v>301</v>
      </c>
      <c r="D735" s="9">
        <v>191</v>
      </c>
      <c r="E735" s="9">
        <v>0</v>
      </c>
    </row>
    <row r="736" spans="1:5" x14ac:dyDescent="0.3">
      <c r="A736" s="3" t="s">
        <v>176</v>
      </c>
      <c r="B736" s="7" t="s">
        <v>299</v>
      </c>
      <c r="C736" s="7" t="s">
        <v>302</v>
      </c>
      <c r="D736" s="9">
        <v>233</v>
      </c>
      <c r="E736" s="9">
        <v>0</v>
      </c>
    </row>
    <row r="737" spans="1:5" x14ac:dyDescent="0.3">
      <c r="A737" s="3" t="s">
        <v>176</v>
      </c>
      <c r="B737" s="7" t="s">
        <v>303</v>
      </c>
      <c r="C737" s="7" t="s">
        <v>304</v>
      </c>
      <c r="D737" s="9">
        <v>180</v>
      </c>
      <c r="E737" s="9">
        <v>0</v>
      </c>
    </row>
    <row r="738" spans="1:5" x14ac:dyDescent="0.3">
      <c r="A738" s="3" t="s">
        <v>176</v>
      </c>
      <c r="B738" s="7" t="s">
        <v>303</v>
      </c>
      <c r="C738" s="7" t="s">
        <v>305</v>
      </c>
      <c r="D738" s="9">
        <v>214</v>
      </c>
      <c r="E738" s="9">
        <v>0</v>
      </c>
    </row>
    <row r="739" spans="1:5" x14ac:dyDescent="0.3">
      <c r="A739" s="3" t="s">
        <v>176</v>
      </c>
      <c r="B739" s="7" t="s">
        <v>303</v>
      </c>
      <c r="C739" s="7" t="s">
        <v>306</v>
      </c>
      <c r="D739" s="9">
        <v>214</v>
      </c>
      <c r="E739" s="9">
        <v>0</v>
      </c>
    </row>
    <row r="740" spans="1:5" x14ac:dyDescent="0.3">
      <c r="A740" s="3" t="s">
        <v>176</v>
      </c>
      <c r="B740" s="7" t="s">
        <v>307</v>
      </c>
      <c r="C740" s="7" t="s">
        <v>308</v>
      </c>
      <c r="D740" s="9">
        <v>5687</v>
      </c>
      <c r="E740" s="9">
        <v>0</v>
      </c>
    </row>
    <row r="741" spans="1:5" x14ac:dyDescent="0.3">
      <c r="A741" s="3" t="s">
        <v>176</v>
      </c>
      <c r="B741" s="7" t="s">
        <v>307</v>
      </c>
      <c r="C741" s="7" t="s">
        <v>309</v>
      </c>
      <c r="D741" s="9">
        <v>5389</v>
      </c>
      <c r="E741" s="9">
        <v>0</v>
      </c>
    </row>
    <row r="742" spans="1:5" x14ac:dyDescent="0.3">
      <c r="A742" s="3" t="s">
        <v>176</v>
      </c>
      <c r="B742" s="7" t="s">
        <v>307</v>
      </c>
      <c r="C742" s="7" t="s">
        <v>310</v>
      </c>
      <c r="D742" s="9">
        <v>5280</v>
      </c>
      <c r="E742" s="9">
        <v>0</v>
      </c>
    </row>
    <row r="743" spans="1:5" x14ac:dyDescent="0.3">
      <c r="A743" s="3" t="s">
        <v>176</v>
      </c>
      <c r="B743" s="7" t="s">
        <v>307</v>
      </c>
      <c r="C743" s="7" t="s">
        <v>311</v>
      </c>
      <c r="D743" s="9">
        <v>5880</v>
      </c>
      <c r="E743" s="9">
        <v>0</v>
      </c>
    </row>
    <row r="744" spans="1:5" x14ac:dyDescent="0.3">
      <c r="A744" s="3" t="s">
        <v>176</v>
      </c>
      <c r="B744" s="7" t="s">
        <v>312</v>
      </c>
      <c r="C744" s="7" t="s">
        <v>313</v>
      </c>
      <c r="D744" s="9">
        <v>303</v>
      </c>
      <c r="E744" s="9">
        <v>1</v>
      </c>
    </row>
    <row r="745" spans="1:5" x14ac:dyDescent="0.3">
      <c r="A745" s="3" t="s">
        <v>176</v>
      </c>
      <c r="B745" s="7" t="s">
        <v>312</v>
      </c>
      <c r="C745" s="7" t="s">
        <v>314</v>
      </c>
      <c r="D745" s="9">
        <v>360</v>
      </c>
      <c r="E745" s="9">
        <v>0</v>
      </c>
    </row>
    <row r="746" spans="1:5" x14ac:dyDescent="0.3">
      <c r="A746" s="3" t="s">
        <v>176</v>
      </c>
      <c r="B746" s="7" t="s">
        <v>312</v>
      </c>
      <c r="C746" s="7" t="s">
        <v>315</v>
      </c>
      <c r="D746" s="9">
        <v>327</v>
      </c>
      <c r="E746" s="9">
        <v>0</v>
      </c>
    </row>
    <row r="747" spans="1:5" x14ac:dyDescent="0.3">
      <c r="A747" s="3" t="s">
        <v>176</v>
      </c>
      <c r="B747" s="7" t="s">
        <v>316</v>
      </c>
      <c r="C747" s="7" t="s">
        <v>317</v>
      </c>
      <c r="D747" s="9">
        <v>319</v>
      </c>
      <c r="E747" s="9">
        <v>0</v>
      </c>
    </row>
    <row r="748" spans="1:5" x14ac:dyDescent="0.3">
      <c r="A748" s="3" t="s">
        <v>176</v>
      </c>
      <c r="B748" s="7" t="s">
        <v>316</v>
      </c>
      <c r="C748" s="7" t="s">
        <v>318</v>
      </c>
      <c r="D748" s="9">
        <v>270</v>
      </c>
      <c r="E748" s="9">
        <v>0</v>
      </c>
    </row>
    <row r="749" spans="1:5" x14ac:dyDescent="0.3">
      <c r="A749" s="3" t="s">
        <v>176</v>
      </c>
      <c r="B749" s="7" t="s">
        <v>316</v>
      </c>
      <c r="C749" s="7" t="s">
        <v>319</v>
      </c>
      <c r="D749" s="9">
        <v>334</v>
      </c>
      <c r="E749" s="9">
        <v>1</v>
      </c>
    </row>
    <row r="750" spans="1:5" x14ac:dyDescent="0.3">
      <c r="A750" s="3" t="s">
        <v>129</v>
      </c>
      <c r="B750" s="7" t="s">
        <v>297</v>
      </c>
      <c r="C750" s="7" t="s">
        <v>298</v>
      </c>
      <c r="D750" s="9">
        <v>1294</v>
      </c>
      <c r="E750" s="9">
        <v>0</v>
      </c>
    </row>
    <row r="751" spans="1:5" x14ac:dyDescent="0.3">
      <c r="A751" s="3" t="s">
        <v>129</v>
      </c>
      <c r="B751" s="7" t="s">
        <v>299</v>
      </c>
      <c r="C751" s="7" t="s">
        <v>300</v>
      </c>
      <c r="D751" s="9">
        <v>201</v>
      </c>
      <c r="E751" s="9">
        <v>1</v>
      </c>
    </row>
    <row r="752" spans="1:5" x14ac:dyDescent="0.3">
      <c r="A752" s="3" t="s">
        <v>129</v>
      </c>
      <c r="B752" s="7" t="s">
        <v>299</v>
      </c>
      <c r="C752" s="7" t="s">
        <v>301</v>
      </c>
      <c r="D752" s="9">
        <v>192</v>
      </c>
      <c r="E752" s="9">
        <v>0</v>
      </c>
    </row>
    <row r="753" spans="1:5" x14ac:dyDescent="0.3">
      <c r="A753" s="3" t="s">
        <v>129</v>
      </c>
      <c r="B753" s="7" t="s">
        <v>299</v>
      </c>
      <c r="C753" s="7" t="s">
        <v>302</v>
      </c>
      <c r="D753" s="9">
        <v>231</v>
      </c>
      <c r="E753" s="9">
        <v>0</v>
      </c>
    </row>
    <row r="754" spans="1:5" x14ac:dyDescent="0.3">
      <c r="A754" s="3" t="s">
        <v>129</v>
      </c>
      <c r="B754" s="7" t="s">
        <v>303</v>
      </c>
      <c r="C754" s="7" t="s">
        <v>304</v>
      </c>
      <c r="D754" s="9">
        <v>180</v>
      </c>
      <c r="E754" s="9">
        <v>0</v>
      </c>
    </row>
    <row r="755" spans="1:5" x14ac:dyDescent="0.3">
      <c r="A755" s="3" t="s">
        <v>129</v>
      </c>
      <c r="B755" s="7" t="s">
        <v>303</v>
      </c>
      <c r="C755" s="7" t="s">
        <v>305</v>
      </c>
      <c r="D755" s="9">
        <v>227</v>
      </c>
      <c r="E755" s="9">
        <v>0</v>
      </c>
    </row>
    <row r="756" spans="1:5" x14ac:dyDescent="0.3">
      <c r="A756" s="3" t="s">
        <v>129</v>
      </c>
      <c r="B756" s="7" t="s">
        <v>303</v>
      </c>
      <c r="C756" s="7" t="s">
        <v>306</v>
      </c>
      <c r="D756" s="9">
        <v>210</v>
      </c>
      <c r="E756" s="9">
        <v>0</v>
      </c>
    </row>
    <row r="757" spans="1:5" x14ac:dyDescent="0.3">
      <c r="A757" s="3" t="s">
        <v>129</v>
      </c>
      <c r="B757" s="7" t="s">
        <v>307</v>
      </c>
      <c r="C757" s="7" t="s">
        <v>308</v>
      </c>
      <c r="D757" s="9">
        <v>5560</v>
      </c>
      <c r="E757" s="9">
        <v>0</v>
      </c>
    </row>
    <row r="758" spans="1:5" x14ac:dyDescent="0.3">
      <c r="A758" s="3" t="s">
        <v>129</v>
      </c>
      <c r="B758" s="7" t="s">
        <v>307</v>
      </c>
      <c r="C758" s="7" t="s">
        <v>309</v>
      </c>
      <c r="D758" s="9">
        <v>5503</v>
      </c>
      <c r="E758" s="9">
        <v>0</v>
      </c>
    </row>
    <row r="759" spans="1:5" x14ac:dyDescent="0.3">
      <c r="A759" s="3" t="s">
        <v>129</v>
      </c>
      <c r="B759" s="7" t="s">
        <v>307</v>
      </c>
      <c r="C759" s="7" t="s">
        <v>310</v>
      </c>
      <c r="D759" s="9">
        <v>5281</v>
      </c>
      <c r="E759" s="9">
        <v>0</v>
      </c>
    </row>
    <row r="760" spans="1:5" x14ac:dyDescent="0.3">
      <c r="A760" s="3" t="s">
        <v>129</v>
      </c>
      <c r="B760" s="7" t="s">
        <v>307</v>
      </c>
      <c r="C760" s="7" t="s">
        <v>311</v>
      </c>
      <c r="D760" s="9">
        <v>5920</v>
      </c>
      <c r="E760" s="9">
        <v>0</v>
      </c>
    </row>
    <row r="761" spans="1:5" x14ac:dyDescent="0.3">
      <c r="A761" s="3" t="s">
        <v>129</v>
      </c>
      <c r="B761" s="7" t="s">
        <v>312</v>
      </c>
      <c r="C761" s="7" t="s">
        <v>313</v>
      </c>
      <c r="D761" s="9">
        <v>316</v>
      </c>
      <c r="E761" s="9">
        <v>0</v>
      </c>
    </row>
    <row r="762" spans="1:5" x14ac:dyDescent="0.3">
      <c r="A762" s="3" t="s">
        <v>129</v>
      </c>
      <c r="B762" s="7" t="s">
        <v>312</v>
      </c>
      <c r="C762" s="7" t="s">
        <v>314</v>
      </c>
      <c r="D762" s="9">
        <v>366</v>
      </c>
      <c r="E762" s="9">
        <v>0</v>
      </c>
    </row>
    <row r="763" spans="1:5" x14ac:dyDescent="0.3">
      <c r="A763" s="3" t="s">
        <v>129</v>
      </c>
      <c r="B763" s="7" t="s">
        <v>312</v>
      </c>
      <c r="C763" s="7" t="s">
        <v>315</v>
      </c>
      <c r="D763" s="9">
        <v>333</v>
      </c>
      <c r="E763" s="9">
        <v>1</v>
      </c>
    </row>
    <row r="764" spans="1:5" x14ac:dyDescent="0.3">
      <c r="A764" s="3" t="s">
        <v>129</v>
      </c>
      <c r="B764" s="7" t="s">
        <v>316</v>
      </c>
      <c r="C764" s="7" t="s">
        <v>317</v>
      </c>
      <c r="D764" s="9">
        <v>325</v>
      </c>
      <c r="E764" s="9">
        <v>1</v>
      </c>
    </row>
    <row r="765" spans="1:5" x14ac:dyDescent="0.3">
      <c r="A765" s="3" t="s">
        <v>129</v>
      </c>
      <c r="B765" s="7" t="s">
        <v>316</v>
      </c>
      <c r="C765" s="7" t="s">
        <v>318</v>
      </c>
      <c r="D765" s="9">
        <v>270</v>
      </c>
      <c r="E765" s="9">
        <v>0</v>
      </c>
    </row>
    <row r="766" spans="1:5" x14ac:dyDescent="0.3">
      <c r="A766" s="3" t="s">
        <v>129</v>
      </c>
      <c r="B766" s="7" t="s">
        <v>316</v>
      </c>
      <c r="C766" s="7" t="s">
        <v>319</v>
      </c>
      <c r="D766" s="9">
        <v>335</v>
      </c>
      <c r="E766" s="9">
        <v>0</v>
      </c>
    </row>
    <row r="767" spans="1:5" x14ac:dyDescent="0.3">
      <c r="A767" s="3" t="s">
        <v>130</v>
      </c>
      <c r="B767" s="7" t="s">
        <v>297</v>
      </c>
      <c r="C767" s="7" t="s">
        <v>298</v>
      </c>
      <c r="D767" s="9">
        <v>1292</v>
      </c>
      <c r="E767" s="9">
        <v>0</v>
      </c>
    </row>
    <row r="768" spans="1:5" x14ac:dyDescent="0.3">
      <c r="A768" s="3" t="s">
        <v>130</v>
      </c>
      <c r="B768" s="7" t="s">
        <v>299</v>
      </c>
      <c r="C768" s="7" t="s">
        <v>300</v>
      </c>
      <c r="D768" s="9">
        <v>200</v>
      </c>
      <c r="E768" s="9">
        <v>0</v>
      </c>
    </row>
    <row r="769" spans="1:5" x14ac:dyDescent="0.3">
      <c r="A769" s="3" t="s">
        <v>130</v>
      </c>
      <c r="B769" s="7" t="s">
        <v>299</v>
      </c>
      <c r="C769" s="7" t="s">
        <v>301</v>
      </c>
      <c r="D769" s="9">
        <v>189</v>
      </c>
      <c r="E769" s="9">
        <v>1</v>
      </c>
    </row>
    <row r="770" spans="1:5" x14ac:dyDescent="0.3">
      <c r="A770" s="3" t="s">
        <v>130</v>
      </c>
      <c r="B770" s="7" t="s">
        <v>299</v>
      </c>
      <c r="C770" s="7" t="s">
        <v>302</v>
      </c>
      <c r="D770" s="9">
        <v>228</v>
      </c>
      <c r="E770" s="9">
        <v>0</v>
      </c>
    </row>
    <row r="771" spans="1:5" x14ac:dyDescent="0.3">
      <c r="A771" s="3" t="s">
        <v>130</v>
      </c>
      <c r="B771" s="7" t="s">
        <v>303</v>
      </c>
      <c r="C771" s="7" t="s">
        <v>304</v>
      </c>
      <c r="D771" s="9">
        <v>177</v>
      </c>
      <c r="E771" s="9">
        <v>0</v>
      </c>
    </row>
    <row r="772" spans="1:5" x14ac:dyDescent="0.3">
      <c r="A772" s="3" t="s">
        <v>130</v>
      </c>
      <c r="B772" s="7" t="s">
        <v>303</v>
      </c>
      <c r="C772" s="7" t="s">
        <v>305</v>
      </c>
      <c r="D772" s="9">
        <v>220</v>
      </c>
      <c r="E772" s="9">
        <v>0</v>
      </c>
    </row>
    <row r="773" spans="1:5" x14ac:dyDescent="0.3">
      <c r="A773" s="3" t="s">
        <v>130</v>
      </c>
      <c r="B773" s="7" t="s">
        <v>303</v>
      </c>
      <c r="C773" s="7" t="s">
        <v>306</v>
      </c>
      <c r="D773" s="9">
        <v>212</v>
      </c>
      <c r="E773" s="9">
        <v>0</v>
      </c>
    </row>
    <row r="774" spans="1:5" x14ac:dyDescent="0.3">
      <c r="A774" s="3" t="s">
        <v>130</v>
      </c>
      <c r="B774" s="7" t="s">
        <v>307</v>
      </c>
      <c r="C774" s="7" t="s">
        <v>308</v>
      </c>
      <c r="D774" s="9">
        <v>5647</v>
      </c>
      <c r="E774" s="9">
        <v>0</v>
      </c>
    </row>
    <row r="775" spans="1:5" x14ac:dyDescent="0.3">
      <c r="A775" s="3" t="s">
        <v>130</v>
      </c>
      <c r="B775" s="7" t="s">
        <v>307</v>
      </c>
      <c r="C775" s="7" t="s">
        <v>309</v>
      </c>
      <c r="D775" s="9">
        <v>5377</v>
      </c>
      <c r="E775" s="9">
        <v>0</v>
      </c>
    </row>
    <row r="776" spans="1:5" x14ac:dyDescent="0.3">
      <c r="A776" s="3" t="s">
        <v>130</v>
      </c>
      <c r="B776" s="7" t="s">
        <v>307</v>
      </c>
      <c r="C776" s="7" t="s">
        <v>310</v>
      </c>
      <c r="D776" s="9">
        <v>5278</v>
      </c>
      <c r="E776" s="9">
        <v>0</v>
      </c>
    </row>
    <row r="777" spans="1:5" x14ac:dyDescent="0.3">
      <c r="A777" s="3" t="s">
        <v>130</v>
      </c>
      <c r="B777" s="7" t="s">
        <v>307</v>
      </c>
      <c r="C777" s="7" t="s">
        <v>311</v>
      </c>
      <c r="D777" s="9">
        <v>5904</v>
      </c>
      <c r="E777" s="9">
        <v>0</v>
      </c>
    </row>
    <row r="778" spans="1:5" x14ac:dyDescent="0.3">
      <c r="A778" s="3" t="s">
        <v>130</v>
      </c>
      <c r="B778" s="7" t="s">
        <v>312</v>
      </c>
      <c r="C778" s="7" t="s">
        <v>313</v>
      </c>
      <c r="D778" s="9">
        <v>311</v>
      </c>
      <c r="E778" s="9">
        <v>0</v>
      </c>
    </row>
    <row r="779" spans="1:5" x14ac:dyDescent="0.3">
      <c r="A779" s="3" t="s">
        <v>130</v>
      </c>
      <c r="B779" s="7" t="s">
        <v>312</v>
      </c>
      <c r="C779" s="7" t="s">
        <v>314</v>
      </c>
      <c r="D779" s="9">
        <v>362</v>
      </c>
      <c r="E779" s="9">
        <v>0</v>
      </c>
    </row>
    <row r="780" spans="1:5" x14ac:dyDescent="0.3">
      <c r="A780" s="3" t="s">
        <v>130</v>
      </c>
      <c r="B780" s="7" t="s">
        <v>312</v>
      </c>
      <c r="C780" s="7" t="s">
        <v>315</v>
      </c>
      <c r="D780" s="9">
        <v>330</v>
      </c>
      <c r="E780" s="9">
        <v>0</v>
      </c>
    </row>
    <row r="781" spans="1:5" x14ac:dyDescent="0.3">
      <c r="A781" s="3" t="s">
        <v>130</v>
      </c>
      <c r="B781" s="7" t="s">
        <v>316</v>
      </c>
      <c r="C781" s="7" t="s">
        <v>317</v>
      </c>
      <c r="D781" s="9">
        <v>319</v>
      </c>
      <c r="E781" s="9">
        <v>0</v>
      </c>
    </row>
    <row r="782" spans="1:5" x14ac:dyDescent="0.3">
      <c r="A782" s="3" t="s">
        <v>130</v>
      </c>
      <c r="B782" s="7" t="s">
        <v>316</v>
      </c>
      <c r="C782" s="7" t="s">
        <v>318</v>
      </c>
      <c r="D782" s="9">
        <v>267</v>
      </c>
      <c r="E782" s="9">
        <v>0</v>
      </c>
    </row>
    <row r="783" spans="1:5" x14ac:dyDescent="0.3">
      <c r="A783" s="3" t="s">
        <v>130</v>
      </c>
      <c r="B783" s="7" t="s">
        <v>316</v>
      </c>
      <c r="C783" s="7" t="s">
        <v>319</v>
      </c>
      <c r="D783" s="9">
        <v>336</v>
      </c>
      <c r="E783" s="9">
        <v>0</v>
      </c>
    </row>
    <row r="784" spans="1:5" x14ac:dyDescent="0.3">
      <c r="A784" s="3" t="s">
        <v>133</v>
      </c>
      <c r="B784" s="7" t="s">
        <v>297</v>
      </c>
      <c r="C784" s="7" t="s">
        <v>298</v>
      </c>
      <c r="D784" s="9">
        <v>1304</v>
      </c>
      <c r="E784" s="9">
        <v>0</v>
      </c>
    </row>
    <row r="785" spans="1:5" x14ac:dyDescent="0.3">
      <c r="A785" s="3" t="s">
        <v>133</v>
      </c>
      <c r="B785" s="7" t="s">
        <v>299</v>
      </c>
      <c r="C785" s="7" t="s">
        <v>300</v>
      </c>
      <c r="D785" s="9">
        <v>200</v>
      </c>
      <c r="E785" s="9">
        <v>1</v>
      </c>
    </row>
    <row r="786" spans="1:5" x14ac:dyDescent="0.3">
      <c r="A786" s="3" t="s">
        <v>133</v>
      </c>
      <c r="B786" s="7" t="s">
        <v>299</v>
      </c>
      <c r="C786" s="7" t="s">
        <v>301</v>
      </c>
      <c r="D786" s="9">
        <v>192</v>
      </c>
      <c r="E786" s="9">
        <v>0</v>
      </c>
    </row>
    <row r="787" spans="1:5" x14ac:dyDescent="0.3">
      <c r="A787" s="3" t="s">
        <v>133</v>
      </c>
      <c r="B787" s="7" t="s">
        <v>299</v>
      </c>
      <c r="C787" s="7" t="s">
        <v>302</v>
      </c>
      <c r="D787" s="9">
        <v>224</v>
      </c>
      <c r="E787" s="9">
        <v>0</v>
      </c>
    </row>
    <row r="788" spans="1:5" x14ac:dyDescent="0.3">
      <c r="A788" s="3" t="s">
        <v>133</v>
      </c>
      <c r="B788" s="7" t="s">
        <v>303</v>
      </c>
      <c r="C788" s="7" t="s">
        <v>304</v>
      </c>
      <c r="D788" s="9">
        <v>180</v>
      </c>
      <c r="E788" s="9">
        <v>0</v>
      </c>
    </row>
    <row r="789" spans="1:5" x14ac:dyDescent="0.3">
      <c r="A789" s="3" t="s">
        <v>133</v>
      </c>
      <c r="B789" s="7" t="s">
        <v>303</v>
      </c>
      <c r="C789" s="7" t="s">
        <v>305</v>
      </c>
      <c r="D789" s="9">
        <v>220</v>
      </c>
      <c r="E789" s="9">
        <v>0</v>
      </c>
    </row>
    <row r="790" spans="1:5" x14ac:dyDescent="0.3">
      <c r="A790" s="3" t="s">
        <v>133</v>
      </c>
      <c r="B790" s="7" t="s">
        <v>303</v>
      </c>
      <c r="C790" s="7" t="s">
        <v>306</v>
      </c>
      <c r="D790" s="9">
        <v>206</v>
      </c>
      <c r="E790" s="9">
        <v>0</v>
      </c>
    </row>
    <row r="791" spans="1:5" x14ac:dyDescent="0.3">
      <c r="A791" s="3" t="s">
        <v>133</v>
      </c>
      <c r="B791" s="7" t="s">
        <v>307</v>
      </c>
      <c r="C791" s="7" t="s">
        <v>308</v>
      </c>
      <c r="D791" s="9">
        <v>5538</v>
      </c>
      <c r="E791" s="9">
        <v>0</v>
      </c>
    </row>
    <row r="792" spans="1:5" x14ac:dyDescent="0.3">
      <c r="A792" s="3" t="s">
        <v>133</v>
      </c>
      <c r="B792" s="7" t="s">
        <v>307</v>
      </c>
      <c r="C792" s="7" t="s">
        <v>309</v>
      </c>
      <c r="D792" s="9">
        <v>5386</v>
      </c>
      <c r="E792" s="9">
        <v>0</v>
      </c>
    </row>
    <row r="793" spans="1:5" x14ac:dyDescent="0.3">
      <c r="A793" s="3" t="s">
        <v>133</v>
      </c>
      <c r="B793" s="7" t="s">
        <v>307</v>
      </c>
      <c r="C793" s="7" t="s">
        <v>310</v>
      </c>
      <c r="D793" s="9">
        <v>5242</v>
      </c>
      <c r="E793" s="9">
        <v>0</v>
      </c>
    </row>
    <row r="794" spans="1:5" x14ac:dyDescent="0.3">
      <c r="A794" s="3" t="s">
        <v>133</v>
      </c>
      <c r="B794" s="7" t="s">
        <v>307</v>
      </c>
      <c r="C794" s="7" t="s">
        <v>311</v>
      </c>
      <c r="D794" s="9">
        <v>5851</v>
      </c>
      <c r="E794" s="9">
        <v>0</v>
      </c>
    </row>
    <row r="795" spans="1:5" x14ac:dyDescent="0.3">
      <c r="A795" s="3" t="s">
        <v>133</v>
      </c>
      <c r="B795" s="7" t="s">
        <v>312</v>
      </c>
      <c r="C795" s="7" t="s">
        <v>313</v>
      </c>
      <c r="D795" s="9">
        <v>304</v>
      </c>
      <c r="E795" s="9">
        <v>1</v>
      </c>
    </row>
    <row r="796" spans="1:5" x14ac:dyDescent="0.3">
      <c r="A796" s="3" t="s">
        <v>133</v>
      </c>
      <c r="B796" s="7" t="s">
        <v>312</v>
      </c>
      <c r="C796" s="7" t="s">
        <v>314</v>
      </c>
      <c r="D796" s="9">
        <v>360</v>
      </c>
      <c r="E796" s="9">
        <v>0</v>
      </c>
    </row>
    <row r="797" spans="1:5" x14ac:dyDescent="0.3">
      <c r="A797" s="3" t="s">
        <v>133</v>
      </c>
      <c r="B797" s="7" t="s">
        <v>312</v>
      </c>
      <c r="C797" s="7" t="s">
        <v>315</v>
      </c>
      <c r="D797" s="9">
        <v>334</v>
      </c>
      <c r="E797" s="9">
        <v>0</v>
      </c>
    </row>
    <row r="798" spans="1:5" x14ac:dyDescent="0.3">
      <c r="A798" s="3" t="s">
        <v>133</v>
      </c>
      <c r="B798" s="7" t="s">
        <v>316</v>
      </c>
      <c r="C798" s="7" t="s">
        <v>317</v>
      </c>
      <c r="D798" s="9">
        <v>319</v>
      </c>
      <c r="E798" s="9">
        <v>1</v>
      </c>
    </row>
    <row r="799" spans="1:5" x14ac:dyDescent="0.3">
      <c r="A799" s="3" t="s">
        <v>133</v>
      </c>
      <c r="B799" s="7" t="s">
        <v>316</v>
      </c>
      <c r="C799" s="7" t="s">
        <v>318</v>
      </c>
      <c r="D799" s="9">
        <v>269</v>
      </c>
      <c r="E799" s="9">
        <v>0</v>
      </c>
    </row>
    <row r="800" spans="1:5" x14ac:dyDescent="0.3">
      <c r="A800" s="3" t="s">
        <v>133</v>
      </c>
      <c r="B800" s="7" t="s">
        <v>316</v>
      </c>
      <c r="C800" s="7" t="s">
        <v>319</v>
      </c>
      <c r="D800" s="9">
        <v>334</v>
      </c>
      <c r="E800" s="9">
        <v>0</v>
      </c>
    </row>
    <row r="801" spans="1:5" x14ac:dyDescent="0.3">
      <c r="A801" s="3" t="s">
        <v>134</v>
      </c>
      <c r="B801" s="7" t="s">
        <v>297</v>
      </c>
      <c r="C801" s="7" t="s">
        <v>298</v>
      </c>
      <c r="D801" s="9">
        <v>1298</v>
      </c>
      <c r="E801" s="9">
        <v>0</v>
      </c>
    </row>
    <row r="802" spans="1:5" x14ac:dyDescent="0.3">
      <c r="A802" s="3" t="s">
        <v>134</v>
      </c>
      <c r="B802" s="7" t="s">
        <v>299</v>
      </c>
      <c r="C802" s="7" t="s">
        <v>300</v>
      </c>
      <c r="D802" s="9">
        <v>199</v>
      </c>
      <c r="E802" s="9">
        <v>0</v>
      </c>
    </row>
    <row r="803" spans="1:5" x14ac:dyDescent="0.3">
      <c r="A803" s="3" t="s">
        <v>134</v>
      </c>
      <c r="B803" s="7" t="s">
        <v>299</v>
      </c>
      <c r="C803" s="7" t="s">
        <v>301</v>
      </c>
      <c r="D803" s="9">
        <v>191</v>
      </c>
      <c r="E803" s="9">
        <v>0</v>
      </c>
    </row>
    <row r="804" spans="1:5" x14ac:dyDescent="0.3">
      <c r="A804" s="3" t="s">
        <v>134</v>
      </c>
      <c r="B804" s="7" t="s">
        <v>299</v>
      </c>
      <c r="C804" s="7" t="s">
        <v>302</v>
      </c>
      <c r="D804" s="9">
        <v>235</v>
      </c>
      <c r="E804" s="9">
        <v>0</v>
      </c>
    </row>
    <row r="805" spans="1:5" x14ac:dyDescent="0.3">
      <c r="A805" s="3" t="s">
        <v>134</v>
      </c>
      <c r="B805" s="7" t="s">
        <v>303</v>
      </c>
      <c r="C805" s="7" t="s">
        <v>304</v>
      </c>
      <c r="D805" s="9">
        <v>182</v>
      </c>
      <c r="E805" s="9">
        <v>0</v>
      </c>
    </row>
    <row r="806" spans="1:5" x14ac:dyDescent="0.3">
      <c r="A806" s="3" t="s">
        <v>134</v>
      </c>
      <c r="B806" s="7" t="s">
        <v>303</v>
      </c>
      <c r="C806" s="7" t="s">
        <v>305</v>
      </c>
      <c r="D806" s="9">
        <v>218</v>
      </c>
      <c r="E806" s="9">
        <v>0</v>
      </c>
    </row>
    <row r="807" spans="1:5" x14ac:dyDescent="0.3">
      <c r="A807" s="3" t="s">
        <v>134</v>
      </c>
      <c r="B807" s="7" t="s">
        <v>303</v>
      </c>
      <c r="C807" s="7" t="s">
        <v>306</v>
      </c>
      <c r="D807" s="9">
        <v>210</v>
      </c>
      <c r="E807" s="9">
        <v>0</v>
      </c>
    </row>
    <row r="808" spans="1:5" x14ac:dyDescent="0.3">
      <c r="A808" s="3" t="s">
        <v>134</v>
      </c>
      <c r="B808" s="7" t="s">
        <v>307</v>
      </c>
      <c r="C808" s="7" t="s">
        <v>308</v>
      </c>
      <c r="D808" s="9">
        <v>5514</v>
      </c>
      <c r="E808" s="9">
        <v>0</v>
      </c>
    </row>
    <row r="809" spans="1:5" x14ac:dyDescent="0.3">
      <c r="A809" s="3" t="s">
        <v>134</v>
      </c>
      <c r="B809" s="7" t="s">
        <v>307</v>
      </c>
      <c r="C809" s="7" t="s">
        <v>309</v>
      </c>
      <c r="D809" s="9">
        <v>5471</v>
      </c>
      <c r="E809" s="9">
        <v>0</v>
      </c>
    </row>
    <row r="810" spans="1:5" x14ac:dyDescent="0.3">
      <c r="A810" s="3" t="s">
        <v>134</v>
      </c>
      <c r="B810" s="7" t="s">
        <v>307</v>
      </c>
      <c r="C810" s="7" t="s">
        <v>310</v>
      </c>
      <c r="D810" s="9">
        <v>5305</v>
      </c>
      <c r="E810" s="9">
        <v>0</v>
      </c>
    </row>
    <row r="811" spans="1:5" x14ac:dyDescent="0.3">
      <c r="A811" s="3" t="s">
        <v>134</v>
      </c>
      <c r="B811" s="7" t="s">
        <v>307</v>
      </c>
      <c r="C811" s="7" t="s">
        <v>311</v>
      </c>
      <c r="D811" s="9">
        <v>5825</v>
      </c>
      <c r="E811" s="9">
        <v>0</v>
      </c>
    </row>
    <row r="812" spans="1:5" x14ac:dyDescent="0.3">
      <c r="A812" s="3" t="s">
        <v>134</v>
      </c>
      <c r="B812" s="7" t="s">
        <v>312</v>
      </c>
      <c r="C812" s="7" t="s">
        <v>313</v>
      </c>
      <c r="D812" s="9">
        <v>308</v>
      </c>
      <c r="E812" s="9">
        <v>0</v>
      </c>
    </row>
    <row r="813" spans="1:5" x14ac:dyDescent="0.3">
      <c r="A813" s="3" t="s">
        <v>134</v>
      </c>
      <c r="B813" s="7" t="s">
        <v>312</v>
      </c>
      <c r="C813" s="7" t="s">
        <v>314</v>
      </c>
      <c r="D813" s="9">
        <v>360</v>
      </c>
      <c r="E813" s="9">
        <v>0</v>
      </c>
    </row>
    <row r="814" spans="1:5" x14ac:dyDescent="0.3">
      <c r="A814" s="3" t="s">
        <v>134</v>
      </c>
      <c r="B814" s="7" t="s">
        <v>312</v>
      </c>
      <c r="C814" s="7" t="s">
        <v>315</v>
      </c>
      <c r="D814" s="9">
        <v>335</v>
      </c>
      <c r="E814" s="9">
        <v>0</v>
      </c>
    </row>
    <row r="815" spans="1:5" x14ac:dyDescent="0.3">
      <c r="A815" s="3" t="s">
        <v>134</v>
      </c>
      <c r="B815" s="7" t="s">
        <v>316</v>
      </c>
      <c r="C815" s="7" t="s">
        <v>317</v>
      </c>
      <c r="D815" s="9">
        <v>324</v>
      </c>
      <c r="E815" s="9">
        <v>0</v>
      </c>
    </row>
    <row r="816" spans="1:5" x14ac:dyDescent="0.3">
      <c r="A816" s="3" t="s">
        <v>134</v>
      </c>
      <c r="B816" s="7" t="s">
        <v>316</v>
      </c>
      <c r="C816" s="7" t="s">
        <v>318</v>
      </c>
      <c r="D816" s="9">
        <v>269</v>
      </c>
      <c r="E816" s="9">
        <v>0</v>
      </c>
    </row>
    <row r="817" spans="1:5" x14ac:dyDescent="0.3">
      <c r="A817" s="3" t="s">
        <v>134</v>
      </c>
      <c r="B817" s="7" t="s">
        <v>316</v>
      </c>
      <c r="C817" s="7" t="s">
        <v>319</v>
      </c>
      <c r="D817" s="9">
        <v>333</v>
      </c>
      <c r="E817" s="9">
        <v>0</v>
      </c>
    </row>
    <row r="818" spans="1:5" x14ac:dyDescent="0.3">
      <c r="A818" s="3" t="s">
        <v>137</v>
      </c>
      <c r="B818" s="7" t="s">
        <v>297</v>
      </c>
      <c r="C818" s="7" t="s">
        <v>298</v>
      </c>
      <c r="D818" s="9">
        <v>1276</v>
      </c>
      <c r="E818" s="9">
        <v>0</v>
      </c>
    </row>
    <row r="819" spans="1:5" x14ac:dyDescent="0.3">
      <c r="A819" s="3" t="s">
        <v>137</v>
      </c>
      <c r="B819" s="7" t="s">
        <v>299</v>
      </c>
      <c r="C819" s="7" t="s">
        <v>300</v>
      </c>
      <c r="D819" s="9">
        <v>199</v>
      </c>
      <c r="E819" s="9">
        <v>0</v>
      </c>
    </row>
    <row r="820" spans="1:5" x14ac:dyDescent="0.3">
      <c r="A820" s="3" t="s">
        <v>137</v>
      </c>
      <c r="B820" s="7" t="s">
        <v>299</v>
      </c>
      <c r="C820" s="7" t="s">
        <v>301</v>
      </c>
      <c r="D820" s="9">
        <v>192</v>
      </c>
      <c r="E820" s="9">
        <v>0</v>
      </c>
    </row>
    <row r="821" spans="1:5" x14ac:dyDescent="0.3">
      <c r="A821" s="3" t="s">
        <v>137</v>
      </c>
      <c r="B821" s="7" t="s">
        <v>299</v>
      </c>
      <c r="C821" s="7" t="s">
        <v>302</v>
      </c>
      <c r="D821" s="9">
        <v>230</v>
      </c>
      <c r="E821" s="9">
        <v>0</v>
      </c>
    </row>
    <row r="822" spans="1:5" x14ac:dyDescent="0.3">
      <c r="A822" s="3" t="s">
        <v>137</v>
      </c>
      <c r="B822" s="7" t="s">
        <v>303</v>
      </c>
      <c r="C822" s="7" t="s">
        <v>304</v>
      </c>
      <c r="D822" s="9">
        <v>181</v>
      </c>
      <c r="E822" s="9">
        <v>0</v>
      </c>
    </row>
    <row r="823" spans="1:5" x14ac:dyDescent="0.3">
      <c r="A823" s="3" t="s">
        <v>137</v>
      </c>
      <c r="B823" s="7" t="s">
        <v>303</v>
      </c>
      <c r="C823" s="7" t="s">
        <v>305</v>
      </c>
      <c r="D823" s="9">
        <v>222</v>
      </c>
      <c r="E823" s="9">
        <v>0</v>
      </c>
    </row>
    <row r="824" spans="1:5" x14ac:dyDescent="0.3">
      <c r="A824" s="3" t="s">
        <v>137</v>
      </c>
      <c r="B824" s="7" t="s">
        <v>303</v>
      </c>
      <c r="C824" s="7" t="s">
        <v>306</v>
      </c>
      <c r="D824" s="9">
        <v>209</v>
      </c>
      <c r="E824" s="9">
        <v>0</v>
      </c>
    </row>
    <row r="825" spans="1:5" x14ac:dyDescent="0.3">
      <c r="A825" s="3" t="s">
        <v>137</v>
      </c>
      <c r="B825" s="7" t="s">
        <v>307</v>
      </c>
      <c r="C825" s="7" t="s">
        <v>308</v>
      </c>
      <c r="D825" s="9">
        <v>5680</v>
      </c>
      <c r="E825" s="9">
        <v>0</v>
      </c>
    </row>
    <row r="826" spans="1:5" x14ac:dyDescent="0.3">
      <c r="A826" s="3" t="s">
        <v>137</v>
      </c>
      <c r="B826" s="7" t="s">
        <v>307</v>
      </c>
      <c r="C826" s="7" t="s">
        <v>309</v>
      </c>
      <c r="D826" s="9">
        <v>5479</v>
      </c>
      <c r="E826" s="9">
        <v>0</v>
      </c>
    </row>
    <row r="827" spans="1:5" x14ac:dyDescent="0.3">
      <c r="A827" s="3" t="s">
        <v>137</v>
      </c>
      <c r="B827" s="7" t="s">
        <v>307</v>
      </c>
      <c r="C827" s="7" t="s">
        <v>310</v>
      </c>
      <c r="D827" s="9">
        <v>5372</v>
      </c>
      <c r="E827" s="9">
        <v>0</v>
      </c>
    </row>
    <row r="828" spans="1:5" x14ac:dyDescent="0.3">
      <c r="A828" s="3" t="s">
        <v>137</v>
      </c>
      <c r="B828" s="7" t="s">
        <v>307</v>
      </c>
      <c r="C828" s="7" t="s">
        <v>311</v>
      </c>
      <c r="D828" s="9">
        <v>5890</v>
      </c>
      <c r="E828" s="9">
        <v>0</v>
      </c>
    </row>
    <row r="829" spans="1:5" x14ac:dyDescent="0.3">
      <c r="A829" s="3" t="s">
        <v>137</v>
      </c>
      <c r="B829" s="7" t="s">
        <v>312</v>
      </c>
      <c r="C829" s="7" t="s">
        <v>313</v>
      </c>
      <c r="D829" s="9">
        <v>310</v>
      </c>
      <c r="E829" s="9">
        <v>0</v>
      </c>
    </row>
    <row r="830" spans="1:5" x14ac:dyDescent="0.3">
      <c r="A830" s="3" t="s">
        <v>137</v>
      </c>
      <c r="B830" s="7" t="s">
        <v>312</v>
      </c>
      <c r="C830" s="7" t="s">
        <v>314</v>
      </c>
      <c r="D830" s="9">
        <v>357</v>
      </c>
      <c r="E830" s="9">
        <v>0</v>
      </c>
    </row>
    <row r="831" spans="1:5" x14ac:dyDescent="0.3">
      <c r="A831" s="3" t="s">
        <v>137</v>
      </c>
      <c r="B831" s="7" t="s">
        <v>312</v>
      </c>
      <c r="C831" s="7" t="s">
        <v>315</v>
      </c>
      <c r="D831" s="9">
        <v>329</v>
      </c>
      <c r="E831" s="9">
        <v>0</v>
      </c>
    </row>
    <row r="832" spans="1:5" x14ac:dyDescent="0.3">
      <c r="A832" s="3" t="s">
        <v>137</v>
      </c>
      <c r="B832" s="7" t="s">
        <v>316</v>
      </c>
      <c r="C832" s="7" t="s">
        <v>317</v>
      </c>
      <c r="D832" s="9">
        <v>322</v>
      </c>
      <c r="E832" s="9">
        <v>0</v>
      </c>
    </row>
    <row r="833" spans="1:5" x14ac:dyDescent="0.3">
      <c r="A833" s="3" t="s">
        <v>137</v>
      </c>
      <c r="B833" s="7" t="s">
        <v>316</v>
      </c>
      <c r="C833" s="7" t="s">
        <v>318</v>
      </c>
      <c r="D833" s="9">
        <v>271</v>
      </c>
      <c r="E833" s="9">
        <v>0</v>
      </c>
    </row>
    <row r="834" spans="1:5" x14ac:dyDescent="0.3">
      <c r="A834" s="3" t="s">
        <v>137</v>
      </c>
      <c r="B834" s="7" t="s">
        <v>316</v>
      </c>
      <c r="C834" s="7" t="s">
        <v>319</v>
      </c>
      <c r="D834" s="9">
        <v>332</v>
      </c>
      <c r="E834" s="9">
        <v>0</v>
      </c>
    </row>
    <row r="835" spans="1:5" x14ac:dyDescent="0.3">
      <c r="A835" s="3" t="s">
        <v>138</v>
      </c>
      <c r="B835" s="7" t="s">
        <v>297</v>
      </c>
      <c r="C835" s="7" t="s">
        <v>298</v>
      </c>
      <c r="D835" s="9">
        <v>1311</v>
      </c>
      <c r="E835" s="9">
        <v>0</v>
      </c>
    </row>
    <row r="836" spans="1:5" x14ac:dyDescent="0.3">
      <c r="A836" s="3" t="s">
        <v>138</v>
      </c>
      <c r="B836" s="7" t="s">
        <v>299</v>
      </c>
      <c r="C836" s="7" t="s">
        <v>300</v>
      </c>
      <c r="D836" s="9">
        <v>204</v>
      </c>
      <c r="E836" s="9">
        <v>0</v>
      </c>
    </row>
    <row r="837" spans="1:5" x14ac:dyDescent="0.3">
      <c r="A837" s="3" t="s">
        <v>138</v>
      </c>
      <c r="B837" s="7" t="s">
        <v>299</v>
      </c>
      <c r="C837" s="7" t="s">
        <v>301</v>
      </c>
      <c r="D837" s="9">
        <v>196</v>
      </c>
      <c r="E837" s="9">
        <v>1</v>
      </c>
    </row>
    <row r="838" spans="1:5" x14ac:dyDescent="0.3">
      <c r="A838" s="3" t="s">
        <v>138</v>
      </c>
      <c r="B838" s="7" t="s">
        <v>299</v>
      </c>
      <c r="C838" s="7" t="s">
        <v>302</v>
      </c>
      <c r="D838" s="9">
        <v>237</v>
      </c>
      <c r="E838" s="9">
        <v>0</v>
      </c>
    </row>
    <row r="839" spans="1:5" x14ac:dyDescent="0.3">
      <c r="A839" s="3" t="s">
        <v>138</v>
      </c>
      <c r="B839" s="7" t="s">
        <v>303</v>
      </c>
      <c r="C839" s="7" t="s">
        <v>304</v>
      </c>
      <c r="D839" s="9">
        <v>184</v>
      </c>
      <c r="E839" s="9">
        <v>0</v>
      </c>
    </row>
    <row r="840" spans="1:5" x14ac:dyDescent="0.3">
      <c r="A840" s="3" t="s">
        <v>138</v>
      </c>
      <c r="B840" s="7" t="s">
        <v>303</v>
      </c>
      <c r="C840" s="7" t="s">
        <v>305</v>
      </c>
      <c r="D840" s="9">
        <v>225</v>
      </c>
      <c r="E840" s="9">
        <v>0</v>
      </c>
    </row>
    <row r="841" spans="1:5" x14ac:dyDescent="0.3">
      <c r="A841" s="3" t="s">
        <v>138</v>
      </c>
      <c r="B841" s="7" t="s">
        <v>303</v>
      </c>
      <c r="C841" s="7" t="s">
        <v>306</v>
      </c>
      <c r="D841" s="9">
        <v>215</v>
      </c>
      <c r="E841" s="9">
        <v>1</v>
      </c>
    </row>
    <row r="842" spans="1:5" x14ac:dyDescent="0.3">
      <c r="A842" s="3" t="s">
        <v>138</v>
      </c>
      <c r="B842" s="7" t="s">
        <v>307</v>
      </c>
      <c r="C842" s="7" t="s">
        <v>308</v>
      </c>
      <c r="D842" s="9">
        <v>5806</v>
      </c>
      <c r="E842" s="9">
        <v>0</v>
      </c>
    </row>
    <row r="843" spans="1:5" x14ac:dyDescent="0.3">
      <c r="A843" s="3" t="s">
        <v>138</v>
      </c>
      <c r="B843" s="7" t="s">
        <v>307</v>
      </c>
      <c r="C843" s="7" t="s">
        <v>309</v>
      </c>
      <c r="D843" s="9">
        <v>5576</v>
      </c>
      <c r="E843" s="9">
        <v>0</v>
      </c>
    </row>
    <row r="844" spans="1:5" x14ac:dyDescent="0.3">
      <c r="A844" s="3" t="s">
        <v>138</v>
      </c>
      <c r="B844" s="7" t="s">
        <v>307</v>
      </c>
      <c r="C844" s="7" t="s">
        <v>310</v>
      </c>
      <c r="D844" s="9">
        <v>5438</v>
      </c>
      <c r="E844" s="9">
        <v>0</v>
      </c>
    </row>
    <row r="845" spans="1:5" x14ac:dyDescent="0.3">
      <c r="A845" s="3" t="s">
        <v>138</v>
      </c>
      <c r="B845" s="7" t="s">
        <v>307</v>
      </c>
      <c r="C845" s="7" t="s">
        <v>311</v>
      </c>
      <c r="D845" s="9">
        <v>6071</v>
      </c>
      <c r="E845" s="9">
        <v>0</v>
      </c>
    </row>
    <row r="846" spans="1:5" x14ac:dyDescent="0.3">
      <c r="A846" s="3" t="s">
        <v>138</v>
      </c>
      <c r="B846" s="7" t="s">
        <v>312</v>
      </c>
      <c r="C846" s="7" t="s">
        <v>313</v>
      </c>
      <c r="D846" s="9">
        <v>322</v>
      </c>
      <c r="E846" s="9">
        <v>1</v>
      </c>
    </row>
    <row r="847" spans="1:5" x14ac:dyDescent="0.3">
      <c r="A847" s="3" t="s">
        <v>138</v>
      </c>
      <c r="B847" s="7" t="s">
        <v>312</v>
      </c>
      <c r="C847" s="7" t="s">
        <v>314</v>
      </c>
      <c r="D847" s="9">
        <v>369</v>
      </c>
      <c r="E847" s="9">
        <v>0</v>
      </c>
    </row>
    <row r="848" spans="1:5" x14ac:dyDescent="0.3">
      <c r="A848" s="3" t="s">
        <v>138</v>
      </c>
      <c r="B848" s="7" t="s">
        <v>312</v>
      </c>
      <c r="C848" s="7" t="s">
        <v>315</v>
      </c>
      <c r="D848" s="9">
        <v>336</v>
      </c>
      <c r="E848" s="9">
        <v>1</v>
      </c>
    </row>
    <row r="849" spans="1:5" x14ac:dyDescent="0.3">
      <c r="A849" s="3" t="s">
        <v>138</v>
      </c>
      <c r="B849" s="7" t="s">
        <v>316</v>
      </c>
      <c r="C849" s="7" t="s">
        <v>317</v>
      </c>
      <c r="D849" s="9">
        <v>331</v>
      </c>
      <c r="E849" s="9">
        <v>1</v>
      </c>
    </row>
    <row r="850" spans="1:5" x14ac:dyDescent="0.3">
      <c r="A850" s="3" t="s">
        <v>138</v>
      </c>
      <c r="B850" s="7" t="s">
        <v>316</v>
      </c>
      <c r="C850" s="7" t="s">
        <v>318</v>
      </c>
      <c r="D850" s="9">
        <v>275</v>
      </c>
      <c r="E850" s="9">
        <v>0</v>
      </c>
    </row>
    <row r="851" spans="1:5" x14ac:dyDescent="0.3">
      <c r="A851" s="3" t="s">
        <v>138</v>
      </c>
      <c r="B851" s="7" t="s">
        <v>316</v>
      </c>
      <c r="C851" s="7" t="s">
        <v>319</v>
      </c>
      <c r="D851" s="9">
        <v>345</v>
      </c>
      <c r="E851" s="9">
        <v>1</v>
      </c>
    </row>
    <row r="852" spans="1:5" x14ac:dyDescent="0.3">
      <c r="A852" s="3" t="s">
        <v>269</v>
      </c>
      <c r="B852" s="7" t="s">
        <v>297</v>
      </c>
      <c r="C852" s="7" t="s">
        <v>298</v>
      </c>
      <c r="D852" s="9">
        <v>1311</v>
      </c>
      <c r="E852" s="9">
        <v>0</v>
      </c>
    </row>
    <row r="853" spans="1:5" x14ac:dyDescent="0.3">
      <c r="A853" s="3" t="s">
        <v>269</v>
      </c>
      <c r="B853" s="7" t="s">
        <v>299</v>
      </c>
      <c r="C853" s="7" t="s">
        <v>300</v>
      </c>
      <c r="D853" s="9">
        <v>198</v>
      </c>
      <c r="E853" s="9">
        <v>0</v>
      </c>
    </row>
    <row r="854" spans="1:5" x14ac:dyDescent="0.3">
      <c r="A854" s="3" t="s">
        <v>269</v>
      </c>
      <c r="B854" s="7" t="s">
        <v>299</v>
      </c>
      <c r="C854" s="7" t="s">
        <v>301</v>
      </c>
      <c r="D854" s="9">
        <v>187</v>
      </c>
      <c r="E854" s="9">
        <v>1</v>
      </c>
    </row>
    <row r="855" spans="1:5" x14ac:dyDescent="0.3">
      <c r="A855" s="3" t="s">
        <v>269</v>
      </c>
      <c r="B855" s="7" t="s">
        <v>299</v>
      </c>
      <c r="C855" s="7" t="s">
        <v>302</v>
      </c>
      <c r="D855" s="9">
        <v>233</v>
      </c>
      <c r="E855" s="9">
        <v>0</v>
      </c>
    </row>
    <row r="856" spans="1:5" x14ac:dyDescent="0.3">
      <c r="A856" s="3" t="s">
        <v>269</v>
      </c>
      <c r="B856" s="7" t="s">
        <v>303</v>
      </c>
      <c r="C856" s="7" t="s">
        <v>304</v>
      </c>
      <c r="D856" s="9">
        <v>184</v>
      </c>
      <c r="E856" s="9">
        <v>1</v>
      </c>
    </row>
    <row r="857" spans="1:5" x14ac:dyDescent="0.3">
      <c r="A857" s="3" t="s">
        <v>269</v>
      </c>
      <c r="B857" s="7" t="s">
        <v>303</v>
      </c>
      <c r="C857" s="7" t="s">
        <v>305</v>
      </c>
      <c r="D857" s="9">
        <v>225</v>
      </c>
      <c r="E857" s="9">
        <v>0</v>
      </c>
    </row>
    <row r="858" spans="1:5" x14ac:dyDescent="0.3">
      <c r="A858" s="3" t="s">
        <v>269</v>
      </c>
      <c r="B858" s="7" t="s">
        <v>303</v>
      </c>
      <c r="C858" s="7" t="s">
        <v>306</v>
      </c>
      <c r="D858" s="9">
        <v>219</v>
      </c>
      <c r="E858" s="9">
        <v>0</v>
      </c>
    </row>
    <row r="859" spans="1:5" x14ac:dyDescent="0.3">
      <c r="A859" s="3" t="s">
        <v>269</v>
      </c>
      <c r="B859" s="7" t="s">
        <v>307</v>
      </c>
      <c r="C859" s="7" t="s">
        <v>308</v>
      </c>
      <c r="D859" s="9">
        <v>5614</v>
      </c>
      <c r="E859" s="9">
        <v>0</v>
      </c>
    </row>
    <row r="860" spans="1:5" x14ac:dyDescent="0.3">
      <c r="A860" s="3" t="s">
        <v>269</v>
      </c>
      <c r="B860" s="7" t="s">
        <v>307</v>
      </c>
      <c r="C860" s="7" t="s">
        <v>309</v>
      </c>
      <c r="D860" s="9">
        <v>5584</v>
      </c>
      <c r="E860" s="9">
        <v>0</v>
      </c>
    </row>
    <row r="861" spans="1:5" x14ac:dyDescent="0.3">
      <c r="A861" s="3" t="s">
        <v>269</v>
      </c>
      <c r="B861" s="7" t="s">
        <v>307</v>
      </c>
      <c r="C861" s="7" t="s">
        <v>310</v>
      </c>
      <c r="D861" s="9">
        <v>5432</v>
      </c>
      <c r="E861" s="9">
        <v>0</v>
      </c>
    </row>
    <row r="862" spans="1:5" x14ac:dyDescent="0.3">
      <c r="A862" s="3" t="s">
        <v>269</v>
      </c>
      <c r="B862" s="7" t="s">
        <v>307</v>
      </c>
      <c r="C862" s="7" t="s">
        <v>311</v>
      </c>
      <c r="D862" s="9">
        <v>6018</v>
      </c>
      <c r="E862" s="9">
        <v>0</v>
      </c>
    </row>
    <row r="863" spans="1:5" x14ac:dyDescent="0.3">
      <c r="A863" s="3" t="s">
        <v>269</v>
      </c>
      <c r="B863" s="7" t="s">
        <v>312</v>
      </c>
      <c r="C863" s="7" t="s">
        <v>313</v>
      </c>
      <c r="D863" s="9">
        <v>318</v>
      </c>
      <c r="E863" s="9">
        <v>1</v>
      </c>
    </row>
    <row r="864" spans="1:5" x14ac:dyDescent="0.3">
      <c r="A864" s="3" t="s">
        <v>269</v>
      </c>
      <c r="B864" s="7" t="s">
        <v>312</v>
      </c>
      <c r="C864" s="7" t="s">
        <v>314</v>
      </c>
      <c r="D864" s="9">
        <v>368</v>
      </c>
      <c r="E864" s="9">
        <v>0</v>
      </c>
    </row>
    <row r="865" spans="1:5" x14ac:dyDescent="0.3">
      <c r="A865" s="3" t="s">
        <v>269</v>
      </c>
      <c r="B865" s="7" t="s">
        <v>312</v>
      </c>
      <c r="C865" s="7" t="s">
        <v>315</v>
      </c>
      <c r="D865" s="9">
        <v>334</v>
      </c>
      <c r="E865" s="9">
        <v>1</v>
      </c>
    </row>
    <row r="866" spans="1:5" x14ac:dyDescent="0.3">
      <c r="A866" s="3" t="s">
        <v>269</v>
      </c>
      <c r="B866" s="7" t="s">
        <v>316</v>
      </c>
      <c r="C866" s="7" t="s">
        <v>317</v>
      </c>
      <c r="D866" s="9">
        <v>335</v>
      </c>
      <c r="E866" s="9">
        <v>0</v>
      </c>
    </row>
    <row r="867" spans="1:5" x14ac:dyDescent="0.3">
      <c r="A867" s="3" t="s">
        <v>269</v>
      </c>
      <c r="B867" s="7" t="s">
        <v>316</v>
      </c>
      <c r="C867" s="7" t="s">
        <v>318</v>
      </c>
      <c r="D867" s="9">
        <v>274</v>
      </c>
      <c r="E867" s="9">
        <v>0</v>
      </c>
    </row>
    <row r="868" spans="1:5" x14ac:dyDescent="0.3">
      <c r="A868" s="3" t="s">
        <v>269</v>
      </c>
      <c r="B868" s="7" t="s">
        <v>316</v>
      </c>
      <c r="C868" s="7" t="s">
        <v>319</v>
      </c>
      <c r="D868" s="9">
        <v>346</v>
      </c>
      <c r="E868" s="9">
        <v>0</v>
      </c>
    </row>
    <row r="869" spans="1:5" x14ac:dyDescent="0.3">
      <c r="A869" s="3" t="s">
        <v>296</v>
      </c>
      <c r="B869" s="7" t="s">
        <v>297</v>
      </c>
      <c r="C869" s="7" t="s">
        <v>298</v>
      </c>
      <c r="D869" s="9">
        <v>1322</v>
      </c>
      <c r="E869" s="9">
        <v>0</v>
      </c>
    </row>
    <row r="870" spans="1:5" x14ac:dyDescent="0.3">
      <c r="A870" s="3" t="s">
        <v>296</v>
      </c>
      <c r="B870" s="7" t="s">
        <v>299</v>
      </c>
      <c r="C870" s="7" t="s">
        <v>300</v>
      </c>
      <c r="D870" s="9">
        <v>204</v>
      </c>
      <c r="E870" s="9">
        <v>1</v>
      </c>
    </row>
    <row r="871" spans="1:5" x14ac:dyDescent="0.3">
      <c r="A871" s="3" t="s">
        <v>296</v>
      </c>
      <c r="B871" s="7" t="s">
        <v>299</v>
      </c>
      <c r="C871" s="7" t="s">
        <v>301</v>
      </c>
      <c r="D871" s="9">
        <v>193</v>
      </c>
      <c r="E871" s="9">
        <v>0</v>
      </c>
    </row>
    <row r="872" spans="1:5" x14ac:dyDescent="0.3">
      <c r="A872" s="3" t="s">
        <v>296</v>
      </c>
      <c r="B872" s="7" t="s">
        <v>299</v>
      </c>
      <c r="C872" s="7" t="s">
        <v>302</v>
      </c>
      <c r="D872" s="9">
        <v>236</v>
      </c>
      <c r="E872" s="9">
        <v>0</v>
      </c>
    </row>
    <row r="873" spans="1:5" x14ac:dyDescent="0.3">
      <c r="A873" s="3" t="s">
        <v>296</v>
      </c>
      <c r="B873" s="7" t="s">
        <v>303</v>
      </c>
      <c r="C873" s="7" t="s">
        <v>304</v>
      </c>
      <c r="D873" s="9">
        <v>183</v>
      </c>
      <c r="E873" s="9">
        <v>0</v>
      </c>
    </row>
    <row r="874" spans="1:5" x14ac:dyDescent="0.3">
      <c r="A874" s="3" t="s">
        <v>296</v>
      </c>
      <c r="B874" s="7" t="s">
        <v>303</v>
      </c>
      <c r="C874" s="7" t="s">
        <v>305</v>
      </c>
      <c r="D874" s="9">
        <v>221</v>
      </c>
      <c r="E874" s="9">
        <v>0</v>
      </c>
    </row>
    <row r="875" spans="1:5" x14ac:dyDescent="0.3">
      <c r="A875" s="3" t="s">
        <v>296</v>
      </c>
      <c r="B875" s="7" t="s">
        <v>303</v>
      </c>
      <c r="C875" s="7" t="s">
        <v>306</v>
      </c>
      <c r="D875" s="9">
        <v>212</v>
      </c>
      <c r="E875" s="9">
        <v>1</v>
      </c>
    </row>
    <row r="876" spans="1:5" x14ac:dyDescent="0.3">
      <c r="A876" s="3" t="s">
        <v>296</v>
      </c>
      <c r="B876" s="7" t="s">
        <v>307</v>
      </c>
      <c r="C876" s="7" t="s">
        <v>308</v>
      </c>
      <c r="D876" s="9">
        <v>5670</v>
      </c>
      <c r="E876" s="9">
        <v>1</v>
      </c>
    </row>
    <row r="877" spans="1:5" x14ac:dyDescent="0.3">
      <c r="A877" s="3" t="s">
        <v>296</v>
      </c>
      <c r="B877" s="7" t="s">
        <v>307</v>
      </c>
      <c r="C877" s="7" t="s">
        <v>309</v>
      </c>
      <c r="D877" s="9">
        <v>5610</v>
      </c>
      <c r="E877" s="9">
        <v>0</v>
      </c>
    </row>
    <row r="878" spans="1:5" x14ac:dyDescent="0.3">
      <c r="A878" s="3" t="s">
        <v>296</v>
      </c>
      <c r="B878" s="7" t="s">
        <v>307</v>
      </c>
      <c r="C878" s="7" t="s">
        <v>310</v>
      </c>
      <c r="D878" s="9">
        <v>5408</v>
      </c>
      <c r="E878" s="9">
        <v>0</v>
      </c>
    </row>
    <row r="879" spans="1:5" x14ac:dyDescent="0.3">
      <c r="A879" s="3" t="s">
        <v>296</v>
      </c>
      <c r="B879" s="7" t="s">
        <v>307</v>
      </c>
      <c r="C879" s="7" t="s">
        <v>311</v>
      </c>
      <c r="D879" s="9">
        <v>5955</v>
      </c>
      <c r="E879" s="9">
        <v>0</v>
      </c>
    </row>
    <row r="880" spans="1:5" x14ac:dyDescent="0.3">
      <c r="A880" s="3" t="s">
        <v>296</v>
      </c>
      <c r="B880" s="7" t="s">
        <v>312</v>
      </c>
      <c r="C880" s="7" t="s">
        <v>313</v>
      </c>
      <c r="D880" s="9">
        <v>317</v>
      </c>
      <c r="E880" s="9">
        <v>0</v>
      </c>
    </row>
    <row r="881" spans="1:5" x14ac:dyDescent="0.3">
      <c r="A881" s="3" t="s">
        <v>296</v>
      </c>
      <c r="B881" s="7" t="s">
        <v>312</v>
      </c>
      <c r="C881" s="7" t="s">
        <v>314</v>
      </c>
      <c r="D881" s="9">
        <v>368</v>
      </c>
      <c r="E881" s="9">
        <v>0</v>
      </c>
    </row>
    <row r="882" spans="1:5" x14ac:dyDescent="0.3">
      <c r="A882" s="3" t="s">
        <v>296</v>
      </c>
      <c r="B882" s="7" t="s">
        <v>312</v>
      </c>
      <c r="C882" s="7" t="s">
        <v>315</v>
      </c>
      <c r="D882" s="9">
        <v>336</v>
      </c>
      <c r="E882" s="9">
        <v>0</v>
      </c>
    </row>
    <row r="883" spans="1:5" x14ac:dyDescent="0.3">
      <c r="A883" s="3" t="s">
        <v>296</v>
      </c>
      <c r="B883" s="7" t="s">
        <v>316</v>
      </c>
      <c r="C883" s="7" t="s">
        <v>317</v>
      </c>
      <c r="D883" s="9">
        <v>337</v>
      </c>
      <c r="E883" s="9">
        <v>0</v>
      </c>
    </row>
    <row r="884" spans="1:5" x14ac:dyDescent="0.3">
      <c r="A884" s="3" t="s">
        <v>296</v>
      </c>
      <c r="B884" s="7" t="s">
        <v>316</v>
      </c>
      <c r="C884" s="7" t="s">
        <v>318</v>
      </c>
      <c r="D884" s="9">
        <v>273</v>
      </c>
      <c r="E884" s="9">
        <v>0</v>
      </c>
    </row>
    <row r="885" spans="1:5" x14ac:dyDescent="0.3">
      <c r="A885" s="3" t="s">
        <v>296</v>
      </c>
      <c r="B885" s="7" t="s">
        <v>316</v>
      </c>
      <c r="C885" s="7" t="s">
        <v>319</v>
      </c>
      <c r="D885" s="9">
        <v>342</v>
      </c>
      <c r="E885" s="9">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8DF1C-C8B8-4F39-9F15-5D8FCE6DB872}">
  <sheetPr codeName="Sheet8"/>
  <dimension ref="A1:E164"/>
  <sheetViews>
    <sheetView workbookViewId="0">
      <selection activeCell="K22" sqref="K22"/>
    </sheetView>
  </sheetViews>
  <sheetFormatPr defaultRowHeight="14.4" x14ac:dyDescent="0.3"/>
  <cols>
    <col min="1" max="1" width="13.88671875" style="3" bestFit="1" customWidth="1"/>
    <col min="2" max="2" width="12.33203125" style="19" bestFit="1" customWidth="1"/>
    <col min="3" max="3" width="15.109375" style="9" bestFit="1" customWidth="1"/>
    <col min="4" max="4" width="15.44140625" style="9" bestFit="1" customWidth="1"/>
    <col min="5" max="5" width="9.6640625" style="9" bestFit="1" customWidth="1"/>
    <col min="6" max="16384" width="8.88671875" style="2"/>
  </cols>
  <sheetData>
    <row r="1" spans="1:5" x14ac:dyDescent="0.3">
      <c r="A1" s="17" t="s">
        <v>0</v>
      </c>
      <c r="B1" s="18" t="s">
        <v>20</v>
      </c>
      <c r="C1" s="16" t="s">
        <v>38</v>
      </c>
      <c r="D1" s="16" t="s">
        <v>39</v>
      </c>
      <c r="E1" s="16" t="s">
        <v>40</v>
      </c>
    </row>
    <row r="2" spans="1:5" x14ac:dyDescent="0.3">
      <c r="A2" s="3" t="s">
        <v>284</v>
      </c>
      <c r="B2" s="19" t="s">
        <v>320</v>
      </c>
      <c r="C2" s="9">
        <v>809411</v>
      </c>
      <c r="D2" s="9">
        <v>6371791</v>
      </c>
      <c r="E2" s="9">
        <v>0</v>
      </c>
    </row>
    <row r="3" spans="1:5" x14ac:dyDescent="0.3">
      <c r="A3" s="3" t="s">
        <v>284</v>
      </c>
      <c r="B3" s="19" t="s">
        <v>321</v>
      </c>
      <c r="C3" s="9">
        <v>349162</v>
      </c>
      <c r="D3" s="9">
        <v>2161463</v>
      </c>
      <c r="E3" s="9">
        <v>0</v>
      </c>
    </row>
    <row r="4" spans="1:5" x14ac:dyDescent="0.3">
      <c r="A4" s="3" t="s">
        <v>285</v>
      </c>
      <c r="B4" s="19" t="s">
        <v>320</v>
      </c>
      <c r="C4" s="9">
        <v>510623</v>
      </c>
      <c r="D4" s="9">
        <v>5334465</v>
      </c>
      <c r="E4" s="9">
        <v>0</v>
      </c>
    </row>
    <row r="5" spans="1:5" x14ac:dyDescent="0.3">
      <c r="A5" s="3" t="s">
        <v>285</v>
      </c>
      <c r="B5" s="19" t="s">
        <v>321</v>
      </c>
      <c r="C5" s="9">
        <v>615443</v>
      </c>
      <c r="D5" s="9">
        <v>2527717</v>
      </c>
      <c r="E5" s="9">
        <v>0</v>
      </c>
    </row>
    <row r="6" spans="1:5" x14ac:dyDescent="0.3">
      <c r="A6" s="3" t="s">
        <v>286</v>
      </c>
      <c r="B6" s="19" t="s">
        <v>320</v>
      </c>
      <c r="C6" s="9">
        <v>954007</v>
      </c>
      <c r="D6" s="9">
        <v>5797863</v>
      </c>
      <c r="E6" s="9">
        <v>0</v>
      </c>
    </row>
    <row r="7" spans="1:5" x14ac:dyDescent="0.3">
      <c r="A7" s="3" t="s">
        <v>287</v>
      </c>
      <c r="B7" s="19" t="s">
        <v>320</v>
      </c>
      <c r="C7" s="9">
        <v>891853</v>
      </c>
      <c r="D7" s="9">
        <v>5106297</v>
      </c>
      <c r="E7" s="9">
        <v>0</v>
      </c>
    </row>
    <row r="8" spans="1:5" x14ac:dyDescent="0.3">
      <c r="A8" s="3" t="s">
        <v>287</v>
      </c>
      <c r="B8" s="19" t="s">
        <v>321</v>
      </c>
      <c r="C8" s="9">
        <v>650452</v>
      </c>
      <c r="D8" s="9">
        <v>2075215</v>
      </c>
      <c r="E8" s="9">
        <v>0</v>
      </c>
    </row>
    <row r="9" spans="1:5" x14ac:dyDescent="0.3">
      <c r="A9" s="3" t="s">
        <v>288</v>
      </c>
      <c r="B9" s="19" t="s">
        <v>320</v>
      </c>
      <c r="C9" s="9">
        <v>546979</v>
      </c>
      <c r="D9" s="9">
        <v>6051881</v>
      </c>
      <c r="E9" s="9">
        <v>0</v>
      </c>
    </row>
    <row r="10" spans="1:5" x14ac:dyDescent="0.3">
      <c r="A10" s="3" t="s">
        <v>288</v>
      </c>
      <c r="B10" s="19" t="s">
        <v>321</v>
      </c>
      <c r="C10" s="9">
        <v>620909</v>
      </c>
      <c r="D10" s="9">
        <v>4376243</v>
      </c>
      <c r="E10" s="9">
        <v>0</v>
      </c>
    </row>
    <row r="11" spans="1:5" x14ac:dyDescent="0.3">
      <c r="A11" s="3" t="s">
        <v>289</v>
      </c>
      <c r="B11" s="19" t="s">
        <v>320</v>
      </c>
      <c r="C11" s="9">
        <v>844880</v>
      </c>
      <c r="D11" s="9">
        <v>4855051</v>
      </c>
      <c r="E11" s="9">
        <v>0</v>
      </c>
    </row>
    <row r="12" spans="1:5" x14ac:dyDescent="0.3">
      <c r="A12" s="3" t="s">
        <v>290</v>
      </c>
      <c r="B12" s="19" t="s">
        <v>320</v>
      </c>
      <c r="C12" s="9">
        <v>777964</v>
      </c>
      <c r="D12" s="9">
        <v>5754439</v>
      </c>
      <c r="E12" s="9">
        <v>0</v>
      </c>
    </row>
    <row r="13" spans="1:5" x14ac:dyDescent="0.3">
      <c r="A13" s="3" t="s">
        <v>290</v>
      </c>
      <c r="B13" s="19" t="s">
        <v>321</v>
      </c>
      <c r="C13" s="9">
        <v>354359</v>
      </c>
      <c r="D13" s="9">
        <v>4782221</v>
      </c>
      <c r="E13" s="9">
        <v>0</v>
      </c>
    </row>
    <row r="14" spans="1:5" x14ac:dyDescent="0.3">
      <c r="A14" s="3" t="s">
        <v>291</v>
      </c>
      <c r="B14" s="19" t="s">
        <v>320</v>
      </c>
      <c r="C14" s="9">
        <v>879475</v>
      </c>
      <c r="D14" s="9">
        <v>4852169</v>
      </c>
      <c r="E14" s="9">
        <v>0</v>
      </c>
    </row>
    <row r="15" spans="1:5" x14ac:dyDescent="0.3">
      <c r="A15" s="3" t="s">
        <v>291</v>
      </c>
      <c r="B15" s="19" t="s">
        <v>321</v>
      </c>
      <c r="C15" s="9">
        <v>354200</v>
      </c>
      <c r="D15" s="9">
        <v>3554495</v>
      </c>
      <c r="E15" s="9">
        <v>0</v>
      </c>
    </row>
    <row r="16" spans="1:5" x14ac:dyDescent="0.3">
      <c r="A16" s="3" t="s">
        <v>292</v>
      </c>
      <c r="B16" s="19" t="s">
        <v>320</v>
      </c>
      <c r="C16" s="9">
        <v>499542</v>
      </c>
      <c r="D16" s="9">
        <v>4030397</v>
      </c>
      <c r="E16" s="9">
        <v>0</v>
      </c>
    </row>
    <row r="17" spans="1:5" x14ac:dyDescent="0.3">
      <c r="A17" s="3" t="s">
        <v>293</v>
      </c>
      <c r="B17" s="19" t="s">
        <v>320</v>
      </c>
      <c r="C17" s="9">
        <v>749635</v>
      </c>
      <c r="D17" s="9">
        <v>5991155</v>
      </c>
      <c r="E17" s="9">
        <v>0</v>
      </c>
    </row>
    <row r="18" spans="1:5" x14ac:dyDescent="0.3">
      <c r="A18" s="3" t="s">
        <v>293</v>
      </c>
      <c r="B18" s="19" t="s">
        <v>321</v>
      </c>
      <c r="C18" s="9">
        <v>332952</v>
      </c>
      <c r="D18" s="9">
        <v>3085520</v>
      </c>
      <c r="E18" s="9">
        <v>0</v>
      </c>
    </row>
    <row r="19" spans="1:5" x14ac:dyDescent="0.3">
      <c r="A19" s="3" t="s">
        <v>294</v>
      </c>
      <c r="B19" s="19" t="s">
        <v>320</v>
      </c>
      <c r="C19" s="9">
        <v>682680</v>
      </c>
      <c r="D19" s="9">
        <v>4059579</v>
      </c>
      <c r="E19" s="9">
        <v>0</v>
      </c>
    </row>
    <row r="20" spans="1:5" x14ac:dyDescent="0.3">
      <c r="A20" s="3" t="s">
        <v>294</v>
      </c>
      <c r="B20" s="19" t="s">
        <v>321</v>
      </c>
      <c r="C20" s="9">
        <v>577709</v>
      </c>
      <c r="D20" s="9">
        <v>2770656</v>
      </c>
      <c r="E20" s="9">
        <v>0</v>
      </c>
    </row>
    <row r="21" spans="1:5" x14ac:dyDescent="0.3">
      <c r="A21" s="3" t="s">
        <v>295</v>
      </c>
      <c r="B21" s="19" t="s">
        <v>320</v>
      </c>
      <c r="C21" s="9">
        <v>775320</v>
      </c>
      <c r="D21" s="9">
        <v>7674401</v>
      </c>
      <c r="E21" s="9">
        <v>0</v>
      </c>
    </row>
    <row r="22" spans="1:5" x14ac:dyDescent="0.3">
      <c r="A22" s="3" t="s">
        <v>195</v>
      </c>
      <c r="B22" s="19" t="s">
        <v>320</v>
      </c>
      <c r="C22" s="9">
        <v>950274</v>
      </c>
      <c r="D22" s="9">
        <v>6471165</v>
      </c>
      <c r="E22" s="9">
        <v>0</v>
      </c>
    </row>
    <row r="23" spans="1:5" x14ac:dyDescent="0.3">
      <c r="A23" s="3" t="s">
        <v>195</v>
      </c>
      <c r="B23" s="19" t="s">
        <v>322</v>
      </c>
      <c r="C23" s="9">
        <v>359838</v>
      </c>
      <c r="D23" s="9">
        <v>0</v>
      </c>
      <c r="E23" s="9">
        <v>0</v>
      </c>
    </row>
    <row r="24" spans="1:5" x14ac:dyDescent="0.3">
      <c r="A24" s="3" t="s">
        <v>195</v>
      </c>
      <c r="B24" s="19" t="s">
        <v>321</v>
      </c>
      <c r="C24" s="9">
        <v>348164</v>
      </c>
      <c r="D24" s="9">
        <v>4594070</v>
      </c>
      <c r="E24" s="9">
        <v>0</v>
      </c>
    </row>
    <row r="25" spans="1:5" x14ac:dyDescent="0.3">
      <c r="A25" s="3" t="s">
        <v>216</v>
      </c>
      <c r="B25" s="19" t="s">
        <v>320</v>
      </c>
      <c r="C25" s="9">
        <v>878226</v>
      </c>
      <c r="D25" s="9">
        <v>5111461</v>
      </c>
      <c r="E25" s="9">
        <v>0</v>
      </c>
    </row>
    <row r="26" spans="1:5" x14ac:dyDescent="0.3">
      <c r="A26" s="3" t="s">
        <v>216</v>
      </c>
      <c r="B26" s="19" t="s">
        <v>322</v>
      </c>
      <c r="C26" s="9">
        <v>121446</v>
      </c>
      <c r="D26" s="9">
        <v>0</v>
      </c>
      <c r="E26" s="9">
        <v>0</v>
      </c>
    </row>
    <row r="27" spans="1:5" x14ac:dyDescent="0.3">
      <c r="A27" s="3" t="s">
        <v>216</v>
      </c>
      <c r="B27" s="19" t="s">
        <v>323</v>
      </c>
      <c r="C27" s="9">
        <v>516225</v>
      </c>
      <c r="D27" s="9">
        <v>0</v>
      </c>
      <c r="E27" s="9">
        <v>79</v>
      </c>
    </row>
    <row r="28" spans="1:5" x14ac:dyDescent="0.3">
      <c r="A28" s="3" t="s">
        <v>216</v>
      </c>
      <c r="B28" s="19" t="s">
        <v>321</v>
      </c>
      <c r="C28" s="9">
        <v>639350</v>
      </c>
      <c r="D28" s="9">
        <v>4837820</v>
      </c>
      <c r="E28" s="9">
        <v>0</v>
      </c>
    </row>
    <row r="29" spans="1:5" x14ac:dyDescent="0.3">
      <c r="A29" s="3" t="s">
        <v>216</v>
      </c>
      <c r="B29" s="19" t="s">
        <v>324</v>
      </c>
      <c r="C29" s="9">
        <v>3692256</v>
      </c>
      <c r="D29" s="9">
        <v>0</v>
      </c>
      <c r="E29" s="9">
        <v>305</v>
      </c>
    </row>
    <row r="30" spans="1:5" x14ac:dyDescent="0.3">
      <c r="A30" s="3" t="s">
        <v>142</v>
      </c>
      <c r="B30" s="19" t="s">
        <v>320</v>
      </c>
      <c r="C30" s="9">
        <v>858978</v>
      </c>
      <c r="D30" s="9">
        <v>4951625</v>
      </c>
      <c r="E30" s="9">
        <v>0</v>
      </c>
    </row>
    <row r="31" spans="1:5" x14ac:dyDescent="0.3">
      <c r="A31" s="3" t="s">
        <v>142</v>
      </c>
      <c r="B31" s="19" t="s">
        <v>322</v>
      </c>
      <c r="C31" s="9">
        <v>104342</v>
      </c>
      <c r="D31" s="9">
        <v>0</v>
      </c>
      <c r="E31" s="9">
        <v>0</v>
      </c>
    </row>
    <row r="32" spans="1:5" x14ac:dyDescent="0.3">
      <c r="A32" s="3" t="s">
        <v>142</v>
      </c>
      <c r="B32" s="19" t="s">
        <v>323</v>
      </c>
      <c r="C32" s="9">
        <v>304179</v>
      </c>
      <c r="D32" s="9">
        <v>0</v>
      </c>
      <c r="E32" s="9">
        <v>117</v>
      </c>
    </row>
    <row r="33" spans="1:5" x14ac:dyDescent="0.3">
      <c r="A33" s="3" t="s">
        <v>142</v>
      </c>
      <c r="B33" s="19" t="s">
        <v>324</v>
      </c>
      <c r="C33" s="9">
        <v>3249715</v>
      </c>
      <c r="D33" s="9">
        <v>0</v>
      </c>
      <c r="E33" s="9">
        <v>383</v>
      </c>
    </row>
    <row r="34" spans="1:5" x14ac:dyDescent="0.3">
      <c r="A34" s="3" t="s">
        <v>143</v>
      </c>
      <c r="B34" s="19" t="s">
        <v>320</v>
      </c>
      <c r="C34" s="9">
        <v>698021</v>
      </c>
      <c r="D34" s="9">
        <v>6676076</v>
      </c>
      <c r="E34" s="9">
        <v>0</v>
      </c>
    </row>
    <row r="35" spans="1:5" x14ac:dyDescent="0.3">
      <c r="A35" s="3" t="s">
        <v>143</v>
      </c>
      <c r="B35" s="19" t="s">
        <v>322</v>
      </c>
      <c r="C35" s="9">
        <v>214320</v>
      </c>
      <c r="D35" s="9">
        <v>0</v>
      </c>
      <c r="E35" s="9">
        <v>0</v>
      </c>
    </row>
    <row r="36" spans="1:5" x14ac:dyDescent="0.3">
      <c r="A36" s="3" t="s">
        <v>143</v>
      </c>
      <c r="B36" s="19" t="s">
        <v>323</v>
      </c>
      <c r="C36" s="9">
        <v>354538</v>
      </c>
      <c r="D36" s="9">
        <v>0</v>
      </c>
      <c r="E36" s="9">
        <v>87</v>
      </c>
    </row>
    <row r="37" spans="1:5" x14ac:dyDescent="0.3">
      <c r="A37" s="3" t="s">
        <v>143</v>
      </c>
      <c r="B37" s="19" t="s">
        <v>321</v>
      </c>
      <c r="C37" s="9">
        <v>307461</v>
      </c>
      <c r="D37" s="9">
        <v>3404937</v>
      </c>
      <c r="E37" s="9">
        <v>0</v>
      </c>
    </row>
    <row r="38" spans="1:5" x14ac:dyDescent="0.3">
      <c r="A38" s="3" t="s">
        <v>143</v>
      </c>
      <c r="B38" s="19" t="s">
        <v>324</v>
      </c>
      <c r="C38" s="9">
        <v>1597656</v>
      </c>
      <c r="D38" s="9">
        <v>0</v>
      </c>
      <c r="E38" s="9">
        <v>262</v>
      </c>
    </row>
    <row r="39" spans="1:5" x14ac:dyDescent="0.3">
      <c r="A39" s="3" t="s">
        <v>198</v>
      </c>
      <c r="B39" s="19" t="s">
        <v>320</v>
      </c>
      <c r="C39" s="9">
        <v>656379</v>
      </c>
      <c r="D39" s="9">
        <v>6012559</v>
      </c>
      <c r="E39" s="9">
        <v>0</v>
      </c>
    </row>
    <row r="40" spans="1:5" x14ac:dyDescent="0.3">
      <c r="A40" s="3" t="s">
        <v>198</v>
      </c>
      <c r="B40" s="19" t="s">
        <v>323</v>
      </c>
      <c r="C40" s="9">
        <v>359650</v>
      </c>
      <c r="D40" s="9">
        <v>0</v>
      </c>
      <c r="E40" s="9">
        <v>94</v>
      </c>
    </row>
    <row r="41" spans="1:5" x14ac:dyDescent="0.3">
      <c r="A41" s="3" t="s">
        <v>198</v>
      </c>
      <c r="B41" s="19" t="s">
        <v>321</v>
      </c>
      <c r="C41" s="9">
        <v>527421</v>
      </c>
      <c r="D41" s="9">
        <v>4505307</v>
      </c>
      <c r="E41" s="9">
        <v>0</v>
      </c>
    </row>
    <row r="42" spans="1:5" x14ac:dyDescent="0.3">
      <c r="A42" s="3" t="s">
        <v>198</v>
      </c>
      <c r="B42" s="19" t="s">
        <v>324</v>
      </c>
      <c r="C42" s="9">
        <v>3227619</v>
      </c>
      <c r="D42" s="9">
        <v>0</v>
      </c>
      <c r="E42" s="9">
        <v>200</v>
      </c>
    </row>
    <row r="43" spans="1:5" x14ac:dyDescent="0.3">
      <c r="A43" s="3" t="s">
        <v>111</v>
      </c>
      <c r="B43" s="19" t="s">
        <v>320</v>
      </c>
      <c r="C43" s="9">
        <v>855286</v>
      </c>
      <c r="D43" s="9">
        <v>5583113</v>
      </c>
      <c r="E43" s="9">
        <v>0</v>
      </c>
    </row>
    <row r="44" spans="1:5" x14ac:dyDescent="0.3">
      <c r="A44" s="3" t="s">
        <v>111</v>
      </c>
      <c r="B44" s="19" t="s">
        <v>323</v>
      </c>
      <c r="C44" s="9">
        <v>462464</v>
      </c>
      <c r="D44" s="9">
        <v>0</v>
      </c>
      <c r="E44" s="9">
        <v>106</v>
      </c>
    </row>
    <row r="45" spans="1:5" x14ac:dyDescent="0.3">
      <c r="A45" s="3" t="s">
        <v>111</v>
      </c>
      <c r="B45" s="19" t="s">
        <v>324</v>
      </c>
      <c r="C45" s="9">
        <v>2998460</v>
      </c>
      <c r="D45" s="9">
        <v>0</v>
      </c>
      <c r="E45" s="9">
        <v>362</v>
      </c>
    </row>
    <row r="46" spans="1:5" x14ac:dyDescent="0.3">
      <c r="A46" s="3" t="s">
        <v>112</v>
      </c>
      <c r="B46" s="19" t="s">
        <v>320</v>
      </c>
      <c r="C46" s="9">
        <v>681610</v>
      </c>
      <c r="D46" s="9">
        <v>4088941</v>
      </c>
      <c r="E46" s="9">
        <v>0</v>
      </c>
    </row>
    <row r="47" spans="1:5" x14ac:dyDescent="0.3">
      <c r="A47" s="3" t="s">
        <v>112</v>
      </c>
      <c r="B47" s="19" t="s">
        <v>323</v>
      </c>
      <c r="C47" s="9">
        <v>461196</v>
      </c>
      <c r="D47" s="9">
        <v>0</v>
      </c>
      <c r="E47" s="9">
        <v>144</v>
      </c>
    </row>
    <row r="48" spans="1:5" x14ac:dyDescent="0.3">
      <c r="A48" s="3" t="s">
        <v>112</v>
      </c>
      <c r="B48" s="19" t="s">
        <v>321</v>
      </c>
      <c r="C48" s="9">
        <v>530601</v>
      </c>
      <c r="D48" s="9">
        <v>3643447</v>
      </c>
      <c r="E48" s="9">
        <v>0</v>
      </c>
    </row>
    <row r="49" spans="1:5" x14ac:dyDescent="0.3">
      <c r="A49" s="3" t="s">
        <v>112</v>
      </c>
      <c r="B49" s="19" t="s">
        <v>324</v>
      </c>
      <c r="C49" s="9">
        <v>2688463</v>
      </c>
      <c r="D49" s="9">
        <v>0</v>
      </c>
      <c r="E49" s="9">
        <v>286</v>
      </c>
    </row>
    <row r="50" spans="1:5" x14ac:dyDescent="0.3">
      <c r="A50" s="3" t="s">
        <v>148</v>
      </c>
      <c r="B50" s="19" t="s">
        <v>320</v>
      </c>
      <c r="C50" s="9">
        <v>645155</v>
      </c>
      <c r="D50" s="9">
        <v>6076460</v>
      </c>
      <c r="E50" s="9">
        <v>0</v>
      </c>
    </row>
    <row r="51" spans="1:5" x14ac:dyDescent="0.3">
      <c r="A51" s="3" t="s">
        <v>148</v>
      </c>
      <c r="B51" s="19" t="s">
        <v>325</v>
      </c>
      <c r="C51" s="9">
        <v>849130</v>
      </c>
      <c r="D51" s="9">
        <v>0</v>
      </c>
      <c r="E51" s="9">
        <v>111</v>
      </c>
    </row>
    <row r="52" spans="1:5" x14ac:dyDescent="0.3">
      <c r="A52" s="3" t="s">
        <v>148</v>
      </c>
      <c r="B52" s="19" t="s">
        <v>323</v>
      </c>
      <c r="C52" s="9">
        <v>493030</v>
      </c>
      <c r="D52" s="9">
        <v>0</v>
      </c>
      <c r="E52" s="9">
        <v>57</v>
      </c>
    </row>
    <row r="53" spans="1:5" x14ac:dyDescent="0.3">
      <c r="A53" s="3" t="s">
        <v>148</v>
      </c>
      <c r="B53" s="19" t="s">
        <v>321</v>
      </c>
      <c r="C53" s="9">
        <v>510458</v>
      </c>
      <c r="D53" s="9">
        <v>4912464</v>
      </c>
      <c r="E53" s="9">
        <v>0</v>
      </c>
    </row>
    <row r="54" spans="1:5" x14ac:dyDescent="0.3">
      <c r="A54" s="3" t="s">
        <v>148</v>
      </c>
      <c r="B54" s="19" t="s">
        <v>324</v>
      </c>
      <c r="C54" s="9">
        <v>2956924</v>
      </c>
      <c r="D54" s="9">
        <v>0</v>
      </c>
      <c r="E54" s="9">
        <v>250</v>
      </c>
    </row>
    <row r="55" spans="1:5" x14ac:dyDescent="0.3">
      <c r="A55" s="3" t="s">
        <v>149</v>
      </c>
      <c r="B55" s="19" t="s">
        <v>320</v>
      </c>
      <c r="C55" s="9">
        <v>581681</v>
      </c>
      <c r="D55" s="9">
        <v>5883533</v>
      </c>
      <c r="E55" s="9">
        <v>0</v>
      </c>
    </row>
    <row r="56" spans="1:5" x14ac:dyDescent="0.3">
      <c r="A56" s="3" t="s">
        <v>149</v>
      </c>
      <c r="B56" s="19" t="s">
        <v>325</v>
      </c>
      <c r="C56" s="9">
        <v>369818</v>
      </c>
      <c r="D56" s="9">
        <v>0</v>
      </c>
      <c r="E56" s="9">
        <v>117</v>
      </c>
    </row>
    <row r="57" spans="1:5" x14ac:dyDescent="0.3">
      <c r="A57" s="3" t="s">
        <v>149</v>
      </c>
      <c r="B57" s="19" t="s">
        <v>323</v>
      </c>
      <c r="C57" s="9">
        <v>653887</v>
      </c>
      <c r="D57" s="9">
        <v>0</v>
      </c>
      <c r="E57" s="9">
        <v>50</v>
      </c>
    </row>
    <row r="58" spans="1:5" x14ac:dyDescent="0.3">
      <c r="A58" s="3" t="s">
        <v>149</v>
      </c>
      <c r="B58" s="19" t="s">
        <v>324</v>
      </c>
      <c r="C58" s="9">
        <v>2789491</v>
      </c>
      <c r="D58" s="9">
        <v>0</v>
      </c>
      <c r="E58" s="9">
        <v>348</v>
      </c>
    </row>
    <row r="59" spans="1:5" x14ac:dyDescent="0.3">
      <c r="A59" s="3" t="s">
        <v>184</v>
      </c>
      <c r="B59" s="19" t="s">
        <v>320</v>
      </c>
      <c r="C59" s="9">
        <v>904493</v>
      </c>
      <c r="D59" s="9">
        <v>4006048</v>
      </c>
      <c r="E59" s="9">
        <v>0</v>
      </c>
    </row>
    <row r="60" spans="1:5" x14ac:dyDescent="0.3">
      <c r="A60" s="3" t="s">
        <v>184</v>
      </c>
      <c r="B60" s="19" t="s">
        <v>325</v>
      </c>
      <c r="C60" s="9">
        <v>1030901</v>
      </c>
      <c r="D60" s="9">
        <v>0</v>
      </c>
      <c r="E60" s="9">
        <v>133</v>
      </c>
    </row>
    <row r="61" spans="1:5" x14ac:dyDescent="0.3">
      <c r="A61" s="3" t="s">
        <v>184</v>
      </c>
      <c r="B61" s="19" t="s">
        <v>323</v>
      </c>
      <c r="C61" s="9">
        <v>738661</v>
      </c>
      <c r="D61" s="9">
        <v>0</v>
      </c>
      <c r="E61" s="9">
        <v>132</v>
      </c>
    </row>
    <row r="62" spans="1:5" x14ac:dyDescent="0.3">
      <c r="A62" s="3" t="s">
        <v>184</v>
      </c>
      <c r="B62" s="19" t="s">
        <v>321</v>
      </c>
      <c r="C62" s="9">
        <v>393494</v>
      </c>
      <c r="D62" s="9">
        <v>4851427</v>
      </c>
      <c r="E62" s="9">
        <v>0</v>
      </c>
    </row>
    <row r="63" spans="1:5" x14ac:dyDescent="0.3">
      <c r="A63" s="3" t="s">
        <v>184</v>
      </c>
      <c r="B63" s="19" t="s">
        <v>324</v>
      </c>
      <c r="C63" s="9">
        <v>2413083</v>
      </c>
      <c r="D63" s="9">
        <v>0</v>
      </c>
      <c r="E63" s="9">
        <v>297</v>
      </c>
    </row>
    <row r="64" spans="1:5" x14ac:dyDescent="0.3">
      <c r="A64" s="3" t="s">
        <v>185</v>
      </c>
      <c r="B64" s="19" t="s">
        <v>320</v>
      </c>
      <c r="C64" s="9">
        <v>879306</v>
      </c>
      <c r="D64" s="9">
        <v>7264622</v>
      </c>
      <c r="E64" s="9">
        <v>0</v>
      </c>
    </row>
    <row r="65" spans="1:5" x14ac:dyDescent="0.3">
      <c r="A65" s="3" t="s">
        <v>185</v>
      </c>
      <c r="B65" s="19" t="s">
        <v>325</v>
      </c>
      <c r="C65" s="9">
        <v>423907</v>
      </c>
      <c r="D65" s="9">
        <v>0</v>
      </c>
      <c r="E65" s="9">
        <v>105</v>
      </c>
    </row>
    <row r="66" spans="1:5" x14ac:dyDescent="0.3">
      <c r="A66" s="3" t="s">
        <v>185</v>
      </c>
      <c r="B66" s="19" t="s">
        <v>321</v>
      </c>
      <c r="C66" s="9">
        <v>352917</v>
      </c>
      <c r="D66" s="9">
        <v>3965855</v>
      </c>
      <c r="E66" s="9">
        <v>0</v>
      </c>
    </row>
    <row r="67" spans="1:5" x14ac:dyDescent="0.3">
      <c r="A67" s="3" t="s">
        <v>152</v>
      </c>
      <c r="B67" s="19" t="s">
        <v>320</v>
      </c>
      <c r="C67" s="9">
        <v>490923</v>
      </c>
      <c r="D67" s="9">
        <v>5697484</v>
      </c>
      <c r="E67" s="9">
        <v>0</v>
      </c>
    </row>
    <row r="68" spans="1:5" x14ac:dyDescent="0.3">
      <c r="A68" s="3" t="s">
        <v>152</v>
      </c>
      <c r="B68" s="19" t="s">
        <v>325</v>
      </c>
      <c r="C68" s="9">
        <v>1085946</v>
      </c>
      <c r="D68" s="9">
        <v>0</v>
      </c>
      <c r="E68" s="9">
        <v>124</v>
      </c>
    </row>
    <row r="69" spans="1:5" x14ac:dyDescent="0.3">
      <c r="A69" s="3" t="s">
        <v>153</v>
      </c>
      <c r="B69" s="19" t="s">
        <v>320</v>
      </c>
      <c r="C69" s="9">
        <v>418177</v>
      </c>
      <c r="D69" s="9">
        <v>4716507</v>
      </c>
      <c r="E69" s="9">
        <v>0</v>
      </c>
    </row>
    <row r="70" spans="1:5" x14ac:dyDescent="0.3">
      <c r="A70" s="3" t="s">
        <v>153</v>
      </c>
      <c r="B70" s="19" t="s">
        <v>325</v>
      </c>
      <c r="C70" s="9">
        <v>1072738</v>
      </c>
      <c r="D70" s="9">
        <v>0</v>
      </c>
      <c r="E70" s="9">
        <v>142</v>
      </c>
    </row>
    <row r="71" spans="1:5" x14ac:dyDescent="0.3">
      <c r="A71" s="3" t="s">
        <v>153</v>
      </c>
      <c r="B71" s="19" t="s">
        <v>321</v>
      </c>
      <c r="C71" s="9">
        <v>501662</v>
      </c>
      <c r="D71" s="9">
        <v>3401643</v>
      </c>
      <c r="E71" s="9">
        <v>0</v>
      </c>
    </row>
    <row r="72" spans="1:5" x14ac:dyDescent="0.3">
      <c r="A72" s="3" t="s">
        <v>116</v>
      </c>
      <c r="B72" s="19" t="s">
        <v>320</v>
      </c>
      <c r="C72" s="9">
        <v>496499</v>
      </c>
      <c r="D72" s="9">
        <v>7521711</v>
      </c>
      <c r="E72" s="9">
        <v>0</v>
      </c>
    </row>
    <row r="73" spans="1:5" x14ac:dyDescent="0.3">
      <c r="A73" s="3" t="s">
        <v>116</v>
      </c>
      <c r="B73" s="19" t="s">
        <v>325</v>
      </c>
      <c r="C73" s="9">
        <v>1137971</v>
      </c>
      <c r="D73" s="9">
        <v>0</v>
      </c>
      <c r="E73" s="9">
        <v>193</v>
      </c>
    </row>
    <row r="74" spans="1:5" x14ac:dyDescent="0.3">
      <c r="A74" s="3" t="s">
        <v>116</v>
      </c>
      <c r="B74" s="19" t="s">
        <v>321</v>
      </c>
      <c r="C74" s="9">
        <v>538229</v>
      </c>
      <c r="D74" s="9">
        <v>3081061</v>
      </c>
      <c r="E74" s="9">
        <v>0</v>
      </c>
    </row>
    <row r="75" spans="1:5" x14ac:dyDescent="0.3">
      <c r="A75" s="3" t="s">
        <v>117</v>
      </c>
      <c r="B75" s="19" t="s">
        <v>320</v>
      </c>
      <c r="C75" s="9">
        <v>812859</v>
      </c>
      <c r="D75" s="9">
        <v>5047204</v>
      </c>
      <c r="E75" s="9">
        <v>0</v>
      </c>
    </row>
    <row r="76" spans="1:5" x14ac:dyDescent="0.3">
      <c r="A76" s="3" t="s">
        <v>117</v>
      </c>
      <c r="B76" s="19" t="s">
        <v>325</v>
      </c>
      <c r="C76" s="9">
        <v>434147</v>
      </c>
      <c r="D76" s="9">
        <v>0</v>
      </c>
      <c r="E76" s="9">
        <v>181</v>
      </c>
    </row>
    <row r="77" spans="1:5" x14ac:dyDescent="0.3">
      <c r="A77" s="3" t="s">
        <v>156</v>
      </c>
      <c r="B77" s="19" t="s">
        <v>320</v>
      </c>
      <c r="C77" s="9">
        <v>575909</v>
      </c>
      <c r="D77" s="9">
        <v>6960619</v>
      </c>
      <c r="E77" s="9">
        <v>0</v>
      </c>
    </row>
    <row r="78" spans="1:5" x14ac:dyDescent="0.3">
      <c r="A78" s="3" t="s">
        <v>156</v>
      </c>
      <c r="B78" s="19" t="s">
        <v>325</v>
      </c>
      <c r="C78" s="9">
        <v>633586</v>
      </c>
      <c r="D78" s="9">
        <v>0</v>
      </c>
      <c r="E78" s="9">
        <v>122</v>
      </c>
    </row>
    <row r="79" spans="1:5" x14ac:dyDescent="0.3">
      <c r="A79" s="3" t="s">
        <v>156</v>
      </c>
      <c r="B79" s="19" t="s">
        <v>321</v>
      </c>
      <c r="C79" s="9">
        <v>359685</v>
      </c>
      <c r="D79" s="9">
        <v>3390847</v>
      </c>
      <c r="E79" s="9">
        <v>0</v>
      </c>
    </row>
    <row r="80" spans="1:5" x14ac:dyDescent="0.3">
      <c r="A80" s="3" t="s">
        <v>159</v>
      </c>
      <c r="B80" s="19" t="s">
        <v>320</v>
      </c>
      <c r="C80" s="9">
        <v>597133</v>
      </c>
      <c r="D80" s="9">
        <v>6502894</v>
      </c>
      <c r="E80" s="9">
        <v>0</v>
      </c>
    </row>
    <row r="81" spans="1:5" x14ac:dyDescent="0.3">
      <c r="A81" s="3" t="s">
        <v>159</v>
      </c>
      <c r="B81" s="19" t="s">
        <v>325</v>
      </c>
      <c r="C81" s="9">
        <v>974679</v>
      </c>
      <c r="D81" s="9">
        <v>0</v>
      </c>
      <c r="E81" s="9">
        <v>171</v>
      </c>
    </row>
    <row r="82" spans="1:5" x14ac:dyDescent="0.3">
      <c r="A82" s="3" t="s">
        <v>159</v>
      </c>
      <c r="B82" s="19" t="s">
        <v>321</v>
      </c>
      <c r="C82" s="9">
        <v>495122</v>
      </c>
      <c r="D82" s="9">
        <v>3837925</v>
      </c>
      <c r="E82" s="9">
        <v>0</v>
      </c>
    </row>
    <row r="83" spans="1:5" x14ac:dyDescent="0.3">
      <c r="A83" s="3" t="s">
        <v>160</v>
      </c>
      <c r="B83" s="19" t="s">
        <v>320</v>
      </c>
      <c r="C83" s="9">
        <v>726090</v>
      </c>
      <c r="D83" s="9">
        <v>6126113</v>
      </c>
      <c r="E83" s="9">
        <v>0</v>
      </c>
    </row>
    <row r="84" spans="1:5" x14ac:dyDescent="0.3">
      <c r="A84" s="3" t="s">
        <v>160</v>
      </c>
      <c r="B84" s="19" t="s">
        <v>325</v>
      </c>
      <c r="C84" s="9">
        <v>437068</v>
      </c>
      <c r="D84" s="9">
        <v>0</v>
      </c>
      <c r="E84" s="9">
        <v>153</v>
      </c>
    </row>
    <row r="85" spans="1:5" x14ac:dyDescent="0.3">
      <c r="A85" s="3" t="s">
        <v>160</v>
      </c>
      <c r="B85" s="19" t="s">
        <v>323</v>
      </c>
      <c r="C85" s="9">
        <v>612956</v>
      </c>
      <c r="D85" s="9">
        <v>0</v>
      </c>
      <c r="E85" s="9">
        <v>117</v>
      </c>
    </row>
    <row r="86" spans="1:5" x14ac:dyDescent="0.3">
      <c r="A86" s="3" t="s">
        <v>160</v>
      </c>
      <c r="B86" s="19" t="s">
        <v>324</v>
      </c>
      <c r="C86" s="9">
        <v>4381661</v>
      </c>
      <c r="D86" s="9">
        <v>0</v>
      </c>
      <c r="E86" s="9">
        <v>258</v>
      </c>
    </row>
    <row r="87" spans="1:5" x14ac:dyDescent="0.3">
      <c r="A87" s="3" t="s">
        <v>163</v>
      </c>
      <c r="B87" s="19" t="s">
        <v>320</v>
      </c>
      <c r="C87" s="9">
        <v>713160</v>
      </c>
      <c r="D87" s="9">
        <v>7502788</v>
      </c>
      <c r="E87" s="9">
        <v>0</v>
      </c>
    </row>
    <row r="88" spans="1:5" x14ac:dyDescent="0.3">
      <c r="A88" s="3" t="s">
        <v>163</v>
      </c>
      <c r="B88" s="19" t="s">
        <v>325</v>
      </c>
      <c r="C88" s="9">
        <v>505879</v>
      </c>
      <c r="D88" s="9">
        <v>0</v>
      </c>
      <c r="E88" s="9">
        <v>165</v>
      </c>
    </row>
    <row r="89" spans="1:5" x14ac:dyDescent="0.3">
      <c r="A89" s="3" t="s">
        <v>163</v>
      </c>
      <c r="B89" s="19" t="s">
        <v>323</v>
      </c>
      <c r="C89" s="9">
        <v>502353</v>
      </c>
      <c r="D89" s="9">
        <v>0</v>
      </c>
      <c r="E89" s="9">
        <v>110</v>
      </c>
    </row>
    <row r="90" spans="1:5" x14ac:dyDescent="0.3">
      <c r="A90" s="3" t="s">
        <v>163</v>
      </c>
      <c r="B90" s="19" t="s">
        <v>321</v>
      </c>
      <c r="C90" s="9">
        <v>331054</v>
      </c>
      <c r="D90" s="9">
        <v>2816134</v>
      </c>
      <c r="E90" s="9">
        <v>0</v>
      </c>
    </row>
    <row r="91" spans="1:5" x14ac:dyDescent="0.3">
      <c r="A91" s="3" t="s">
        <v>163</v>
      </c>
      <c r="B91" s="19" t="s">
        <v>324</v>
      </c>
      <c r="C91" s="9">
        <v>2886131</v>
      </c>
      <c r="D91" s="9">
        <v>0</v>
      </c>
      <c r="E91" s="9">
        <v>229</v>
      </c>
    </row>
    <row r="92" spans="1:5" x14ac:dyDescent="0.3">
      <c r="A92" s="3" t="s">
        <v>164</v>
      </c>
      <c r="B92" s="19" t="s">
        <v>320</v>
      </c>
      <c r="C92" s="9">
        <v>834936</v>
      </c>
      <c r="D92" s="9">
        <v>7819596</v>
      </c>
      <c r="E92" s="9">
        <v>0</v>
      </c>
    </row>
    <row r="93" spans="1:5" x14ac:dyDescent="0.3">
      <c r="A93" s="3" t="s">
        <v>164</v>
      </c>
      <c r="B93" s="19" t="s">
        <v>325</v>
      </c>
      <c r="C93" s="9">
        <v>538466</v>
      </c>
      <c r="D93" s="9">
        <v>0</v>
      </c>
      <c r="E93" s="9">
        <v>167</v>
      </c>
    </row>
    <row r="94" spans="1:5" x14ac:dyDescent="0.3">
      <c r="A94" s="3" t="s">
        <v>164</v>
      </c>
      <c r="B94" s="19" t="s">
        <v>323</v>
      </c>
      <c r="C94" s="9">
        <v>205098</v>
      </c>
      <c r="D94" s="9">
        <v>0</v>
      </c>
      <c r="E94" s="9">
        <v>148</v>
      </c>
    </row>
    <row r="95" spans="1:5" x14ac:dyDescent="0.3">
      <c r="A95" s="3" t="s">
        <v>164</v>
      </c>
      <c r="B95" s="19" t="s">
        <v>321</v>
      </c>
      <c r="C95" s="9">
        <v>265452</v>
      </c>
      <c r="D95" s="9">
        <v>2148726</v>
      </c>
      <c r="E95" s="9">
        <v>0</v>
      </c>
    </row>
    <row r="96" spans="1:5" x14ac:dyDescent="0.3">
      <c r="A96" s="3" t="s">
        <v>164</v>
      </c>
      <c r="B96" s="19" t="s">
        <v>324</v>
      </c>
      <c r="C96" s="9">
        <v>2155255</v>
      </c>
      <c r="D96" s="9">
        <v>0</v>
      </c>
      <c r="E96" s="9">
        <v>245</v>
      </c>
    </row>
    <row r="97" spans="1:5" x14ac:dyDescent="0.3">
      <c r="A97" s="3" t="s">
        <v>167</v>
      </c>
      <c r="B97" s="19" t="s">
        <v>320</v>
      </c>
      <c r="C97" s="9">
        <v>912829</v>
      </c>
      <c r="D97" s="9">
        <v>4721608</v>
      </c>
      <c r="E97" s="9">
        <v>0</v>
      </c>
    </row>
    <row r="98" spans="1:5" x14ac:dyDescent="0.3">
      <c r="A98" s="3" t="s">
        <v>167</v>
      </c>
      <c r="B98" s="19" t="s">
        <v>325</v>
      </c>
      <c r="C98" s="9">
        <v>1006206</v>
      </c>
      <c r="D98" s="9">
        <v>0</v>
      </c>
      <c r="E98" s="9">
        <v>120</v>
      </c>
    </row>
    <row r="99" spans="1:5" x14ac:dyDescent="0.3">
      <c r="A99" s="3" t="s">
        <v>167</v>
      </c>
      <c r="B99" s="19" t="s">
        <v>323</v>
      </c>
      <c r="C99" s="9">
        <v>307545</v>
      </c>
      <c r="D99" s="9">
        <v>0</v>
      </c>
      <c r="E99" s="9">
        <v>64</v>
      </c>
    </row>
    <row r="100" spans="1:5" x14ac:dyDescent="0.3">
      <c r="A100" s="3" t="s">
        <v>167</v>
      </c>
      <c r="B100" s="19" t="s">
        <v>324</v>
      </c>
      <c r="C100" s="9">
        <v>1741163</v>
      </c>
      <c r="D100" s="9">
        <v>0</v>
      </c>
      <c r="E100" s="9">
        <v>383</v>
      </c>
    </row>
    <row r="101" spans="1:5" x14ac:dyDescent="0.3">
      <c r="A101" s="3" t="s">
        <v>120</v>
      </c>
      <c r="B101" s="19" t="s">
        <v>320</v>
      </c>
      <c r="C101" s="9">
        <v>423090</v>
      </c>
      <c r="D101" s="9">
        <v>7478484</v>
      </c>
      <c r="E101" s="9">
        <v>0</v>
      </c>
    </row>
    <row r="102" spans="1:5" x14ac:dyDescent="0.3">
      <c r="A102" s="3" t="s">
        <v>120</v>
      </c>
      <c r="B102" s="19" t="s">
        <v>325</v>
      </c>
      <c r="C102" s="9">
        <v>538695</v>
      </c>
      <c r="D102" s="9">
        <v>0</v>
      </c>
      <c r="E102" s="9">
        <v>165</v>
      </c>
    </row>
    <row r="103" spans="1:5" x14ac:dyDescent="0.3">
      <c r="A103" s="3" t="s">
        <v>120</v>
      </c>
      <c r="B103" s="19" t="s">
        <v>323</v>
      </c>
      <c r="C103" s="9">
        <v>409504</v>
      </c>
      <c r="D103" s="9">
        <v>0</v>
      </c>
      <c r="E103" s="9">
        <v>54</v>
      </c>
    </row>
    <row r="104" spans="1:5" x14ac:dyDescent="0.3">
      <c r="A104" s="3" t="s">
        <v>120</v>
      </c>
      <c r="B104" s="19" t="s">
        <v>321</v>
      </c>
      <c r="C104" s="9">
        <v>256882</v>
      </c>
      <c r="D104" s="9">
        <v>2945915</v>
      </c>
      <c r="E104" s="9">
        <v>0</v>
      </c>
    </row>
    <row r="105" spans="1:5" x14ac:dyDescent="0.3">
      <c r="A105" s="3" t="s">
        <v>120</v>
      </c>
      <c r="B105" s="19" t="s">
        <v>324</v>
      </c>
      <c r="C105" s="9">
        <v>2882203</v>
      </c>
      <c r="D105" s="9">
        <v>0</v>
      </c>
      <c r="E105" s="9">
        <v>379</v>
      </c>
    </row>
    <row r="106" spans="1:5" x14ac:dyDescent="0.3">
      <c r="A106" s="3" t="s">
        <v>121</v>
      </c>
      <c r="B106" s="19" t="s">
        <v>320</v>
      </c>
      <c r="C106" s="9">
        <v>679683</v>
      </c>
      <c r="D106" s="9">
        <v>7709920</v>
      </c>
      <c r="E106" s="9">
        <v>0</v>
      </c>
    </row>
    <row r="107" spans="1:5" x14ac:dyDescent="0.3">
      <c r="A107" s="3" t="s">
        <v>121</v>
      </c>
      <c r="B107" s="19" t="s">
        <v>325</v>
      </c>
      <c r="C107" s="9">
        <v>421415</v>
      </c>
      <c r="D107" s="9">
        <v>0</v>
      </c>
      <c r="E107" s="9">
        <v>175</v>
      </c>
    </row>
    <row r="108" spans="1:5" x14ac:dyDescent="0.3">
      <c r="A108" s="3" t="s">
        <v>121</v>
      </c>
      <c r="B108" s="19" t="s">
        <v>323</v>
      </c>
      <c r="C108" s="9">
        <v>767514</v>
      </c>
      <c r="D108" s="9">
        <v>0</v>
      </c>
      <c r="E108" s="9">
        <v>142</v>
      </c>
    </row>
    <row r="109" spans="1:5" x14ac:dyDescent="0.3">
      <c r="A109" s="3" t="s">
        <v>121</v>
      </c>
      <c r="B109" s="19" t="s">
        <v>321</v>
      </c>
      <c r="C109" s="9">
        <v>343199</v>
      </c>
      <c r="D109" s="9">
        <v>2843565</v>
      </c>
      <c r="E109" s="9">
        <v>0</v>
      </c>
    </row>
    <row r="110" spans="1:5" x14ac:dyDescent="0.3">
      <c r="A110" s="3" t="s">
        <v>121</v>
      </c>
      <c r="B110" s="19" t="s">
        <v>324</v>
      </c>
      <c r="C110" s="9">
        <v>3456057</v>
      </c>
      <c r="D110" s="9">
        <v>0</v>
      </c>
      <c r="E110" s="9">
        <v>237</v>
      </c>
    </row>
    <row r="111" spans="1:5" x14ac:dyDescent="0.3">
      <c r="A111" s="3" t="s">
        <v>170</v>
      </c>
      <c r="B111" s="19" t="s">
        <v>320</v>
      </c>
      <c r="C111" s="9">
        <v>476905</v>
      </c>
      <c r="D111" s="9">
        <v>7886908</v>
      </c>
      <c r="E111" s="9">
        <v>0</v>
      </c>
    </row>
    <row r="112" spans="1:5" x14ac:dyDescent="0.3">
      <c r="A112" s="3" t="s">
        <v>170</v>
      </c>
      <c r="B112" s="19" t="s">
        <v>323</v>
      </c>
      <c r="C112" s="9">
        <v>655670</v>
      </c>
      <c r="D112" s="9">
        <v>0</v>
      </c>
      <c r="E112" s="9">
        <v>61</v>
      </c>
    </row>
    <row r="113" spans="1:5" x14ac:dyDescent="0.3">
      <c r="A113" s="3" t="s">
        <v>170</v>
      </c>
      <c r="B113" s="19" t="s">
        <v>324</v>
      </c>
      <c r="C113" s="9">
        <v>2376448</v>
      </c>
      <c r="D113" s="9">
        <v>0</v>
      </c>
      <c r="E113" s="9">
        <v>379</v>
      </c>
    </row>
    <row r="114" spans="1:5" x14ac:dyDescent="0.3">
      <c r="A114" s="3" t="s">
        <v>188</v>
      </c>
      <c r="B114" s="19" t="s">
        <v>320</v>
      </c>
      <c r="C114" s="9">
        <v>543771</v>
      </c>
      <c r="D114" s="9">
        <v>7052606</v>
      </c>
      <c r="E114" s="9">
        <v>0</v>
      </c>
    </row>
    <row r="115" spans="1:5" x14ac:dyDescent="0.3">
      <c r="A115" s="3" t="s">
        <v>188</v>
      </c>
      <c r="B115" s="19" t="s">
        <v>323</v>
      </c>
      <c r="C115" s="9">
        <v>591602</v>
      </c>
      <c r="D115" s="9">
        <v>0</v>
      </c>
      <c r="E115" s="9">
        <v>64</v>
      </c>
    </row>
    <row r="116" spans="1:5" x14ac:dyDescent="0.3">
      <c r="A116" s="3" t="s">
        <v>188</v>
      </c>
      <c r="B116" s="19" t="s">
        <v>321</v>
      </c>
      <c r="C116" s="9">
        <v>438453</v>
      </c>
      <c r="D116" s="9">
        <v>4321086</v>
      </c>
      <c r="E116" s="9">
        <v>0</v>
      </c>
    </row>
    <row r="117" spans="1:5" x14ac:dyDescent="0.3">
      <c r="A117" s="3" t="s">
        <v>188</v>
      </c>
      <c r="B117" s="19" t="s">
        <v>324</v>
      </c>
      <c r="C117" s="9">
        <v>1765328</v>
      </c>
      <c r="D117" s="9">
        <v>0</v>
      </c>
      <c r="E117" s="9">
        <v>334</v>
      </c>
    </row>
    <row r="118" spans="1:5" x14ac:dyDescent="0.3">
      <c r="A118" s="3" t="s">
        <v>242</v>
      </c>
      <c r="B118" s="19" t="s">
        <v>320</v>
      </c>
      <c r="C118" s="9">
        <v>674672</v>
      </c>
      <c r="D118" s="9">
        <v>4697045</v>
      </c>
      <c r="E118" s="9">
        <v>0</v>
      </c>
    </row>
    <row r="119" spans="1:5" x14ac:dyDescent="0.3">
      <c r="A119" s="3" t="s">
        <v>242</v>
      </c>
      <c r="B119" s="19" t="s">
        <v>321</v>
      </c>
      <c r="C119" s="9">
        <v>612103</v>
      </c>
      <c r="D119" s="9">
        <v>3181490</v>
      </c>
      <c r="E119" s="9">
        <v>0</v>
      </c>
    </row>
    <row r="120" spans="1:5" x14ac:dyDescent="0.3">
      <c r="A120" s="3" t="s">
        <v>258</v>
      </c>
      <c r="B120" s="19" t="s">
        <v>320</v>
      </c>
      <c r="C120" s="9">
        <v>675409</v>
      </c>
      <c r="D120" s="9">
        <v>6875158</v>
      </c>
      <c r="E120" s="9">
        <v>0</v>
      </c>
    </row>
    <row r="121" spans="1:5" x14ac:dyDescent="0.3">
      <c r="A121" s="3" t="s">
        <v>208</v>
      </c>
      <c r="B121" s="19" t="s">
        <v>320</v>
      </c>
      <c r="C121" s="9">
        <v>869193</v>
      </c>
      <c r="D121" s="9">
        <v>6766273</v>
      </c>
      <c r="E121" s="9">
        <v>0</v>
      </c>
    </row>
    <row r="122" spans="1:5" x14ac:dyDescent="0.3">
      <c r="A122" s="3" t="s">
        <v>208</v>
      </c>
      <c r="B122" s="19" t="s">
        <v>321</v>
      </c>
      <c r="C122" s="9">
        <v>526697</v>
      </c>
      <c r="D122" s="9">
        <v>4133553</v>
      </c>
      <c r="E122" s="9">
        <v>0</v>
      </c>
    </row>
    <row r="123" spans="1:5" x14ac:dyDescent="0.3">
      <c r="A123" s="3" t="s">
        <v>209</v>
      </c>
      <c r="B123" s="19" t="s">
        <v>320</v>
      </c>
      <c r="C123" s="9">
        <v>730527</v>
      </c>
      <c r="D123" s="9">
        <v>7845563</v>
      </c>
      <c r="E123" s="9">
        <v>0</v>
      </c>
    </row>
    <row r="124" spans="1:5" x14ac:dyDescent="0.3">
      <c r="A124" s="3" t="s">
        <v>209</v>
      </c>
      <c r="B124" s="19" t="s">
        <v>321</v>
      </c>
      <c r="C124" s="9">
        <v>348556</v>
      </c>
      <c r="D124" s="9">
        <v>4285352</v>
      </c>
      <c r="E124" s="9">
        <v>0</v>
      </c>
    </row>
    <row r="125" spans="1:5" x14ac:dyDescent="0.3">
      <c r="A125" s="3" t="s">
        <v>125</v>
      </c>
      <c r="B125" s="19" t="s">
        <v>320</v>
      </c>
      <c r="C125" s="9">
        <v>546734</v>
      </c>
      <c r="D125" s="9">
        <v>6167519</v>
      </c>
      <c r="E125" s="9">
        <v>0</v>
      </c>
    </row>
    <row r="126" spans="1:5" x14ac:dyDescent="0.3">
      <c r="A126" s="3" t="s">
        <v>126</v>
      </c>
      <c r="B126" s="19" t="s">
        <v>320</v>
      </c>
      <c r="C126" s="9">
        <v>449996</v>
      </c>
      <c r="D126" s="9">
        <v>7889121</v>
      </c>
      <c r="E126" s="9">
        <v>0</v>
      </c>
    </row>
    <row r="127" spans="1:5" x14ac:dyDescent="0.3">
      <c r="A127" s="3" t="s">
        <v>126</v>
      </c>
      <c r="B127" s="19" t="s">
        <v>321</v>
      </c>
      <c r="C127" s="9">
        <v>369024</v>
      </c>
      <c r="D127" s="9">
        <v>4269086</v>
      </c>
      <c r="E127" s="9">
        <v>0</v>
      </c>
    </row>
    <row r="128" spans="1:5" x14ac:dyDescent="0.3">
      <c r="A128" s="3" t="s">
        <v>176</v>
      </c>
      <c r="B128" s="19" t="s">
        <v>320</v>
      </c>
      <c r="C128" s="9">
        <v>588184</v>
      </c>
      <c r="D128" s="9">
        <v>7387969</v>
      </c>
      <c r="E128" s="9">
        <v>0</v>
      </c>
    </row>
    <row r="129" spans="1:5" x14ac:dyDescent="0.3">
      <c r="A129" s="3" t="s">
        <v>176</v>
      </c>
      <c r="B129" s="19" t="s">
        <v>325</v>
      </c>
      <c r="C129" s="9">
        <v>697181</v>
      </c>
      <c r="D129" s="9">
        <v>0</v>
      </c>
      <c r="E129" s="9">
        <v>182</v>
      </c>
    </row>
    <row r="130" spans="1:5" x14ac:dyDescent="0.3">
      <c r="A130" s="3" t="s">
        <v>176</v>
      </c>
      <c r="B130" s="19" t="s">
        <v>321</v>
      </c>
      <c r="C130" s="9">
        <v>430251</v>
      </c>
      <c r="D130" s="9">
        <v>4965028</v>
      </c>
      <c r="E130" s="9">
        <v>0</v>
      </c>
    </row>
    <row r="131" spans="1:5" x14ac:dyDescent="0.3">
      <c r="A131" s="3" t="s">
        <v>129</v>
      </c>
      <c r="B131" s="19" t="s">
        <v>320</v>
      </c>
      <c r="C131" s="9">
        <v>915689</v>
      </c>
      <c r="D131" s="9">
        <v>4813664</v>
      </c>
      <c r="E131" s="9">
        <v>0</v>
      </c>
    </row>
    <row r="132" spans="1:5" x14ac:dyDescent="0.3">
      <c r="A132" s="3" t="s">
        <v>129</v>
      </c>
      <c r="B132" s="19" t="s">
        <v>325</v>
      </c>
      <c r="C132" s="9">
        <v>359075</v>
      </c>
      <c r="D132" s="9">
        <v>0</v>
      </c>
      <c r="E132" s="9">
        <v>169</v>
      </c>
    </row>
    <row r="133" spans="1:5" x14ac:dyDescent="0.3">
      <c r="A133" s="3" t="s">
        <v>129</v>
      </c>
      <c r="B133" s="19" t="s">
        <v>322</v>
      </c>
      <c r="C133" s="9">
        <v>141097</v>
      </c>
      <c r="D133" s="9">
        <v>0</v>
      </c>
      <c r="E133" s="9">
        <v>0</v>
      </c>
    </row>
    <row r="134" spans="1:5" x14ac:dyDescent="0.3">
      <c r="A134" s="3" t="s">
        <v>129</v>
      </c>
      <c r="B134" s="19" t="s">
        <v>323</v>
      </c>
      <c r="C134" s="9">
        <v>327502</v>
      </c>
      <c r="D134" s="9">
        <v>0</v>
      </c>
      <c r="E134" s="9">
        <v>96</v>
      </c>
    </row>
    <row r="135" spans="1:5" x14ac:dyDescent="0.3">
      <c r="A135" s="3" t="s">
        <v>129</v>
      </c>
      <c r="B135" s="19" t="s">
        <v>324</v>
      </c>
      <c r="C135" s="9">
        <v>3870199</v>
      </c>
      <c r="D135" s="9">
        <v>0</v>
      </c>
      <c r="E135" s="9">
        <v>384</v>
      </c>
    </row>
    <row r="136" spans="1:5" x14ac:dyDescent="0.3">
      <c r="A136" s="3" t="s">
        <v>130</v>
      </c>
      <c r="B136" s="19" t="s">
        <v>320</v>
      </c>
      <c r="C136" s="9">
        <v>866424</v>
      </c>
      <c r="D136" s="9">
        <v>5441100</v>
      </c>
      <c r="E136" s="9">
        <v>0</v>
      </c>
    </row>
    <row r="137" spans="1:5" x14ac:dyDescent="0.3">
      <c r="A137" s="3" t="s">
        <v>130</v>
      </c>
      <c r="B137" s="19" t="s">
        <v>325</v>
      </c>
      <c r="C137" s="9">
        <v>459310</v>
      </c>
      <c r="D137" s="9">
        <v>0</v>
      </c>
      <c r="E137" s="9">
        <v>130</v>
      </c>
    </row>
    <row r="138" spans="1:5" x14ac:dyDescent="0.3">
      <c r="A138" s="3" t="s">
        <v>130</v>
      </c>
      <c r="B138" s="19" t="s">
        <v>322</v>
      </c>
      <c r="C138" s="9">
        <v>180409</v>
      </c>
      <c r="D138" s="9">
        <v>0</v>
      </c>
      <c r="E138" s="9">
        <v>0</v>
      </c>
    </row>
    <row r="139" spans="1:5" x14ac:dyDescent="0.3">
      <c r="A139" s="3" t="s">
        <v>130</v>
      </c>
      <c r="B139" s="19" t="s">
        <v>323</v>
      </c>
      <c r="C139" s="9">
        <v>474882</v>
      </c>
      <c r="D139" s="9">
        <v>0</v>
      </c>
      <c r="E139" s="9">
        <v>76</v>
      </c>
    </row>
    <row r="140" spans="1:5" x14ac:dyDescent="0.3">
      <c r="A140" s="3" t="s">
        <v>130</v>
      </c>
      <c r="B140" s="19" t="s">
        <v>321</v>
      </c>
      <c r="C140" s="9">
        <v>439807</v>
      </c>
      <c r="D140" s="9">
        <v>2688578</v>
      </c>
      <c r="E140" s="9">
        <v>0</v>
      </c>
    </row>
    <row r="141" spans="1:5" x14ac:dyDescent="0.3">
      <c r="A141" s="3" t="s">
        <v>130</v>
      </c>
      <c r="B141" s="19" t="s">
        <v>324</v>
      </c>
      <c r="C141" s="9">
        <v>2308047</v>
      </c>
      <c r="D141" s="9">
        <v>0</v>
      </c>
      <c r="E141" s="9">
        <v>215</v>
      </c>
    </row>
    <row r="142" spans="1:5" x14ac:dyDescent="0.3">
      <c r="A142" s="3" t="s">
        <v>133</v>
      </c>
      <c r="B142" s="19" t="s">
        <v>320</v>
      </c>
      <c r="C142" s="9">
        <v>622405</v>
      </c>
      <c r="D142" s="9">
        <v>7976289</v>
      </c>
      <c r="E142" s="9">
        <v>0</v>
      </c>
    </row>
    <row r="143" spans="1:5" x14ac:dyDescent="0.3">
      <c r="A143" s="3" t="s">
        <v>133</v>
      </c>
      <c r="B143" s="19" t="s">
        <v>325</v>
      </c>
      <c r="C143" s="9">
        <v>918456</v>
      </c>
      <c r="D143" s="9">
        <v>0</v>
      </c>
      <c r="E143" s="9">
        <v>169</v>
      </c>
    </row>
    <row r="144" spans="1:5" x14ac:dyDescent="0.3">
      <c r="A144" s="3" t="s">
        <v>133</v>
      </c>
      <c r="B144" s="19" t="s">
        <v>322</v>
      </c>
      <c r="C144" s="9">
        <v>195111</v>
      </c>
      <c r="D144" s="9">
        <v>0</v>
      </c>
      <c r="E144" s="9">
        <v>0</v>
      </c>
    </row>
    <row r="145" spans="1:5" x14ac:dyDescent="0.3">
      <c r="A145" s="3" t="s">
        <v>133</v>
      </c>
      <c r="B145" s="19" t="s">
        <v>323</v>
      </c>
      <c r="C145" s="9">
        <v>419263</v>
      </c>
      <c r="D145" s="9">
        <v>0</v>
      </c>
      <c r="E145" s="9">
        <v>83</v>
      </c>
    </row>
    <row r="146" spans="1:5" x14ac:dyDescent="0.3">
      <c r="A146" s="3" t="s">
        <v>133</v>
      </c>
      <c r="B146" s="19" t="s">
        <v>321</v>
      </c>
      <c r="C146" s="9">
        <v>457788</v>
      </c>
      <c r="D146" s="9">
        <v>3546840</v>
      </c>
      <c r="E146" s="9">
        <v>0</v>
      </c>
    </row>
    <row r="147" spans="1:5" x14ac:dyDescent="0.3">
      <c r="A147" s="3" t="s">
        <v>133</v>
      </c>
      <c r="B147" s="19" t="s">
        <v>324</v>
      </c>
      <c r="C147" s="9">
        <v>4057063</v>
      </c>
      <c r="D147" s="9">
        <v>0</v>
      </c>
      <c r="E147" s="9">
        <v>351</v>
      </c>
    </row>
    <row r="148" spans="1:5" x14ac:dyDescent="0.3">
      <c r="A148" s="3" t="s">
        <v>134</v>
      </c>
      <c r="B148" s="19" t="s">
        <v>320</v>
      </c>
      <c r="C148" s="9">
        <v>824516</v>
      </c>
      <c r="D148" s="9">
        <v>7373361</v>
      </c>
      <c r="E148" s="9">
        <v>0</v>
      </c>
    </row>
    <row r="149" spans="1:5" x14ac:dyDescent="0.3">
      <c r="A149" s="3" t="s">
        <v>134</v>
      </c>
      <c r="B149" s="19" t="s">
        <v>325</v>
      </c>
      <c r="C149" s="9">
        <v>668401</v>
      </c>
      <c r="D149" s="9">
        <v>0</v>
      </c>
      <c r="E149" s="9">
        <v>161</v>
      </c>
    </row>
    <row r="150" spans="1:5" x14ac:dyDescent="0.3">
      <c r="A150" s="3" t="s">
        <v>134</v>
      </c>
      <c r="B150" s="19" t="s">
        <v>322</v>
      </c>
      <c r="C150" s="9">
        <v>317842</v>
      </c>
      <c r="D150" s="9">
        <v>0</v>
      </c>
      <c r="E150" s="9">
        <v>0</v>
      </c>
    </row>
    <row r="151" spans="1:5" x14ac:dyDescent="0.3">
      <c r="A151" s="3" t="s">
        <v>134</v>
      </c>
      <c r="B151" s="19" t="s">
        <v>323</v>
      </c>
      <c r="C151" s="9">
        <v>749777</v>
      </c>
      <c r="D151" s="9">
        <v>0</v>
      </c>
      <c r="E151" s="9">
        <v>93</v>
      </c>
    </row>
    <row r="152" spans="1:5" x14ac:dyDescent="0.3">
      <c r="A152" s="3" t="s">
        <v>134</v>
      </c>
      <c r="B152" s="19" t="s">
        <v>324</v>
      </c>
      <c r="C152" s="9">
        <v>1935060</v>
      </c>
      <c r="D152" s="9">
        <v>0</v>
      </c>
      <c r="E152" s="9">
        <v>347</v>
      </c>
    </row>
    <row r="153" spans="1:5" x14ac:dyDescent="0.3">
      <c r="A153" s="3" t="s">
        <v>137</v>
      </c>
      <c r="B153" s="19" t="s">
        <v>320</v>
      </c>
      <c r="C153" s="9">
        <v>679817</v>
      </c>
      <c r="D153" s="9">
        <v>6154886</v>
      </c>
      <c r="E153" s="9">
        <v>0</v>
      </c>
    </row>
    <row r="154" spans="1:5" x14ac:dyDescent="0.3">
      <c r="A154" s="3" t="s">
        <v>137</v>
      </c>
      <c r="B154" s="19" t="s">
        <v>323</v>
      </c>
      <c r="C154" s="9">
        <v>327716</v>
      </c>
      <c r="D154" s="9">
        <v>0</v>
      </c>
      <c r="E154" s="9">
        <v>113</v>
      </c>
    </row>
    <row r="155" spans="1:5" x14ac:dyDescent="0.3">
      <c r="A155" s="3" t="s">
        <v>137</v>
      </c>
      <c r="B155" s="19" t="s">
        <v>321</v>
      </c>
      <c r="C155" s="9">
        <v>323165</v>
      </c>
      <c r="D155" s="9">
        <v>4857948</v>
      </c>
      <c r="E155" s="9">
        <v>0</v>
      </c>
    </row>
    <row r="156" spans="1:5" x14ac:dyDescent="0.3">
      <c r="A156" s="3" t="s">
        <v>137</v>
      </c>
      <c r="B156" s="19" t="s">
        <v>324</v>
      </c>
      <c r="C156" s="9">
        <v>4457346</v>
      </c>
      <c r="D156" s="9">
        <v>0</v>
      </c>
      <c r="E156" s="9">
        <v>205</v>
      </c>
    </row>
    <row r="157" spans="1:5" x14ac:dyDescent="0.3">
      <c r="A157" s="3" t="s">
        <v>138</v>
      </c>
      <c r="B157" s="19" t="s">
        <v>320</v>
      </c>
      <c r="C157" s="9">
        <v>939675</v>
      </c>
      <c r="D157" s="9">
        <v>4038386</v>
      </c>
      <c r="E157" s="9">
        <v>0</v>
      </c>
    </row>
    <row r="158" spans="1:5" x14ac:dyDescent="0.3">
      <c r="A158" s="3" t="s">
        <v>138</v>
      </c>
      <c r="B158" s="19" t="s">
        <v>321</v>
      </c>
      <c r="C158" s="9">
        <v>479596</v>
      </c>
      <c r="D158" s="9">
        <v>4917529</v>
      </c>
      <c r="E158" s="9">
        <v>0</v>
      </c>
    </row>
    <row r="159" spans="1:5" x14ac:dyDescent="0.3">
      <c r="A159" s="3" t="s">
        <v>138</v>
      </c>
      <c r="B159" s="19" t="s">
        <v>324</v>
      </c>
      <c r="C159" s="9">
        <v>2717838</v>
      </c>
      <c r="D159" s="9">
        <v>0</v>
      </c>
      <c r="E159" s="9">
        <v>268</v>
      </c>
    </row>
    <row r="160" spans="1:5" x14ac:dyDescent="0.3">
      <c r="A160" s="3" t="s">
        <v>269</v>
      </c>
      <c r="B160" s="19" t="s">
        <v>320</v>
      </c>
      <c r="C160" s="9">
        <v>916320</v>
      </c>
      <c r="D160" s="9">
        <v>6510475</v>
      </c>
      <c r="E160" s="9">
        <v>0</v>
      </c>
    </row>
    <row r="161" spans="1:5" x14ac:dyDescent="0.3">
      <c r="A161" s="3" t="s">
        <v>269</v>
      </c>
      <c r="B161" s="19" t="s">
        <v>324</v>
      </c>
      <c r="C161" s="9">
        <v>3590233</v>
      </c>
      <c r="D161" s="9">
        <v>0</v>
      </c>
      <c r="E161" s="9">
        <v>244</v>
      </c>
    </row>
    <row r="162" spans="1:5" x14ac:dyDescent="0.3">
      <c r="A162" s="3" t="s">
        <v>296</v>
      </c>
      <c r="B162" s="19" t="s">
        <v>320</v>
      </c>
      <c r="C162" s="9">
        <v>884998</v>
      </c>
      <c r="D162" s="9">
        <v>6246699</v>
      </c>
      <c r="E162" s="9">
        <v>0</v>
      </c>
    </row>
    <row r="163" spans="1:5" x14ac:dyDescent="0.3">
      <c r="A163" s="3" t="s">
        <v>296</v>
      </c>
      <c r="B163" s="19" t="s">
        <v>321</v>
      </c>
      <c r="C163" s="9">
        <v>598402</v>
      </c>
      <c r="D163" s="9">
        <v>3125716</v>
      </c>
      <c r="E163" s="9">
        <v>0</v>
      </c>
    </row>
    <row r="164" spans="1:5" x14ac:dyDescent="0.3">
      <c r="A164" s="3" t="s">
        <v>296</v>
      </c>
      <c r="B164" s="19" t="s">
        <v>324</v>
      </c>
      <c r="C164" s="9">
        <v>1823345</v>
      </c>
      <c r="D164" s="9">
        <v>0</v>
      </c>
      <c r="E164" s="9">
        <v>341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9D993-72D6-4C15-9591-6DDEB90A43AF}">
  <sheetPr codeName="Sheet10"/>
  <dimension ref="A1:E1"/>
  <sheetViews>
    <sheetView workbookViewId="0">
      <selection activeCell="L4" sqref="L4"/>
    </sheetView>
  </sheetViews>
  <sheetFormatPr defaultRowHeight="14.4" x14ac:dyDescent="0.3"/>
  <cols>
    <col min="1" max="1" width="5.77734375" bestFit="1" customWidth="1"/>
    <col min="2" max="2" width="4.6640625" bestFit="1" customWidth="1"/>
    <col min="3" max="3" width="7.5546875" bestFit="1" customWidth="1"/>
    <col min="4" max="4" width="7.77734375" bestFit="1" customWidth="1"/>
    <col min="5" max="5" width="8.33203125" bestFit="1" customWidth="1"/>
  </cols>
  <sheetData>
    <row r="1" spans="1:5" s="33" customFormat="1" x14ac:dyDescent="0.3">
      <c r="A1" s="33" t="s">
        <v>379</v>
      </c>
      <c r="B1" s="33" t="s">
        <v>380</v>
      </c>
      <c r="C1" s="33" t="s">
        <v>366</v>
      </c>
      <c r="D1" s="33" t="s">
        <v>381</v>
      </c>
      <c r="E1" s="33" t="s">
        <v>382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RunDataValidation">
                <anchor moveWithCells="1" sizeWithCells="1">
                  <from>
                    <xdr:col>6</xdr:col>
                    <xdr:colOff>0</xdr:colOff>
                    <xdr:row>1</xdr:row>
                    <xdr:rowOff>0</xdr:rowOff>
                  </from>
                  <to>
                    <xdr:col>9</xdr:col>
                    <xdr:colOff>121920</xdr:colOff>
                    <xdr:row>5</xdr:row>
                    <xdr:rowOff>175260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4E98-2720-4338-AA72-AAB96082F64E}">
  <sheetPr codeName="Sheet12"/>
  <dimension ref="A1:B3746"/>
  <sheetViews>
    <sheetView workbookViewId="0">
      <selection activeCell="E7" sqref="E7"/>
    </sheetView>
  </sheetViews>
  <sheetFormatPr defaultRowHeight="14.4" x14ac:dyDescent="0.3"/>
  <cols>
    <col min="1" max="1" width="25.44140625" style="2" bestFit="1" customWidth="1"/>
    <col min="2" max="2" width="22.44140625" style="2" bestFit="1" customWidth="1"/>
    <col min="3" max="16384" width="8.88671875" style="2"/>
  </cols>
  <sheetData>
    <row r="1" spans="1:2" x14ac:dyDescent="0.3">
      <c r="A1" s="2" t="s">
        <v>383</v>
      </c>
      <c r="B1" s="2" t="s">
        <v>385</v>
      </c>
    </row>
    <row r="2" spans="1:2" x14ac:dyDescent="0.3">
      <c r="A2" s="39">
        <v>45292</v>
      </c>
      <c r="B2" s="19">
        <v>6106457</v>
      </c>
    </row>
    <row r="3" spans="1:2" x14ac:dyDescent="0.3">
      <c r="A3" s="40" t="s">
        <v>95</v>
      </c>
      <c r="B3" s="19"/>
    </row>
    <row r="4" spans="1:2" x14ac:dyDescent="0.3">
      <c r="A4" s="41" t="s">
        <v>97</v>
      </c>
      <c r="B4" s="19">
        <v>70620</v>
      </c>
    </row>
    <row r="5" spans="1:2" x14ac:dyDescent="0.3">
      <c r="A5" s="41" t="s">
        <v>96</v>
      </c>
      <c r="B5" s="19">
        <v>66880</v>
      </c>
    </row>
    <row r="6" spans="1:2" x14ac:dyDescent="0.3">
      <c r="A6" s="41" t="s">
        <v>100</v>
      </c>
      <c r="B6" s="19">
        <v>56448</v>
      </c>
    </row>
    <row r="7" spans="1:2" x14ac:dyDescent="0.3">
      <c r="A7" s="40" t="s">
        <v>80</v>
      </c>
      <c r="B7" s="19"/>
    </row>
    <row r="8" spans="1:2" x14ac:dyDescent="0.3">
      <c r="A8" s="41" t="s">
        <v>99</v>
      </c>
      <c r="B8" s="19">
        <v>53033</v>
      </c>
    </row>
    <row r="9" spans="1:2" x14ac:dyDescent="0.3">
      <c r="A9" s="41" t="s">
        <v>97</v>
      </c>
      <c r="B9" s="19">
        <v>89518</v>
      </c>
    </row>
    <row r="10" spans="1:2" x14ac:dyDescent="0.3">
      <c r="A10" s="41" t="s">
        <v>98</v>
      </c>
      <c r="B10" s="19">
        <v>25840</v>
      </c>
    </row>
    <row r="11" spans="1:2" x14ac:dyDescent="0.3">
      <c r="A11" s="41" t="s">
        <v>96</v>
      </c>
      <c r="B11" s="19">
        <v>34314</v>
      </c>
    </row>
    <row r="12" spans="1:2" x14ac:dyDescent="0.3">
      <c r="A12" s="41" t="s">
        <v>100</v>
      </c>
      <c r="B12" s="19">
        <v>82368</v>
      </c>
    </row>
    <row r="13" spans="1:2" x14ac:dyDescent="0.3">
      <c r="A13" s="40" t="s">
        <v>88</v>
      </c>
      <c r="B13" s="19"/>
    </row>
    <row r="14" spans="1:2" x14ac:dyDescent="0.3">
      <c r="A14" s="41" t="s">
        <v>99</v>
      </c>
      <c r="B14" s="19">
        <v>58400</v>
      </c>
    </row>
    <row r="15" spans="1:2" x14ac:dyDescent="0.3">
      <c r="A15" s="41" t="s">
        <v>97</v>
      </c>
      <c r="B15" s="19">
        <v>82368</v>
      </c>
    </row>
    <row r="16" spans="1:2" x14ac:dyDescent="0.3">
      <c r="A16" s="41" t="s">
        <v>98</v>
      </c>
      <c r="B16" s="19">
        <v>24805</v>
      </c>
    </row>
    <row r="17" spans="1:2" x14ac:dyDescent="0.3">
      <c r="A17" s="41" t="s">
        <v>96</v>
      </c>
      <c r="B17" s="19">
        <v>40986</v>
      </c>
    </row>
    <row r="18" spans="1:2" x14ac:dyDescent="0.3">
      <c r="A18" s="41" t="s">
        <v>100</v>
      </c>
      <c r="B18" s="19">
        <v>79398</v>
      </c>
    </row>
    <row r="19" spans="1:2" x14ac:dyDescent="0.3">
      <c r="A19" s="40" t="s">
        <v>92</v>
      </c>
      <c r="B19" s="19"/>
    </row>
    <row r="20" spans="1:2" x14ac:dyDescent="0.3">
      <c r="A20" s="41" t="s">
        <v>99</v>
      </c>
      <c r="B20" s="19">
        <v>249936</v>
      </c>
    </row>
    <row r="21" spans="1:2" x14ac:dyDescent="0.3">
      <c r="A21" s="41" t="s">
        <v>97</v>
      </c>
      <c r="B21" s="19">
        <v>301920</v>
      </c>
    </row>
    <row r="22" spans="1:2" x14ac:dyDescent="0.3">
      <c r="A22" s="41" t="s">
        <v>96</v>
      </c>
      <c r="B22" s="19">
        <v>299820</v>
      </c>
    </row>
    <row r="23" spans="1:2" x14ac:dyDescent="0.3">
      <c r="A23" s="41" t="s">
        <v>100</v>
      </c>
      <c r="B23" s="19">
        <v>271519</v>
      </c>
    </row>
    <row r="24" spans="1:2" x14ac:dyDescent="0.3">
      <c r="A24" s="40" t="s">
        <v>93</v>
      </c>
      <c r="B24" s="19"/>
    </row>
    <row r="25" spans="1:2" x14ac:dyDescent="0.3">
      <c r="A25" s="41" t="s">
        <v>99</v>
      </c>
      <c r="B25" s="19">
        <v>257907</v>
      </c>
    </row>
    <row r="26" spans="1:2" x14ac:dyDescent="0.3">
      <c r="A26" s="41" t="s">
        <v>97</v>
      </c>
      <c r="B26" s="19">
        <v>279699</v>
      </c>
    </row>
    <row r="27" spans="1:2" x14ac:dyDescent="0.3">
      <c r="A27" s="41" t="s">
        <v>96</v>
      </c>
      <c r="B27" s="19">
        <v>307500</v>
      </c>
    </row>
    <row r="28" spans="1:2" x14ac:dyDescent="0.3">
      <c r="A28" s="41" t="s">
        <v>100</v>
      </c>
      <c r="B28" s="19">
        <v>255424</v>
      </c>
    </row>
    <row r="29" spans="1:2" x14ac:dyDescent="0.3">
      <c r="A29" s="40" t="s">
        <v>89</v>
      </c>
      <c r="B29" s="19"/>
    </row>
    <row r="30" spans="1:2" x14ac:dyDescent="0.3">
      <c r="A30" s="41" t="s">
        <v>99</v>
      </c>
      <c r="B30" s="19">
        <v>53152</v>
      </c>
    </row>
    <row r="31" spans="1:2" x14ac:dyDescent="0.3">
      <c r="A31" s="41" t="s">
        <v>97</v>
      </c>
      <c r="B31" s="19">
        <v>104890</v>
      </c>
    </row>
    <row r="32" spans="1:2" x14ac:dyDescent="0.3">
      <c r="A32" s="41" t="s">
        <v>98</v>
      </c>
      <c r="B32" s="19">
        <v>25632</v>
      </c>
    </row>
    <row r="33" spans="1:2" x14ac:dyDescent="0.3">
      <c r="A33" s="41" t="s">
        <v>96</v>
      </c>
      <c r="B33" s="19">
        <v>45489</v>
      </c>
    </row>
    <row r="34" spans="1:2" x14ac:dyDescent="0.3">
      <c r="A34" s="41" t="s">
        <v>100</v>
      </c>
      <c r="B34" s="19">
        <v>73530</v>
      </c>
    </row>
    <row r="35" spans="1:2" x14ac:dyDescent="0.3">
      <c r="A35" s="40" t="s">
        <v>84</v>
      </c>
      <c r="B35" s="19"/>
    </row>
    <row r="36" spans="1:2" x14ac:dyDescent="0.3">
      <c r="A36" s="41" t="s">
        <v>99</v>
      </c>
      <c r="B36" s="19">
        <v>51914</v>
      </c>
    </row>
    <row r="37" spans="1:2" x14ac:dyDescent="0.3">
      <c r="A37" s="41" t="s">
        <v>97</v>
      </c>
      <c r="B37" s="19">
        <v>86184</v>
      </c>
    </row>
    <row r="38" spans="1:2" x14ac:dyDescent="0.3">
      <c r="A38" s="41" t="s">
        <v>98</v>
      </c>
      <c r="B38" s="19">
        <v>23496</v>
      </c>
    </row>
    <row r="39" spans="1:2" x14ac:dyDescent="0.3">
      <c r="A39" s="41" t="s">
        <v>96</v>
      </c>
      <c r="B39" s="19">
        <v>33798</v>
      </c>
    </row>
    <row r="40" spans="1:2" x14ac:dyDescent="0.3">
      <c r="A40" s="41" t="s">
        <v>100</v>
      </c>
      <c r="B40" s="19">
        <v>66276</v>
      </c>
    </row>
    <row r="41" spans="1:2" x14ac:dyDescent="0.3">
      <c r="A41" s="40" t="s">
        <v>82</v>
      </c>
      <c r="B41" s="19"/>
    </row>
    <row r="42" spans="1:2" x14ac:dyDescent="0.3">
      <c r="A42" s="41" t="s">
        <v>99</v>
      </c>
      <c r="B42" s="19">
        <v>57905</v>
      </c>
    </row>
    <row r="43" spans="1:2" x14ac:dyDescent="0.3">
      <c r="A43" s="41" t="s">
        <v>97</v>
      </c>
      <c r="B43" s="19">
        <v>87802</v>
      </c>
    </row>
    <row r="44" spans="1:2" x14ac:dyDescent="0.3">
      <c r="A44" s="41" t="s">
        <v>98</v>
      </c>
      <c r="B44" s="19">
        <v>32200</v>
      </c>
    </row>
    <row r="45" spans="1:2" x14ac:dyDescent="0.3">
      <c r="A45" s="41" t="s">
        <v>96</v>
      </c>
      <c r="B45" s="19">
        <v>44022</v>
      </c>
    </row>
    <row r="46" spans="1:2" x14ac:dyDescent="0.3">
      <c r="A46" s="41" t="s">
        <v>100</v>
      </c>
      <c r="B46" s="19">
        <v>106140</v>
      </c>
    </row>
    <row r="47" spans="1:2" x14ac:dyDescent="0.3">
      <c r="A47" s="40" t="s">
        <v>83</v>
      </c>
      <c r="B47" s="19"/>
    </row>
    <row r="48" spans="1:2" x14ac:dyDescent="0.3">
      <c r="A48" s="41" t="s">
        <v>99</v>
      </c>
      <c r="B48" s="19">
        <v>58432</v>
      </c>
    </row>
    <row r="49" spans="1:2" x14ac:dyDescent="0.3">
      <c r="A49" s="41" t="s">
        <v>97</v>
      </c>
      <c r="B49" s="19">
        <v>105369</v>
      </c>
    </row>
    <row r="50" spans="1:2" x14ac:dyDescent="0.3">
      <c r="A50" s="41" t="s">
        <v>96</v>
      </c>
      <c r="B50" s="19">
        <v>46280</v>
      </c>
    </row>
    <row r="51" spans="1:2" x14ac:dyDescent="0.3">
      <c r="A51" s="41" t="s">
        <v>100</v>
      </c>
      <c r="B51" s="19">
        <v>98670</v>
      </c>
    </row>
    <row r="52" spans="1:2" x14ac:dyDescent="0.3">
      <c r="A52" s="40" t="s">
        <v>87</v>
      </c>
      <c r="B52" s="19"/>
    </row>
    <row r="53" spans="1:2" x14ac:dyDescent="0.3">
      <c r="A53" s="41" t="s">
        <v>99</v>
      </c>
      <c r="B53" s="19">
        <v>53360</v>
      </c>
    </row>
    <row r="54" spans="1:2" x14ac:dyDescent="0.3">
      <c r="A54" s="41" t="s">
        <v>97</v>
      </c>
      <c r="B54" s="19">
        <v>77686</v>
      </c>
    </row>
    <row r="55" spans="1:2" x14ac:dyDescent="0.3">
      <c r="A55" s="41" t="s">
        <v>98</v>
      </c>
      <c r="B55" s="19">
        <v>25893</v>
      </c>
    </row>
    <row r="56" spans="1:2" x14ac:dyDescent="0.3">
      <c r="A56" s="41" t="s">
        <v>96</v>
      </c>
      <c r="B56" s="19">
        <v>37213</v>
      </c>
    </row>
    <row r="57" spans="1:2" x14ac:dyDescent="0.3">
      <c r="A57" s="41" t="s">
        <v>100</v>
      </c>
      <c r="B57" s="19">
        <v>107758</v>
      </c>
    </row>
    <row r="58" spans="1:2" x14ac:dyDescent="0.3">
      <c r="A58" s="40" t="s">
        <v>86</v>
      </c>
      <c r="B58" s="19"/>
    </row>
    <row r="59" spans="1:2" x14ac:dyDescent="0.3">
      <c r="A59" s="41" t="s">
        <v>99</v>
      </c>
      <c r="B59" s="19">
        <v>43230</v>
      </c>
    </row>
    <row r="60" spans="1:2" x14ac:dyDescent="0.3">
      <c r="A60" s="41" t="s">
        <v>97</v>
      </c>
      <c r="B60" s="19">
        <v>69012</v>
      </c>
    </row>
    <row r="61" spans="1:2" x14ac:dyDescent="0.3">
      <c r="A61" s="41" t="s">
        <v>96</v>
      </c>
      <c r="B61" s="19">
        <v>30394</v>
      </c>
    </row>
    <row r="62" spans="1:2" x14ac:dyDescent="0.3">
      <c r="A62" s="41" t="s">
        <v>100</v>
      </c>
      <c r="B62" s="19">
        <v>57799</v>
      </c>
    </row>
    <row r="63" spans="1:2" x14ac:dyDescent="0.3">
      <c r="A63" s="40" t="s">
        <v>81</v>
      </c>
      <c r="B63" s="19"/>
    </row>
    <row r="64" spans="1:2" x14ac:dyDescent="0.3">
      <c r="A64" s="41" t="s">
        <v>99</v>
      </c>
      <c r="B64" s="19">
        <v>57340</v>
      </c>
    </row>
    <row r="65" spans="1:2" x14ac:dyDescent="0.3">
      <c r="A65" s="41" t="s">
        <v>97</v>
      </c>
      <c r="B65" s="19">
        <v>97384</v>
      </c>
    </row>
    <row r="66" spans="1:2" x14ac:dyDescent="0.3">
      <c r="A66" s="41" t="s">
        <v>98</v>
      </c>
      <c r="B66" s="19">
        <v>25666</v>
      </c>
    </row>
    <row r="67" spans="1:2" x14ac:dyDescent="0.3">
      <c r="A67" s="41" t="s">
        <v>96</v>
      </c>
      <c r="B67" s="19">
        <v>41230</v>
      </c>
    </row>
    <row r="68" spans="1:2" x14ac:dyDescent="0.3">
      <c r="A68" s="41" t="s">
        <v>100</v>
      </c>
      <c r="B68" s="19">
        <v>81328</v>
      </c>
    </row>
    <row r="69" spans="1:2" x14ac:dyDescent="0.3">
      <c r="A69" s="40" t="s">
        <v>94</v>
      </c>
      <c r="B69" s="19"/>
    </row>
    <row r="70" spans="1:2" x14ac:dyDescent="0.3">
      <c r="A70" s="41" t="s">
        <v>99</v>
      </c>
      <c r="B70" s="19">
        <v>235632</v>
      </c>
    </row>
    <row r="71" spans="1:2" x14ac:dyDescent="0.3">
      <c r="A71" s="41" t="s">
        <v>97</v>
      </c>
      <c r="B71" s="19">
        <v>288774</v>
      </c>
    </row>
    <row r="72" spans="1:2" x14ac:dyDescent="0.3">
      <c r="A72" s="41" t="s">
        <v>96</v>
      </c>
      <c r="B72" s="19">
        <v>308822</v>
      </c>
    </row>
    <row r="73" spans="1:2" x14ac:dyDescent="0.3">
      <c r="A73" s="41" t="s">
        <v>100</v>
      </c>
      <c r="B73" s="19">
        <v>278052</v>
      </c>
    </row>
    <row r="74" spans="1:2" x14ac:dyDescent="0.3">
      <c r="A74" s="39">
        <v>45299</v>
      </c>
      <c r="B74" s="19">
        <v>6084620</v>
      </c>
    </row>
    <row r="75" spans="1:2" x14ac:dyDescent="0.3">
      <c r="A75" s="40" t="s">
        <v>95</v>
      </c>
      <c r="B75" s="19"/>
    </row>
    <row r="76" spans="1:2" x14ac:dyDescent="0.3">
      <c r="A76" s="41" t="s">
        <v>97</v>
      </c>
      <c r="B76" s="19">
        <v>62063</v>
      </c>
    </row>
    <row r="77" spans="1:2" x14ac:dyDescent="0.3">
      <c r="A77" s="41" t="s">
        <v>96</v>
      </c>
      <c r="B77" s="19">
        <v>74603</v>
      </c>
    </row>
    <row r="78" spans="1:2" x14ac:dyDescent="0.3">
      <c r="A78" s="41" t="s">
        <v>100</v>
      </c>
      <c r="B78" s="19">
        <v>76050</v>
      </c>
    </row>
    <row r="79" spans="1:2" x14ac:dyDescent="0.3">
      <c r="A79" s="40" t="s">
        <v>80</v>
      </c>
      <c r="B79" s="19"/>
    </row>
    <row r="80" spans="1:2" x14ac:dyDescent="0.3">
      <c r="A80" s="41" t="s">
        <v>99</v>
      </c>
      <c r="B80" s="19">
        <v>54280</v>
      </c>
    </row>
    <row r="81" spans="1:2" x14ac:dyDescent="0.3">
      <c r="A81" s="41" t="s">
        <v>97</v>
      </c>
      <c r="B81" s="19">
        <v>98838</v>
      </c>
    </row>
    <row r="82" spans="1:2" x14ac:dyDescent="0.3">
      <c r="A82" s="41" t="s">
        <v>98</v>
      </c>
      <c r="B82" s="19">
        <v>27784</v>
      </c>
    </row>
    <row r="83" spans="1:2" x14ac:dyDescent="0.3">
      <c r="A83" s="41" t="s">
        <v>96</v>
      </c>
      <c r="B83" s="19">
        <v>33600</v>
      </c>
    </row>
    <row r="84" spans="1:2" x14ac:dyDescent="0.3">
      <c r="A84" s="41" t="s">
        <v>100</v>
      </c>
      <c r="B84" s="19">
        <v>86112</v>
      </c>
    </row>
    <row r="85" spans="1:2" x14ac:dyDescent="0.3">
      <c r="A85" s="40" t="s">
        <v>88</v>
      </c>
      <c r="B85" s="19"/>
    </row>
    <row r="86" spans="1:2" x14ac:dyDescent="0.3">
      <c r="A86" s="41" t="s">
        <v>99</v>
      </c>
      <c r="B86" s="19">
        <v>55550</v>
      </c>
    </row>
    <row r="87" spans="1:2" x14ac:dyDescent="0.3">
      <c r="A87" s="41" t="s">
        <v>97</v>
      </c>
      <c r="B87" s="19">
        <v>95634</v>
      </c>
    </row>
    <row r="88" spans="1:2" x14ac:dyDescent="0.3">
      <c r="A88" s="41" t="s">
        <v>98</v>
      </c>
      <c r="B88" s="19">
        <v>33696</v>
      </c>
    </row>
    <row r="89" spans="1:2" x14ac:dyDescent="0.3">
      <c r="A89" s="41" t="s">
        <v>96</v>
      </c>
      <c r="B89" s="19">
        <v>41406</v>
      </c>
    </row>
    <row r="90" spans="1:2" x14ac:dyDescent="0.3">
      <c r="A90" s="41" t="s">
        <v>100</v>
      </c>
      <c r="B90" s="19">
        <v>90160</v>
      </c>
    </row>
    <row r="91" spans="1:2" x14ac:dyDescent="0.3">
      <c r="A91" s="40" t="s">
        <v>92</v>
      </c>
      <c r="B91" s="19"/>
    </row>
    <row r="92" spans="1:2" x14ac:dyDescent="0.3">
      <c r="A92" s="41" t="s">
        <v>99</v>
      </c>
      <c r="B92" s="19">
        <v>232245</v>
      </c>
    </row>
    <row r="93" spans="1:2" x14ac:dyDescent="0.3">
      <c r="A93" s="41" t="s">
        <v>97</v>
      </c>
      <c r="B93" s="19">
        <v>264316</v>
      </c>
    </row>
    <row r="94" spans="1:2" x14ac:dyDescent="0.3">
      <c r="A94" s="41" t="s">
        <v>96</v>
      </c>
      <c r="B94" s="19">
        <v>311284</v>
      </c>
    </row>
    <row r="95" spans="1:2" x14ac:dyDescent="0.3">
      <c r="A95" s="41" t="s">
        <v>100</v>
      </c>
      <c r="B95" s="19">
        <v>289768</v>
      </c>
    </row>
    <row r="96" spans="1:2" x14ac:dyDescent="0.3">
      <c r="A96" s="40" t="s">
        <v>93</v>
      </c>
      <c r="B96" s="19"/>
    </row>
    <row r="97" spans="1:2" x14ac:dyDescent="0.3">
      <c r="A97" s="41" t="s">
        <v>99</v>
      </c>
      <c r="B97" s="19">
        <v>226755</v>
      </c>
    </row>
    <row r="98" spans="1:2" x14ac:dyDescent="0.3">
      <c r="A98" s="41" t="s">
        <v>97</v>
      </c>
      <c r="B98" s="19">
        <v>274344</v>
      </c>
    </row>
    <row r="99" spans="1:2" x14ac:dyDescent="0.3">
      <c r="A99" s="41" t="s">
        <v>96</v>
      </c>
      <c r="B99" s="19">
        <v>334100</v>
      </c>
    </row>
    <row r="100" spans="1:2" x14ac:dyDescent="0.3">
      <c r="A100" s="41" t="s">
        <v>100</v>
      </c>
      <c r="B100" s="19">
        <v>319345</v>
      </c>
    </row>
    <row r="101" spans="1:2" x14ac:dyDescent="0.3">
      <c r="A101" s="40" t="s">
        <v>89</v>
      </c>
      <c r="B101" s="19"/>
    </row>
    <row r="102" spans="1:2" x14ac:dyDescent="0.3">
      <c r="A102" s="41" t="s">
        <v>99</v>
      </c>
      <c r="B102" s="19">
        <v>49938</v>
      </c>
    </row>
    <row r="103" spans="1:2" x14ac:dyDescent="0.3">
      <c r="A103" s="41" t="s">
        <v>97</v>
      </c>
      <c r="B103" s="19">
        <v>82080</v>
      </c>
    </row>
    <row r="104" spans="1:2" x14ac:dyDescent="0.3">
      <c r="A104" s="41" t="s">
        <v>98</v>
      </c>
      <c r="B104" s="19">
        <v>23986</v>
      </c>
    </row>
    <row r="105" spans="1:2" x14ac:dyDescent="0.3">
      <c r="A105" s="41" t="s">
        <v>96</v>
      </c>
      <c r="B105" s="19">
        <v>47170</v>
      </c>
    </row>
    <row r="106" spans="1:2" x14ac:dyDescent="0.3">
      <c r="A106" s="41" t="s">
        <v>100</v>
      </c>
      <c r="B106" s="19">
        <v>64638</v>
      </c>
    </row>
    <row r="107" spans="1:2" x14ac:dyDescent="0.3">
      <c r="A107" s="40" t="s">
        <v>84</v>
      </c>
      <c r="B107" s="19"/>
    </row>
    <row r="108" spans="1:2" x14ac:dyDescent="0.3">
      <c r="A108" s="41" t="s">
        <v>99</v>
      </c>
      <c r="B108" s="19">
        <v>46020</v>
      </c>
    </row>
    <row r="109" spans="1:2" x14ac:dyDescent="0.3">
      <c r="A109" s="41" t="s">
        <v>97</v>
      </c>
      <c r="B109" s="19">
        <v>76304</v>
      </c>
    </row>
    <row r="110" spans="1:2" x14ac:dyDescent="0.3">
      <c r="A110" s="41" t="s">
        <v>98</v>
      </c>
      <c r="B110" s="19">
        <v>27248</v>
      </c>
    </row>
    <row r="111" spans="1:2" x14ac:dyDescent="0.3">
      <c r="A111" s="41" t="s">
        <v>96</v>
      </c>
      <c r="B111" s="19">
        <v>42606</v>
      </c>
    </row>
    <row r="112" spans="1:2" x14ac:dyDescent="0.3">
      <c r="A112" s="41" t="s">
        <v>100</v>
      </c>
      <c r="B112" s="19">
        <v>90827</v>
      </c>
    </row>
    <row r="113" spans="1:2" x14ac:dyDescent="0.3">
      <c r="A113" s="40" t="s">
        <v>82</v>
      </c>
      <c r="B113" s="19"/>
    </row>
    <row r="114" spans="1:2" x14ac:dyDescent="0.3">
      <c r="A114" s="41" t="s">
        <v>99</v>
      </c>
      <c r="B114" s="19">
        <v>74568</v>
      </c>
    </row>
    <row r="115" spans="1:2" x14ac:dyDescent="0.3">
      <c r="A115" s="41" t="s">
        <v>97</v>
      </c>
      <c r="B115" s="19">
        <v>89072</v>
      </c>
    </row>
    <row r="116" spans="1:2" x14ac:dyDescent="0.3">
      <c r="A116" s="41" t="s">
        <v>98</v>
      </c>
      <c r="B116" s="19">
        <v>30816</v>
      </c>
    </row>
    <row r="117" spans="1:2" x14ac:dyDescent="0.3">
      <c r="A117" s="41" t="s">
        <v>96</v>
      </c>
      <c r="B117" s="19">
        <v>41088</v>
      </c>
    </row>
    <row r="118" spans="1:2" x14ac:dyDescent="0.3">
      <c r="A118" s="41" t="s">
        <v>100</v>
      </c>
      <c r="B118" s="19">
        <v>91179</v>
      </c>
    </row>
    <row r="119" spans="1:2" x14ac:dyDescent="0.3">
      <c r="A119" s="40" t="s">
        <v>83</v>
      </c>
      <c r="B119" s="19"/>
    </row>
    <row r="120" spans="1:2" x14ac:dyDescent="0.3">
      <c r="A120" s="41" t="s">
        <v>99</v>
      </c>
      <c r="B120" s="19">
        <v>62127</v>
      </c>
    </row>
    <row r="121" spans="1:2" x14ac:dyDescent="0.3">
      <c r="A121" s="41" t="s">
        <v>97</v>
      </c>
      <c r="B121" s="19">
        <v>100206</v>
      </c>
    </row>
    <row r="122" spans="1:2" x14ac:dyDescent="0.3">
      <c r="A122" s="41" t="s">
        <v>96</v>
      </c>
      <c r="B122" s="19">
        <v>44625</v>
      </c>
    </row>
    <row r="123" spans="1:2" x14ac:dyDescent="0.3">
      <c r="A123" s="41" t="s">
        <v>100</v>
      </c>
      <c r="B123" s="19">
        <v>95078</v>
      </c>
    </row>
    <row r="124" spans="1:2" x14ac:dyDescent="0.3">
      <c r="A124" s="40" t="s">
        <v>87</v>
      </c>
      <c r="B124" s="19"/>
    </row>
    <row r="125" spans="1:2" x14ac:dyDescent="0.3">
      <c r="A125" s="41" t="s">
        <v>99</v>
      </c>
      <c r="B125" s="19">
        <v>45933</v>
      </c>
    </row>
    <row r="126" spans="1:2" x14ac:dyDescent="0.3">
      <c r="A126" s="41" t="s">
        <v>97</v>
      </c>
      <c r="B126" s="19">
        <v>73927</v>
      </c>
    </row>
    <row r="127" spans="1:2" x14ac:dyDescent="0.3">
      <c r="A127" s="41" t="s">
        <v>98</v>
      </c>
      <c r="B127" s="19">
        <v>29546</v>
      </c>
    </row>
    <row r="128" spans="1:2" x14ac:dyDescent="0.3">
      <c r="A128" s="41" t="s">
        <v>96</v>
      </c>
      <c r="B128" s="19">
        <v>38709</v>
      </c>
    </row>
    <row r="129" spans="1:2" x14ac:dyDescent="0.3">
      <c r="A129" s="41" t="s">
        <v>100</v>
      </c>
      <c r="B129" s="19">
        <v>63531</v>
      </c>
    </row>
    <row r="130" spans="1:2" x14ac:dyDescent="0.3">
      <c r="A130" s="40" t="s">
        <v>86</v>
      </c>
      <c r="B130" s="19"/>
    </row>
    <row r="131" spans="1:2" x14ac:dyDescent="0.3">
      <c r="A131" s="41" t="s">
        <v>99</v>
      </c>
      <c r="B131" s="19">
        <v>41580</v>
      </c>
    </row>
    <row r="132" spans="1:2" x14ac:dyDescent="0.3">
      <c r="A132" s="41" t="s">
        <v>97</v>
      </c>
      <c r="B132" s="19">
        <v>69230</v>
      </c>
    </row>
    <row r="133" spans="1:2" x14ac:dyDescent="0.3">
      <c r="A133" s="41" t="s">
        <v>96</v>
      </c>
      <c r="B133" s="19">
        <v>28730</v>
      </c>
    </row>
    <row r="134" spans="1:2" x14ac:dyDescent="0.3">
      <c r="A134" s="41" t="s">
        <v>100</v>
      </c>
      <c r="B134" s="19">
        <v>62592</v>
      </c>
    </row>
    <row r="135" spans="1:2" x14ac:dyDescent="0.3">
      <c r="A135" s="40" t="s">
        <v>81</v>
      </c>
      <c r="B135" s="19"/>
    </row>
    <row r="136" spans="1:2" x14ac:dyDescent="0.3">
      <c r="A136" s="41" t="s">
        <v>99</v>
      </c>
      <c r="B136" s="19">
        <v>58890</v>
      </c>
    </row>
    <row r="137" spans="1:2" x14ac:dyDescent="0.3">
      <c r="A137" s="41" t="s">
        <v>97</v>
      </c>
      <c r="B137" s="19">
        <v>70092</v>
      </c>
    </row>
    <row r="138" spans="1:2" x14ac:dyDescent="0.3">
      <c r="A138" s="41" t="s">
        <v>98</v>
      </c>
      <c r="B138" s="19">
        <v>29952</v>
      </c>
    </row>
    <row r="139" spans="1:2" x14ac:dyDescent="0.3">
      <c r="A139" s="41" t="s">
        <v>96</v>
      </c>
      <c r="B139" s="19">
        <v>40741</v>
      </c>
    </row>
    <row r="140" spans="1:2" x14ac:dyDescent="0.3">
      <c r="A140" s="41" t="s">
        <v>100</v>
      </c>
      <c r="B140" s="19">
        <v>81354</v>
      </c>
    </row>
    <row r="141" spans="1:2" x14ac:dyDescent="0.3">
      <c r="A141" s="40" t="s">
        <v>94</v>
      </c>
      <c r="B141" s="19"/>
    </row>
    <row r="142" spans="1:2" x14ac:dyDescent="0.3">
      <c r="A142" s="41" t="s">
        <v>99</v>
      </c>
      <c r="B142" s="19">
        <v>234672</v>
      </c>
    </row>
    <row r="143" spans="1:2" x14ac:dyDescent="0.3">
      <c r="A143" s="41" t="s">
        <v>97</v>
      </c>
      <c r="B143" s="19">
        <v>261690</v>
      </c>
    </row>
    <row r="144" spans="1:2" x14ac:dyDescent="0.3">
      <c r="A144" s="41" t="s">
        <v>96</v>
      </c>
      <c r="B144" s="19">
        <v>307562</v>
      </c>
    </row>
    <row r="145" spans="1:2" x14ac:dyDescent="0.3">
      <c r="A145" s="41" t="s">
        <v>100</v>
      </c>
      <c r="B145" s="19">
        <v>284380</v>
      </c>
    </row>
    <row r="146" spans="1:2" x14ac:dyDescent="0.3">
      <c r="A146" s="39">
        <v>45306</v>
      </c>
      <c r="B146" s="19">
        <v>6014149</v>
      </c>
    </row>
    <row r="147" spans="1:2" x14ac:dyDescent="0.3">
      <c r="A147" s="40" t="s">
        <v>95</v>
      </c>
      <c r="B147" s="19"/>
    </row>
    <row r="148" spans="1:2" x14ac:dyDescent="0.3">
      <c r="A148" s="41" t="s">
        <v>97</v>
      </c>
      <c r="B148" s="19">
        <v>66747</v>
      </c>
    </row>
    <row r="149" spans="1:2" x14ac:dyDescent="0.3">
      <c r="A149" s="41" t="s">
        <v>96</v>
      </c>
      <c r="B149" s="19">
        <v>82142</v>
      </c>
    </row>
    <row r="150" spans="1:2" x14ac:dyDescent="0.3">
      <c r="A150" s="41" t="s">
        <v>100</v>
      </c>
      <c r="B150" s="19">
        <v>59976</v>
      </c>
    </row>
    <row r="151" spans="1:2" x14ac:dyDescent="0.3">
      <c r="A151" s="40" t="s">
        <v>80</v>
      </c>
      <c r="B151" s="19"/>
    </row>
    <row r="152" spans="1:2" x14ac:dyDescent="0.3">
      <c r="A152" s="41" t="s">
        <v>99</v>
      </c>
      <c r="B152" s="19">
        <v>54205</v>
      </c>
    </row>
    <row r="153" spans="1:2" x14ac:dyDescent="0.3">
      <c r="A153" s="41" t="s">
        <v>97</v>
      </c>
      <c r="B153" s="19">
        <v>68068</v>
      </c>
    </row>
    <row r="154" spans="1:2" x14ac:dyDescent="0.3">
      <c r="A154" s="41" t="s">
        <v>98</v>
      </c>
      <c r="B154" s="19">
        <v>29898</v>
      </c>
    </row>
    <row r="155" spans="1:2" x14ac:dyDescent="0.3">
      <c r="A155" s="41" t="s">
        <v>96</v>
      </c>
      <c r="B155" s="19">
        <v>30702</v>
      </c>
    </row>
    <row r="156" spans="1:2" x14ac:dyDescent="0.3">
      <c r="A156" s="41" t="s">
        <v>100</v>
      </c>
      <c r="B156" s="19">
        <v>91613</v>
      </c>
    </row>
    <row r="157" spans="1:2" x14ac:dyDescent="0.3">
      <c r="A157" s="40" t="s">
        <v>88</v>
      </c>
      <c r="B157" s="19"/>
    </row>
    <row r="158" spans="1:2" x14ac:dyDescent="0.3">
      <c r="A158" s="41" t="s">
        <v>99</v>
      </c>
      <c r="B158" s="19">
        <v>89117</v>
      </c>
    </row>
    <row r="159" spans="1:2" x14ac:dyDescent="0.3">
      <c r="A159" s="41" t="s">
        <v>97</v>
      </c>
      <c r="B159" s="19">
        <v>87912</v>
      </c>
    </row>
    <row r="160" spans="1:2" x14ac:dyDescent="0.3">
      <c r="A160" s="41" t="s">
        <v>98</v>
      </c>
      <c r="B160" s="19">
        <v>23184</v>
      </c>
    </row>
    <row r="161" spans="1:2" x14ac:dyDescent="0.3">
      <c r="A161" s="41" t="s">
        <v>96</v>
      </c>
      <c r="B161" s="19">
        <v>40158</v>
      </c>
    </row>
    <row r="162" spans="1:2" x14ac:dyDescent="0.3">
      <c r="A162" s="41" t="s">
        <v>100</v>
      </c>
      <c r="B162" s="19">
        <v>83331</v>
      </c>
    </row>
    <row r="163" spans="1:2" x14ac:dyDescent="0.3">
      <c r="A163" s="40" t="s">
        <v>92</v>
      </c>
      <c r="B163" s="19"/>
    </row>
    <row r="164" spans="1:2" x14ac:dyDescent="0.3">
      <c r="A164" s="41" t="s">
        <v>99</v>
      </c>
      <c r="B164" s="19">
        <v>231345</v>
      </c>
    </row>
    <row r="165" spans="1:2" x14ac:dyDescent="0.3">
      <c r="A165" s="41" t="s">
        <v>97</v>
      </c>
      <c r="B165" s="19">
        <v>297065</v>
      </c>
    </row>
    <row r="166" spans="1:2" x14ac:dyDescent="0.3">
      <c r="A166" s="41" t="s">
        <v>96</v>
      </c>
      <c r="B166" s="19">
        <v>312287</v>
      </c>
    </row>
    <row r="167" spans="1:2" x14ac:dyDescent="0.3">
      <c r="A167" s="41" t="s">
        <v>100</v>
      </c>
      <c r="B167" s="19">
        <v>308660</v>
      </c>
    </row>
    <row r="168" spans="1:2" x14ac:dyDescent="0.3">
      <c r="A168" s="40" t="s">
        <v>93</v>
      </c>
      <c r="B168" s="19"/>
    </row>
    <row r="169" spans="1:2" x14ac:dyDescent="0.3">
      <c r="A169" s="41" t="s">
        <v>99</v>
      </c>
      <c r="B169" s="19">
        <v>221804</v>
      </c>
    </row>
    <row r="170" spans="1:2" x14ac:dyDescent="0.3">
      <c r="A170" s="41" t="s">
        <v>97</v>
      </c>
      <c r="B170" s="19">
        <v>244800</v>
      </c>
    </row>
    <row r="171" spans="1:2" x14ac:dyDescent="0.3">
      <c r="A171" s="41" t="s">
        <v>96</v>
      </c>
      <c r="B171" s="19">
        <v>283525</v>
      </c>
    </row>
    <row r="172" spans="1:2" x14ac:dyDescent="0.3">
      <c r="A172" s="41" t="s">
        <v>100</v>
      </c>
      <c r="B172" s="19">
        <v>273900</v>
      </c>
    </row>
    <row r="173" spans="1:2" x14ac:dyDescent="0.3">
      <c r="A173" s="40" t="s">
        <v>89</v>
      </c>
      <c r="B173" s="19"/>
    </row>
    <row r="174" spans="1:2" x14ac:dyDescent="0.3">
      <c r="A174" s="41" t="s">
        <v>99</v>
      </c>
      <c r="B174" s="19">
        <v>57594</v>
      </c>
    </row>
    <row r="175" spans="1:2" x14ac:dyDescent="0.3">
      <c r="A175" s="41" t="s">
        <v>97</v>
      </c>
      <c r="B175" s="19">
        <v>67887</v>
      </c>
    </row>
    <row r="176" spans="1:2" x14ac:dyDescent="0.3">
      <c r="A176" s="41" t="s">
        <v>98</v>
      </c>
      <c r="B176" s="19">
        <v>22733</v>
      </c>
    </row>
    <row r="177" spans="1:2" x14ac:dyDescent="0.3">
      <c r="A177" s="41" t="s">
        <v>96</v>
      </c>
      <c r="B177" s="19">
        <v>38448</v>
      </c>
    </row>
    <row r="178" spans="1:2" x14ac:dyDescent="0.3">
      <c r="A178" s="41" t="s">
        <v>100</v>
      </c>
      <c r="B178" s="19">
        <v>72928</v>
      </c>
    </row>
    <row r="179" spans="1:2" x14ac:dyDescent="0.3">
      <c r="A179" s="40" t="s">
        <v>84</v>
      </c>
      <c r="B179" s="19"/>
    </row>
    <row r="180" spans="1:2" x14ac:dyDescent="0.3">
      <c r="A180" s="41" t="s">
        <v>99</v>
      </c>
      <c r="B180" s="19">
        <v>48620</v>
      </c>
    </row>
    <row r="181" spans="1:2" x14ac:dyDescent="0.3">
      <c r="A181" s="41" t="s">
        <v>97</v>
      </c>
      <c r="B181" s="19">
        <v>67017</v>
      </c>
    </row>
    <row r="182" spans="1:2" x14ac:dyDescent="0.3">
      <c r="A182" s="41" t="s">
        <v>98</v>
      </c>
      <c r="B182" s="19">
        <v>27772</v>
      </c>
    </row>
    <row r="183" spans="1:2" x14ac:dyDescent="0.3">
      <c r="A183" s="41" t="s">
        <v>96</v>
      </c>
      <c r="B183" s="19">
        <v>41075</v>
      </c>
    </row>
    <row r="184" spans="1:2" x14ac:dyDescent="0.3">
      <c r="A184" s="41" t="s">
        <v>100</v>
      </c>
      <c r="B184" s="19">
        <v>84168</v>
      </c>
    </row>
    <row r="185" spans="1:2" x14ac:dyDescent="0.3">
      <c r="A185" s="40" t="s">
        <v>82</v>
      </c>
      <c r="B185" s="19"/>
    </row>
    <row r="186" spans="1:2" x14ac:dyDescent="0.3">
      <c r="A186" s="41" t="s">
        <v>99</v>
      </c>
      <c r="B186" s="19">
        <v>57776</v>
      </c>
    </row>
    <row r="187" spans="1:2" x14ac:dyDescent="0.3">
      <c r="A187" s="41" t="s">
        <v>97</v>
      </c>
      <c r="B187" s="19">
        <v>76608</v>
      </c>
    </row>
    <row r="188" spans="1:2" x14ac:dyDescent="0.3">
      <c r="A188" s="41" t="s">
        <v>98</v>
      </c>
      <c r="B188" s="19">
        <v>26726</v>
      </c>
    </row>
    <row r="189" spans="1:2" x14ac:dyDescent="0.3">
      <c r="A189" s="41" t="s">
        <v>96</v>
      </c>
      <c r="B189" s="19">
        <v>34870</v>
      </c>
    </row>
    <row r="190" spans="1:2" x14ac:dyDescent="0.3">
      <c r="A190" s="41" t="s">
        <v>100</v>
      </c>
      <c r="B190" s="19">
        <v>83232</v>
      </c>
    </row>
    <row r="191" spans="1:2" x14ac:dyDescent="0.3">
      <c r="A191" s="40" t="s">
        <v>83</v>
      </c>
      <c r="B191" s="19"/>
    </row>
    <row r="192" spans="1:2" x14ac:dyDescent="0.3">
      <c r="A192" s="41" t="s">
        <v>99</v>
      </c>
      <c r="B192" s="19">
        <v>64050</v>
      </c>
    </row>
    <row r="193" spans="1:2" x14ac:dyDescent="0.3">
      <c r="A193" s="41" t="s">
        <v>97</v>
      </c>
      <c r="B193" s="19">
        <v>107672</v>
      </c>
    </row>
    <row r="194" spans="1:2" x14ac:dyDescent="0.3">
      <c r="A194" s="41" t="s">
        <v>96</v>
      </c>
      <c r="B194" s="19">
        <v>46992</v>
      </c>
    </row>
    <row r="195" spans="1:2" x14ac:dyDescent="0.3">
      <c r="A195" s="41" t="s">
        <v>100</v>
      </c>
      <c r="B195" s="19">
        <v>111800</v>
      </c>
    </row>
    <row r="196" spans="1:2" x14ac:dyDescent="0.3">
      <c r="A196" s="40" t="s">
        <v>87</v>
      </c>
      <c r="B196" s="19"/>
    </row>
    <row r="197" spans="1:2" x14ac:dyDescent="0.3">
      <c r="A197" s="41" t="s">
        <v>99</v>
      </c>
      <c r="B197" s="19">
        <v>49312</v>
      </c>
    </row>
    <row r="198" spans="1:2" x14ac:dyDescent="0.3">
      <c r="A198" s="41" t="s">
        <v>97</v>
      </c>
      <c r="B198" s="19">
        <v>78660</v>
      </c>
    </row>
    <row r="199" spans="1:2" x14ac:dyDescent="0.3">
      <c r="A199" s="41" t="s">
        <v>98</v>
      </c>
      <c r="B199" s="19">
        <v>21692</v>
      </c>
    </row>
    <row r="200" spans="1:2" x14ac:dyDescent="0.3">
      <c r="A200" s="41" t="s">
        <v>96</v>
      </c>
      <c r="B200" s="19">
        <v>38709</v>
      </c>
    </row>
    <row r="201" spans="1:2" x14ac:dyDescent="0.3">
      <c r="A201" s="41" t="s">
        <v>100</v>
      </c>
      <c r="B201" s="19">
        <v>99188</v>
      </c>
    </row>
    <row r="202" spans="1:2" x14ac:dyDescent="0.3">
      <c r="A202" s="40" t="s">
        <v>86</v>
      </c>
      <c r="B202" s="19"/>
    </row>
    <row r="203" spans="1:2" x14ac:dyDescent="0.3">
      <c r="A203" s="41" t="s">
        <v>99</v>
      </c>
      <c r="B203" s="19">
        <v>51626</v>
      </c>
    </row>
    <row r="204" spans="1:2" x14ac:dyDescent="0.3">
      <c r="A204" s="41" t="s">
        <v>97</v>
      </c>
      <c r="B204" s="19">
        <v>89355</v>
      </c>
    </row>
    <row r="205" spans="1:2" x14ac:dyDescent="0.3">
      <c r="A205" s="41" t="s">
        <v>96</v>
      </c>
      <c r="B205" s="19">
        <v>36120</v>
      </c>
    </row>
    <row r="206" spans="1:2" x14ac:dyDescent="0.3">
      <c r="A206" s="41" t="s">
        <v>100</v>
      </c>
      <c r="B206" s="19">
        <v>74654</v>
      </c>
    </row>
    <row r="207" spans="1:2" x14ac:dyDescent="0.3">
      <c r="A207" s="40" t="s">
        <v>81</v>
      </c>
      <c r="B207" s="19"/>
    </row>
    <row r="208" spans="1:2" x14ac:dyDescent="0.3">
      <c r="A208" s="41" t="s">
        <v>99</v>
      </c>
      <c r="B208" s="19">
        <v>57152</v>
      </c>
    </row>
    <row r="209" spans="1:2" x14ac:dyDescent="0.3">
      <c r="A209" s="41" t="s">
        <v>97</v>
      </c>
      <c r="B209" s="19">
        <v>89102</v>
      </c>
    </row>
    <row r="210" spans="1:2" x14ac:dyDescent="0.3">
      <c r="A210" s="41" t="s">
        <v>98</v>
      </c>
      <c r="B210" s="19">
        <v>36816</v>
      </c>
    </row>
    <row r="211" spans="1:2" x14ac:dyDescent="0.3">
      <c r="A211" s="41" t="s">
        <v>96</v>
      </c>
      <c r="B211" s="19">
        <v>39243</v>
      </c>
    </row>
    <row r="212" spans="1:2" x14ac:dyDescent="0.3">
      <c r="A212" s="41" t="s">
        <v>100</v>
      </c>
      <c r="B212" s="19">
        <v>76245</v>
      </c>
    </row>
    <row r="213" spans="1:2" x14ac:dyDescent="0.3">
      <c r="A213" s="40" t="s">
        <v>94</v>
      </c>
      <c r="B213" s="19"/>
    </row>
    <row r="214" spans="1:2" x14ac:dyDescent="0.3">
      <c r="A214" s="41" t="s">
        <v>99</v>
      </c>
      <c r="B214" s="19">
        <v>219150</v>
      </c>
    </row>
    <row r="215" spans="1:2" x14ac:dyDescent="0.3">
      <c r="A215" s="41" t="s">
        <v>97</v>
      </c>
      <c r="B215" s="19">
        <v>267568</v>
      </c>
    </row>
    <row r="216" spans="1:2" x14ac:dyDescent="0.3">
      <c r="A216" s="41" t="s">
        <v>96</v>
      </c>
      <c r="B216" s="19">
        <v>308140</v>
      </c>
    </row>
    <row r="217" spans="1:2" x14ac:dyDescent="0.3">
      <c r="A217" s="41" t="s">
        <v>100</v>
      </c>
      <c r="B217" s="19">
        <v>263010</v>
      </c>
    </row>
    <row r="218" spans="1:2" x14ac:dyDescent="0.3">
      <c r="A218" s="39">
        <v>45313</v>
      </c>
      <c r="B218" s="19">
        <v>5873228</v>
      </c>
    </row>
    <row r="219" spans="1:2" x14ac:dyDescent="0.3">
      <c r="A219" s="40" t="s">
        <v>95</v>
      </c>
      <c r="B219" s="19"/>
    </row>
    <row r="220" spans="1:2" x14ac:dyDescent="0.3">
      <c r="A220" s="41" t="s">
        <v>97</v>
      </c>
      <c r="B220" s="19">
        <v>66861</v>
      </c>
    </row>
    <row r="221" spans="1:2" x14ac:dyDescent="0.3">
      <c r="A221" s="41" t="s">
        <v>96</v>
      </c>
      <c r="B221" s="19">
        <v>75392</v>
      </c>
    </row>
    <row r="222" spans="1:2" x14ac:dyDescent="0.3">
      <c r="A222" s="41" t="s">
        <v>100</v>
      </c>
      <c r="B222" s="19">
        <v>65800</v>
      </c>
    </row>
    <row r="223" spans="1:2" x14ac:dyDescent="0.3">
      <c r="A223" s="40" t="s">
        <v>80</v>
      </c>
      <c r="B223" s="19"/>
    </row>
    <row r="224" spans="1:2" x14ac:dyDescent="0.3">
      <c r="A224" s="41" t="s">
        <v>99</v>
      </c>
      <c r="B224" s="19">
        <v>51216</v>
      </c>
    </row>
    <row r="225" spans="1:2" x14ac:dyDescent="0.3">
      <c r="A225" s="41" t="s">
        <v>97</v>
      </c>
      <c r="B225" s="19">
        <v>86961</v>
      </c>
    </row>
    <row r="226" spans="1:2" x14ac:dyDescent="0.3">
      <c r="A226" s="41" t="s">
        <v>98</v>
      </c>
      <c r="B226" s="19">
        <v>29498</v>
      </c>
    </row>
    <row r="227" spans="1:2" x14ac:dyDescent="0.3">
      <c r="A227" s="41" t="s">
        <v>96</v>
      </c>
      <c r="B227" s="19">
        <v>39431</v>
      </c>
    </row>
    <row r="228" spans="1:2" x14ac:dyDescent="0.3">
      <c r="A228" s="41" t="s">
        <v>100</v>
      </c>
      <c r="B228" s="19">
        <v>76824</v>
      </c>
    </row>
    <row r="229" spans="1:2" x14ac:dyDescent="0.3">
      <c r="A229" s="40" t="s">
        <v>88</v>
      </c>
      <c r="B229" s="19"/>
    </row>
    <row r="230" spans="1:2" x14ac:dyDescent="0.3">
      <c r="A230" s="41" t="s">
        <v>99</v>
      </c>
      <c r="B230" s="19">
        <v>61509</v>
      </c>
    </row>
    <row r="231" spans="1:2" x14ac:dyDescent="0.3">
      <c r="A231" s="41" t="s">
        <v>97</v>
      </c>
      <c r="B231" s="19">
        <v>85104</v>
      </c>
    </row>
    <row r="232" spans="1:2" x14ac:dyDescent="0.3">
      <c r="A232" s="41" t="s">
        <v>98</v>
      </c>
      <c r="B232" s="19">
        <v>24426</v>
      </c>
    </row>
    <row r="233" spans="1:2" x14ac:dyDescent="0.3">
      <c r="A233" s="41" t="s">
        <v>96</v>
      </c>
      <c r="B233" s="19">
        <v>43054</v>
      </c>
    </row>
    <row r="234" spans="1:2" x14ac:dyDescent="0.3">
      <c r="A234" s="41" t="s">
        <v>100</v>
      </c>
      <c r="B234" s="19">
        <v>93331</v>
      </c>
    </row>
    <row r="235" spans="1:2" x14ac:dyDescent="0.3">
      <c r="A235" s="40" t="s">
        <v>92</v>
      </c>
      <c r="B235" s="19"/>
    </row>
    <row r="236" spans="1:2" x14ac:dyDescent="0.3">
      <c r="A236" s="41" t="s">
        <v>99</v>
      </c>
      <c r="B236" s="19">
        <v>243319</v>
      </c>
    </row>
    <row r="237" spans="1:2" x14ac:dyDescent="0.3">
      <c r="A237" s="41" t="s">
        <v>97</v>
      </c>
      <c r="B237" s="19">
        <v>274428</v>
      </c>
    </row>
    <row r="238" spans="1:2" x14ac:dyDescent="0.3">
      <c r="A238" s="41" t="s">
        <v>96</v>
      </c>
      <c r="B238" s="19">
        <v>356172</v>
      </c>
    </row>
    <row r="239" spans="1:2" x14ac:dyDescent="0.3">
      <c r="A239" s="41" t="s">
        <v>100</v>
      </c>
      <c r="B239" s="19">
        <v>280115</v>
      </c>
    </row>
    <row r="240" spans="1:2" x14ac:dyDescent="0.3">
      <c r="A240" s="40" t="s">
        <v>93</v>
      </c>
      <c r="B240" s="19"/>
    </row>
    <row r="241" spans="1:2" x14ac:dyDescent="0.3">
      <c r="A241" s="41" t="s">
        <v>99</v>
      </c>
      <c r="B241" s="19">
        <v>224730</v>
      </c>
    </row>
    <row r="242" spans="1:2" x14ac:dyDescent="0.3">
      <c r="A242" s="41" t="s">
        <v>97</v>
      </c>
      <c r="B242" s="19">
        <v>237456</v>
      </c>
    </row>
    <row r="243" spans="1:2" x14ac:dyDescent="0.3">
      <c r="A243" s="41" t="s">
        <v>96</v>
      </c>
      <c r="B243" s="19">
        <v>325568</v>
      </c>
    </row>
    <row r="244" spans="1:2" x14ac:dyDescent="0.3">
      <c r="A244" s="41" t="s">
        <v>100</v>
      </c>
      <c r="B244" s="19">
        <v>240688</v>
      </c>
    </row>
    <row r="245" spans="1:2" x14ac:dyDescent="0.3">
      <c r="A245" s="40" t="s">
        <v>89</v>
      </c>
      <c r="B245" s="19"/>
    </row>
    <row r="246" spans="1:2" x14ac:dyDescent="0.3">
      <c r="A246" s="41" t="s">
        <v>99</v>
      </c>
      <c r="B246" s="19">
        <v>50634</v>
      </c>
    </row>
    <row r="247" spans="1:2" x14ac:dyDescent="0.3">
      <c r="A247" s="41" t="s">
        <v>97</v>
      </c>
      <c r="B247" s="19">
        <v>66690</v>
      </c>
    </row>
    <row r="248" spans="1:2" x14ac:dyDescent="0.3">
      <c r="A248" s="41" t="s">
        <v>98</v>
      </c>
      <c r="B248" s="19">
        <v>23940</v>
      </c>
    </row>
    <row r="249" spans="1:2" x14ac:dyDescent="0.3">
      <c r="A249" s="41" t="s">
        <v>96</v>
      </c>
      <c r="B249" s="19">
        <v>41064</v>
      </c>
    </row>
    <row r="250" spans="1:2" x14ac:dyDescent="0.3">
      <c r="A250" s="41" t="s">
        <v>100</v>
      </c>
      <c r="B250" s="19">
        <v>64600</v>
      </c>
    </row>
    <row r="251" spans="1:2" x14ac:dyDescent="0.3">
      <c r="A251" s="40" t="s">
        <v>84</v>
      </c>
      <c r="B251" s="19"/>
    </row>
    <row r="252" spans="1:2" x14ac:dyDescent="0.3">
      <c r="A252" s="41" t="s">
        <v>99</v>
      </c>
      <c r="B252" s="19">
        <v>45408</v>
      </c>
    </row>
    <row r="253" spans="1:2" x14ac:dyDescent="0.3">
      <c r="A253" s="41" t="s">
        <v>97</v>
      </c>
      <c r="B253" s="19">
        <v>67977</v>
      </c>
    </row>
    <row r="254" spans="1:2" x14ac:dyDescent="0.3">
      <c r="A254" s="41" t="s">
        <v>98</v>
      </c>
      <c r="B254" s="19">
        <v>23933</v>
      </c>
    </row>
    <row r="255" spans="1:2" x14ac:dyDescent="0.3">
      <c r="A255" s="41" t="s">
        <v>96</v>
      </c>
      <c r="B255" s="19">
        <v>34840</v>
      </c>
    </row>
    <row r="256" spans="1:2" x14ac:dyDescent="0.3">
      <c r="A256" s="41" t="s">
        <v>100</v>
      </c>
      <c r="B256" s="19">
        <v>74340</v>
      </c>
    </row>
    <row r="257" spans="1:2" x14ac:dyDescent="0.3">
      <c r="A257" s="40" t="s">
        <v>82</v>
      </c>
      <c r="B257" s="19"/>
    </row>
    <row r="258" spans="1:2" x14ac:dyDescent="0.3">
      <c r="A258" s="41" t="s">
        <v>99</v>
      </c>
      <c r="B258" s="19">
        <v>57694</v>
      </c>
    </row>
    <row r="259" spans="1:2" x14ac:dyDescent="0.3">
      <c r="A259" s="41" t="s">
        <v>97</v>
      </c>
      <c r="B259" s="19">
        <v>80598</v>
      </c>
    </row>
    <row r="260" spans="1:2" x14ac:dyDescent="0.3">
      <c r="A260" s="41" t="s">
        <v>98</v>
      </c>
      <c r="B260" s="19">
        <v>31428</v>
      </c>
    </row>
    <row r="261" spans="1:2" x14ac:dyDescent="0.3">
      <c r="A261" s="41" t="s">
        <v>96</v>
      </c>
      <c r="B261" s="19">
        <v>36273</v>
      </c>
    </row>
    <row r="262" spans="1:2" x14ac:dyDescent="0.3">
      <c r="A262" s="41" t="s">
        <v>100</v>
      </c>
      <c r="B262" s="19">
        <v>73987</v>
      </c>
    </row>
    <row r="263" spans="1:2" x14ac:dyDescent="0.3">
      <c r="A263" s="40" t="s">
        <v>83</v>
      </c>
      <c r="B263" s="19"/>
    </row>
    <row r="264" spans="1:2" x14ac:dyDescent="0.3">
      <c r="A264" s="41" t="s">
        <v>99</v>
      </c>
      <c r="B264" s="19">
        <v>73850</v>
      </c>
    </row>
    <row r="265" spans="1:2" x14ac:dyDescent="0.3">
      <c r="A265" s="41" t="s">
        <v>97</v>
      </c>
      <c r="B265" s="19">
        <v>88578</v>
      </c>
    </row>
    <row r="266" spans="1:2" x14ac:dyDescent="0.3">
      <c r="A266" s="41" t="s">
        <v>96</v>
      </c>
      <c r="B266" s="19">
        <v>48060</v>
      </c>
    </row>
    <row r="267" spans="1:2" x14ac:dyDescent="0.3">
      <c r="A267" s="41" t="s">
        <v>100</v>
      </c>
      <c r="B267" s="19">
        <v>110825</v>
      </c>
    </row>
    <row r="268" spans="1:2" x14ac:dyDescent="0.3">
      <c r="A268" s="40" t="s">
        <v>87</v>
      </c>
      <c r="B268" s="19"/>
    </row>
    <row r="269" spans="1:2" x14ac:dyDescent="0.3">
      <c r="A269" s="41" t="s">
        <v>99</v>
      </c>
      <c r="B269" s="19">
        <v>51245</v>
      </c>
    </row>
    <row r="270" spans="1:2" x14ac:dyDescent="0.3">
      <c r="A270" s="41" t="s">
        <v>97</v>
      </c>
      <c r="B270" s="19">
        <v>74760</v>
      </c>
    </row>
    <row r="271" spans="1:2" x14ac:dyDescent="0.3">
      <c r="A271" s="41" t="s">
        <v>98</v>
      </c>
      <c r="B271" s="19">
        <v>25058</v>
      </c>
    </row>
    <row r="272" spans="1:2" x14ac:dyDescent="0.3">
      <c r="A272" s="41" t="s">
        <v>96</v>
      </c>
      <c r="B272" s="19">
        <v>31584</v>
      </c>
    </row>
    <row r="273" spans="1:2" x14ac:dyDescent="0.3">
      <c r="A273" s="41" t="s">
        <v>100</v>
      </c>
      <c r="B273" s="19">
        <v>84060</v>
      </c>
    </row>
    <row r="274" spans="1:2" x14ac:dyDescent="0.3">
      <c r="A274" s="40" t="s">
        <v>86</v>
      </c>
      <c r="B274" s="19"/>
    </row>
    <row r="275" spans="1:2" x14ac:dyDescent="0.3">
      <c r="A275" s="41" t="s">
        <v>99</v>
      </c>
      <c r="B275" s="19">
        <v>44820</v>
      </c>
    </row>
    <row r="276" spans="1:2" x14ac:dyDescent="0.3">
      <c r="A276" s="41" t="s">
        <v>97</v>
      </c>
      <c r="B276" s="19">
        <v>68160</v>
      </c>
    </row>
    <row r="277" spans="1:2" x14ac:dyDescent="0.3">
      <c r="A277" s="41" t="s">
        <v>96</v>
      </c>
      <c r="B277" s="19">
        <v>32786</v>
      </c>
    </row>
    <row r="278" spans="1:2" x14ac:dyDescent="0.3">
      <c r="A278" s="41" t="s">
        <v>100</v>
      </c>
      <c r="B278" s="19">
        <v>71200</v>
      </c>
    </row>
    <row r="279" spans="1:2" x14ac:dyDescent="0.3">
      <c r="A279" s="40" t="s">
        <v>81</v>
      </c>
      <c r="B279" s="19"/>
    </row>
    <row r="280" spans="1:2" x14ac:dyDescent="0.3">
      <c r="A280" s="41" t="s">
        <v>99</v>
      </c>
      <c r="B280" s="19">
        <v>54290</v>
      </c>
    </row>
    <row r="281" spans="1:2" x14ac:dyDescent="0.3">
      <c r="A281" s="41" t="s">
        <v>97</v>
      </c>
      <c r="B281" s="19">
        <v>81992</v>
      </c>
    </row>
    <row r="282" spans="1:2" x14ac:dyDescent="0.3">
      <c r="A282" s="41" t="s">
        <v>98</v>
      </c>
      <c r="B282" s="19">
        <v>29422</v>
      </c>
    </row>
    <row r="283" spans="1:2" x14ac:dyDescent="0.3">
      <c r="A283" s="41" t="s">
        <v>96</v>
      </c>
      <c r="B283" s="19">
        <v>31613</v>
      </c>
    </row>
    <row r="284" spans="1:2" x14ac:dyDescent="0.3">
      <c r="A284" s="41" t="s">
        <v>100</v>
      </c>
      <c r="B284" s="19">
        <v>85824</v>
      </c>
    </row>
    <row r="285" spans="1:2" x14ac:dyDescent="0.3">
      <c r="A285" s="40" t="s">
        <v>94</v>
      </c>
      <c r="B285" s="19"/>
    </row>
    <row r="286" spans="1:2" x14ac:dyDescent="0.3">
      <c r="A286" s="41" t="s">
        <v>99</v>
      </c>
      <c r="B286" s="19">
        <v>251940</v>
      </c>
    </row>
    <row r="287" spans="1:2" x14ac:dyDescent="0.3">
      <c r="A287" s="41" t="s">
        <v>97</v>
      </c>
      <c r="B287" s="19">
        <v>229872</v>
      </c>
    </row>
    <row r="288" spans="1:2" x14ac:dyDescent="0.3">
      <c r="A288" s="41" t="s">
        <v>96</v>
      </c>
      <c r="B288" s="19">
        <v>303353</v>
      </c>
    </row>
    <row r="289" spans="1:2" x14ac:dyDescent="0.3">
      <c r="A289" s="41" t="s">
        <v>100</v>
      </c>
      <c r="B289" s="19">
        <v>244647</v>
      </c>
    </row>
    <row r="290" spans="1:2" x14ac:dyDescent="0.3">
      <c r="A290" s="39">
        <v>45320</v>
      </c>
      <c r="B290" s="19">
        <v>6220867</v>
      </c>
    </row>
    <row r="291" spans="1:2" x14ac:dyDescent="0.3">
      <c r="A291" s="40" t="s">
        <v>95</v>
      </c>
      <c r="B291" s="19"/>
    </row>
    <row r="292" spans="1:2" x14ac:dyDescent="0.3">
      <c r="A292" s="41" t="s">
        <v>97</v>
      </c>
      <c r="B292" s="19">
        <v>70260</v>
      </c>
    </row>
    <row r="293" spans="1:2" x14ac:dyDescent="0.3">
      <c r="A293" s="41" t="s">
        <v>96</v>
      </c>
      <c r="B293" s="19">
        <v>71626</v>
      </c>
    </row>
    <row r="294" spans="1:2" x14ac:dyDescent="0.3">
      <c r="A294" s="41" t="s">
        <v>100</v>
      </c>
      <c r="B294" s="19">
        <v>65912</v>
      </c>
    </row>
    <row r="295" spans="1:2" x14ac:dyDescent="0.3">
      <c r="A295" s="40" t="s">
        <v>80</v>
      </c>
      <c r="B295" s="19"/>
    </row>
    <row r="296" spans="1:2" x14ac:dyDescent="0.3">
      <c r="A296" s="41" t="s">
        <v>99</v>
      </c>
      <c r="B296" s="19">
        <v>64900</v>
      </c>
    </row>
    <row r="297" spans="1:2" x14ac:dyDescent="0.3">
      <c r="A297" s="41" t="s">
        <v>97</v>
      </c>
      <c r="B297" s="19">
        <v>78912</v>
      </c>
    </row>
    <row r="298" spans="1:2" x14ac:dyDescent="0.3">
      <c r="A298" s="41" t="s">
        <v>98</v>
      </c>
      <c r="B298" s="19">
        <v>25200</v>
      </c>
    </row>
    <row r="299" spans="1:2" x14ac:dyDescent="0.3">
      <c r="A299" s="41" t="s">
        <v>96</v>
      </c>
      <c r="B299" s="19">
        <v>38481</v>
      </c>
    </row>
    <row r="300" spans="1:2" x14ac:dyDescent="0.3">
      <c r="A300" s="41" t="s">
        <v>100</v>
      </c>
      <c r="B300" s="19">
        <v>94423</v>
      </c>
    </row>
    <row r="301" spans="1:2" x14ac:dyDescent="0.3">
      <c r="A301" s="40" t="s">
        <v>88</v>
      </c>
      <c r="B301" s="19"/>
    </row>
    <row r="302" spans="1:2" x14ac:dyDescent="0.3">
      <c r="A302" s="41" t="s">
        <v>99</v>
      </c>
      <c r="B302" s="19">
        <v>58089</v>
      </c>
    </row>
    <row r="303" spans="1:2" x14ac:dyDescent="0.3">
      <c r="A303" s="41" t="s">
        <v>97</v>
      </c>
      <c r="B303" s="19">
        <v>91924</v>
      </c>
    </row>
    <row r="304" spans="1:2" x14ac:dyDescent="0.3">
      <c r="A304" s="41" t="s">
        <v>98</v>
      </c>
      <c r="B304" s="19">
        <v>31671</v>
      </c>
    </row>
    <row r="305" spans="1:2" x14ac:dyDescent="0.3">
      <c r="A305" s="41" t="s">
        <v>96</v>
      </c>
      <c r="B305" s="19">
        <v>44091</v>
      </c>
    </row>
    <row r="306" spans="1:2" x14ac:dyDescent="0.3">
      <c r="A306" s="41" t="s">
        <v>100</v>
      </c>
      <c r="B306" s="19">
        <v>84907</v>
      </c>
    </row>
    <row r="307" spans="1:2" x14ac:dyDescent="0.3">
      <c r="A307" s="40" t="s">
        <v>92</v>
      </c>
      <c r="B307" s="19"/>
    </row>
    <row r="308" spans="1:2" x14ac:dyDescent="0.3">
      <c r="A308" s="41" t="s">
        <v>99</v>
      </c>
      <c r="B308" s="19">
        <v>211478</v>
      </c>
    </row>
    <row r="309" spans="1:2" x14ac:dyDescent="0.3">
      <c r="A309" s="41" t="s">
        <v>97</v>
      </c>
      <c r="B309" s="19">
        <v>286596</v>
      </c>
    </row>
    <row r="310" spans="1:2" x14ac:dyDescent="0.3">
      <c r="A310" s="41" t="s">
        <v>96</v>
      </c>
      <c r="B310" s="19">
        <v>295512</v>
      </c>
    </row>
    <row r="311" spans="1:2" x14ac:dyDescent="0.3">
      <c r="A311" s="41" t="s">
        <v>100</v>
      </c>
      <c r="B311" s="19">
        <v>319473</v>
      </c>
    </row>
    <row r="312" spans="1:2" x14ac:dyDescent="0.3">
      <c r="A312" s="40" t="s">
        <v>93</v>
      </c>
      <c r="B312" s="19"/>
    </row>
    <row r="313" spans="1:2" x14ac:dyDescent="0.3">
      <c r="A313" s="41" t="s">
        <v>99</v>
      </c>
      <c r="B313" s="19">
        <v>244265</v>
      </c>
    </row>
    <row r="314" spans="1:2" x14ac:dyDescent="0.3">
      <c r="A314" s="41" t="s">
        <v>97</v>
      </c>
      <c r="B314" s="19">
        <v>300669</v>
      </c>
    </row>
    <row r="315" spans="1:2" x14ac:dyDescent="0.3">
      <c r="A315" s="41" t="s">
        <v>96</v>
      </c>
      <c r="B315" s="19">
        <v>328576</v>
      </c>
    </row>
    <row r="316" spans="1:2" x14ac:dyDescent="0.3">
      <c r="A316" s="41" t="s">
        <v>100</v>
      </c>
      <c r="B316" s="19">
        <v>307706</v>
      </c>
    </row>
    <row r="317" spans="1:2" x14ac:dyDescent="0.3">
      <c r="A317" s="40" t="s">
        <v>89</v>
      </c>
      <c r="B317" s="19"/>
    </row>
    <row r="318" spans="1:2" x14ac:dyDescent="0.3">
      <c r="A318" s="41" t="s">
        <v>99</v>
      </c>
      <c r="B318" s="19">
        <v>50050</v>
      </c>
    </row>
    <row r="319" spans="1:2" x14ac:dyDescent="0.3">
      <c r="A319" s="41" t="s">
        <v>97</v>
      </c>
      <c r="B319" s="19">
        <v>71136</v>
      </c>
    </row>
    <row r="320" spans="1:2" x14ac:dyDescent="0.3">
      <c r="A320" s="41" t="s">
        <v>98</v>
      </c>
      <c r="B320" s="19">
        <v>20648</v>
      </c>
    </row>
    <row r="321" spans="1:2" x14ac:dyDescent="0.3">
      <c r="A321" s="41" t="s">
        <v>96</v>
      </c>
      <c r="B321" s="19">
        <v>47344</v>
      </c>
    </row>
    <row r="322" spans="1:2" x14ac:dyDescent="0.3">
      <c r="A322" s="41" t="s">
        <v>100</v>
      </c>
      <c r="B322" s="19">
        <v>66177</v>
      </c>
    </row>
    <row r="323" spans="1:2" x14ac:dyDescent="0.3">
      <c r="A323" s="40" t="s">
        <v>84</v>
      </c>
      <c r="B323" s="19"/>
    </row>
    <row r="324" spans="1:2" x14ac:dyDescent="0.3">
      <c r="A324" s="41" t="s">
        <v>99</v>
      </c>
      <c r="B324" s="19">
        <v>53805</v>
      </c>
    </row>
    <row r="325" spans="1:2" x14ac:dyDescent="0.3">
      <c r="A325" s="41" t="s">
        <v>97</v>
      </c>
      <c r="B325" s="19">
        <v>71786</v>
      </c>
    </row>
    <row r="326" spans="1:2" x14ac:dyDescent="0.3">
      <c r="A326" s="41" t="s">
        <v>98</v>
      </c>
      <c r="B326" s="19">
        <v>22618</v>
      </c>
    </row>
    <row r="327" spans="1:2" x14ac:dyDescent="0.3">
      <c r="A327" s="41" t="s">
        <v>96</v>
      </c>
      <c r="B327" s="19">
        <v>32086</v>
      </c>
    </row>
    <row r="328" spans="1:2" x14ac:dyDescent="0.3">
      <c r="A328" s="41" t="s">
        <v>100</v>
      </c>
      <c r="B328" s="19">
        <v>67551</v>
      </c>
    </row>
    <row r="329" spans="1:2" x14ac:dyDescent="0.3">
      <c r="A329" s="40" t="s">
        <v>82</v>
      </c>
      <c r="B329" s="19"/>
    </row>
    <row r="330" spans="1:2" x14ac:dyDescent="0.3">
      <c r="A330" s="41" t="s">
        <v>99</v>
      </c>
      <c r="B330" s="19">
        <v>87014</v>
      </c>
    </row>
    <row r="331" spans="1:2" x14ac:dyDescent="0.3">
      <c r="A331" s="41" t="s">
        <v>97</v>
      </c>
      <c r="B331" s="19">
        <v>77000</v>
      </c>
    </row>
    <row r="332" spans="1:2" x14ac:dyDescent="0.3">
      <c r="A332" s="41" t="s">
        <v>98</v>
      </c>
      <c r="B332" s="19">
        <v>31581</v>
      </c>
    </row>
    <row r="333" spans="1:2" x14ac:dyDescent="0.3">
      <c r="A333" s="41" t="s">
        <v>96</v>
      </c>
      <c r="B333" s="19">
        <v>42693</v>
      </c>
    </row>
    <row r="334" spans="1:2" x14ac:dyDescent="0.3">
      <c r="A334" s="41" t="s">
        <v>100</v>
      </c>
      <c r="B334" s="19">
        <v>90565</v>
      </c>
    </row>
    <row r="335" spans="1:2" x14ac:dyDescent="0.3">
      <c r="A335" s="40" t="s">
        <v>83</v>
      </c>
      <c r="B335" s="19"/>
    </row>
    <row r="336" spans="1:2" x14ac:dyDescent="0.3">
      <c r="A336" s="41" t="s">
        <v>99</v>
      </c>
      <c r="B336" s="19">
        <v>66310</v>
      </c>
    </row>
    <row r="337" spans="1:2" x14ac:dyDescent="0.3">
      <c r="A337" s="41" t="s">
        <v>97</v>
      </c>
      <c r="B337" s="19">
        <v>97185</v>
      </c>
    </row>
    <row r="338" spans="1:2" x14ac:dyDescent="0.3">
      <c r="A338" s="41" t="s">
        <v>96</v>
      </c>
      <c r="B338" s="19">
        <v>44625</v>
      </c>
    </row>
    <row r="339" spans="1:2" x14ac:dyDescent="0.3">
      <c r="A339" s="41" t="s">
        <v>100</v>
      </c>
      <c r="B339" s="19">
        <v>113533</v>
      </c>
    </row>
    <row r="340" spans="1:2" x14ac:dyDescent="0.3">
      <c r="A340" s="40" t="s">
        <v>87</v>
      </c>
      <c r="B340" s="19"/>
    </row>
    <row r="341" spans="1:2" x14ac:dyDescent="0.3">
      <c r="A341" s="41" t="s">
        <v>99</v>
      </c>
      <c r="B341" s="19">
        <v>60168</v>
      </c>
    </row>
    <row r="342" spans="1:2" x14ac:dyDescent="0.3">
      <c r="A342" s="41" t="s">
        <v>97</v>
      </c>
      <c r="B342" s="19">
        <v>73870</v>
      </c>
    </row>
    <row r="343" spans="1:2" x14ac:dyDescent="0.3">
      <c r="A343" s="41" t="s">
        <v>98</v>
      </c>
      <c r="B343" s="19">
        <v>22113</v>
      </c>
    </row>
    <row r="344" spans="1:2" x14ac:dyDescent="0.3">
      <c r="A344" s="41" t="s">
        <v>96</v>
      </c>
      <c r="B344" s="19">
        <v>36642</v>
      </c>
    </row>
    <row r="345" spans="1:2" x14ac:dyDescent="0.3">
      <c r="A345" s="41" t="s">
        <v>100</v>
      </c>
      <c r="B345" s="19">
        <v>79821</v>
      </c>
    </row>
    <row r="346" spans="1:2" x14ac:dyDescent="0.3">
      <c r="A346" s="40" t="s">
        <v>86</v>
      </c>
      <c r="B346" s="19"/>
    </row>
    <row r="347" spans="1:2" x14ac:dyDescent="0.3">
      <c r="A347" s="41" t="s">
        <v>99</v>
      </c>
      <c r="B347" s="19">
        <v>43160</v>
      </c>
    </row>
    <row r="348" spans="1:2" x14ac:dyDescent="0.3">
      <c r="A348" s="41" t="s">
        <v>97</v>
      </c>
      <c r="B348" s="19">
        <v>59616</v>
      </c>
    </row>
    <row r="349" spans="1:2" x14ac:dyDescent="0.3">
      <c r="A349" s="41" t="s">
        <v>96</v>
      </c>
      <c r="B349" s="19">
        <v>28724</v>
      </c>
    </row>
    <row r="350" spans="1:2" x14ac:dyDescent="0.3">
      <c r="A350" s="41" t="s">
        <v>100</v>
      </c>
      <c r="B350" s="19">
        <v>80352</v>
      </c>
    </row>
    <row r="351" spans="1:2" x14ac:dyDescent="0.3">
      <c r="A351" s="40" t="s">
        <v>81</v>
      </c>
      <c r="B351" s="19"/>
    </row>
    <row r="352" spans="1:2" x14ac:dyDescent="0.3">
      <c r="A352" s="41" t="s">
        <v>99</v>
      </c>
      <c r="B352" s="19">
        <v>60903</v>
      </c>
    </row>
    <row r="353" spans="1:2" x14ac:dyDescent="0.3">
      <c r="A353" s="41" t="s">
        <v>97</v>
      </c>
      <c r="B353" s="19">
        <v>88795</v>
      </c>
    </row>
    <row r="354" spans="1:2" x14ac:dyDescent="0.3">
      <c r="A354" s="41" t="s">
        <v>98</v>
      </c>
      <c r="B354" s="19">
        <v>36504</v>
      </c>
    </row>
    <row r="355" spans="1:2" x14ac:dyDescent="0.3">
      <c r="A355" s="41" t="s">
        <v>96</v>
      </c>
      <c r="B355" s="19">
        <v>48205</v>
      </c>
    </row>
    <row r="356" spans="1:2" x14ac:dyDescent="0.3">
      <c r="A356" s="41" t="s">
        <v>100</v>
      </c>
      <c r="B356" s="19">
        <v>94128</v>
      </c>
    </row>
    <row r="357" spans="1:2" x14ac:dyDescent="0.3">
      <c r="A357" s="40" t="s">
        <v>94</v>
      </c>
      <c r="B357" s="19"/>
    </row>
    <row r="358" spans="1:2" x14ac:dyDescent="0.3">
      <c r="A358" s="41" t="s">
        <v>99</v>
      </c>
      <c r="B358" s="19">
        <v>224894</v>
      </c>
    </row>
    <row r="359" spans="1:2" x14ac:dyDescent="0.3">
      <c r="A359" s="41" t="s">
        <v>97</v>
      </c>
      <c r="B359" s="19">
        <v>281902</v>
      </c>
    </row>
    <row r="360" spans="1:2" x14ac:dyDescent="0.3">
      <c r="A360" s="41" t="s">
        <v>96</v>
      </c>
      <c r="B360" s="19">
        <v>340136</v>
      </c>
    </row>
    <row r="361" spans="1:2" x14ac:dyDescent="0.3">
      <c r="A361" s="41" t="s">
        <v>100</v>
      </c>
      <c r="B361" s="19">
        <v>292556</v>
      </c>
    </row>
    <row r="362" spans="1:2" x14ac:dyDescent="0.3">
      <c r="A362" s="39">
        <v>45327</v>
      </c>
      <c r="B362" s="19">
        <v>6044084</v>
      </c>
    </row>
    <row r="363" spans="1:2" x14ac:dyDescent="0.3">
      <c r="A363" s="40" t="s">
        <v>95</v>
      </c>
      <c r="B363" s="19"/>
    </row>
    <row r="364" spans="1:2" x14ac:dyDescent="0.3">
      <c r="A364" s="41" t="s">
        <v>97</v>
      </c>
      <c r="B364" s="19">
        <v>67203</v>
      </c>
    </row>
    <row r="365" spans="1:2" x14ac:dyDescent="0.3">
      <c r="A365" s="41" t="s">
        <v>96</v>
      </c>
      <c r="B365" s="19">
        <v>64012</v>
      </c>
    </row>
    <row r="366" spans="1:2" x14ac:dyDescent="0.3">
      <c r="A366" s="41" t="s">
        <v>100</v>
      </c>
      <c r="B366" s="19">
        <v>71614</v>
      </c>
    </row>
    <row r="367" spans="1:2" x14ac:dyDescent="0.3">
      <c r="A367" s="40" t="s">
        <v>80</v>
      </c>
      <c r="B367" s="19"/>
    </row>
    <row r="368" spans="1:2" x14ac:dyDescent="0.3">
      <c r="A368" s="41" t="s">
        <v>99</v>
      </c>
      <c r="B368" s="19">
        <v>63048</v>
      </c>
    </row>
    <row r="369" spans="1:2" x14ac:dyDescent="0.3">
      <c r="A369" s="41" t="s">
        <v>97</v>
      </c>
      <c r="B369" s="19">
        <v>84064</v>
      </c>
    </row>
    <row r="370" spans="1:2" x14ac:dyDescent="0.3">
      <c r="A370" s="41" t="s">
        <v>98</v>
      </c>
      <c r="B370" s="19">
        <v>34048</v>
      </c>
    </row>
    <row r="371" spans="1:2" x14ac:dyDescent="0.3">
      <c r="A371" s="41" t="s">
        <v>96</v>
      </c>
      <c r="B371" s="19">
        <v>40365</v>
      </c>
    </row>
    <row r="372" spans="1:2" x14ac:dyDescent="0.3">
      <c r="A372" s="41" t="s">
        <v>100</v>
      </c>
      <c r="B372" s="19">
        <v>73914</v>
      </c>
    </row>
    <row r="373" spans="1:2" x14ac:dyDescent="0.3">
      <c r="A373" s="40" t="s">
        <v>88</v>
      </c>
      <c r="B373" s="19"/>
    </row>
    <row r="374" spans="1:2" x14ac:dyDescent="0.3">
      <c r="A374" s="41" t="s">
        <v>99</v>
      </c>
      <c r="B374" s="19">
        <v>63832</v>
      </c>
    </row>
    <row r="375" spans="1:2" x14ac:dyDescent="0.3">
      <c r="A375" s="41" t="s">
        <v>97</v>
      </c>
      <c r="B375" s="19">
        <v>124898</v>
      </c>
    </row>
    <row r="376" spans="1:2" x14ac:dyDescent="0.3">
      <c r="A376" s="41" t="s">
        <v>98</v>
      </c>
      <c r="B376" s="19">
        <v>22866</v>
      </c>
    </row>
    <row r="377" spans="1:2" x14ac:dyDescent="0.3">
      <c r="A377" s="41" t="s">
        <v>96</v>
      </c>
      <c r="B377" s="19">
        <v>41818</v>
      </c>
    </row>
    <row r="378" spans="1:2" x14ac:dyDescent="0.3">
      <c r="A378" s="41" t="s">
        <v>100</v>
      </c>
      <c r="B378" s="19">
        <v>104742</v>
      </c>
    </row>
    <row r="379" spans="1:2" x14ac:dyDescent="0.3">
      <c r="A379" s="40" t="s">
        <v>92</v>
      </c>
      <c r="B379" s="19"/>
    </row>
    <row r="380" spans="1:2" x14ac:dyDescent="0.3">
      <c r="A380" s="41" t="s">
        <v>99</v>
      </c>
      <c r="B380" s="19">
        <v>233550</v>
      </c>
    </row>
    <row r="381" spans="1:2" x14ac:dyDescent="0.3">
      <c r="A381" s="41" t="s">
        <v>97</v>
      </c>
      <c r="B381" s="19">
        <v>291682</v>
      </c>
    </row>
    <row r="382" spans="1:2" x14ac:dyDescent="0.3">
      <c r="A382" s="41" t="s">
        <v>96</v>
      </c>
      <c r="B382" s="19">
        <v>293104</v>
      </c>
    </row>
    <row r="383" spans="1:2" x14ac:dyDescent="0.3">
      <c r="A383" s="41" t="s">
        <v>100</v>
      </c>
      <c r="B383" s="19">
        <v>305760</v>
      </c>
    </row>
    <row r="384" spans="1:2" x14ac:dyDescent="0.3">
      <c r="A384" s="40" t="s">
        <v>93</v>
      </c>
      <c r="B384" s="19"/>
    </row>
    <row r="385" spans="1:2" x14ac:dyDescent="0.3">
      <c r="A385" s="41" t="s">
        <v>99</v>
      </c>
      <c r="B385" s="19">
        <v>215430</v>
      </c>
    </row>
    <row r="386" spans="1:2" x14ac:dyDescent="0.3">
      <c r="A386" s="41" t="s">
        <v>97</v>
      </c>
      <c r="B386" s="19">
        <v>284084</v>
      </c>
    </row>
    <row r="387" spans="1:2" x14ac:dyDescent="0.3">
      <c r="A387" s="41" t="s">
        <v>96</v>
      </c>
      <c r="B387" s="19">
        <v>312198</v>
      </c>
    </row>
    <row r="388" spans="1:2" x14ac:dyDescent="0.3">
      <c r="A388" s="41" t="s">
        <v>100</v>
      </c>
      <c r="B388" s="19">
        <v>263844</v>
      </c>
    </row>
    <row r="389" spans="1:2" x14ac:dyDescent="0.3">
      <c r="A389" s="40" t="s">
        <v>89</v>
      </c>
      <c r="B389" s="19"/>
    </row>
    <row r="390" spans="1:2" x14ac:dyDescent="0.3">
      <c r="A390" s="41" t="s">
        <v>99</v>
      </c>
      <c r="B390" s="19">
        <v>47600</v>
      </c>
    </row>
    <row r="391" spans="1:2" x14ac:dyDescent="0.3">
      <c r="A391" s="41" t="s">
        <v>97</v>
      </c>
      <c r="B391" s="19">
        <v>68913</v>
      </c>
    </row>
    <row r="392" spans="1:2" x14ac:dyDescent="0.3">
      <c r="A392" s="41" t="s">
        <v>98</v>
      </c>
      <c r="B392" s="19">
        <v>23852</v>
      </c>
    </row>
    <row r="393" spans="1:2" x14ac:dyDescent="0.3">
      <c r="A393" s="41" t="s">
        <v>96</v>
      </c>
      <c r="B393" s="19">
        <v>38092</v>
      </c>
    </row>
    <row r="394" spans="1:2" x14ac:dyDescent="0.3">
      <c r="A394" s="41" t="s">
        <v>100</v>
      </c>
      <c r="B394" s="19">
        <v>94392</v>
      </c>
    </row>
    <row r="395" spans="1:2" x14ac:dyDescent="0.3">
      <c r="A395" s="40" t="s">
        <v>84</v>
      </c>
      <c r="B395" s="19"/>
    </row>
    <row r="396" spans="1:2" x14ac:dyDescent="0.3">
      <c r="A396" s="41" t="s">
        <v>99</v>
      </c>
      <c r="B396" s="19">
        <v>62660</v>
      </c>
    </row>
    <row r="397" spans="1:2" x14ac:dyDescent="0.3">
      <c r="A397" s="41" t="s">
        <v>97</v>
      </c>
      <c r="B397" s="19">
        <v>84755</v>
      </c>
    </row>
    <row r="398" spans="1:2" x14ac:dyDescent="0.3">
      <c r="A398" s="41" t="s">
        <v>98</v>
      </c>
      <c r="B398" s="19">
        <v>22525</v>
      </c>
    </row>
    <row r="399" spans="1:2" x14ac:dyDescent="0.3">
      <c r="A399" s="41" t="s">
        <v>96</v>
      </c>
      <c r="B399" s="19">
        <v>33528</v>
      </c>
    </row>
    <row r="400" spans="1:2" x14ac:dyDescent="0.3">
      <c r="A400" s="41" t="s">
        <v>100</v>
      </c>
      <c r="B400" s="19">
        <v>60993</v>
      </c>
    </row>
    <row r="401" spans="1:2" x14ac:dyDescent="0.3">
      <c r="A401" s="40" t="s">
        <v>82</v>
      </c>
      <c r="B401" s="19"/>
    </row>
    <row r="402" spans="1:2" x14ac:dyDescent="0.3">
      <c r="A402" s="41" t="s">
        <v>99</v>
      </c>
      <c r="B402" s="19">
        <v>56248</v>
      </c>
    </row>
    <row r="403" spans="1:2" x14ac:dyDescent="0.3">
      <c r="A403" s="41" t="s">
        <v>97</v>
      </c>
      <c r="B403" s="19">
        <v>88145</v>
      </c>
    </row>
    <row r="404" spans="1:2" x14ac:dyDescent="0.3">
      <c r="A404" s="41" t="s">
        <v>98</v>
      </c>
      <c r="B404" s="19">
        <v>28512</v>
      </c>
    </row>
    <row r="405" spans="1:2" x14ac:dyDescent="0.3">
      <c r="A405" s="41" t="s">
        <v>96</v>
      </c>
      <c r="B405" s="19">
        <v>41658</v>
      </c>
    </row>
    <row r="406" spans="1:2" x14ac:dyDescent="0.3">
      <c r="A406" s="41" t="s">
        <v>100</v>
      </c>
      <c r="B406" s="19">
        <v>78177</v>
      </c>
    </row>
    <row r="407" spans="1:2" x14ac:dyDescent="0.3">
      <c r="A407" s="40" t="s">
        <v>83</v>
      </c>
      <c r="B407" s="19"/>
    </row>
    <row r="408" spans="1:2" x14ac:dyDescent="0.3">
      <c r="A408" s="41" t="s">
        <v>99</v>
      </c>
      <c r="B408" s="19">
        <v>81780</v>
      </c>
    </row>
    <row r="409" spans="1:2" x14ac:dyDescent="0.3">
      <c r="A409" s="41" t="s">
        <v>97</v>
      </c>
      <c r="B409" s="19">
        <v>117648</v>
      </c>
    </row>
    <row r="410" spans="1:2" x14ac:dyDescent="0.3">
      <c r="A410" s="41" t="s">
        <v>96</v>
      </c>
      <c r="B410" s="19">
        <v>36259</v>
      </c>
    </row>
    <row r="411" spans="1:2" x14ac:dyDescent="0.3">
      <c r="A411" s="41" t="s">
        <v>100</v>
      </c>
      <c r="B411" s="19">
        <v>99813</v>
      </c>
    </row>
    <row r="412" spans="1:2" x14ac:dyDescent="0.3">
      <c r="A412" s="40" t="s">
        <v>87</v>
      </c>
      <c r="B412" s="19"/>
    </row>
    <row r="413" spans="1:2" x14ac:dyDescent="0.3">
      <c r="A413" s="41" t="s">
        <v>99</v>
      </c>
      <c r="B413" s="19">
        <v>52540</v>
      </c>
    </row>
    <row r="414" spans="1:2" x14ac:dyDescent="0.3">
      <c r="A414" s="41" t="s">
        <v>97</v>
      </c>
      <c r="B414" s="19">
        <v>85491</v>
      </c>
    </row>
    <row r="415" spans="1:2" x14ac:dyDescent="0.3">
      <c r="A415" s="41" t="s">
        <v>98</v>
      </c>
      <c r="B415" s="19">
        <v>23001</v>
      </c>
    </row>
    <row r="416" spans="1:2" x14ac:dyDescent="0.3">
      <c r="A416" s="41" t="s">
        <v>96</v>
      </c>
      <c r="B416" s="19">
        <v>42449</v>
      </c>
    </row>
    <row r="417" spans="1:2" x14ac:dyDescent="0.3">
      <c r="A417" s="41" t="s">
        <v>100</v>
      </c>
      <c r="B417" s="19">
        <v>77880</v>
      </c>
    </row>
    <row r="418" spans="1:2" x14ac:dyDescent="0.3">
      <c r="A418" s="40" t="s">
        <v>86</v>
      </c>
      <c r="B418" s="19"/>
    </row>
    <row r="419" spans="1:2" x14ac:dyDescent="0.3">
      <c r="A419" s="41" t="s">
        <v>99</v>
      </c>
      <c r="B419" s="19">
        <v>51315</v>
      </c>
    </row>
    <row r="420" spans="1:2" x14ac:dyDescent="0.3">
      <c r="A420" s="41" t="s">
        <v>97</v>
      </c>
      <c r="B420" s="19">
        <v>85169</v>
      </c>
    </row>
    <row r="421" spans="1:2" x14ac:dyDescent="0.3">
      <c r="A421" s="41" t="s">
        <v>96</v>
      </c>
      <c r="B421" s="19">
        <v>35070</v>
      </c>
    </row>
    <row r="422" spans="1:2" x14ac:dyDescent="0.3">
      <c r="A422" s="41" t="s">
        <v>100</v>
      </c>
      <c r="B422" s="19">
        <v>77598</v>
      </c>
    </row>
    <row r="423" spans="1:2" x14ac:dyDescent="0.3">
      <c r="A423" s="40" t="s">
        <v>81</v>
      </c>
      <c r="B423" s="19"/>
    </row>
    <row r="424" spans="1:2" x14ac:dyDescent="0.3">
      <c r="A424" s="41" t="s">
        <v>99</v>
      </c>
      <c r="B424" s="19">
        <v>65618</v>
      </c>
    </row>
    <row r="425" spans="1:2" x14ac:dyDescent="0.3">
      <c r="A425" s="41" t="s">
        <v>97</v>
      </c>
      <c r="B425" s="19">
        <v>77480</v>
      </c>
    </row>
    <row r="426" spans="1:2" x14ac:dyDescent="0.3">
      <c r="A426" s="41" t="s">
        <v>98</v>
      </c>
      <c r="B426" s="19">
        <v>25748</v>
      </c>
    </row>
    <row r="427" spans="1:2" x14ac:dyDescent="0.3">
      <c r="A427" s="41" t="s">
        <v>96</v>
      </c>
      <c r="B427" s="19">
        <v>45584</v>
      </c>
    </row>
    <row r="428" spans="1:2" x14ac:dyDescent="0.3">
      <c r="A428" s="41" t="s">
        <v>100</v>
      </c>
      <c r="B428" s="19">
        <v>96850</v>
      </c>
    </row>
    <row r="429" spans="1:2" x14ac:dyDescent="0.3">
      <c r="A429" s="40" t="s">
        <v>94</v>
      </c>
      <c r="B429" s="19"/>
    </row>
    <row r="430" spans="1:2" x14ac:dyDescent="0.3">
      <c r="A430" s="41" t="s">
        <v>99</v>
      </c>
      <c r="B430" s="19">
        <v>205716</v>
      </c>
    </row>
    <row r="431" spans="1:2" x14ac:dyDescent="0.3">
      <c r="A431" s="41" t="s">
        <v>97</v>
      </c>
      <c r="B431" s="19">
        <v>242556</v>
      </c>
    </row>
    <row r="432" spans="1:2" x14ac:dyDescent="0.3">
      <c r="A432" s="41" t="s">
        <v>96</v>
      </c>
      <c r="B432" s="19">
        <v>302377</v>
      </c>
    </row>
    <row r="433" spans="1:2" x14ac:dyDescent="0.3">
      <c r="A433" s="41" t="s">
        <v>100</v>
      </c>
      <c r="B433" s="19">
        <v>230016</v>
      </c>
    </row>
    <row r="434" spans="1:2" x14ac:dyDescent="0.3">
      <c r="A434" s="39">
        <v>45334</v>
      </c>
      <c r="B434" s="19">
        <v>6078153</v>
      </c>
    </row>
    <row r="435" spans="1:2" x14ac:dyDescent="0.3">
      <c r="A435" s="40" t="s">
        <v>95</v>
      </c>
      <c r="B435" s="19"/>
    </row>
    <row r="436" spans="1:2" x14ac:dyDescent="0.3">
      <c r="A436" s="41" t="s">
        <v>97</v>
      </c>
      <c r="B436" s="19">
        <v>64185</v>
      </c>
    </row>
    <row r="437" spans="1:2" x14ac:dyDescent="0.3">
      <c r="A437" s="41" t="s">
        <v>96</v>
      </c>
      <c r="B437" s="19">
        <v>76508</v>
      </c>
    </row>
    <row r="438" spans="1:2" x14ac:dyDescent="0.3">
      <c r="A438" s="41" t="s">
        <v>100</v>
      </c>
      <c r="B438" s="19">
        <v>64680</v>
      </c>
    </row>
    <row r="439" spans="1:2" x14ac:dyDescent="0.3">
      <c r="A439" s="40" t="s">
        <v>80</v>
      </c>
      <c r="B439" s="19"/>
    </row>
    <row r="440" spans="1:2" x14ac:dyDescent="0.3">
      <c r="A440" s="41" t="s">
        <v>99</v>
      </c>
      <c r="B440" s="19">
        <v>53802</v>
      </c>
    </row>
    <row r="441" spans="1:2" x14ac:dyDescent="0.3">
      <c r="A441" s="41" t="s">
        <v>97</v>
      </c>
      <c r="B441" s="19">
        <v>84972</v>
      </c>
    </row>
    <row r="442" spans="1:2" x14ac:dyDescent="0.3">
      <c r="A442" s="41" t="s">
        <v>98</v>
      </c>
      <c r="B442" s="19">
        <v>28595</v>
      </c>
    </row>
    <row r="443" spans="1:2" x14ac:dyDescent="0.3">
      <c r="A443" s="41" t="s">
        <v>96</v>
      </c>
      <c r="B443" s="19">
        <v>42140</v>
      </c>
    </row>
    <row r="444" spans="1:2" x14ac:dyDescent="0.3">
      <c r="A444" s="41" t="s">
        <v>100</v>
      </c>
      <c r="B444" s="19">
        <v>78624</v>
      </c>
    </row>
    <row r="445" spans="1:2" x14ac:dyDescent="0.3">
      <c r="A445" s="40" t="s">
        <v>88</v>
      </c>
      <c r="B445" s="19"/>
    </row>
    <row r="446" spans="1:2" x14ac:dyDescent="0.3">
      <c r="A446" s="41" t="s">
        <v>99</v>
      </c>
      <c r="B446" s="19">
        <v>65471</v>
      </c>
    </row>
    <row r="447" spans="1:2" x14ac:dyDescent="0.3">
      <c r="A447" s="41" t="s">
        <v>97</v>
      </c>
      <c r="B447" s="19">
        <v>100584</v>
      </c>
    </row>
    <row r="448" spans="1:2" x14ac:dyDescent="0.3">
      <c r="A448" s="41" t="s">
        <v>98</v>
      </c>
      <c r="B448" s="19">
        <v>26496</v>
      </c>
    </row>
    <row r="449" spans="1:2" x14ac:dyDescent="0.3">
      <c r="A449" s="41" t="s">
        <v>96</v>
      </c>
      <c r="B449" s="19">
        <v>42021</v>
      </c>
    </row>
    <row r="450" spans="1:2" x14ac:dyDescent="0.3">
      <c r="A450" s="41" t="s">
        <v>100</v>
      </c>
      <c r="B450" s="19">
        <v>78000</v>
      </c>
    </row>
    <row r="451" spans="1:2" x14ac:dyDescent="0.3">
      <c r="A451" s="40" t="s">
        <v>92</v>
      </c>
      <c r="B451" s="19"/>
    </row>
    <row r="452" spans="1:2" x14ac:dyDescent="0.3">
      <c r="A452" s="41" t="s">
        <v>99</v>
      </c>
      <c r="B452" s="19">
        <v>227084</v>
      </c>
    </row>
    <row r="453" spans="1:2" x14ac:dyDescent="0.3">
      <c r="A453" s="41" t="s">
        <v>97</v>
      </c>
      <c r="B453" s="19">
        <v>283248</v>
      </c>
    </row>
    <row r="454" spans="1:2" x14ac:dyDescent="0.3">
      <c r="A454" s="41" t="s">
        <v>96</v>
      </c>
      <c r="B454" s="19">
        <v>314040</v>
      </c>
    </row>
    <row r="455" spans="1:2" x14ac:dyDescent="0.3">
      <c r="A455" s="41" t="s">
        <v>100</v>
      </c>
      <c r="B455" s="19">
        <v>281848</v>
      </c>
    </row>
    <row r="456" spans="1:2" x14ac:dyDescent="0.3">
      <c r="A456" s="40" t="s">
        <v>93</v>
      </c>
      <c r="B456" s="19"/>
    </row>
    <row r="457" spans="1:2" x14ac:dyDescent="0.3">
      <c r="A457" s="41" t="s">
        <v>99</v>
      </c>
      <c r="B457" s="19">
        <v>221892</v>
      </c>
    </row>
    <row r="458" spans="1:2" x14ac:dyDescent="0.3">
      <c r="A458" s="41" t="s">
        <v>97</v>
      </c>
      <c r="B458" s="19">
        <v>285824</v>
      </c>
    </row>
    <row r="459" spans="1:2" x14ac:dyDescent="0.3">
      <c r="A459" s="41" t="s">
        <v>96</v>
      </c>
      <c r="B459" s="19">
        <v>272420</v>
      </c>
    </row>
    <row r="460" spans="1:2" x14ac:dyDescent="0.3">
      <c r="A460" s="41" t="s">
        <v>100</v>
      </c>
      <c r="B460" s="19">
        <v>280554</v>
      </c>
    </row>
    <row r="461" spans="1:2" x14ac:dyDescent="0.3">
      <c r="A461" s="40" t="s">
        <v>89</v>
      </c>
      <c r="B461" s="19"/>
    </row>
    <row r="462" spans="1:2" x14ac:dyDescent="0.3">
      <c r="A462" s="41" t="s">
        <v>99</v>
      </c>
      <c r="B462" s="19">
        <v>64380</v>
      </c>
    </row>
    <row r="463" spans="1:2" x14ac:dyDescent="0.3">
      <c r="A463" s="41" t="s">
        <v>97</v>
      </c>
      <c r="B463" s="19">
        <v>85680</v>
      </c>
    </row>
    <row r="464" spans="1:2" x14ac:dyDescent="0.3">
      <c r="A464" s="41" t="s">
        <v>98</v>
      </c>
      <c r="B464" s="19">
        <v>22250</v>
      </c>
    </row>
    <row r="465" spans="1:2" x14ac:dyDescent="0.3">
      <c r="A465" s="41" t="s">
        <v>96</v>
      </c>
      <c r="B465" s="19">
        <v>33473</v>
      </c>
    </row>
    <row r="466" spans="1:2" x14ac:dyDescent="0.3">
      <c r="A466" s="41" t="s">
        <v>100</v>
      </c>
      <c r="B466" s="19">
        <v>108630</v>
      </c>
    </row>
    <row r="467" spans="1:2" x14ac:dyDescent="0.3">
      <c r="A467" s="40" t="s">
        <v>84</v>
      </c>
      <c r="B467" s="19"/>
    </row>
    <row r="468" spans="1:2" x14ac:dyDescent="0.3">
      <c r="A468" s="41" t="s">
        <v>99</v>
      </c>
      <c r="B468" s="19">
        <v>55296</v>
      </c>
    </row>
    <row r="469" spans="1:2" x14ac:dyDescent="0.3">
      <c r="A469" s="41" t="s">
        <v>97</v>
      </c>
      <c r="B469" s="19">
        <v>87538</v>
      </c>
    </row>
    <row r="470" spans="1:2" x14ac:dyDescent="0.3">
      <c r="A470" s="41" t="s">
        <v>98</v>
      </c>
      <c r="B470" s="19">
        <v>23144</v>
      </c>
    </row>
    <row r="471" spans="1:2" x14ac:dyDescent="0.3">
      <c r="A471" s="41" t="s">
        <v>96</v>
      </c>
      <c r="B471" s="19">
        <v>36294</v>
      </c>
    </row>
    <row r="472" spans="1:2" x14ac:dyDescent="0.3">
      <c r="A472" s="41" t="s">
        <v>100</v>
      </c>
      <c r="B472" s="19">
        <v>78120</v>
      </c>
    </row>
    <row r="473" spans="1:2" x14ac:dyDescent="0.3">
      <c r="A473" s="40" t="s">
        <v>82</v>
      </c>
      <c r="B473" s="19"/>
    </row>
    <row r="474" spans="1:2" x14ac:dyDescent="0.3">
      <c r="A474" s="41" t="s">
        <v>99</v>
      </c>
      <c r="B474" s="19">
        <v>62287</v>
      </c>
    </row>
    <row r="475" spans="1:2" x14ac:dyDescent="0.3">
      <c r="A475" s="41" t="s">
        <v>97</v>
      </c>
      <c r="B475" s="19">
        <v>80634</v>
      </c>
    </row>
    <row r="476" spans="1:2" x14ac:dyDescent="0.3">
      <c r="A476" s="41" t="s">
        <v>98</v>
      </c>
      <c r="B476" s="19">
        <v>26560</v>
      </c>
    </row>
    <row r="477" spans="1:2" x14ac:dyDescent="0.3">
      <c r="A477" s="41" t="s">
        <v>96</v>
      </c>
      <c r="B477" s="19">
        <v>34870</v>
      </c>
    </row>
    <row r="478" spans="1:2" x14ac:dyDescent="0.3">
      <c r="A478" s="41" t="s">
        <v>100</v>
      </c>
      <c r="B478" s="19">
        <v>81355</v>
      </c>
    </row>
    <row r="479" spans="1:2" x14ac:dyDescent="0.3">
      <c r="A479" s="40" t="s">
        <v>83</v>
      </c>
      <c r="B479" s="19"/>
    </row>
    <row r="480" spans="1:2" x14ac:dyDescent="0.3">
      <c r="A480" s="41" t="s">
        <v>99</v>
      </c>
      <c r="B480" s="19">
        <v>73920</v>
      </c>
    </row>
    <row r="481" spans="1:2" x14ac:dyDescent="0.3">
      <c r="A481" s="41" t="s">
        <v>97</v>
      </c>
      <c r="B481" s="19">
        <v>87552</v>
      </c>
    </row>
    <row r="482" spans="1:2" x14ac:dyDescent="0.3">
      <c r="A482" s="41" t="s">
        <v>96</v>
      </c>
      <c r="B482" s="19">
        <v>46410</v>
      </c>
    </row>
    <row r="483" spans="1:2" x14ac:dyDescent="0.3">
      <c r="A483" s="41" t="s">
        <v>100</v>
      </c>
      <c r="B483" s="19">
        <v>103544</v>
      </c>
    </row>
    <row r="484" spans="1:2" x14ac:dyDescent="0.3">
      <c r="A484" s="40" t="s">
        <v>87</v>
      </c>
      <c r="B484" s="19"/>
    </row>
    <row r="485" spans="1:2" x14ac:dyDescent="0.3">
      <c r="A485" s="41" t="s">
        <v>99</v>
      </c>
      <c r="B485" s="19">
        <v>51704</v>
      </c>
    </row>
    <row r="486" spans="1:2" x14ac:dyDescent="0.3">
      <c r="A486" s="41" t="s">
        <v>97</v>
      </c>
      <c r="B486" s="19">
        <v>83593</v>
      </c>
    </row>
    <row r="487" spans="1:2" x14ac:dyDescent="0.3">
      <c r="A487" s="41" t="s">
        <v>98</v>
      </c>
      <c r="B487" s="19">
        <v>31020</v>
      </c>
    </row>
    <row r="488" spans="1:2" x14ac:dyDescent="0.3">
      <c r="A488" s="41" t="s">
        <v>96</v>
      </c>
      <c r="B488" s="19">
        <v>42966</v>
      </c>
    </row>
    <row r="489" spans="1:2" x14ac:dyDescent="0.3">
      <c r="A489" s="41" t="s">
        <v>100</v>
      </c>
      <c r="B489" s="19">
        <v>69452</v>
      </c>
    </row>
    <row r="490" spans="1:2" x14ac:dyDescent="0.3">
      <c r="A490" s="40" t="s">
        <v>86</v>
      </c>
      <c r="B490" s="19"/>
    </row>
    <row r="491" spans="1:2" x14ac:dyDescent="0.3">
      <c r="A491" s="41" t="s">
        <v>99</v>
      </c>
      <c r="B491" s="19">
        <v>47144</v>
      </c>
    </row>
    <row r="492" spans="1:2" x14ac:dyDescent="0.3">
      <c r="A492" s="41" t="s">
        <v>97</v>
      </c>
      <c r="B492" s="19">
        <v>65124</v>
      </c>
    </row>
    <row r="493" spans="1:2" x14ac:dyDescent="0.3">
      <c r="A493" s="41" t="s">
        <v>96</v>
      </c>
      <c r="B493" s="19">
        <v>36504</v>
      </c>
    </row>
    <row r="494" spans="1:2" x14ac:dyDescent="0.3">
      <c r="A494" s="41" t="s">
        <v>100</v>
      </c>
      <c r="B494" s="19">
        <v>90160</v>
      </c>
    </row>
    <row r="495" spans="1:2" x14ac:dyDescent="0.3">
      <c r="A495" s="40" t="s">
        <v>81</v>
      </c>
      <c r="B495" s="19"/>
    </row>
    <row r="496" spans="1:2" x14ac:dyDescent="0.3">
      <c r="A496" s="41" t="s">
        <v>99</v>
      </c>
      <c r="B496" s="19">
        <v>57873</v>
      </c>
    </row>
    <row r="497" spans="1:2" x14ac:dyDescent="0.3">
      <c r="A497" s="41" t="s">
        <v>97</v>
      </c>
      <c r="B497" s="19">
        <v>78144</v>
      </c>
    </row>
    <row r="498" spans="1:2" x14ac:dyDescent="0.3">
      <c r="A498" s="41" t="s">
        <v>98</v>
      </c>
      <c r="B498" s="19">
        <v>35682</v>
      </c>
    </row>
    <row r="499" spans="1:2" x14ac:dyDescent="0.3">
      <c r="A499" s="41" t="s">
        <v>96</v>
      </c>
      <c r="B499" s="19">
        <v>39732</v>
      </c>
    </row>
    <row r="500" spans="1:2" x14ac:dyDescent="0.3">
      <c r="A500" s="41" t="s">
        <v>100</v>
      </c>
      <c r="B500" s="19">
        <v>79268</v>
      </c>
    </row>
    <row r="501" spans="1:2" x14ac:dyDescent="0.3">
      <c r="A501" s="40" t="s">
        <v>94</v>
      </c>
      <c r="B501" s="19"/>
    </row>
    <row r="502" spans="1:2" x14ac:dyDescent="0.3">
      <c r="A502" s="41" t="s">
        <v>99</v>
      </c>
      <c r="B502" s="19">
        <v>245250</v>
      </c>
    </row>
    <row r="503" spans="1:2" x14ac:dyDescent="0.3">
      <c r="A503" s="41" t="s">
        <v>97</v>
      </c>
      <c r="B503" s="19">
        <v>266112</v>
      </c>
    </row>
    <row r="504" spans="1:2" x14ac:dyDescent="0.3">
      <c r="A504" s="41" t="s">
        <v>96</v>
      </c>
      <c r="B504" s="19">
        <v>279160</v>
      </c>
    </row>
    <row r="505" spans="1:2" x14ac:dyDescent="0.3">
      <c r="A505" s="41" t="s">
        <v>100</v>
      </c>
      <c r="B505" s="19">
        <v>314340</v>
      </c>
    </row>
    <row r="506" spans="1:2" x14ac:dyDescent="0.3">
      <c r="A506" s="39">
        <v>45341</v>
      </c>
      <c r="B506" s="19">
        <v>5964110</v>
      </c>
    </row>
    <row r="507" spans="1:2" x14ac:dyDescent="0.3">
      <c r="A507" s="40" t="s">
        <v>95</v>
      </c>
      <c r="B507" s="19"/>
    </row>
    <row r="508" spans="1:2" x14ac:dyDescent="0.3">
      <c r="A508" s="41" t="s">
        <v>97</v>
      </c>
      <c r="B508" s="19">
        <v>62328</v>
      </c>
    </row>
    <row r="509" spans="1:2" x14ac:dyDescent="0.3">
      <c r="A509" s="41" t="s">
        <v>96</v>
      </c>
      <c r="B509" s="19">
        <v>76260</v>
      </c>
    </row>
    <row r="510" spans="1:2" x14ac:dyDescent="0.3">
      <c r="A510" s="41" t="s">
        <v>100</v>
      </c>
      <c r="B510" s="19">
        <v>74025</v>
      </c>
    </row>
    <row r="511" spans="1:2" x14ac:dyDescent="0.3">
      <c r="A511" s="40" t="s">
        <v>80</v>
      </c>
      <c r="B511" s="19"/>
    </row>
    <row r="512" spans="1:2" x14ac:dyDescent="0.3">
      <c r="A512" s="41" t="s">
        <v>99</v>
      </c>
      <c r="B512" s="19">
        <v>58705</v>
      </c>
    </row>
    <row r="513" spans="1:2" x14ac:dyDescent="0.3">
      <c r="A513" s="41" t="s">
        <v>97</v>
      </c>
      <c r="B513" s="19">
        <v>77203</v>
      </c>
    </row>
    <row r="514" spans="1:2" x14ac:dyDescent="0.3">
      <c r="A514" s="41" t="s">
        <v>98</v>
      </c>
      <c r="B514" s="19">
        <v>31106</v>
      </c>
    </row>
    <row r="515" spans="1:2" x14ac:dyDescent="0.3">
      <c r="A515" s="41" t="s">
        <v>96</v>
      </c>
      <c r="B515" s="19">
        <v>36844</v>
      </c>
    </row>
    <row r="516" spans="1:2" x14ac:dyDescent="0.3">
      <c r="A516" s="41" t="s">
        <v>100</v>
      </c>
      <c r="B516" s="19">
        <v>87856</v>
      </c>
    </row>
    <row r="517" spans="1:2" x14ac:dyDescent="0.3">
      <c r="A517" s="40" t="s">
        <v>88</v>
      </c>
      <c r="B517" s="19"/>
    </row>
    <row r="518" spans="1:2" x14ac:dyDescent="0.3">
      <c r="A518" s="41" t="s">
        <v>99</v>
      </c>
      <c r="B518" s="19">
        <v>54810</v>
      </c>
    </row>
    <row r="519" spans="1:2" x14ac:dyDescent="0.3">
      <c r="A519" s="41" t="s">
        <v>97</v>
      </c>
      <c r="B519" s="19">
        <v>86483</v>
      </c>
    </row>
    <row r="520" spans="1:2" x14ac:dyDescent="0.3">
      <c r="A520" s="41" t="s">
        <v>98</v>
      </c>
      <c r="B520" s="19">
        <v>28704</v>
      </c>
    </row>
    <row r="521" spans="1:2" x14ac:dyDescent="0.3">
      <c r="A521" s="41" t="s">
        <v>96</v>
      </c>
      <c r="B521" s="19">
        <v>45305</v>
      </c>
    </row>
    <row r="522" spans="1:2" x14ac:dyDescent="0.3">
      <c r="A522" s="41" t="s">
        <v>100</v>
      </c>
      <c r="B522" s="19">
        <v>74448</v>
      </c>
    </row>
    <row r="523" spans="1:2" x14ac:dyDescent="0.3">
      <c r="A523" s="40" t="s">
        <v>92</v>
      </c>
      <c r="B523" s="19"/>
    </row>
    <row r="524" spans="1:2" x14ac:dyDescent="0.3">
      <c r="A524" s="41" t="s">
        <v>99</v>
      </c>
      <c r="B524" s="19">
        <v>258350</v>
      </c>
    </row>
    <row r="525" spans="1:2" x14ac:dyDescent="0.3">
      <c r="A525" s="41" t="s">
        <v>97</v>
      </c>
      <c r="B525" s="19">
        <v>305793</v>
      </c>
    </row>
    <row r="526" spans="1:2" x14ac:dyDescent="0.3">
      <c r="A526" s="41" t="s">
        <v>96</v>
      </c>
      <c r="B526" s="19">
        <v>313054</v>
      </c>
    </row>
    <row r="527" spans="1:2" x14ac:dyDescent="0.3">
      <c r="A527" s="41" t="s">
        <v>100</v>
      </c>
      <c r="B527" s="19">
        <v>259590</v>
      </c>
    </row>
    <row r="528" spans="1:2" x14ac:dyDescent="0.3">
      <c r="A528" s="40" t="s">
        <v>93</v>
      </c>
      <c r="B528" s="19"/>
    </row>
    <row r="529" spans="1:2" x14ac:dyDescent="0.3">
      <c r="A529" s="41" t="s">
        <v>99</v>
      </c>
      <c r="B529" s="19">
        <v>227025</v>
      </c>
    </row>
    <row r="530" spans="1:2" x14ac:dyDescent="0.3">
      <c r="A530" s="41" t="s">
        <v>97</v>
      </c>
      <c r="B530" s="19">
        <v>263844</v>
      </c>
    </row>
    <row r="531" spans="1:2" x14ac:dyDescent="0.3">
      <c r="A531" s="41" t="s">
        <v>96</v>
      </c>
      <c r="B531" s="19">
        <v>265408</v>
      </c>
    </row>
    <row r="532" spans="1:2" x14ac:dyDescent="0.3">
      <c r="A532" s="41" t="s">
        <v>100</v>
      </c>
      <c r="B532" s="19">
        <v>248400</v>
      </c>
    </row>
    <row r="533" spans="1:2" x14ac:dyDescent="0.3">
      <c r="A533" s="40" t="s">
        <v>89</v>
      </c>
      <c r="B533" s="19"/>
    </row>
    <row r="534" spans="1:2" x14ac:dyDescent="0.3">
      <c r="A534" s="41" t="s">
        <v>99</v>
      </c>
      <c r="B534" s="19">
        <v>74900</v>
      </c>
    </row>
    <row r="535" spans="1:2" x14ac:dyDescent="0.3">
      <c r="A535" s="41" t="s">
        <v>97</v>
      </c>
      <c r="B535" s="19">
        <v>72760</v>
      </c>
    </row>
    <row r="536" spans="1:2" x14ac:dyDescent="0.3">
      <c r="A536" s="41" t="s">
        <v>98</v>
      </c>
      <c r="B536" s="19">
        <v>24030</v>
      </c>
    </row>
    <row r="537" spans="1:2" x14ac:dyDescent="0.3">
      <c r="A537" s="41" t="s">
        <v>96</v>
      </c>
      <c r="B537" s="19">
        <v>32752</v>
      </c>
    </row>
    <row r="538" spans="1:2" x14ac:dyDescent="0.3">
      <c r="A538" s="41" t="s">
        <v>100</v>
      </c>
      <c r="B538" s="19">
        <v>103544</v>
      </c>
    </row>
    <row r="539" spans="1:2" x14ac:dyDescent="0.3">
      <c r="A539" s="40" t="s">
        <v>84</v>
      </c>
      <c r="B539" s="19"/>
    </row>
    <row r="540" spans="1:2" x14ac:dyDescent="0.3">
      <c r="A540" s="41" t="s">
        <v>99</v>
      </c>
      <c r="B540" s="19">
        <v>40560</v>
      </c>
    </row>
    <row r="541" spans="1:2" x14ac:dyDescent="0.3">
      <c r="A541" s="41" t="s">
        <v>97</v>
      </c>
      <c r="B541" s="19">
        <v>67564</v>
      </c>
    </row>
    <row r="542" spans="1:2" x14ac:dyDescent="0.3">
      <c r="A542" s="41" t="s">
        <v>98</v>
      </c>
      <c r="B542" s="19">
        <v>20251</v>
      </c>
    </row>
    <row r="543" spans="1:2" x14ac:dyDescent="0.3">
      <c r="A543" s="41" t="s">
        <v>96</v>
      </c>
      <c r="B543" s="19">
        <v>36660</v>
      </c>
    </row>
    <row r="544" spans="1:2" x14ac:dyDescent="0.3">
      <c r="A544" s="41" t="s">
        <v>100</v>
      </c>
      <c r="B544" s="19">
        <v>70531</v>
      </c>
    </row>
    <row r="545" spans="1:2" x14ac:dyDescent="0.3">
      <c r="A545" s="40" t="s">
        <v>82</v>
      </c>
      <c r="B545" s="19"/>
    </row>
    <row r="546" spans="1:2" x14ac:dyDescent="0.3">
      <c r="A546" s="41" t="s">
        <v>99</v>
      </c>
      <c r="B546" s="19">
        <v>55358</v>
      </c>
    </row>
    <row r="547" spans="1:2" x14ac:dyDescent="0.3">
      <c r="A547" s="41" t="s">
        <v>97</v>
      </c>
      <c r="B547" s="19">
        <v>86925</v>
      </c>
    </row>
    <row r="548" spans="1:2" x14ac:dyDescent="0.3">
      <c r="A548" s="41" t="s">
        <v>98</v>
      </c>
      <c r="B548" s="19">
        <v>25520</v>
      </c>
    </row>
    <row r="549" spans="1:2" x14ac:dyDescent="0.3">
      <c r="A549" s="41" t="s">
        <v>96</v>
      </c>
      <c r="B549" s="19">
        <v>36594</v>
      </c>
    </row>
    <row r="550" spans="1:2" x14ac:dyDescent="0.3">
      <c r="A550" s="41" t="s">
        <v>100</v>
      </c>
      <c r="B550" s="19">
        <v>82890</v>
      </c>
    </row>
    <row r="551" spans="1:2" x14ac:dyDescent="0.3">
      <c r="A551" s="40" t="s">
        <v>83</v>
      </c>
      <c r="B551" s="19"/>
    </row>
    <row r="552" spans="1:2" x14ac:dyDescent="0.3">
      <c r="A552" s="41" t="s">
        <v>99</v>
      </c>
      <c r="B552" s="19">
        <v>60204</v>
      </c>
    </row>
    <row r="553" spans="1:2" x14ac:dyDescent="0.3">
      <c r="A553" s="41" t="s">
        <v>97</v>
      </c>
      <c r="B553" s="19">
        <v>110124</v>
      </c>
    </row>
    <row r="554" spans="1:2" x14ac:dyDescent="0.3">
      <c r="A554" s="41" t="s">
        <v>96</v>
      </c>
      <c r="B554" s="19">
        <v>43911</v>
      </c>
    </row>
    <row r="555" spans="1:2" x14ac:dyDescent="0.3">
      <c r="A555" s="41" t="s">
        <v>100</v>
      </c>
      <c r="B555" s="19">
        <v>93775</v>
      </c>
    </row>
    <row r="556" spans="1:2" x14ac:dyDescent="0.3">
      <c r="A556" s="40" t="s">
        <v>87</v>
      </c>
      <c r="B556" s="19"/>
    </row>
    <row r="557" spans="1:2" x14ac:dyDescent="0.3">
      <c r="A557" s="41" t="s">
        <v>99</v>
      </c>
      <c r="B557" s="19">
        <v>52521</v>
      </c>
    </row>
    <row r="558" spans="1:2" x14ac:dyDescent="0.3">
      <c r="A558" s="41" t="s">
        <v>97</v>
      </c>
      <c r="B558" s="19">
        <v>73336</v>
      </c>
    </row>
    <row r="559" spans="1:2" x14ac:dyDescent="0.3">
      <c r="A559" s="41" t="s">
        <v>98</v>
      </c>
      <c r="B559" s="19">
        <v>24759</v>
      </c>
    </row>
    <row r="560" spans="1:2" x14ac:dyDescent="0.3">
      <c r="A560" s="41" t="s">
        <v>96</v>
      </c>
      <c r="B560" s="19">
        <v>35343</v>
      </c>
    </row>
    <row r="561" spans="1:2" x14ac:dyDescent="0.3">
      <c r="A561" s="41" t="s">
        <v>100</v>
      </c>
      <c r="B561" s="19">
        <v>78142</v>
      </c>
    </row>
    <row r="562" spans="1:2" x14ac:dyDescent="0.3">
      <c r="A562" s="40" t="s">
        <v>86</v>
      </c>
      <c r="B562" s="19"/>
    </row>
    <row r="563" spans="1:2" x14ac:dyDescent="0.3">
      <c r="A563" s="41" t="s">
        <v>99</v>
      </c>
      <c r="B563" s="19">
        <v>45210</v>
      </c>
    </row>
    <row r="564" spans="1:2" x14ac:dyDescent="0.3">
      <c r="A564" s="41" t="s">
        <v>97</v>
      </c>
      <c r="B564" s="19">
        <v>68786</v>
      </c>
    </row>
    <row r="565" spans="1:2" x14ac:dyDescent="0.3">
      <c r="A565" s="41" t="s">
        <v>96</v>
      </c>
      <c r="B565" s="19">
        <v>50568</v>
      </c>
    </row>
    <row r="566" spans="1:2" x14ac:dyDescent="0.3">
      <c r="A566" s="41" t="s">
        <v>100</v>
      </c>
      <c r="B566" s="19">
        <v>100786</v>
      </c>
    </row>
    <row r="567" spans="1:2" x14ac:dyDescent="0.3">
      <c r="A567" s="40" t="s">
        <v>81</v>
      </c>
      <c r="B567" s="19"/>
    </row>
    <row r="568" spans="1:2" x14ac:dyDescent="0.3">
      <c r="A568" s="41" t="s">
        <v>99</v>
      </c>
      <c r="B568" s="19">
        <v>56964</v>
      </c>
    </row>
    <row r="569" spans="1:2" x14ac:dyDescent="0.3">
      <c r="A569" s="41" t="s">
        <v>97</v>
      </c>
      <c r="B569" s="19">
        <v>107578</v>
      </c>
    </row>
    <row r="570" spans="1:2" x14ac:dyDescent="0.3">
      <c r="A570" s="41" t="s">
        <v>98</v>
      </c>
      <c r="B570" s="19">
        <v>32136</v>
      </c>
    </row>
    <row r="571" spans="1:2" x14ac:dyDescent="0.3">
      <c r="A571" s="41" t="s">
        <v>96</v>
      </c>
      <c r="B571" s="19">
        <v>35226</v>
      </c>
    </row>
    <row r="572" spans="1:2" x14ac:dyDescent="0.3">
      <c r="A572" s="41" t="s">
        <v>100</v>
      </c>
      <c r="B572" s="19">
        <v>84348</v>
      </c>
    </row>
    <row r="573" spans="1:2" x14ac:dyDescent="0.3">
      <c r="A573" s="40" t="s">
        <v>94</v>
      </c>
      <c r="B573" s="19"/>
    </row>
    <row r="574" spans="1:2" x14ac:dyDescent="0.3">
      <c r="A574" s="41" t="s">
        <v>99</v>
      </c>
      <c r="B574" s="19">
        <v>214676</v>
      </c>
    </row>
    <row r="575" spans="1:2" x14ac:dyDescent="0.3">
      <c r="A575" s="41" t="s">
        <v>97</v>
      </c>
      <c r="B575" s="19">
        <v>233926</v>
      </c>
    </row>
    <row r="576" spans="1:2" x14ac:dyDescent="0.3">
      <c r="A576" s="41" t="s">
        <v>96</v>
      </c>
      <c r="B576" s="19">
        <v>325715</v>
      </c>
    </row>
    <row r="577" spans="1:2" x14ac:dyDescent="0.3">
      <c r="A577" s="41" t="s">
        <v>100</v>
      </c>
      <c r="B577" s="19">
        <v>269696</v>
      </c>
    </row>
    <row r="578" spans="1:2" x14ac:dyDescent="0.3">
      <c r="A578" s="39">
        <v>45348</v>
      </c>
      <c r="B578" s="19">
        <v>5930248</v>
      </c>
    </row>
    <row r="579" spans="1:2" x14ac:dyDescent="0.3">
      <c r="A579" s="40" t="s">
        <v>95</v>
      </c>
      <c r="B579" s="19"/>
    </row>
    <row r="580" spans="1:2" x14ac:dyDescent="0.3">
      <c r="A580" s="41" t="s">
        <v>97</v>
      </c>
      <c r="B580" s="19">
        <v>64405</v>
      </c>
    </row>
    <row r="581" spans="1:2" x14ac:dyDescent="0.3">
      <c r="A581" s="41" t="s">
        <v>96</v>
      </c>
      <c r="B581" s="19">
        <v>75152</v>
      </c>
    </row>
    <row r="582" spans="1:2" x14ac:dyDescent="0.3">
      <c r="A582" s="41" t="s">
        <v>100</v>
      </c>
      <c r="B582" s="19">
        <v>63234</v>
      </c>
    </row>
    <row r="583" spans="1:2" x14ac:dyDescent="0.3">
      <c r="A583" s="40" t="s">
        <v>80</v>
      </c>
      <c r="B583" s="19"/>
    </row>
    <row r="584" spans="1:2" x14ac:dyDescent="0.3">
      <c r="A584" s="41" t="s">
        <v>99</v>
      </c>
      <c r="B584" s="19">
        <v>60444</v>
      </c>
    </row>
    <row r="585" spans="1:2" x14ac:dyDescent="0.3">
      <c r="A585" s="41" t="s">
        <v>97</v>
      </c>
      <c r="B585" s="19">
        <v>81796</v>
      </c>
    </row>
    <row r="586" spans="1:2" x14ac:dyDescent="0.3">
      <c r="A586" s="41" t="s">
        <v>98</v>
      </c>
      <c r="B586" s="19">
        <v>25800</v>
      </c>
    </row>
    <row r="587" spans="1:2" x14ac:dyDescent="0.3">
      <c r="A587" s="41" t="s">
        <v>96</v>
      </c>
      <c r="B587" s="19">
        <v>36777</v>
      </c>
    </row>
    <row r="588" spans="1:2" x14ac:dyDescent="0.3">
      <c r="A588" s="41" t="s">
        <v>100</v>
      </c>
      <c r="B588" s="19">
        <v>79200</v>
      </c>
    </row>
    <row r="589" spans="1:2" x14ac:dyDescent="0.3">
      <c r="A589" s="40" t="s">
        <v>88</v>
      </c>
      <c r="B589" s="19"/>
    </row>
    <row r="590" spans="1:2" x14ac:dyDescent="0.3">
      <c r="A590" s="41" t="s">
        <v>99</v>
      </c>
      <c r="B590" s="19">
        <v>60291</v>
      </c>
    </row>
    <row r="591" spans="1:2" x14ac:dyDescent="0.3">
      <c r="A591" s="41" t="s">
        <v>97</v>
      </c>
      <c r="B591" s="19">
        <v>82320</v>
      </c>
    </row>
    <row r="592" spans="1:2" x14ac:dyDescent="0.3">
      <c r="A592" s="41" t="s">
        <v>98</v>
      </c>
      <c r="B592" s="19">
        <v>26703</v>
      </c>
    </row>
    <row r="593" spans="1:2" x14ac:dyDescent="0.3">
      <c r="A593" s="41" t="s">
        <v>96</v>
      </c>
      <c r="B593" s="19">
        <v>40352</v>
      </c>
    </row>
    <row r="594" spans="1:2" x14ac:dyDescent="0.3">
      <c r="A594" s="41" t="s">
        <v>100</v>
      </c>
      <c r="B594" s="19">
        <v>79003</v>
      </c>
    </row>
    <row r="595" spans="1:2" x14ac:dyDescent="0.3">
      <c r="A595" s="40" t="s">
        <v>92</v>
      </c>
      <c r="B595" s="19"/>
    </row>
    <row r="596" spans="1:2" x14ac:dyDescent="0.3">
      <c r="A596" s="41" t="s">
        <v>99</v>
      </c>
      <c r="B596" s="19">
        <v>237774</v>
      </c>
    </row>
    <row r="597" spans="1:2" x14ac:dyDescent="0.3">
      <c r="A597" s="41" t="s">
        <v>97</v>
      </c>
      <c r="B597" s="19">
        <v>256173</v>
      </c>
    </row>
    <row r="598" spans="1:2" x14ac:dyDescent="0.3">
      <c r="A598" s="41" t="s">
        <v>96</v>
      </c>
      <c r="B598" s="19">
        <v>299820</v>
      </c>
    </row>
    <row r="599" spans="1:2" x14ac:dyDescent="0.3">
      <c r="A599" s="41" t="s">
        <v>100</v>
      </c>
      <c r="B599" s="19">
        <v>296770</v>
      </c>
    </row>
    <row r="600" spans="1:2" x14ac:dyDescent="0.3">
      <c r="A600" s="40" t="s">
        <v>93</v>
      </c>
      <c r="B600" s="19"/>
    </row>
    <row r="601" spans="1:2" x14ac:dyDescent="0.3">
      <c r="A601" s="41" t="s">
        <v>99</v>
      </c>
      <c r="B601" s="19">
        <v>241536</v>
      </c>
    </row>
    <row r="602" spans="1:2" x14ac:dyDescent="0.3">
      <c r="A602" s="41" t="s">
        <v>97</v>
      </c>
      <c r="B602" s="19">
        <v>277761</v>
      </c>
    </row>
    <row r="603" spans="1:2" x14ac:dyDescent="0.3">
      <c r="A603" s="41" t="s">
        <v>96</v>
      </c>
      <c r="B603" s="19">
        <v>289744</v>
      </c>
    </row>
    <row r="604" spans="1:2" x14ac:dyDescent="0.3">
      <c r="A604" s="41" t="s">
        <v>100</v>
      </c>
      <c r="B604" s="19">
        <v>271480</v>
      </c>
    </row>
    <row r="605" spans="1:2" x14ac:dyDescent="0.3">
      <c r="A605" s="40" t="s">
        <v>89</v>
      </c>
      <c r="B605" s="19"/>
    </row>
    <row r="606" spans="1:2" x14ac:dyDescent="0.3">
      <c r="A606" s="41" t="s">
        <v>99</v>
      </c>
      <c r="B606" s="19">
        <v>46464</v>
      </c>
    </row>
    <row r="607" spans="1:2" x14ac:dyDescent="0.3">
      <c r="A607" s="41" t="s">
        <v>97</v>
      </c>
      <c r="B607" s="19">
        <v>74649</v>
      </c>
    </row>
    <row r="608" spans="1:2" x14ac:dyDescent="0.3">
      <c r="A608" s="41" t="s">
        <v>98</v>
      </c>
      <c r="B608" s="19">
        <v>21060</v>
      </c>
    </row>
    <row r="609" spans="1:2" x14ac:dyDescent="0.3">
      <c r="A609" s="41" t="s">
        <v>96</v>
      </c>
      <c r="B609" s="19">
        <v>36516</v>
      </c>
    </row>
    <row r="610" spans="1:2" x14ac:dyDescent="0.3">
      <c r="A610" s="41" t="s">
        <v>100</v>
      </c>
      <c r="B610" s="19">
        <v>80883</v>
      </c>
    </row>
    <row r="611" spans="1:2" x14ac:dyDescent="0.3">
      <c r="A611" s="40" t="s">
        <v>84</v>
      </c>
      <c r="B611" s="19"/>
    </row>
    <row r="612" spans="1:2" x14ac:dyDescent="0.3">
      <c r="A612" s="41" t="s">
        <v>99</v>
      </c>
      <c r="B612" s="19">
        <v>58082</v>
      </c>
    </row>
    <row r="613" spans="1:2" x14ac:dyDescent="0.3">
      <c r="A613" s="41" t="s">
        <v>97</v>
      </c>
      <c r="B613" s="19">
        <v>88101</v>
      </c>
    </row>
    <row r="614" spans="1:2" x14ac:dyDescent="0.3">
      <c r="A614" s="41" t="s">
        <v>98</v>
      </c>
      <c r="B614" s="19">
        <v>26300</v>
      </c>
    </row>
    <row r="615" spans="1:2" x14ac:dyDescent="0.3">
      <c r="A615" s="41" t="s">
        <v>96</v>
      </c>
      <c r="B615" s="19">
        <v>34450</v>
      </c>
    </row>
    <row r="616" spans="1:2" x14ac:dyDescent="0.3">
      <c r="A616" s="41" t="s">
        <v>100</v>
      </c>
      <c r="B616" s="19">
        <v>88803</v>
      </c>
    </row>
    <row r="617" spans="1:2" x14ac:dyDescent="0.3">
      <c r="A617" s="40" t="s">
        <v>82</v>
      </c>
      <c r="B617" s="19"/>
    </row>
    <row r="618" spans="1:2" x14ac:dyDescent="0.3">
      <c r="A618" s="41" t="s">
        <v>99</v>
      </c>
      <c r="B618" s="19">
        <v>55536</v>
      </c>
    </row>
    <row r="619" spans="1:2" x14ac:dyDescent="0.3">
      <c r="A619" s="41" t="s">
        <v>97</v>
      </c>
      <c r="B619" s="19">
        <v>110898</v>
      </c>
    </row>
    <row r="620" spans="1:2" x14ac:dyDescent="0.3">
      <c r="A620" s="41" t="s">
        <v>98</v>
      </c>
      <c r="B620" s="19">
        <v>27455</v>
      </c>
    </row>
    <row r="621" spans="1:2" x14ac:dyDescent="0.3">
      <c r="A621" s="41" t="s">
        <v>96</v>
      </c>
      <c r="B621" s="19">
        <v>34026</v>
      </c>
    </row>
    <row r="622" spans="1:2" x14ac:dyDescent="0.3">
      <c r="A622" s="41" t="s">
        <v>100</v>
      </c>
      <c r="B622" s="19">
        <v>82194</v>
      </c>
    </row>
    <row r="623" spans="1:2" x14ac:dyDescent="0.3">
      <c r="A623" s="40" t="s">
        <v>83</v>
      </c>
      <c r="B623" s="19"/>
    </row>
    <row r="624" spans="1:2" x14ac:dyDescent="0.3">
      <c r="A624" s="41" t="s">
        <v>99</v>
      </c>
      <c r="B624" s="19">
        <v>57934</v>
      </c>
    </row>
    <row r="625" spans="1:2" x14ac:dyDescent="0.3">
      <c r="A625" s="41" t="s">
        <v>97</v>
      </c>
      <c r="B625" s="19">
        <v>108460</v>
      </c>
    </row>
    <row r="626" spans="1:2" x14ac:dyDescent="0.3">
      <c r="A626" s="41" t="s">
        <v>96</v>
      </c>
      <c r="B626" s="19">
        <v>43554</v>
      </c>
    </row>
    <row r="627" spans="1:2" x14ac:dyDescent="0.3">
      <c r="A627" s="41" t="s">
        <v>100</v>
      </c>
      <c r="B627" s="19">
        <v>101136</v>
      </c>
    </row>
    <row r="628" spans="1:2" x14ac:dyDescent="0.3">
      <c r="A628" s="40" t="s">
        <v>87</v>
      </c>
      <c r="B628" s="19"/>
    </row>
    <row r="629" spans="1:2" x14ac:dyDescent="0.3">
      <c r="A629" s="41" t="s">
        <v>99</v>
      </c>
      <c r="B629" s="19">
        <v>51245</v>
      </c>
    </row>
    <row r="630" spans="1:2" x14ac:dyDescent="0.3">
      <c r="A630" s="41" t="s">
        <v>97</v>
      </c>
      <c r="B630" s="19">
        <v>79655</v>
      </c>
    </row>
    <row r="631" spans="1:2" x14ac:dyDescent="0.3">
      <c r="A631" s="41" t="s">
        <v>98</v>
      </c>
      <c r="B631" s="19">
        <v>22814</v>
      </c>
    </row>
    <row r="632" spans="1:2" x14ac:dyDescent="0.3">
      <c r="A632" s="41" t="s">
        <v>96</v>
      </c>
      <c r="B632" s="19">
        <v>37587</v>
      </c>
    </row>
    <row r="633" spans="1:2" x14ac:dyDescent="0.3">
      <c r="A633" s="41" t="s">
        <v>100</v>
      </c>
      <c r="B633" s="19">
        <v>81088</v>
      </c>
    </row>
    <row r="634" spans="1:2" x14ac:dyDescent="0.3">
      <c r="A634" s="40" t="s">
        <v>86</v>
      </c>
      <c r="B634" s="19"/>
    </row>
    <row r="635" spans="1:2" x14ac:dyDescent="0.3">
      <c r="A635" s="41" t="s">
        <v>99</v>
      </c>
      <c r="B635" s="19">
        <v>39342</v>
      </c>
    </row>
    <row r="636" spans="1:2" x14ac:dyDescent="0.3">
      <c r="A636" s="41" t="s">
        <v>97</v>
      </c>
      <c r="B636" s="19">
        <v>59130</v>
      </c>
    </row>
    <row r="637" spans="1:2" x14ac:dyDescent="0.3">
      <c r="A637" s="41" t="s">
        <v>96</v>
      </c>
      <c r="B637" s="19">
        <v>33567</v>
      </c>
    </row>
    <row r="638" spans="1:2" x14ac:dyDescent="0.3">
      <c r="A638" s="41" t="s">
        <v>100</v>
      </c>
      <c r="B638" s="19">
        <v>69336</v>
      </c>
    </row>
    <row r="639" spans="1:2" x14ac:dyDescent="0.3">
      <c r="A639" s="40" t="s">
        <v>81</v>
      </c>
      <c r="B639" s="19"/>
    </row>
    <row r="640" spans="1:2" x14ac:dyDescent="0.3">
      <c r="A640" s="41" t="s">
        <v>99</v>
      </c>
      <c r="B640" s="19">
        <v>52592</v>
      </c>
    </row>
    <row r="641" spans="1:2" x14ac:dyDescent="0.3">
      <c r="A641" s="41" t="s">
        <v>97</v>
      </c>
      <c r="B641" s="19">
        <v>80830</v>
      </c>
    </row>
    <row r="642" spans="1:2" x14ac:dyDescent="0.3">
      <c r="A642" s="41" t="s">
        <v>98</v>
      </c>
      <c r="B642" s="19">
        <v>27946</v>
      </c>
    </row>
    <row r="643" spans="1:2" x14ac:dyDescent="0.3">
      <c r="A643" s="41" t="s">
        <v>96</v>
      </c>
      <c r="B643" s="19">
        <v>42024</v>
      </c>
    </row>
    <row r="644" spans="1:2" x14ac:dyDescent="0.3">
      <c r="A644" s="41" t="s">
        <v>100</v>
      </c>
      <c r="B644" s="19">
        <v>93572</v>
      </c>
    </row>
    <row r="645" spans="1:2" x14ac:dyDescent="0.3">
      <c r="A645" s="40" t="s">
        <v>94</v>
      </c>
      <c r="B645" s="19"/>
    </row>
    <row r="646" spans="1:2" x14ac:dyDescent="0.3">
      <c r="A646" s="41" t="s">
        <v>99</v>
      </c>
      <c r="B646" s="19">
        <v>201064</v>
      </c>
    </row>
    <row r="647" spans="1:2" x14ac:dyDescent="0.3">
      <c r="A647" s="41" t="s">
        <v>97</v>
      </c>
      <c r="B647" s="19">
        <v>286440</v>
      </c>
    </row>
    <row r="648" spans="1:2" x14ac:dyDescent="0.3">
      <c r="A648" s="41" t="s">
        <v>96</v>
      </c>
      <c r="B648" s="19">
        <v>261040</v>
      </c>
    </row>
    <row r="649" spans="1:2" x14ac:dyDescent="0.3">
      <c r="A649" s="41" t="s">
        <v>100</v>
      </c>
      <c r="B649" s="19">
        <v>287940</v>
      </c>
    </row>
    <row r="650" spans="1:2" x14ac:dyDescent="0.3">
      <c r="A650" s="39">
        <v>45355</v>
      </c>
      <c r="B650" s="19">
        <v>5965799</v>
      </c>
    </row>
    <row r="651" spans="1:2" x14ac:dyDescent="0.3">
      <c r="A651" s="40" t="s">
        <v>95</v>
      </c>
      <c r="B651" s="19"/>
    </row>
    <row r="652" spans="1:2" x14ac:dyDescent="0.3">
      <c r="A652" s="41" t="s">
        <v>97</v>
      </c>
      <c r="B652" s="19">
        <v>66690</v>
      </c>
    </row>
    <row r="653" spans="1:2" x14ac:dyDescent="0.3">
      <c r="A653" s="41" t="s">
        <v>96</v>
      </c>
      <c r="B653" s="19">
        <v>63440</v>
      </c>
    </row>
    <row r="654" spans="1:2" x14ac:dyDescent="0.3">
      <c r="A654" s="41" t="s">
        <v>100</v>
      </c>
      <c r="B654" s="19">
        <v>70920</v>
      </c>
    </row>
    <row r="655" spans="1:2" x14ac:dyDescent="0.3">
      <c r="A655" s="40" t="s">
        <v>80</v>
      </c>
      <c r="B655" s="19"/>
    </row>
    <row r="656" spans="1:2" x14ac:dyDescent="0.3">
      <c r="A656" s="41" t="s">
        <v>99</v>
      </c>
      <c r="B656" s="19">
        <v>58312</v>
      </c>
    </row>
    <row r="657" spans="1:2" x14ac:dyDescent="0.3">
      <c r="A657" s="41" t="s">
        <v>97</v>
      </c>
      <c r="B657" s="19">
        <v>107625</v>
      </c>
    </row>
    <row r="658" spans="1:2" x14ac:dyDescent="0.3">
      <c r="A658" s="41" t="s">
        <v>98</v>
      </c>
      <c r="B658" s="19">
        <v>28294</v>
      </c>
    </row>
    <row r="659" spans="1:2" x14ac:dyDescent="0.3">
      <c r="A659" s="41" t="s">
        <v>96</v>
      </c>
      <c r="B659" s="19">
        <v>36000</v>
      </c>
    </row>
    <row r="660" spans="1:2" x14ac:dyDescent="0.3">
      <c r="A660" s="41" t="s">
        <v>100</v>
      </c>
      <c r="B660" s="19">
        <v>67570</v>
      </c>
    </row>
    <row r="661" spans="1:2" x14ac:dyDescent="0.3">
      <c r="A661" s="40" t="s">
        <v>88</v>
      </c>
      <c r="B661" s="19"/>
    </row>
    <row r="662" spans="1:2" x14ac:dyDescent="0.3">
      <c r="A662" s="41" t="s">
        <v>99</v>
      </c>
      <c r="B662" s="19">
        <v>58580</v>
      </c>
    </row>
    <row r="663" spans="1:2" x14ac:dyDescent="0.3">
      <c r="A663" s="41" t="s">
        <v>97</v>
      </c>
      <c r="B663" s="19">
        <v>86328</v>
      </c>
    </row>
    <row r="664" spans="1:2" x14ac:dyDescent="0.3">
      <c r="A664" s="41" t="s">
        <v>98</v>
      </c>
      <c r="B664" s="19">
        <v>27248</v>
      </c>
    </row>
    <row r="665" spans="1:2" x14ac:dyDescent="0.3">
      <c r="A665" s="41" t="s">
        <v>96</v>
      </c>
      <c r="B665" s="19">
        <v>56718</v>
      </c>
    </row>
    <row r="666" spans="1:2" x14ac:dyDescent="0.3">
      <c r="A666" s="41" t="s">
        <v>100</v>
      </c>
      <c r="B666" s="19">
        <v>81789</v>
      </c>
    </row>
    <row r="667" spans="1:2" x14ac:dyDescent="0.3">
      <c r="A667" s="40" t="s">
        <v>92</v>
      </c>
      <c r="B667" s="19"/>
    </row>
    <row r="668" spans="1:2" x14ac:dyDescent="0.3">
      <c r="A668" s="41" t="s">
        <v>99</v>
      </c>
      <c r="B668" s="19">
        <v>215922</v>
      </c>
    </row>
    <row r="669" spans="1:2" x14ac:dyDescent="0.3">
      <c r="A669" s="41" t="s">
        <v>97</v>
      </c>
      <c r="B669" s="19">
        <v>276650</v>
      </c>
    </row>
    <row r="670" spans="1:2" x14ac:dyDescent="0.3">
      <c r="A670" s="41" t="s">
        <v>96</v>
      </c>
      <c r="B670" s="19">
        <v>300732</v>
      </c>
    </row>
    <row r="671" spans="1:2" x14ac:dyDescent="0.3">
      <c r="A671" s="41" t="s">
        <v>100</v>
      </c>
      <c r="B671" s="19">
        <v>314898</v>
      </c>
    </row>
    <row r="672" spans="1:2" x14ac:dyDescent="0.3">
      <c r="A672" s="40" t="s">
        <v>93</v>
      </c>
      <c r="B672" s="19"/>
    </row>
    <row r="673" spans="1:2" x14ac:dyDescent="0.3">
      <c r="A673" s="41" t="s">
        <v>99</v>
      </c>
      <c r="B673" s="19">
        <v>205287</v>
      </c>
    </row>
    <row r="674" spans="1:2" x14ac:dyDescent="0.3">
      <c r="A674" s="41" t="s">
        <v>97</v>
      </c>
      <c r="B674" s="19">
        <v>287153</v>
      </c>
    </row>
    <row r="675" spans="1:2" x14ac:dyDescent="0.3">
      <c r="A675" s="41" t="s">
        <v>96</v>
      </c>
      <c r="B675" s="19">
        <v>314028</v>
      </c>
    </row>
    <row r="676" spans="1:2" x14ac:dyDescent="0.3">
      <c r="A676" s="41" t="s">
        <v>100</v>
      </c>
      <c r="B676" s="19">
        <v>301889</v>
      </c>
    </row>
    <row r="677" spans="1:2" x14ac:dyDescent="0.3">
      <c r="A677" s="40" t="s">
        <v>89</v>
      </c>
      <c r="B677" s="19"/>
    </row>
    <row r="678" spans="1:2" x14ac:dyDescent="0.3">
      <c r="A678" s="41" t="s">
        <v>99</v>
      </c>
      <c r="B678" s="19">
        <v>53900</v>
      </c>
    </row>
    <row r="679" spans="1:2" x14ac:dyDescent="0.3">
      <c r="A679" s="41" t="s">
        <v>97</v>
      </c>
      <c r="B679" s="19">
        <v>68850</v>
      </c>
    </row>
    <row r="680" spans="1:2" x14ac:dyDescent="0.3">
      <c r="A680" s="41" t="s">
        <v>98</v>
      </c>
      <c r="B680" s="19">
        <v>22017</v>
      </c>
    </row>
    <row r="681" spans="1:2" x14ac:dyDescent="0.3">
      <c r="A681" s="41" t="s">
        <v>96</v>
      </c>
      <c r="B681" s="19">
        <v>34848</v>
      </c>
    </row>
    <row r="682" spans="1:2" x14ac:dyDescent="0.3">
      <c r="A682" s="41" t="s">
        <v>100</v>
      </c>
      <c r="B682" s="19">
        <v>68400</v>
      </c>
    </row>
    <row r="683" spans="1:2" x14ac:dyDescent="0.3">
      <c r="A683" s="40" t="s">
        <v>84</v>
      </c>
      <c r="B683" s="19"/>
    </row>
    <row r="684" spans="1:2" x14ac:dyDescent="0.3">
      <c r="A684" s="41" t="s">
        <v>99</v>
      </c>
      <c r="B684" s="19">
        <v>51541</v>
      </c>
    </row>
    <row r="685" spans="1:2" x14ac:dyDescent="0.3">
      <c r="A685" s="41" t="s">
        <v>97</v>
      </c>
      <c r="B685" s="19">
        <v>67704</v>
      </c>
    </row>
    <row r="686" spans="1:2" x14ac:dyDescent="0.3">
      <c r="A686" s="41" t="s">
        <v>98</v>
      </c>
      <c r="B686" s="19">
        <v>23232</v>
      </c>
    </row>
    <row r="687" spans="1:2" x14ac:dyDescent="0.3">
      <c r="A687" s="41" t="s">
        <v>96</v>
      </c>
      <c r="B687" s="19">
        <v>31005</v>
      </c>
    </row>
    <row r="688" spans="1:2" x14ac:dyDescent="0.3">
      <c r="A688" s="41" t="s">
        <v>100</v>
      </c>
      <c r="B688" s="19">
        <v>73117</v>
      </c>
    </row>
    <row r="689" spans="1:2" x14ac:dyDescent="0.3">
      <c r="A689" s="40" t="s">
        <v>82</v>
      </c>
      <c r="B689" s="19"/>
    </row>
    <row r="690" spans="1:2" x14ac:dyDescent="0.3">
      <c r="A690" s="41" t="s">
        <v>99</v>
      </c>
      <c r="B690" s="19">
        <v>58401</v>
      </c>
    </row>
    <row r="691" spans="1:2" x14ac:dyDescent="0.3">
      <c r="A691" s="41" t="s">
        <v>97</v>
      </c>
      <c r="B691" s="19">
        <v>93942</v>
      </c>
    </row>
    <row r="692" spans="1:2" x14ac:dyDescent="0.3">
      <c r="A692" s="41" t="s">
        <v>98</v>
      </c>
      <c r="B692" s="19">
        <v>28569</v>
      </c>
    </row>
    <row r="693" spans="1:2" x14ac:dyDescent="0.3">
      <c r="A693" s="41" t="s">
        <v>96</v>
      </c>
      <c r="B693" s="19">
        <v>46400</v>
      </c>
    </row>
    <row r="694" spans="1:2" x14ac:dyDescent="0.3">
      <c r="A694" s="41" t="s">
        <v>100</v>
      </c>
      <c r="B694" s="19">
        <v>102480</v>
      </c>
    </row>
    <row r="695" spans="1:2" x14ac:dyDescent="0.3">
      <c r="A695" s="40" t="s">
        <v>83</v>
      </c>
      <c r="B695" s="19"/>
    </row>
    <row r="696" spans="1:2" x14ac:dyDescent="0.3">
      <c r="A696" s="41" t="s">
        <v>99</v>
      </c>
      <c r="B696" s="19">
        <v>80028</v>
      </c>
    </row>
    <row r="697" spans="1:2" x14ac:dyDescent="0.3">
      <c r="A697" s="41" t="s">
        <v>97</v>
      </c>
      <c r="B697" s="19">
        <v>92480</v>
      </c>
    </row>
    <row r="698" spans="1:2" x14ac:dyDescent="0.3">
      <c r="A698" s="41" t="s">
        <v>96</v>
      </c>
      <c r="B698" s="19">
        <v>37336</v>
      </c>
    </row>
    <row r="699" spans="1:2" x14ac:dyDescent="0.3">
      <c r="A699" s="41" t="s">
        <v>100</v>
      </c>
      <c r="B699" s="19">
        <v>86955</v>
      </c>
    </row>
    <row r="700" spans="1:2" x14ac:dyDescent="0.3">
      <c r="A700" s="40" t="s">
        <v>87</v>
      </c>
      <c r="B700" s="19"/>
    </row>
    <row r="701" spans="1:2" x14ac:dyDescent="0.3">
      <c r="A701" s="41" t="s">
        <v>99</v>
      </c>
      <c r="B701" s="19">
        <v>53544</v>
      </c>
    </row>
    <row r="702" spans="1:2" x14ac:dyDescent="0.3">
      <c r="A702" s="41" t="s">
        <v>97</v>
      </c>
      <c r="B702" s="19">
        <v>77580</v>
      </c>
    </row>
    <row r="703" spans="1:2" x14ac:dyDescent="0.3">
      <c r="A703" s="41" t="s">
        <v>98</v>
      </c>
      <c r="B703" s="19">
        <v>22302</v>
      </c>
    </row>
    <row r="704" spans="1:2" x14ac:dyDescent="0.3">
      <c r="A704" s="41" t="s">
        <v>96</v>
      </c>
      <c r="B704" s="19">
        <v>41106</v>
      </c>
    </row>
    <row r="705" spans="1:2" x14ac:dyDescent="0.3">
      <c r="A705" s="41" t="s">
        <v>100</v>
      </c>
      <c r="B705" s="19">
        <v>65520</v>
      </c>
    </row>
    <row r="706" spans="1:2" x14ac:dyDescent="0.3">
      <c r="A706" s="40" t="s">
        <v>86</v>
      </c>
      <c r="B706" s="19"/>
    </row>
    <row r="707" spans="1:2" x14ac:dyDescent="0.3">
      <c r="A707" s="41" t="s">
        <v>99</v>
      </c>
      <c r="B707" s="19">
        <v>38911</v>
      </c>
    </row>
    <row r="708" spans="1:2" x14ac:dyDescent="0.3">
      <c r="A708" s="41" t="s">
        <v>97</v>
      </c>
      <c r="B708" s="19">
        <v>65772</v>
      </c>
    </row>
    <row r="709" spans="1:2" x14ac:dyDescent="0.3">
      <c r="A709" s="41" t="s">
        <v>96</v>
      </c>
      <c r="B709" s="19">
        <v>31752</v>
      </c>
    </row>
    <row r="710" spans="1:2" x14ac:dyDescent="0.3">
      <c r="A710" s="41" t="s">
        <v>100</v>
      </c>
      <c r="B710" s="19">
        <v>70742</v>
      </c>
    </row>
    <row r="711" spans="1:2" x14ac:dyDescent="0.3">
      <c r="A711" s="40" t="s">
        <v>81</v>
      </c>
      <c r="B711" s="19"/>
    </row>
    <row r="712" spans="1:2" x14ac:dyDescent="0.3">
      <c r="A712" s="41" t="s">
        <v>99</v>
      </c>
      <c r="B712" s="19">
        <v>62115</v>
      </c>
    </row>
    <row r="713" spans="1:2" x14ac:dyDescent="0.3">
      <c r="A713" s="41" t="s">
        <v>97</v>
      </c>
      <c r="B713" s="19">
        <v>88506</v>
      </c>
    </row>
    <row r="714" spans="1:2" x14ac:dyDescent="0.3">
      <c r="A714" s="41" t="s">
        <v>98</v>
      </c>
      <c r="B714" s="19">
        <v>27768</v>
      </c>
    </row>
    <row r="715" spans="1:2" x14ac:dyDescent="0.3">
      <c r="A715" s="41" t="s">
        <v>96</v>
      </c>
      <c r="B715" s="19">
        <v>37510</v>
      </c>
    </row>
    <row r="716" spans="1:2" x14ac:dyDescent="0.3">
      <c r="A716" s="41" t="s">
        <v>100</v>
      </c>
      <c r="B716" s="19">
        <v>78792</v>
      </c>
    </row>
    <row r="717" spans="1:2" x14ac:dyDescent="0.3">
      <c r="A717" s="40" t="s">
        <v>94</v>
      </c>
      <c r="B717" s="19"/>
    </row>
    <row r="718" spans="1:2" x14ac:dyDescent="0.3">
      <c r="A718" s="41" t="s">
        <v>99</v>
      </c>
      <c r="B718" s="19">
        <v>235488</v>
      </c>
    </row>
    <row r="719" spans="1:2" x14ac:dyDescent="0.3">
      <c r="A719" s="41" t="s">
        <v>97</v>
      </c>
      <c r="B719" s="19">
        <v>230832</v>
      </c>
    </row>
    <row r="720" spans="1:2" x14ac:dyDescent="0.3">
      <c r="A720" s="41" t="s">
        <v>96</v>
      </c>
      <c r="B720" s="19">
        <v>336464</v>
      </c>
    </row>
    <row r="721" spans="1:2" x14ac:dyDescent="0.3">
      <c r="A721" s="41" t="s">
        <v>100</v>
      </c>
      <c r="B721" s="19">
        <v>253817</v>
      </c>
    </row>
    <row r="722" spans="1:2" x14ac:dyDescent="0.3">
      <c r="A722" s="39">
        <v>45362</v>
      </c>
      <c r="B722" s="19">
        <v>6061349</v>
      </c>
    </row>
    <row r="723" spans="1:2" x14ac:dyDescent="0.3">
      <c r="A723" s="40" t="s">
        <v>95</v>
      </c>
      <c r="B723" s="19"/>
    </row>
    <row r="724" spans="1:2" x14ac:dyDescent="0.3">
      <c r="A724" s="41" t="s">
        <v>97</v>
      </c>
      <c r="B724" s="19">
        <v>66063</v>
      </c>
    </row>
    <row r="725" spans="1:2" x14ac:dyDescent="0.3">
      <c r="A725" s="41" t="s">
        <v>96</v>
      </c>
      <c r="B725" s="19">
        <v>74100</v>
      </c>
    </row>
    <row r="726" spans="1:2" x14ac:dyDescent="0.3">
      <c r="A726" s="41" t="s">
        <v>100</v>
      </c>
      <c r="B726" s="19">
        <v>64350</v>
      </c>
    </row>
    <row r="727" spans="1:2" x14ac:dyDescent="0.3">
      <c r="A727" s="40" t="s">
        <v>80</v>
      </c>
      <c r="B727" s="19"/>
    </row>
    <row r="728" spans="1:2" x14ac:dyDescent="0.3">
      <c r="A728" s="41" t="s">
        <v>99</v>
      </c>
      <c r="B728" s="19">
        <v>50320</v>
      </c>
    </row>
    <row r="729" spans="1:2" x14ac:dyDescent="0.3">
      <c r="A729" s="41" t="s">
        <v>97</v>
      </c>
      <c r="B729" s="19">
        <v>80647</v>
      </c>
    </row>
    <row r="730" spans="1:2" x14ac:dyDescent="0.3">
      <c r="A730" s="41" t="s">
        <v>98</v>
      </c>
      <c r="B730" s="19">
        <v>28595</v>
      </c>
    </row>
    <row r="731" spans="1:2" x14ac:dyDescent="0.3">
      <c r="A731" s="41" t="s">
        <v>96</v>
      </c>
      <c r="B731" s="19">
        <v>39260</v>
      </c>
    </row>
    <row r="732" spans="1:2" x14ac:dyDescent="0.3">
      <c r="A732" s="41" t="s">
        <v>100</v>
      </c>
      <c r="B732" s="19">
        <v>75456</v>
      </c>
    </row>
    <row r="733" spans="1:2" x14ac:dyDescent="0.3">
      <c r="A733" s="40" t="s">
        <v>88</v>
      </c>
      <c r="B733" s="19"/>
    </row>
    <row r="734" spans="1:2" x14ac:dyDescent="0.3">
      <c r="A734" s="41" t="s">
        <v>99</v>
      </c>
      <c r="B734" s="19">
        <v>58782</v>
      </c>
    </row>
    <row r="735" spans="1:2" x14ac:dyDescent="0.3">
      <c r="A735" s="41" t="s">
        <v>97</v>
      </c>
      <c r="B735" s="19">
        <v>89241</v>
      </c>
    </row>
    <row r="736" spans="1:2" x14ac:dyDescent="0.3">
      <c r="A736" s="41" t="s">
        <v>98</v>
      </c>
      <c r="B736" s="19">
        <v>29808</v>
      </c>
    </row>
    <row r="737" spans="1:2" x14ac:dyDescent="0.3">
      <c r="A737" s="41" t="s">
        <v>96</v>
      </c>
      <c r="B737" s="19">
        <v>43878</v>
      </c>
    </row>
    <row r="738" spans="1:2" x14ac:dyDescent="0.3">
      <c r="A738" s="41" t="s">
        <v>100</v>
      </c>
      <c r="B738" s="19">
        <v>85498</v>
      </c>
    </row>
    <row r="739" spans="1:2" x14ac:dyDescent="0.3">
      <c r="A739" s="40" t="s">
        <v>92</v>
      </c>
      <c r="B739" s="19"/>
    </row>
    <row r="740" spans="1:2" x14ac:dyDescent="0.3">
      <c r="A740" s="41" t="s">
        <v>99</v>
      </c>
      <c r="B740" s="19">
        <v>253673</v>
      </c>
    </row>
    <row r="741" spans="1:2" x14ac:dyDescent="0.3">
      <c r="A741" s="41" t="s">
        <v>97</v>
      </c>
      <c r="B741" s="19">
        <v>299012</v>
      </c>
    </row>
    <row r="742" spans="1:2" x14ac:dyDescent="0.3">
      <c r="A742" s="41" t="s">
        <v>96</v>
      </c>
      <c r="B742" s="19">
        <v>312780</v>
      </c>
    </row>
    <row r="743" spans="1:2" x14ac:dyDescent="0.3">
      <c r="A743" s="41" t="s">
        <v>100</v>
      </c>
      <c r="B743" s="19">
        <v>281985</v>
      </c>
    </row>
    <row r="744" spans="1:2" x14ac:dyDescent="0.3">
      <c r="A744" s="40" t="s">
        <v>93</v>
      </c>
      <c r="B744" s="19"/>
    </row>
    <row r="745" spans="1:2" x14ac:dyDescent="0.3">
      <c r="A745" s="41" t="s">
        <v>99</v>
      </c>
      <c r="B745" s="19">
        <v>245098</v>
      </c>
    </row>
    <row r="746" spans="1:2" x14ac:dyDescent="0.3">
      <c r="A746" s="41" t="s">
        <v>97</v>
      </c>
      <c r="B746" s="19">
        <v>288628</v>
      </c>
    </row>
    <row r="747" spans="1:2" x14ac:dyDescent="0.3">
      <c r="A747" s="41" t="s">
        <v>96</v>
      </c>
      <c r="B747" s="19">
        <v>315890</v>
      </c>
    </row>
    <row r="748" spans="1:2" x14ac:dyDescent="0.3">
      <c r="A748" s="41" t="s">
        <v>100</v>
      </c>
      <c r="B748" s="19">
        <v>275184</v>
      </c>
    </row>
    <row r="749" spans="1:2" x14ac:dyDescent="0.3">
      <c r="A749" s="40" t="s">
        <v>89</v>
      </c>
      <c r="B749" s="19"/>
    </row>
    <row r="750" spans="1:2" x14ac:dyDescent="0.3">
      <c r="A750" s="41" t="s">
        <v>99</v>
      </c>
      <c r="B750" s="19">
        <v>51504</v>
      </c>
    </row>
    <row r="751" spans="1:2" x14ac:dyDescent="0.3">
      <c r="A751" s="41" t="s">
        <v>97</v>
      </c>
      <c r="B751" s="19">
        <v>79730</v>
      </c>
    </row>
    <row r="752" spans="1:2" x14ac:dyDescent="0.3">
      <c r="A752" s="41" t="s">
        <v>98</v>
      </c>
      <c r="B752" s="19">
        <v>23674</v>
      </c>
    </row>
    <row r="753" spans="1:2" x14ac:dyDescent="0.3">
      <c r="A753" s="41" t="s">
        <v>96</v>
      </c>
      <c r="B753" s="19">
        <v>32037</v>
      </c>
    </row>
    <row r="754" spans="1:2" x14ac:dyDescent="0.3">
      <c r="A754" s="41" t="s">
        <v>100</v>
      </c>
      <c r="B754" s="19">
        <v>83448</v>
      </c>
    </row>
    <row r="755" spans="1:2" x14ac:dyDescent="0.3">
      <c r="A755" s="40" t="s">
        <v>84</v>
      </c>
      <c r="B755" s="19"/>
    </row>
    <row r="756" spans="1:2" x14ac:dyDescent="0.3">
      <c r="A756" s="41" t="s">
        <v>99</v>
      </c>
      <c r="B756" s="19">
        <v>52428</v>
      </c>
    </row>
    <row r="757" spans="1:2" x14ac:dyDescent="0.3">
      <c r="A757" s="41" t="s">
        <v>97</v>
      </c>
      <c r="B757" s="19">
        <v>73836</v>
      </c>
    </row>
    <row r="758" spans="1:2" x14ac:dyDescent="0.3">
      <c r="A758" s="41" t="s">
        <v>98</v>
      </c>
      <c r="B758" s="19">
        <v>25192</v>
      </c>
    </row>
    <row r="759" spans="1:2" x14ac:dyDescent="0.3">
      <c r="A759" s="41" t="s">
        <v>96</v>
      </c>
      <c r="B759" s="19">
        <v>31535</v>
      </c>
    </row>
    <row r="760" spans="1:2" x14ac:dyDescent="0.3">
      <c r="A760" s="41" t="s">
        <v>100</v>
      </c>
      <c r="B760" s="19">
        <v>77418</v>
      </c>
    </row>
    <row r="761" spans="1:2" x14ac:dyDescent="0.3">
      <c r="A761" s="40" t="s">
        <v>82</v>
      </c>
      <c r="B761" s="19"/>
    </row>
    <row r="762" spans="1:2" x14ac:dyDescent="0.3">
      <c r="A762" s="41" t="s">
        <v>99</v>
      </c>
      <c r="B762" s="19">
        <v>53492</v>
      </c>
    </row>
    <row r="763" spans="1:2" x14ac:dyDescent="0.3">
      <c r="A763" s="41" t="s">
        <v>97</v>
      </c>
      <c r="B763" s="19">
        <v>90585</v>
      </c>
    </row>
    <row r="764" spans="1:2" x14ac:dyDescent="0.3">
      <c r="A764" s="41" t="s">
        <v>98</v>
      </c>
      <c r="B764" s="19">
        <v>27200</v>
      </c>
    </row>
    <row r="765" spans="1:2" x14ac:dyDescent="0.3">
      <c r="A765" s="41" t="s">
        <v>96</v>
      </c>
      <c r="B765" s="19">
        <v>36480</v>
      </c>
    </row>
    <row r="766" spans="1:2" x14ac:dyDescent="0.3">
      <c r="A766" s="41" t="s">
        <v>100</v>
      </c>
      <c r="B766" s="19">
        <v>82583</v>
      </c>
    </row>
    <row r="767" spans="1:2" x14ac:dyDescent="0.3">
      <c r="A767" s="40" t="s">
        <v>83</v>
      </c>
      <c r="B767" s="19"/>
    </row>
    <row r="768" spans="1:2" x14ac:dyDescent="0.3">
      <c r="A768" s="41" t="s">
        <v>99</v>
      </c>
      <c r="B768" s="19">
        <v>57090</v>
      </c>
    </row>
    <row r="769" spans="1:2" x14ac:dyDescent="0.3">
      <c r="A769" s="41" t="s">
        <v>97</v>
      </c>
      <c r="B769" s="19">
        <v>123804</v>
      </c>
    </row>
    <row r="770" spans="1:2" x14ac:dyDescent="0.3">
      <c r="A770" s="41" t="s">
        <v>96</v>
      </c>
      <c r="B770" s="19">
        <v>43554</v>
      </c>
    </row>
    <row r="771" spans="1:2" x14ac:dyDescent="0.3">
      <c r="A771" s="41" t="s">
        <v>100</v>
      </c>
      <c r="B771" s="19">
        <v>103586</v>
      </c>
    </row>
    <row r="772" spans="1:2" x14ac:dyDescent="0.3">
      <c r="A772" s="40" t="s">
        <v>87</v>
      </c>
      <c r="B772" s="19"/>
    </row>
    <row r="773" spans="1:2" x14ac:dyDescent="0.3">
      <c r="A773" s="41" t="s">
        <v>99</v>
      </c>
      <c r="B773" s="19">
        <v>52355</v>
      </c>
    </row>
    <row r="774" spans="1:2" x14ac:dyDescent="0.3">
      <c r="A774" s="41" t="s">
        <v>97</v>
      </c>
      <c r="B774" s="19">
        <v>72000</v>
      </c>
    </row>
    <row r="775" spans="1:2" x14ac:dyDescent="0.3">
      <c r="A775" s="41" t="s">
        <v>98</v>
      </c>
      <c r="B775" s="19">
        <v>23247</v>
      </c>
    </row>
    <row r="776" spans="1:2" x14ac:dyDescent="0.3">
      <c r="A776" s="41" t="s">
        <v>96</v>
      </c>
      <c r="B776" s="19">
        <v>39831</v>
      </c>
    </row>
    <row r="777" spans="1:2" x14ac:dyDescent="0.3">
      <c r="A777" s="41" t="s">
        <v>100</v>
      </c>
      <c r="B777" s="19">
        <v>70409</v>
      </c>
    </row>
    <row r="778" spans="1:2" x14ac:dyDescent="0.3">
      <c r="A778" s="40" t="s">
        <v>86</v>
      </c>
      <c r="B778" s="19"/>
    </row>
    <row r="779" spans="1:2" x14ac:dyDescent="0.3">
      <c r="A779" s="41" t="s">
        <v>99</v>
      </c>
      <c r="B779" s="19">
        <v>46904</v>
      </c>
    </row>
    <row r="780" spans="1:2" x14ac:dyDescent="0.3">
      <c r="A780" s="41" t="s">
        <v>97</v>
      </c>
      <c r="B780" s="19">
        <v>71360</v>
      </c>
    </row>
    <row r="781" spans="1:2" x14ac:dyDescent="0.3">
      <c r="A781" s="41" t="s">
        <v>96</v>
      </c>
      <c r="B781" s="19">
        <v>34776</v>
      </c>
    </row>
    <row r="782" spans="1:2" x14ac:dyDescent="0.3">
      <c r="A782" s="41" t="s">
        <v>100</v>
      </c>
      <c r="B782" s="19">
        <v>69012</v>
      </c>
    </row>
    <row r="783" spans="1:2" x14ac:dyDescent="0.3">
      <c r="A783" s="40" t="s">
        <v>81</v>
      </c>
      <c r="B783" s="19"/>
    </row>
    <row r="784" spans="1:2" x14ac:dyDescent="0.3">
      <c r="A784" s="41" t="s">
        <v>99</v>
      </c>
      <c r="B784" s="19">
        <v>56287</v>
      </c>
    </row>
    <row r="785" spans="1:2" x14ac:dyDescent="0.3">
      <c r="A785" s="41" t="s">
        <v>97</v>
      </c>
      <c r="B785" s="19">
        <v>84064</v>
      </c>
    </row>
    <row r="786" spans="1:2" x14ac:dyDescent="0.3">
      <c r="A786" s="41" t="s">
        <v>98</v>
      </c>
      <c r="B786" s="19">
        <v>27368</v>
      </c>
    </row>
    <row r="787" spans="1:2" x14ac:dyDescent="0.3">
      <c r="A787" s="41" t="s">
        <v>96</v>
      </c>
      <c r="B787" s="19">
        <v>35340</v>
      </c>
    </row>
    <row r="788" spans="1:2" x14ac:dyDescent="0.3">
      <c r="A788" s="41" t="s">
        <v>100</v>
      </c>
      <c r="B788" s="19">
        <v>76843</v>
      </c>
    </row>
    <row r="789" spans="1:2" x14ac:dyDescent="0.3">
      <c r="A789" s="40" t="s">
        <v>94</v>
      </c>
      <c r="B789" s="19"/>
    </row>
    <row r="790" spans="1:2" x14ac:dyDescent="0.3">
      <c r="A790" s="41" t="s">
        <v>99</v>
      </c>
      <c r="B790" s="19">
        <v>229736</v>
      </c>
    </row>
    <row r="791" spans="1:2" x14ac:dyDescent="0.3">
      <c r="A791" s="41" t="s">
        <v>97</v>
      </c>
      <c r="B791" s="19">
        <v>270693</v>
      </c>
    </row>
    <row r="792" spans="1:2" x14ac:dyDescent="0.3">
      <c r="A792" s="41" t="s">
        <v>96</v>
      </c>
      <c r="B792" s="19">
        <v>333258</v>
      </c>
    </row>
    <row r="793" spans="1:2" x14ac:dyDescent="0.3">
      <c r="A793" s="41" t="s">
        <v>100</v>
      </c>
      <c r="B793" s="19">
        <v>260442</v>
      </c>
    </row>
    <row r="794" spans="1:2" x14ac:dyDescent="0.3">
      <c r="A794" s="39">
        <v>45369</v>
      </c>
      <c r="B794" s="19">
        <v>6058317</v>
      </c>
    </row>
    <row r="795" spans="1:2" x14ac:dyDescent="0.3">
      <c r="A795" s="40" t="s">
        <v>95</v>
      </c>
      <c r="B795" s="19"/>
    </row>
    <row r="796" spans="1:2" x14ac:dyDescent="0.3">
      <c r="A796" s="41" t="s">
        <v>97</v>
      </c>
      <c r="B796" s="19">
        <v>65240</v>
      </c>
    </row>
    <row r="797" spans="1:2" x14ac:dyDescent="0.3">
      <c r="A797" s="41" t="s">
        <v>96</v>
      </c>
      <c r="B797" s="19">
        <v>78336</v>
      </c>
    </row>
    <row r="798" spans="1:2" x14ac:dyDescent="0.3">
      <c r="A798" s="41" t="s">
        <v>100</v>
      </c>
      <c r="B798" s="19">
        <v>67976</v>
      </c>
    </row>
    <row r="799" spans="1:2" x14ac:dyDescent="0.3">
      <c r="A799" s="40" t="s">
        <v>80</v>
      </c>
      <c r="B799" s="19"/>
    </row>
    <row r="800" spans="1:2" x14ac:dyDescent="0.3">
      <c r="A800" s="41" t="s">
        <v>99</v>
      </c>
      <c r="B800" s="19">
        <v>64746</v>
      </c>
    </row>
    <row r="801" spans="1:2" x14ac:dyDescent="0.3">
      <c r="A801" s="41" t="s">
        <v>97</v>
      </c>
      <c r="B801" s="19">
        <v>88740</v>
      </c>
    </row>
    <row r="802" spans="1:2" x14ac:dyDescent="0.3">
      <c r="A802" s="41" t="s">
        <v>98</v>
      </c>
      <c r="B802" s="19">
        <v>31304</v>
      </c>
    </row>
    <row r="803" spans="1:2" x14ac:dyDescent="0.3">
      <c r="A803" s="41" t="s">
        <v>96</v>
      </c>
      <c r="B803" s="19">
        <v>35217</v>
      </c>
    </row>
    <row r="804" spans="1:2" x14ac:dyDescent="0.3">
      <c r="A804" s="41" t="s">
        <v>100</v>
      </c>
      <c r="B804" s="19">
        <v>83804</v>
      </c>
    </row>
    <row r="805" spans="1:2" x14ac:dyDescent="0.3">
      <c r="A805" s="40" t="s">
        <v>88</v>
      </c>
      <c r="B805" s="19"/>
    </row>
    <row r="806" spans="1:2" x14ac:dyDescent="0.3">
      <c r="A806" s="41" t="s">
        <v>99</v>
      </c>
      <c r="B806" s="19">
        <v>60398</v>
      </c>
    </row>
    <row r="807" spans="1:2" x14ac:dyDescent="0.3">
      <c r="A807" s="41" t="s">
        <v>97</v>
      </c>
      <c r="B807" s="19">
        <v>79576</v>
      </c>
    </row>
    <row r="808" spans="1:2" x14ac:dyDescent="0.3">
      <c r="A808" s="41" t="s">
        <v>98</v>
      </c>
      <c r="B808" s="19">
        <v>26496</v>
      </c>
    </row>
    <row r="809" spans="1:2" x14ac:dyDescent="0.3">
      <c r="A809" s="41" t="s">
        <v>96</v>
      </c>
      <c r="B809" s="19">
        <v>38335</v>
      </c>
    </row>
    <row r="810" spans="1:2" x14ac:dyDescent="0.3">
      <c r="A810" s="41" t="s">
        <v>100</v>
      </c>
      <c r="B810" s="19">
        <v>116427</v>
      </c>
    </row>
    <row r="811" spans="1:2" x14ac:dyDescent="0.3">
      <c r="A811" s="40" t="s">
        <v>92</v>
      </c>
      <c r="B811" s="19"/>
    </row>
    <row r="812" spans="1:2" x14ac:dyDescent="0.3">
      <c r="A812" s="41" t="s">
        <v>99</v>
      </c>
      <c r="B812" s="19">
        <v>217224</v>
      </c>
    </row>
    <row r="813" spans="1:2" x14ac:dyDescent="0.3">
      <c r="A813" s="41" t="s">
        <v>97</v>
      </c>
      <c r="B813" s="19">
        <v>251200</v>
      </c>
    </row>
    <row r="814" spans="1:2" x14ac:dyDescent="0.3">
      <c r="A814" s="41" t="s">
        <v>96</v>
      </c>
      <c r="B814" s="19">
        <v>355636</v>
      </c>
    </row>
    <row r="815" spans="1:2" x14ac:dyDescent="0.3">
      <c r="A815" s="41" t="s">
        <v>100</v>
      </c>
      <c r="B815" s="19">
        <v>241152</v>
      </c>
    </row>
    <row r="816" spans="1:2" x14ac:dyDescent="0.3">
      <c r="A816" s="40" t="s">
        <v>93</v>
      </c>
      <c r="B816" s="19"/>
    </row>
    <row r="817" spans="1:2" x14ac:dyDescent="0.3">
      <c r="A817" s="41" t="s">
        <v>99</v>
      </c>
      <c r="B817" s="19">
        <v>235517</v>
      </c>
    </row>
    <row r="818" spans="1:2" x14ac:dyDescent="0.3">
      <c r="A818" s="41" t="s">
        <v>97</v>
      </c>
      <c r="B818" s="19">
        <v>301072</v>
      </c>
    </row>
    <row r="819" spans="1:2" x14ac:dyDescent="0.3">
      <c r="A819" s="41" t="s">
        <v>96</v>
      </c>
      <c r="B819" s="19">
        <v>297946</v>
      </c>
    </row>
    <row r="820" spans="1:2" x14ac:dyDescent="0.3">
      <c r="A820" s="41" t="s">
        <v>100</v>
      </c>
      <c r="B820" s="19">
        <v>275688</v>
      </c>
    </row>
    <row r="821" spans="1:2" x14ac:dyDescent="0.3">
      <c r="A821" s="40" t="s">
        <v>89</v>
      </c>
      <c r="B821" s="19"/>
    </row>
    <row r="822" spans="1:2" x14ac:dyDescent="0.3">
      <c r="A822" s="41" t="s">
        <v>99</v>
      </c>
      <c r="B822" s="19">
        <v>54032</v>
      </c>
    </row>
    <row r="823" spans="1:2" x14ac:dyDescent="0.3">
      <c r="A823" s="41" t="s">
        <v>97</v>
      </c>
      <c r="B823" s="19">
        <v>63375</v>
      </c>
    </row>
    <row r="824" spans="1:2" x14ac:dyDescent="0.3">
      <c r="A824" s="41" t="s">
        <v>98</v>
      </c>
      <c r="B824" s="19">
        <v>23140</v>
      </c>
    </row>
    <row r="825" spans="1:2" x14ac:dyDescent="0.3">
      <c r="A825" s="41" t="s">
        <v>96</v>
      </c>
      <c r="B825" s="19">
        <v>36134</v>
      </c>
    </row>
    <row r="826" spans="1:2" x14ac:dyDescent="0.3">
      <c r="A826" s="41" t="s">
        <v>100</v>
      </c>
      <c r="B826" s="19">
        <v>99129</v>
      </c>
    </row>
    <row r="827" spans="1:2" x14ac:dyDescent="0.3">
      <c r="A827" s="40" t="s">
        <v>84</v>
      </c>
      <c r="B827" s="19"/>
    </row>
    <row r="828" spans="1:2" x14ac:dyDescent="0.3">
      <c r="A828" s="41" t="s">
        <v>99</v>
      </c>
      <c r="B828" s="19">
        <v>52318</v>
      </c>
    </row>
    <row r="829" spans="1:2" x14ac:dyDescent="0.3">
      <c r="A829" s="41" t="s">
        <v>97</v>
      </c>
      <c r="B829" s="19">
        <v>78563</v>
      </c>
    </row>
    <row r="830" spans="1:2" x14ac:dyDescent="0.3">
      <c r="A830" s="41" t="s">
        <v>98</v>
      </c>
      <c r="B830" s="19">
        <v>21303</v>
      </c>
    </row>
    <row r="831" spans="1:2" x14ac:dyDescent="0.3">
      <c r="A831" s="41" t="s">
        <v>96</v>
      </c>
      <c r="B831" s="19">
        <v>39187</v>
      </c>
    </row>
    <row r="832" spans="1:2" x14ac:dyDescent="0.3">
      <c r="A832" s="41" t="s">
        <v>100</v>
      </c>
      <c r="B832" s="19">
        <v>65268</v>
      </c>
    </row>
    <row r="833" spans="1:2" x14ac:dyDescent="0.3">
      <c r="A833" s="40" t="s">
        <v>82</v>
      </c>
      <c r="B833" s="19"/>
    </row>
    <row r="834" spans="1:2" x14ac:dyDescent="0.3">
      <c r="A834" s="41" t="s">
        <v>99</v>
      </c>
      <c r="B834" s="19">
        <v>57960</v>
      </c>
    </row>
    <row r="835" spans="1:2" x14ac:dyDescent="0.3">
      <c r="A835" s="41" t="s">
        <v>97</v>
      </c>
      <c r="B835" s="19">
        <v>85095</v>
      </c>
    </row>
    <row r="836" spans="1:2" x14ac:dyDescent="0.3">
      <c r="A836" s="41" t="s">
        <v>98</v>
      </c>
      <c r="B836" s="19">
        <v>28569</v>
      </c>
    </row>
    <row r="837" spans="1:2" x14ac:dyDescent="0.3">
      <c r="A837" s="41" t="s">
        <v>96</v>
      </c>
      <c r="B837" s="19">
        <v>48622</v>
      </c>
    </row>
    <row r="838" spans="1:2" x14ac:dyDescent="0.3">
      <c r="A838" s="41" t="s">
        <v>100</v>
      </c>
      <c r="B838" s="19">
        <v>97012</v>
      </c>
    </row>
    <row r="839" spans="1:2" x14ac:dyDescent="0.3">
      <c r="A839" s="40" t="s">
        <v>83</v>
      </c>
      <c r="B839" s="19"/>
    </row>
    <row r="840" spans="1:2" x14ac:dyDescent="0.3">
      <c r="A840" s="41" t="s">
        <v>99</v>
      </c>
      <c r="B840" s="19">
        <v>72592</v>
      </c>
    </row>
    <row r="841" spans="1:2" x14ac:dyDescent="0.3">
      <c r="A841" s="41" t="s">
        <v>97</v>
      </c>
      <c r="B841" s="19">
        <v>94860</v>
      </c>
    </row>
    <row r="842" spans="1:2" x14ac:dyDescent="0.3">
      <c r="A842" s="41" t="s">
        <v>96</v>
      </c>
      <c r="B842" s="19">
        <v>47972</v>
      </c>
    </row>
    <row r="843" spans="1:2" x14ac:dyDescent="0.3">
      <c r="A843" s="41" t="s">
        <v>100</v>
      </c>
      <c r="B843" s="19">
        <v>119021</v>
      </c>
    </row>
    <row r="844" spans="1:2" x14ac:dyDescent="0.3">
      <c r="A844" s="40" t="s">
        <v>87</v>
      </c>
      <c r="B844" s="19"/>
    </row>
    <row r="845" spans="1:2" x14ac:dyDescent="0.3">
      <c r="A845" s="41" t="s">
        <v>99</v>
      </c>
      <c r="B845" s="19">
        <v>55384</v>
      </c>
    </row>
    <row r="846" spans="1:2" x14ac:dyDescent="0.3">
      <c r="A846" s="41" t="s">
        <v>97</v>
      </c>
      <c r="B846" s="19">
        <v>78581</v>
      </c>
    </row>
    <row r="847" spans="1:2" x14ac:dyDescent="0.3">
      <c r="A847" s="41" t="s">
        <v>98</v>
      </c>
      <c r="B847" s="19">
        <v>20979</v>
      </c>
    </row>
    <row r="848" spans="1:2" x14ac:dyDescent="0.3">
      <c r="A848" s="41" t="s">
        <v>96</v>
      </c>
      <c r="B848" s="19">
        <v>34782</v>
      </c>
    </row>
    <row r="849" spans="1:2" x14ac:dyDescent="0.3">
      <c r="A849" s="41" t="s">
        <v>100</v>
      </c>
      <c r="B849" s="19">
        <v>80907</v>
      </c>
    </row>
    <row r="850" spans="1:2" x14ac:dyDescent="0.3">
      <c r="A850" s="40" t="s">
        <v>86</v>
      </c>
      <c r="B850" s="19"/>
    </row>
    <row r="851" spans="1:2" x14ac:dyDescent="0.3">
      <c r="A851" s="41" t="s">
        <v>99</v>
      </c>
      <c r="B851" s="19">
        <v>45257</v>
      </c>
    </row>
    <row r="852" spans="1:2" x14ac:dyDescent="0.3">
      <c r="A852" s="41" t="s">
        <v>97</v>
      </c>
      <c r="B852" s="19">
        <v>69600</v>
      </c>
    </row>
    <row r="853" spans="1:2" x14ac:dyDescent="0.3">
      <c r="A853" s="41" t="s">
        <v>96</v>
      </c>
      <c r="B853" s="19">
        <v>31434</v>
      </c>
    </row>
    <row r="854" spans="1:2" x14ac:dyDescent="0.3">
      <c r="A854" s="41" t="s">
        <v>100</v>
      </c>
      <c r="B854" s="19">
        <v>69552</v>
      </c>
    </row>
    <row r="855" spans="1:2" x14ac:dyDescent="0.3">
      <c r="A855" s="40" t="s">
        <v>81</v>
      </c>
      <c r="B855" s="19"/>
    </row>
    <row r="856" spans="1:2" x14ac:dyDescent="0.3">
      <c r="A856" s="41" t="s">
        <v>99</v>
      </c>
      <c r="B856" s="19">
        <v>58560</v>
      </c>
    </row>
    <row r="857" spans="1:2" x14ac:dyDescent="0.3">
      <c r="A857" s="41" t="s">
        <v>97</v>
      </c>
      <c r="B857" s="19">
        <v>85260</v>
      </c>
    </row>
    <row r="858" spans="1:2" x14ac:dyDescent="0.3">
      <c r="A858" s="41" t="s">
        <v>98</v>
      </c>
      <c r="B858" s="19">
        <v>28392</v>
      </c>
    </row>
    <row r="859" spans="1:2" x14ac:dyDescent="0.3">
      <c r="A859" s="41" t="s">
        <v>96</v>
      </c>
      <c r="B859" s="19">
        <v>46650</v>
      </c>
    </row>
    <row r="860" spans="1:2" x14ac:dyDescent="0.3">
      <c r="A860" s="41" t="s">
        <v>100</v>
      </c>
      <c r="B860" s="19">
        <v>87906</v>
      </c>
    </row>
    <row r="861" spans="1:2" x14ac:dyDescent="0.3">
      <c r="A861" s="40" t="s">
        <v>94</v>
      </c>
      <c r="B861" s="19"/>
    </row>
    <row r="862" spans="1:2" x14ac:dyDescent="0.3">
      <c r="A862" s="41" t="s">
        <v>99</v>
      </c>
      <c r="B862" s="19">
        <v>216392</v>
      </c>
    </row>
    <row r="863" spans="1:2" x14ac:dyDescent="0.3">
      <c r="A863" s="41" t="s">
        <v>97</v>
      </c>
      <c r="B863" s="19">
        <v>258444</v>
      </c>
    </row>
    <row r="864" spans="1:2" x14ac:dyDescent="0.3">
      <c r="A864" s="41" t="s">
        <v>96</v>
      </c>
      <c r="B864" s="19">
        <v>349510</v>
      </c>
    </row>
    <row r="865" spans="1:2" x14ac:dyDescent="0.3">
      <c r="A865" s="41" t="s">
        <v>100</v>
      </c>
      <c r="B865" s="19">
        <v>244545</v>
      </c>
    </row>
    <row r="866" spans="1:2" x14ac:dyDescent="0.3">
      <c r="A866" s="39">
        <v>45376</v>
      </c>
      <c r="B866" s="19">
        <v>6037352</v>
      </c>
    </row>
    <row r="867" spans="1:2" x14ac:dyDescent="0.3">
      <c r="A867" s="40" t="s">
        <v>95</v>
      </c>
      <c r="B867" s="19"/>
    </row>
    <row r="868" spans="1:2" x14ac:dyDescent="0.3">
      <c r="A868" s="41" t="s">
        <v>97</v>
      </c>
      <c r="B868" s="19">
        <v>63126</v>
      </c>
    </row>
    <row r="869" spans="1:2" x14ac:dyDescent="0.3">
      <c r="A869" s="41" t="s">
        <v>96</v>
      </c>
      <c r="B869" s="19">
        <v>73740</v>
      </c>
    </row>
    <row r="870" spans="1:2" x14ac:dyDescent="0.3">
      <c r="A870" s="41" t="s">
        <v>100</v>
      </c>
      <c r="B870" s="19">
        <v>66234</v>
      </c>
    </row>
    <row r="871" spans="1:2" x14ac:dyDescent="0.3">
      <c r="A871" s="40" t="s">
        <v>80</v>
      </c>
      <c r="B871" s="19"/>
    </row>
    <row r="872" spans="1:2" x14ac:dyDescent="0.3">
      <c r="A872" s="41" t="s">
        <v>99</v>
      </c>
      <c r="B872" s="19">
        <v>54978</v>
      </c>
    </row>
    <row r="873" spans="1:2" x14ac:dyDescent="0.3">
      <c r="A873" s="41" t="s">
        <v>97</v>
      </c>
      <c r="B873" s="19">
        <v>77760</v>
      </c>
    </row>
    <row r="874" spans="1:2" x14ac:dyDescent="0.3">
      <c r="A874" s="41" t="s">
        <v>98</v>
      </c>
      <c r="B874" s="19">
        <v>27056</v>
      </c>
    </row>
    <row r="875" spans="1:2" x14ac:dyDescent="0.3">
      <c r="A875" s="41" t="s">
        <v>96</v>
      </c>
      <c r="B875" s="19">
        <v>39431</v>
      </c>
    </row>
    <row r="876" spans="1:2" x14ac:dyDescent="0.3">
      <c r="A876" s="41" t="s">
        <v>100</v>
      </c>
      <c r="B876" s="19">
        <v>78638</v>
      </c>
    </row>
    <row r="877" spans="1:2" x14ac:dyDescent="0.3">
      <c r="A877" s="40" t="s">
        <v>88</v>
      </c>
      <c r="B877" s="19"/>
    </row>
    <row r="878" spans="1:2" x14ac:dyDescent="0.3">
      <c r="A878" s="41" t="s">
        <v>99</v>
      </c>
      <c r="B878" s="19">
        <v>58580</v>
      </c>
    </row>
    <row r="879" spans="1:2" x14ac:dyDescent="0.3">
      <c r="A879" s="41" t="s">
        <v>97</v>
      </c>
      <c r="B879" s="19">
        <v>91728</v>
      </c>
    </row>
    <row r="880" spans="1:2" x14ac:dyDescent="0.3">
      <c r="A880" s="41" t="s">
        <v>98</v>
      </c>
      <c r="B880" s="19">
        <v>28496</v>
      </c>
    </row>
    <row r="881" spans="1:2" x14ac:dyDescent="0.3">
      <c r="A881" s="41" t="s">
        <v>96</v>
      </c>
      <c r="B881" s="19">
        <v>42436</v>
      </c>
    </row>
    <row r="882" spans="1:2" x14ac:dyDescent="0.3">
      <c r="A882" s="41" t="s">
        <v>100</v>
      </c>
      <c r="B882" s="19">
        <v>82764</v>
      </c>
    </row>
    <row r="883" spans="1:2" x14ac:dyDescent="0.3">
      <c r="A883" s="40" t="s">
        <v>92</v>
      </c>
      <c r="B883" s="19"/>
    </row>
    <row r="884" spans="1:2" x14ac:dyDescent="0.3">
      <c r="A884" s="41" t="s">
        <v>99</v>
      </c>
      <c r="B884" s="19">
        <v>247872</v>
      </c>
    </row>
    <row r="885" spans="1:2" x14ac:dyDescent="0.3">
      <c r="A885" s="41" t="s">
        <v>97</v>
      </c>
      <c r="B885" s="19">
        <v>296062</v>
      </c>
    </row>
    <row r="886" spans="1:2" x14ac:dyDescent="0.3">
      <c r="A886" s="41" t="s">
        <v>96</v>
      </c>
      <c r="B886" s="19">
        <v>306530</v>
      </c>
    </row>
    <row r="887" spans="1:2" x14ac:dyDescent="0.3">
      <c r="A887" s="41" t="s">
        <v>100</v>
      </c>
      <c r="B887" s="19">
        <v>283752</v>
      </c>
    </row>
    <row r="888" spans="1:2" x14ac:dyDescent="0.3">
      <c r="A888" s="40" t="s">
        <v>93</v>
      </c>
      <c r="B888" s="19"/>
    </row>
    <row r="889" spans="1:2" x14ac:dyDescent="0.3">
      <c r="A889" s="41" t="s">
        <v>99</v>
      </c>
      <c r="B889" s="19">
        <v>243168</v>
      </c>
    </row>
    <row r="890" spans="1:2" x14ac:dyDescent="0.3">
      <c r="A890" s="41" t="s">
        <v>97</v>
      </c>
      <c r="B890" s="19">
        <v>286209</v>
      </c>
    </row>
    <row r="891" spans="1:2" x14ac:dyDescent="0.3">
      <c r="A891" s="41" t="s">
        <v>96</v>
      </c>
      <c r="B891" s="19">
        <v>297540</v>
      </c>
    </row>
    <row r="892" spans="1:2" x14ac:dyDescent="0.3">
      <c r="A892" s="41" t="s">
        <v>100</v>
      </c>
      <c r="B892" s="19">
        <v>271590</v>
      </c>
    </row>
    <row r="893" spans="1:2" x14ac:dyDescent="0.3">
      <c r="A893" s="40" t="s">
        <v>89</v>
      </c>
      <c r="B893" s="19"/>
    </row>
    <row r="894" spans="1:2" x14ac:dyDescent="0.3">
      <c r="A894" s="41" t="s">
        <v>99</v>
      </c>
      <c r="B894" s="19">
        <v>51920</v>
      </c>
    </row>
    <row r="895" spans="1:2" x14ac:dyDescent="0.3">
      <c r="A895" s="41" t="s">
        <v>97</v>
      </c>
      <c r="B895" s="19">
        <v>101916</v>
      </c>
    </row>
    <row r="896" spans="1:2" x14ac:dyDescent="0.3">
      <c r="A896" s="41" t="s">
        <v>98</v>
      </c>
      <c r="B896" s="19">
        <v>22072</v>
      </c>
    </row>
    <row r="897" spans="1:2" x14ac:dyDescent="0.3">
      <c r="A897" s="41" t="s">
        <v>96</v>
      </c>
      <c r="B897" s="19">
        <v>34189</v>
      </c>
    </row>
    <row r="898" spans="1:2" x14ac:dyDescent="0.3">
      <c r="A898" s="41" t="s">
        <v>100</v>
      </c>
      <c r="B898" s="19">
        <v>112030</v>
      </c>
    </row>
    <row r="899" spans="1:2" x14ac:dyDescent="0.3">
      <c r="A899" s="40" t="s">
        <v>84</v>
      </c>
      <c r="B899" s="19"/>
    </row>
    <row r="900" spans="1:2" x14ac:dyDescent="0.3">
      <c r="A900" s="41" t="s">
        <v>99</v>
      </c>
      <c r="B900" s="19">
        <v>54954</v>
      </c>
    </row>
    <row r="901" spans="1:2" x14ac:dyDescent="0.3">
      <c r="A901" s="41" t="s">
        <v>97</v>
      </c>
      <c r="B901" s="19">
        <v>62000</v>
      </c>
    </row>
    <row r="902" spans="1:2" x14ac:dyDescent="0.3">
      <c r="A902" s="41" t="s">
        <v>98</v>
      </c>
      <c r="B902" s="19">
        <v>23232</v>
      </c>
    </row>
    <row r="903" spans="1:2" x14ac:dyDescent="0.3">
      <c r="A903" s="41" t="s">
        <v>96</v>
      </c>
      <c r="B903" s="19">
        <v>33664</v>
      </c>
    </row>
    <row r="904" spans="1:2" x14ac:dyDescent="0.3">
      <c r="A904" s="41" t="s">
        <v>100</v>
      </c>
      <c r="B904" s="19">
        <v>62238</v>
      </c>
    </row>
    <row r="905" spans="1:2" x14ac:dyDescent="0.3">
      <c r="A905" s="40" t="s">
        <v>82</v>
      </c>
      <c r="B905" s="19"/>
    </row>
    <row r="906" spans="1:2" x14ac:dyDescent="0.3">
      <c r="A906" s="41" t="s">
        <v>99</v>
      </c>
      <c r="B906" s="19">
        <v>58968</v>
      </c>
    </row>
    <row r="907" spans="1:2" x14ac:dyDescent="0.3">
      <c r="A907" s="41" t="s">
        <v>97</v>
      </c>
      <c r="B907" s="19">
        <v>85986</v>
      </c>
    </row>
    <row r="908" spans="1:2" x14ac:dyDescent="0.3">
      <c r="A908" s="41" t="s">
        <v>98</v>
      </c>
      <c r="B908" s="19">
        <v>27216</v>
      </c>
    </row>
    <row r="909" spans="1:2" x14ac:dyDescent="0.3">
      <c r="A909" s="41" t="s">
        <v>96</v>
      </c>
      <c r="B909" s="19">
        <v>35840</v>
      </c>
    </row>
    <row r="910" spans="1:2" x14ac:dyDescent="0.3">
      <c r="A910" s="41" t="s">
        <v>100</v>
      </c>
      <c r="B910" s="19">
        <v>105336</v>
      </c>
    </row>
    <row r="911" spans="1:2" x14ac:dyDescent="0.3">
      <c r="A911" s="40" t="s">
        <v>83</v>
      </c>
      <c r="B911" s="19"/>
    </row>
    <row r="912" spans="1:2" x14ac:dyDescent="0.3">
      <c r="A912" s="41" t="s">
        <v>99</v>
      </c>
      <c r="B912" s="19">
        <v>64565</v>
      </c>
    </row>
    <row r="913" spans="1:2" x14ac:dyDescent="0.3">
      <c r="A913" s="41" t="s">
        <v>97</v>
      </c>
      <c r="B913" s="19">
        <v>84568</v>
      </c>
    </row>
    <row r="914" spans="1:2" x14ac:dyDescent="0.3">
      <c r="A914" s="41" t="s">
        <v>96</v>
      </c>
      <c r="B914" s="19">
        <v>38199</v>
      </c>
    </row>
    <row r="915" spans="1:2" x14ac:dyDescent="0.3">
      <c r="A915" s="41" t="s">
        <v>100</v>
      </c>
      <c r="B915" s="19">
        <v>107702</v>
      </c>
    </row>
    <row r="916" spans="1:2" x14ac:dyDescent="0.3">
      <c r="A916" s="40" t="s">
        <v>87</v>
      </c>
      <c r="B916" s="19"/>
    </row>
    <row r="917" spans="1:2" x14ac:dyDescent="0.3">
      <c r="A917" s="41" t="s">
        <v>99</v>
      </c>
      <c r="B917" s="19">
        <v>55632</v>
      </c>
    </row>
    <row r="918" spans="1:2" x14ac:dyDescent="0.3">
      <c r="A918" s="41" t="s">
        <v>97</v>
      </c>
      <c r="B918" s="19">
        <v>80013</v>
      </c>
    </row>
    <row r="919" spans="1:2" x14ac:dyDescent="0.3">
      <c r="A919" s="41" t="s">
        <v>98</v>
      </c>
      <c r="B919" s="19">
        <v>22627</v>
      </c>
    </row>
    <row r="920" spans="1:2" x14ac:dyDescent="0.3">
      <c r="A920" s="41" t="s">
        <v>96</v>
      </c>
      <c r="B920" s="19">
        <v>39804</v>
      </c>
    </row>
    <row r="921" spans="1:2" x14ac:dyDescent="0.3">
      <c r="A921" s="41" t="s">
        <v>100</v>
      </c>
      <c r="B921" s="19">
        <v>107514</v>
      </c>
    </row>
    <row r="922" spans="1:2" x14ac:dyDescent="0.3">
      <c r="A922" s="40" t="s">
        <v>86</v>
      </c>
      <c r="B922" s="19"/>
    </row>
    <row r="923" spans="1:2" x14ac:dyDescent="0.3">
      <c r="A923" s="41" t="s">
        <v>99</v>
      </c>
      <c r="B923" s="19">
        <v>48472</v>
      </c>
    </row>
    <row r="924" spans="1:2" x14ac:dyDescent="0.3">
      <c r="A924" s="41" t="s">
        <v>97</v>
      </c>
      <c r="B924" s="19">
        <v>68103</v>
      </c>
    </row>
    <row r="925" spans="1:2" x14ac:dyDescent="0.3">
      <c r="A925" s="41" t="s">
        <v>96</v>
      </c>
      <c r="B925" s="19">
        <v>32592</v>
      </c>
    </row>
    <row r="926" spans="1:2" x14ac:dyDescent="0.3">
      <c r="A926" s="41" t="s">
        <v>100</v>
      </c>
      <c r="B926" s="19">
        <v>60473</v>
      </c>
    </row>
    <row r="927" spans="1:2" x14ac:dyDescent="0.3">
      <c r="A927" s="40" t="s">
        <v>81</v>
      </c>
      <c r="B927" s="19"/>
    </row>
    <row r="928" spans="1:2" x14ac:dyDescent="0.3">
      <c r="A928" s="41" t="s">
        <v>99</v>
      </c>
      <c r="B928" s="19">
        <v>54481</v>
      </c>
    </row>
    <row r="929" spans="1:2" x14ac:dyDescent="0.3">
      <c r="A929" s="41" t="s">
        <v>97</v>
      </c>
      <c r="B929" s="19">
        <v>78408</v>
      </c>
    </row>
    <row r="930" spans="1:2" x14ac:dyDescent="0.3">
      <c r="A930" s="41" t="s">
        <v>98</v>
      </c>
      <c r="B930" s="19">
        <v>28170</v>
      </c>
    </row>
    <row r="931" spans="1:2" x14ac:dyDescent="0.3">
      <c r="A931" s="41" t="s">
        <v>96</v>
      </c>
      <c r="B931" s="19">
        <v>38688</v>
      </c>
    </row>
    <row r="932" spans="1:2" x14ac:dyDescent="0.3">
      <c r="A932" s="41" t="s">
        <v>100</v>
      </c>
      <c r="B932" s="19">
        <v>79200</v>
      </c>
    </row>
    <row r="933" spans="1:2" x14ac:dyDescent="0.3">
      <c r="A933" s="40" t="s">
        <v>94</v>
      </c>
      <c r="B933" s="19"/>
    </row>
    <row r="934" spans="1:2" x14ac:dyDescent="0.3">
      <c r="A934" s="41" t="s">
        <v>99</v>
      </c>
      <c r="B934" s="19">
        <v>223008</v>
      </c>
    </row>
    <row r="935" spans="1:2" x14ac:dyDescent="0.3">
      <c r="A935" s="41" t="s">
        <v>97</v>
      </c>
      <c r="B935" s="19">
        <v>268240</v>
      </c>
    </row>
    <row r="936" spans="1:2" x14ac:dyDescent="0.3">
      <c r="A936" s="41" t="s">
        <v>96</v>
      </c>
      <c r="B936" s="19">
        <v>305732</v>
      </c>
    </row>
    <row r="937" spans="1:2" x14ac:dyDescent="0.3">
      <c r="A937" s="41" t="s">
        <v>100</v>
      </c>
      <c r="B937" s="19">
        <v>261910</v>
      </c>
    </row>
    <row r="938" spans="1:2" x14ac:dyDescent="0.3">
      <c r="A938" s="39">
        <v>45383</v>
      </c>
      <c r="B938" s="19">
        <v>5930635</v>
      </c>
    </row>
    <row r="939" spans="1:2" x14ac:dyDescent="0.3">
      <c r="A939" s="40" t="s">
        <v>95</v>
      </c>
      <c r="B939" s="19"/>
    </row>
    <row r="940" spans="1:2" x14ac:dyDescent="0.3">
      <c r="A940" s="41" t="s">
        <v>97</v>
      </c>
      <c r="B940" s="19">
        <v>68904</v>
      </c>
    </row>
    <row r="941" spans="1:2" x14ac:dyDescent="0.3">
      <c r="A941" s="41" t="s">
        <v>96</v>
      </c>
      <c r="B941" s="19">
        <v>81705</v>
      </c>
    </row>
    <row r="942" spans="1:2" x14ac:dyDescent="0.3">
      <c r="A942" s="41" t="s">
        <v>100</v>
      </c>
      <c r="B942" s="19">
        <v>68628</v>
      </c>
    </row>
    <row r="943" spans="1:2" x14ac:dyDescent="0.3">
      <c r="A943" s="40" t="s">
        <v>80</v>
      </c>
      <c r="B943" s="19"/>
    </row>
    <row r="944" spans="1:2" x14ac:dyDescent="0.3">
      <c r="A944" s="41" t="s">
        <v>99</v>
      </c>
      <c r="B944" s="19">
        <v>53454</v>
      </c>
    </row>
    <row r="945" spans="1:2" x14ac:dyDescent="0.3">
      <c r="A945" s="41" t="s">
        <v>97</v>
      </c>
      <c r="B945" s="19">
        <v>72168</v>
      </c>
    </row>
    <row r="946" spans="1:2" x14ac:dyDescent="0.3">
      <c r="A946" s="41" t="s">
        <v>98</v>
      </c>
      <c r="B946" s="19">
        <v>29140</v>
      </c>
    </row>
    <row r="947" spans="1:2" x14ac:dyDescent="0.3">
      <c r="A947" s="41" t="s">
        <v>96</v>
      </c>
      <c r="B947" s="19">
        <v>30600</v>
      </c>
    </row>
    <row r="948" spans="1:2" x14ac:dyDescent="0.3">
      <c r="A948" s="41" t="s">
        <v>100</v>
      </c>
      <c r="B948" s="19">
        <v>82880</v>
      </c>
    </row>
    <row r="949" spans="1:2" x14ac:dyDescent="0.3">
      <c r="A949" s="40" t="s">
        <v>88</v>
      </c>
      <c r="B949" s="19"/>
    </row>
    <row r="950" spans="1:2" x14ac:dyDescent="0.3">
      <c r="A950" s="41" t="s">
        <v>99</v>
      </c>
      <c r="B950" s="19">
        <v>64478</v>
      </c>
    </row>
    <row r="951" spans="1:2" x14ac:dyDescent="0.3">
      <c r="A951" s="41" t="s">
        <v>97</v>
      </c>
      <c r="B951" s="19">
        <v>69948</v>
      </c>
    </row>
    <row r="952" spans="1:2" x14ac:dyDescent="0.3">
      <c r="A952" s="41" t="s">
        <v>98</v>
      </c>
      <c r="B952" s="19">
        <v>24592</v>
      </c>
    </row>
    <row r="953" spans="1:2" x14ac:dyDescent="0.3">
      <c r="A953" s="41" t="s">
        <v>96</v>
      </c>
      <c r="B953" s="19">
        <v>41145</v>
      </c>
    </row>
    <row r="954" spans="1:2" x14ac:dyDescent="0.3">
      <c r="A954" s="41" t="s">
        <v>100</v>
      </c>
      <c r="B954" s="19">
        <v>78174</v>
      </c>
    </row>
    <row r="955" spans="1:2" x14ac:dyDescent="0.3">
      <c r="A955" s="40" t="s">
        <v>92</v>
      </c>
      <c r="B955" s="19"/>
    </row>
    <row r="956" spans="1:2" x14ac:dyDescent="0.3">
      <c r="A956" s="41" t="s">
        <v>99</v>
      </c>
      <c r="B956" s="19">
        <v>226309</v>
      </c>
    </row>
    <row r="957" spans="1:2" x14ac:dyDescent="0.3">
      <c r="A957" s="41" t="s">
        <v>97</v>
      </c>
      <c r="B957" s="19">
        <v>305030</v>
      </c>
    </row>
    <row r="958" spans="1:2" x14ac:dyDescent="0.3">
      <c r="A958" s="41" t="s">
        <v>96</v>
      </c>
      <c r="B958" s="19">
        <v>311054</v>
      </c>
    </row>
    <row r="959" spans="1:2" x14ac:dyDescent="0.3">
      <c r="A959" s="41" t="s">
        <v>100</v>
      </c>
      <c r="B959" s="19">
        <v>309840</v>
      </c>
    </row>
    <row r="960" spans="1:2" x14ac:dyDescent="0.3">
      <c r="A960" s="40" t="s">
        <v>93</v>
      </c>
      <c r="B960" s="19"/>
    </row>
    <row r="961" spans="1:2" x14ac:dyDescent="0.3">
      <c r="A961" s="41" t="s">
        <v>99</v>
      </c>
      <c r="B961" s="19">
        <v>219429</v>
      </c>
    </row>
    <row r="962" spans="1:2" x14ac:dyDescent="0.3">
      <c r="A962" s="41" t="s">
        <v>97</v>
      </c>
      <c r="B962" s="19">
        <v>319360</v>
      </c>
    </row>
    <row r="963" spans="1:2" x14ac:dyDescent="0.3">
      <c r="A963" s="41" t="s">
        <v>96</v>
      </c>
      <c r="B963" s="19">
        <v>275812</v>
      </c>
    </row>
    <row r="964" spans="1:2" x14ac:dyDescent="0.3">
      <c r="A964" s="41" t="s">
        <v>100</v>
      </c>
      <c r="B964" s="19">
        <v>271944</v>
      </c>
    </row>
    <row r="965" spans="1:2" x14ac:dyDescent="0.3">
      <c r="A965" s="40" t="s">
        <v>89</v>
      </c>
      <c r="B965" s="19"/>
    </row>
    <row r="966" spans="1:2" x14ac:dyDescent="0.3">
      <c r="A966" s="41" t="s">
        <v>99</v>
      </c>
      <c r="B966" s="19">
        <v>54900</v>
      </c>
    </row>
    <row r="967" spans="1:2" x14ac:dyDescent="0.3">
      <c r="A967" s="41" t="s">
        <v>97</v>
      </c>
      <c r="B967" s="19">
        <v>73080</v>
      </c>
    </row>
    <row r="968" spans="1:2" x14ac:dyDescent="0.3">
      <c r="A968" s="41" t="s">
        <v>98</v>
      </c>
      <c r="B968" s="19">
        <v>22386</v>
      </c>
    </row>
    <row r="969" spans="1:2" x14ac:dyDescent="0.3">
      <c r="A969" s="41" t="s">
        <v>96</v>
      </c>
      <c r="B969" s="19">
        <v>37856</v>
      </c>
    </row>
    <row r="970" spans="1:2" x14ac:dyDescent="0.3">
      <c r="A970" s="41" t="s">
        <v>100</v>
      </c>
      <c r="B970" s="19">
        <v>78648</v>
      </c>
    </row>
    <row r="971" spans="1:2" x14ac:dyDescent="0.3">
      <c r="A971" s="40" t="s">
        <v>84</v>
      </c>
      <c r="B971" s="19"/>
    </row>
    <row r="972" spans="1:2" x14ac:dyDescent="0.3">
      <c r="A972" s="41" t="s">
        <v>99</v>
      </c>
      <c r="B972" s="19">
        <v>41762</v>
      </c>
    </row>
    <row r="973" spans="1:2" x14ac:dyDescent="0.3">
      <c r="A973" s="41" t="s">
        <v>97</v>
      </c>
      <c r="B973" s="19">
        <v>72731</v>
      </c>
    </row>
    <row r="974" spans="1:2" x14ac:dyDescent="0.3">
      <c r="A974" s="41" t="s">
        <v>98</v>
      </c>
      <c r="B974" s="19">
        <v>23134</v>
      </c>
    </row>
    <row r="975" spans="1:2" x14ac:dyDescent="0.3">
      <c r="A975" s="41" t="s">
        <v>96</v>
      </c>
      <c r="B975" s="19">
        <v>33750</v>
      </c>
    </row>
    <row r="976" spans="1:2" x14ac:dyDescent="0.3">
      <c r="A976" s="41" t="s">
        <v>100</v>
      </c>
      <c r="B976" s="19">
        <v>72756</v>
      </c>
    </row>
    <row r="977" spans="1:2" x14ac:dyDescent="0.3">
      <c r="A977" s="40" t="s">
        <v>82</v>
      </c>
      <c r="B977" s="19"/>
    </row>
    <row r="978" spans="1:2" x14ac:dyDescent="0.3">
      <c r="A978" s="41" t="s">
        <v>99</v>
      </c>
      <c r="B978" s="19">
        <v>55968</v>
      </c>
    </row>
    <row r="979" spans="1:2" x14ac:dyDescent="0.3">
      <c r="A979" s="41" t="s">
        <v>97</v>
      </c>
      <c r="B979" s="19">
        <v>71677</v>
      </c>
    </row>
    <row r="980" spans="1:2" x14ac:dyDescent="0.3">
      <c r="A980" s="41" t="s">
        <v>98</v>
      </c>
      <c r="B980" s="19">
        <v>27141</v>
      </c>
    </row>
    <row r="981" spans="1:2" x14ac:dyDescent="0.3">
      <c r="A981" s="41" t="s">
        <v>96</v>
      </c>
      <c r="B981" s="19">
        <v>43818</v>
      </c>
    </row>
    <row r="982" spans="1:2" x14ac:dyDescent="0.3">
      <c r="A982" s="41" t="s">
        <v>100</v>
      </c>
      <c r="B982" s="19">
        <v>94536</v>
      </c>
    </row>
    <row r="983" spans="1:2" x14ac:dyDescent="0.3">
      <c r="A983" s="40" t="s">
        <v>83</v>
      </c>
      <c r="B983" s="19"/>
    </row>
    <row r="984" spans="1:2" x14ac:dyDescent="0.3">
      <c r="A984" s="41" t="s">
        <v>99</v>
      </c>
      <c r="B984" s="19">
        <v>78100</v>
      </c>
    </row>
    <row r="985" spans="1:2" x14ac:dyDescent="0.3">
      <c r="A985" s="41" t="s">
        <v>97</v>
      </c>
      <c r="B985" s="19">
        <v>87599</v>
      </c>
    </row>
    <row r="986" spans="1:2" x14ac:dyDescent="0.3">
      <c r="A986" s="41" t="s">
        <v>96</v>
      </c>
      <c r="B986" s="19">
        <v>45864</v>
      </c>
    </row>
    <row r="987" spans="1:2" x14ac:dyDescent="0.3">
      <c r="A987" s="41" t="s">
        <v>100</v>
      </c>
      <c r="B987" s="19">
        <v>86944</v>
      </c>
    </row>
    <row r="988" spans="1:2" x14ac:dyDescent="0.3">
      <c r="A988" s="40" t="s">
        <v>87</v>
      </c>
      <c r="B988" s="19"/>
    </row>
    <row r="989" spans="1:2" x14ac:dyDescent="0.3">
      <c r="A989" s="41" t="s">
        <v>99</v>
      </c>
      <c r="B989" s="19">
        <v>66011</v>
      </c>
    </row>
    <row r="990" spans="1:2" x14ac:dyDescent="0.3">
      <c r="A990" s="41" t="s">
        <v>97</v>
      </c>
      <c r="B990" s="19">
        <v>71708</v>
      </c>
    </row>
    <row r="991" spans="1:2" x14ac:dyDescent="0.3">
      <c r="A991" s="41" t="s">
        <v>98</v>
      </c>
      <c r="B991" s="19">
        <v>26304</v>
      </c>
    </row>
    <row r="992" spans="1:2" x14ac:dyDescent="0.3">
      <c r="A992" s="41" t="s">
        <v>96</v>
      </c>
      <c r="B992" s="19">
        <v>35705</v>
      </c>
    </row>
    <row r="993" spans="1:2" x14ac:dyDescent="0.3">
      <c r="A993" s="41" t="s">
        <v>100</v>
      </c>
      <c r="B993" s="19">
        <v>74520</v>
      </c>
    </row>
    <row r="994" spans="1:2" x14ac:dyDescent="0.3">
      <c r="A994" s="40" t="s">
        <v>86</v>
      </c>
      <c r="B994" s="19"/>
    </row>
    <row r="995" spans="1:2" x14ac:dyDescent="0.3">
      <c r="A995" s="41" t="s">
        <v>99</v>
      </c>
      <c r="B995" s="19">
        <v>44109</v>
      </c>
    </row>
    <row r="996" spans="1:2" x14ac:dyDescent="0.3">
      <c r="A996" s="41" t="s">
        <v>97</v>
      </c>
      <c r="B996" s="19">
        <v>58245</v>
      </c>
    </row>
    <row r="997" spans="1:2" x14ac:dyDescent="0.3">
      <c r="A997" s="41" t="s">
        <v>96</v>
      </c>
      <c r="B997" s="19">
        <v>44634</v>
      </c>
    </row>
    <row r="998" spans="1:2" x14ac:dyDescent="0.3">
      <c r="A998" s="41" t="s">
        <v>100</v>
      </c>
      <c r="B998" s="19">
        <v>58283</v>
      </c>
    </row>
    <row r="999" spans="1:2" x14ac:dyDescent="0.3">
      <c r="A999" s="40" t="s">
        <v>81</v>
      </c>
      <c r="B999" s="19"/>
    </row>
    <row r="1000" spans="1:2" x14ac:dyDescent="0.3">
      <c r="A1000" s="41" t="s">
        <v>99</v>
      </c>
      <c r="B1000" s="19">
        <v>62000</v>
      </c>
    </row>
    <row r="1001" spans="1:2" x14ac:dyDescent="0.3">
      <c r="A1001" s="41" t="s">
        <v>97</v>
      </c>
      <c r="B1001" s="19">
        <v>84208</v>
      </c>
    </row>
    <row r="1002" spans="1:2" x14ac:dyDescent="0.3">
      <c r="A1002" s="41" t="s">
        <v>98</v>
      </c>
      <c r="B1002" s="19">
        <v>27200</v>
      </c>
    </row>
    <row r="1003" spans="1:2" x14ac:dyDescent="0.3">
      <c r="A1003" s="41" t="s">
        <v>96</v>
      </c>
      <c r="B1003" s="19">
        <v>37406</v>
      </c>
    </row>
    <row r="1004" spans="1:2" x14ac:dyDescent="0.3">
      <c r="A1004" s="41" t="s">
        <v>100</v>
      </c>
      <c r="B1004" s="19">
        <v>78218</v>
      </c>
    </row>
    <row r="1005" spans="1:2" x14ac:dyDescent="0.3">
      <c r="A1005" s="40" t="s">
        <v>94</v>
      </c>
      <c r="B1005" s="19"/>
    </row>
    <row r="1006" spans="1:2" x14ac:dyDescent="0.3">
      <c r="A1006" s="41" t="s">
        <v>99</v>
      </c>
      <c r="B1006" s="19">
        <v>219384</v>
      </c>
    </row>
    <row r="1007" spans="1:2" x14ac:dyDescent="0.3">
      <c r="A1007" s="41" t="s">
        <v>97</v>
      </c>
      <c r="B1007" s="19">
        <v>266585</v>
      </c>
    </row>
    <row r="1008" spans="1:2" x14ac:dyDescent="0.3">
      <c r="A1008" s="41" t="s">
        <v>96</v>
      </c>
      <c r="B1008" s="19">
        <v>296786</v>
      </c>
    </row>
    <row r="1009" spans="1:2" x14ac:dyDescent="0.3">
      <c r="A1009" s="41" t="s">
        <v>100</v>
      </c>
      <c r="B1009" s="19">
        <v>272085</v>
      </c>
    </row>
    <row r="1010" spans="1:2" x14ac:dyDescent="0.3">
      <c r="A1010" s="39">
        <v>45390</v>
      </c>
      <c r="B1010" s="19">
        <v>5970225</v>
      </c>
    </row>
    <row r="1011" spans="1:2" x14ac:dyDescent="0.3">
      <c r="A1011" s="40" t="s">
        <v>95</v>
      </c>
      <c r="B1011" s="19"/>
    </row>
    <row r="1012" spans="1:2" x14ac:dyDescent="0.3">
      <c r="A1012" s="41" t="s">
        <v>97</v>
      </c>
      <c r="B1012" s="19">
        <v>74214</v>
      </c>
    </row>
    <row r="1013" spans="1:2" x14ac:dyDescent="0.3">
      <c r="A1013" s="41" t="s">
        <v>96</v>
      </c>
      <c r="B1013" s="19">
        <v>76128</v>
      </c>
    </row>
    <row r="1014" spans="1:2" x14ac:dyDescent="0.3">
      <c r="A1014" s="41" t="s">
        <v>100</v>
      </c>
      <c r="B1014" s="19">
        <v>63812</v>
      </c>
    </row>
    <row r="1015" spans="1:2" x14ac:dyDescent="0.3">
      <c r="A1015" s="40" t="s">
        <v>80</v>
      </c>
      <c r="B1015" s="19"/>
    </row>
    <row r="1016" spans="1:2" x14ac:dyDescent="0.3">
      <c r="A1016" s="41" t="s">
        <v>99</v>
      </c>
      <c r="B1016" s="19">
        <v>57300</v>
      </c>
    </row>
    <row r="1017" spans="1:2" x14ac:dyDescent="0.3">
      <c r="A1017" s="41" t="s">
        <v>97</v>
      </c>
      <c r="B1017" s="19">
        <v>74635</v>
      </c>
    </row>
    <row r="1018" spans="1:2" x14ac:dyDescent="0.3">
      <c r="A1018" s="41" t="s">
        <v>98</v>
      </c>
      <c r="B1018" s="19">
        <v>23639</v>
      </c>
    </row>
    <row r="1019" spans="1:2" x14ac:dyDescent="0.3">
      <c r="A1019" s="41" t="s">
        <v>96</v>
      </c>
      <c r="B1019" s="19">
        <v>37389</v>
      </c>
    </row>
    <row r="1020" spans="1:2" x14ac:dyDescent="0.3">
      <c r="A1020" s="41" t="s">
        <v>100</v>
      </c>
      <c r="B1020" s="19">
        <v>85550</v>
      </c>
    </row>
    <row r="1021" spans="1:2" x14ac:dyDescent="0.3">
      <c r="A1021" s="40" t="s">
        <v>88</v>
      </c>
      <c r="B1021" s="19"/>
    </row>
    <row r="1022" spans="1:2" x14ac:dyDescent="0.3">
      <c r="A1022" s="41" t="s">
        <v>99</v>
      </c>
      <c r="B1022" s="19">
        <v>63550</v>
      </c>
    </row>
    <row r="1023" spans="1:2" x14ac:dyDescent="0.3">
      <c r="A1023" s="41" t="s">
        <v>97</v>
      </c>
      <c r="B1023" s="19">
        <v>73458</v>
      </c>
    </row>
    <row r="1024" spans="1:2" x14ac:dyDescent="0.3">
      <c r="A1024" s="41" t="s">
        <v>98</v>
      </c>
      <c r="B1024" s="19">
        <v>23210</v>
      </c>
    </row>
    <row r="1025" spans="1:2" x14ac:dyDescent="0.3">
      <c r="A1025" s="41" t="s">
        <v>96</v>
      </c>
      <c r="B1025" s="19">
        <v>38430</v>
      </c>
    </row>
    <row r="1026" spans="1:2" x14ac:dyDescent="0.3">
      <c r="A1026" s="41" t="s">
        <v>100</v>
      </c>
      <c r="B1026" s="19">
        <v>87108</v>
      </c>
    </row>
    <row r="1027" spans="1:2" x14ac:dyDescent="0.3">
      <c r="A1027" s="40" t="s">
        <v>92</v>
      </c>
      <c r="B1027" s="19"/>
    </row>
    <row r="1028" spans="1:2" x14ac:dyDescent="0.3">
      <c r="A1028" s="41" t="s">
        <v>99</v>
      </c>
      <c r="B1028" s="19">
        <v>249241</v>
      </c>
    </row>
    <row r="1029" spans="1:2" x14ac:dyDescent="0.3">
      <c r="A1029" s="41" t="s">
        <v>97</v>
      </c>
      <c r="B1029" s="19">
        <v>287728</v>
      </c>
    </row>
    <row r="1030" spans="1:2" x14ac:dyDescent="0.3">
      <c r="A1030" s="41" t="s">
        <v>96</v>
      </c>
      <c r="B1030" s="19">
        <v>280956</v>
      </c>
    </row>
    <row r="1031" spans="1:2" x14ac:dyDescent="0.3">
      <c r="A1031" s="41" t="s">
        <v>100</v>
      </c>
      <c r="B1031" s="19">
        <v>318618</v>
      </c>
    </row>
    <row r="1032" spans="1:2" x14ac:dyDescent="0.3">
      <c r="A1032" s="40" t="s">
        <v>93</v>
      </c>
      <c r="B1032" s="19"/>
    </row>
    <row r="1033" spans="1:2" x14ac:dyDescent="0.3">
      <c r="A1033" s="41" t="s">
        <v>99</v>
      </c>
      <c r="B1033" s="19">
        <v>221020</v>
      </c>
    </row>
    <row r="1034" spans="1:2" x14ac:dyDescent="0.3">
      <c r="A1034" s="41" t="s">
        <v>97</v>
      </c>
      <c r="B1034" s="19">
        <v>276815</v>
      </c>
    </row>
    <row r="1035" spans="1:2" x14ac:dyDescent="0.3">
      <c r="A1035" s="41" t="s">
        <v>96</v>
      </c>
      <c r="B1035" s="19">
        <v>308452</v>
      </c>
    </row>
    <row r="1036" spans="1:2" x14ac:dyDescent="0.3">
      <c r="A1036" s="41" t="s">
        <v>100</v>
      </c>
      <c r="B1036" s="19">
        <v>309148</v>
      </c>
    </row>
    <row r="1037" spans="1:2" x14ac:dyDescent="0.3">
      <c r="A1037" s="40" t="s">
        <v>89</v>
      </c>
      <c r="B1037" s="19"/>
    </row>
    <row r="1038" spans="1:2" x14ac:dyDescent="0.3">
      <c r="A1038" s="41" t="s">
        <v>99</v>
      </c>
      <c r="B1038" s="19">
        <v>48950</v>
      </c>
    </row>
    <row r="1039" spans="1:2" x14ac:dyDescent="0.3">
      <c r="A1039" s="41" t="s">
        <v>97</v>
      </c>
      <c r="B1039" s="19">
        <v>65048</v>
      </c>
    </row>
    <row r="1040" spans="1:2" x14ac:dyDescent="0.3">
      <c r="A1040" s="41" t="s">
        <v>98</v>
      </c>
      <c r="B1040" s="19">
        <v>20566</v>
      </c>
    </row>
    <row r="1041" spans="1:2" x14ac:dyDescent="0.3">
      <c r="A1041" s="41" t="s">
        <v>96</v>
      </c>
      <c r="B1041" s="19">
        <v>33485</v>
      </c>
    </row>
    <row r="1042" spans="1:2" x14ac:dyDescent="0.3">
      <c r="A1042" s="41" t="s">
        <v>100</v>
      </c>
      <c r="B1042" s="19">
        <v>67200</v>
      </c>
    </row>
    <row r="1043" spans="1:2" x14ac:dyDescent="0.3">
      <c r="A1043" s="40" t="s">
        <v>84</v>
      </c>
      <c r="B1043" s="19"/>
    </row>
    <row r="1044" spans="1:2" x14ac:dyDescent="0.3">
      <c r="A1044" s="41" t="s">
        <v>99</v>
      </c>
      <c r="B1044" s="19">
        <v>40765</v>
      </c>
    </row>
    <row r="1045" spans="1:2" x14ac:dyDescent="0.3">
      <c r="A1045" s="41" t="s">
        <v>97</v>
      </c>
      <c r="B1045" s="19">
        <v>68112</v>
      </c>
    </row>
    <row r="1046" spans="1:2" x14ac:dyDescent="0.3">
      <c r="A1046" s="41" t="s">
        <v>98</v>
      </c>
      <c r="B1046" s="19">
        <v>28184</v>
      </c>
    </row>
    <row r="1047" spans="1:2" x14ac:dyDescent="0.3">
      <c r="A1047" s="41" t="s">
        <v>96</v>
      </c>
      <c r="B1047" s="19">
        <v>29321</v>
      </c>
    </row>
    <row r="1048" spans="1:2" x14ac:dyDescent="0.3">
      <c r="A1048" s="41" t="s">
        <v>100</v>
      </c>
      <c r="B1048" s="19">
        <v>69870</v>
      </c>
    </row>
    <row r="1049" spans="1:2" x14ac:dyDescent="0.3">
      <c r="A1049" s="40" t="s">
        <v>82</v>
      </c>
      <c r="B1049" s="19"/>
    </row>
    <row r="1050" spans="1:2" x14ac:dyDescent="0.3">
      <c r="A1050" s="41" t="s">
        <v>99</v>
      </c>
      <c r="B1050" s="19">
        <v>55475</v>
      </c>
    </row>
    <row r="1051" spans="1:2" x14ac:dyDescent="0.3">
      <c r="A1051" s="41" t="s">
        <v>97</v>
      </c>
      <c r="B1051" s="19">
        <v>92989</v>
      </c>
    </row>
    <row r="1052" spans="1:2" x14ac:dyDescent="0.3">
      <c r="A1052" s="41" t="s">
        <v>98</v>
      </c>
      <c r="B1052" s="19">
        <v>26487</v>
      </c>
    </row>
    <row r="1053" spans="1:2" x14ac:dyDescent="0.3">
      <c r="A1053" s="41" t="s">
        <v>96</v>
      </c>
      <c r="B1053" s="19">
        <v>38259</v>
      </c>
    </row>
    <row r="1054" spans="1:2" x14ac:dyDescent="0.3">
      <c r="A1054" s="41" t="s">
        <v>100</v>
      </c>
      <c r="B1054" s="19">
        <v>88013</v>
      </c>
    </row>
    <row r="1055" spans="1:2" x14ac:dyDescent="0.3">
      <c r="A1055" s="40" t="s">
        <v>83</v>
      </c>
      <c r="B1055" s="19"/>
    </row>
    <row r="1056" spans="1:2" x14ac:dyDescent="0.3">
      <c r="A1056" s="41" t="s">
        <v>99</v>
      </c>
      <c r="B1056" s="19">
        <v>61761</v>
      </c>
    </row>
    <row r="1057" spans="1:2" x14ac:dyDescent="0.3">
      <c r="A1057" s="41" t="s">
        <v>97</v>
      </c>
      <c r="B1057" s="19">
        <v>90828</v>
      </c>
    </row>
    <row r="1058" spans="1:2" x14ac:dyDescent="0.3">
      <c r="A1058" s="41" t="s">
        <v>96</v>
      </c>
      <c r="B1058" s="19">
        <v>43188</v>
      </c>
    </row>
    <row r="1059" spans="1:2" x14ac:dyDescent="0.3">
      <c r="A1059" s="41" t="s">
        <v>100</v>
      </c>
      <c r="B1059" s="19">
        <v>88200</v>
      </c>
    </row>
    <row r="1060" spans="1:2" x14ac:dyDescent="0.3">
      <c r="A1060" s="40" t="s">
        <v>87</v>
      </c>
      <c r="B1060" s="19"/>
    </row>
    <row r="1061" spans="1:2" x14ac:dyDescent="0.3">
      <c r="A1061" s="41" t="s">
        <v>99</v>
      </c>
      <c r="B1061" s="19">
        <v>47124</v>
      </c>
    </row>
    <row r="1062" spans="1:2" x14ac:dyDescent="0.3">
      <c r="A1062" s="41" t="s">
        <v>97</v>
      </c>
      <c r="B1062" s="19">
        <v>75839</v>
      </c>
    </row>
    <row r="1063" spans="1:2" x14ac:dyDescent="0.3">
      <c r="A1063" s="41" t="s">
        <v>98</v>
      </c>
      <c r="B1063" s="19">
        <v>23932</v>
      </c>
    </row>
    <row r="1064" spans="1:2" x14ac:dyDescent="0.3">
      <c r="A1064" s="41" t="s">
        <v>96</v>
      </c>
      <c r="B1064" s="19">
        <v>41013</v>
      </c>
    </row>
    <row r="1065" spans="1:2" x14ac:dyDescent="0.3">
      <c r="A1065" s="41" t="s">
        <v>100</v>
      </c>
      <c r="B1065" s="19">
        <v>64599</v>
      </c>
    </row>
    <row r="1066" spans="1:2" x14ac:dyDescent="0.3">
      <c r="A1066" s="40" t="s">
        <v>86</v>
      </c>
      <c r="B1066" s="19"/>
    </row>
    <row r="1067" spans="1:2" x14ac:dyDescent="0.3">
      <c r="A1067" s="41" t="s">
        <v>99</v>
      </c>
      <c r="B1067" s="19">
        <v>50064</v>
      </c>
    </row>
    <row r="1068" spans="1:2" x14ac:dyDescent="0.3">
      <c r="A1068" s="41" t="s">
        <v>97</v>
      </c>
      <c r="B1068" s="19">
        <v>62266</v>
      </c>
    </row>
    <row r="1069" spans="1:2" x14ac:dyDescent="0.3">
      <c r="A1069" s="41" t="s">
        <v>96</v>
      </c>
      <c r="B1069" s="19">
        <v>38700</v>
      </c>
    </row>
    <row r="1070" spans="1:2" x14ac:dyDescent="0.3">
      <c r="A1070" s="41" t="s">
        <v>100</v>
      </c>
      <c r="B1070" s="19">
        <v>62914</v>
      </c>
    </row>
    <row r="1071" spans="1:2" x14ac:dyDescent="0.3">
      <c r="A1071" s="40" t="s">
        <v>81</v>
      </c>
      <c r="B1071" s="19"/>
    </row>
    <row r="1072" spans="1:2" x14ac:dyDescent="0.3">
      <c r="A1072" s="41" t="s">
        <v>99</v>
      </c>
      <c r="B1072" s="19">
        <v>62727</v>
      </c>
    </row>
    <row r="1073" spans="1:2" x14ac:dyDescent="0.3">
      <c r="A1073" s="41" t="s">
        <v>97</v>
      </c>
      <c r="B1073" s="19">
        <v>81810</v>
      </c>
    </row>
    <row r="1074" spans="1:2" x14ac:dyDescent="0.3">
      <c r="A1074" s="41" t="s">
        <v>98</v>
      </c>
      <c r="B1074" s="19">
        <v>28480</v>
      </c>
    </row>
    <row r="1075" spans="1:2" x14ac:dyDescent="0.3">
      <c r="A1075" s="41" t="s">
        <v>96</v>
      </c>
      <c r="B1075" s="19">
        <v>35821</v>
      </c>
    </row>
    <row r="1076" spans="1:2" x14ac:dyDescent="0.3">
      <c r="A1076" s="41" t="s">
        <v>100</v>
      </c>
      <c r="B1076" s="19">
        <v>83504</v>
      </c>
    </row>
    <row r="1077" spans="1:2" x14ac:dyDescent="0.3">
      <c r="A1077" s="40" t="s">
        <v>94</v>
      </c>
      <c r="B1077" s="19"/>
    </row>
    <row r="1078" spans="1:2" x14ac:dyDescent="0.3">
      <c r="A1078" s="41" t="s">
        <v>99</v>
      </c>
      <c r="B1078" s="19">
        <v>230046</v>
      </c>
    </row>
    <row r="1079" spans="1:2" x14ac:dyDescent="0.3">
      <c r="A1079" s="41" t="s">
        <v>97</v>
      </c>
      <c r="B1079" s="19">
        <v>272552</v>
      </c>
    </row>
    <row r="1080" spans="1:2" x14ac:dyDescent="0.3">
      <c r="A1080" s="41" t="s">
        <v>96</v>
      </c>
      <c r="B1080" s="19">
        <v>325760</v>
      </c>
    </row>
    <row r="1081" spans="1:2" x14ac:dyDescent="0.3">
      <c r="A1081" s="41" t="s">
        <v>100</v>
      </c>
      <c r="B1081" s="19">
        <v>295972</v>
      </c>
    </row>
    <row r="1082" spans="1:2" x14ac:dyDescent="0.3">
      <c r="A1082" s="39">
        <v>45397</v>
      </c>
      <c r="B1082" s="19">
        <v>5995553</v>
      </c>
    </row>
    <row r="1083" spans="1:2" x14ac:dyDescent="0.3">
      <c r="A1083" s="40" t="s">
        <v>95</v>
      </c>
      <c r="B1083" s="19"/>
    </row>
    <row r="1084" spans="1:2" x14ac:dyDescent="0.3">
      <c r="A1084" s="41" t="s">
        <v>97</v>
      </c>
      <c r="B1084" s="19">
        <v>58850</v>
      </c>
    </row>
    <row r="1085" spans="1:2" x14ac:dyDescent="0.3">
      <c r="A1085" s="41" t="s">
        <v>96</v>
      </c>
      <c r="B1085" s="19">
        <v>72906</v>
      </c>
    </row>
    <row r="1086" spans="1:2" x14ac:dyDescent="0.3">
      <c r="A1086" s="41" t="s">
        <v>100</v>
      </c>
      <c r="B1086" s="19">
        <v>76864</v>
      </c>
    </row>
    <row r="1087" spans="1:2" x14ac:dyDescent="0.3">
      <c r="A1087" s="40" t="s">
        <v>80</v>
      </c>
      <c r="B1087" s="19"/>
    </row>
    <row r="1088" spans="1:2" x14ac:dyDescent="0.3">
      <c r="A1088" s="41" t="s">
        <v>99</v>
      </c>
      <c r="B1088" s="19">
        <v>54534</v>
      </c>
    </row>
    <row r="1089" spans="1:2" x14ac:dyDescent="0.3">
      <c r="A1089" s="41" t="s">
        <v>97</v>
      </c>
      <c r="B1089" s="19">
        <v>73623</v>
      </c>
    </row>
    <row r="1090" spans="1:2" x14ac:dyDescent="0.3">
      <c r="A1090" s="41" t="s">
        <v>98</v>
      </c>
      <c r="B1090" s="19">
        <v>28365</v>
      </c>
    </row>
    <row r="1091" spans="1:2" x14ac:dyDescent="0.3">
      <c r="A1091" s="41" t="s">
        <v>96</v>
      </c>
      <c r="B1091" s="19">
        <v>40698</v>
      </c>
    </row>
    <row r="1092" spans="1:2" x14ac:dyDescent="0.3">
      <c r="A1092" s="41" t="s">
        <v>100</v>
      </c>
      <c r="B1092" s="19">
        <v>83472</v>
      </c>
    </row>
    <row r="1093" spans="1:2" x14ac:dyDescent="0.3">
      <c r="A1093" s="40" t="s">
        <v>88</v>
      </c>
      <c r="B1093" s="19"/>
    </row>
    <row r="1094" spans="1:2" x14ac:dyDescent="0.3">
      <c r="A1094" s="41" t="s">
        <v>99</v>
      </c>
      <c r="B1094" s="19">
        <v>55965</v>
      </c>
    </row>
    <row r="1095" spans="1:2" x14ac:dyDescent="0.3">
      <c r="A1095" s="41" t="s">
        <v>97</v>
      </c>
      <c r="B1095" s="19">
        <v>76983</v>
      </c>
    </row>
    <row r="1096" spans="1:2" x14ac:dyDescent="0.3">
      <c r="A1096" s="41" t="s">
        <v>98</v>
      </c>
      <c r="B1096" s="19">
        <v>28196</v>
      </c>
    </row>
    <row r="1097" spans="1:2" x14ac:dyDescent="0.3">
      <c r="A1097" s="41" t="s">
        <v>96</v>
      </c>
      <c r="B1097" s="19">
        <v>50610</v>
      </c>
    </row>
    <row r="1098" spans="1:2" x14ac:dyDescent="0.3">
      <c r="A1098" s="41" t="s">
        <v>100</v>
      </c>
      <c r="B1098" s="19">
        <v>73365</v>
      </c>
    </row>
    <row r="1099" spans="1:2" x14ac:dyDescent="0.3">
      <c r="A1099" s="40" t="s">
        <v>92</v>
      </c>
      <c r="B1099" s="19"/>
    </row>
    <row r="1100" spans="1:2" x14ac:dyDescent="0.3">
      <c r="A1100" s="41" t="s">
        <v>99</v>
      </c>
      <c r="B1100" s="19">
        <v>242880</v>
      </c>
    </row>
    <row r="1101" spans="1:2" x14ac:dyDescent="0.3">
      <c r="A1101" s="41" t="s">
        <v>97</v>
      </c>
      <c r="B1101" s="19">
        <v>303791</v>
      </c>
    </row>
    <row r="1102" spans="1:2" x14ac:dyDescent="0.3">
      <c r="A1102" s="41" t="s">
        <v>96</v>
      </c>
      <c r="B1102" s="19">
        <v>327692</v>
      </c>
    </row>
    <row r="1103" spans="1:2" x14ac:dyDescent="0.3">
      <c r="A1103" s="41" t="s">
        <v>100</v>
      </c>
      <c r="B1103" s="19">
        <v>296571</v>
      </c>
    </row>
    <row r="1104" spans="1:2" x14ac:dyDescent="0.3">
      <c r="A1104" s="40" t="s">
        <v>93</v>
      </c>
      <c r="B1104" s="19"/>
    </row>
    <row r="1105" spans="1:2" x14ac:dyDescent="0.3">
      <c r="A1105" s="41" t="s">
        <v>99</v>
      </c>
      <c r="B1105" s="19">
        <v>209223</v>
      </c>
    </row>
    <row r="1106" spans="1:2" x14ac:dyDescent="0.3">
      <c r="A1106" s="41" t="s">
        <v>97</v>
      </c>
      <c r="B1106" s="19">
        <v>237820</v>
      </c>
    </row>
    <row r="1107" spans="1:2" x14ac:dyDescent="0.3">
      <c r="A1107" s="41" t="s">
        <v>96</v>
      </c>
      <c r="B1107" s="19">
        <v>278727</v>
      </c>
    </row>
    <row r="1108" spans="1:2" x14ac:dyDescent="0.3">
      <c r="A1108" s="41" t="s">
        <v>100</v>
      </c>
      <c r="B1108" s="19">
        <v>281792</v>
      </c>
    </row>
    <row r="1109" spans="1:2" x14ac:dyDescent="0.3">
      <c r="A1109" s="40" t="s">
        <v>89</v>
      </c>
      <c r="B1109" s="19"/>
    </row>
    <row r="1110" spans="1:2" x14ac:dyDescent="0.3">
      <c r="A1110" s="41" t="s">
        <v>99</v>
      </c>
      <c r="B1110" s="19">
        <v>44213</v>
      </c>
    </row>
    <row r="1111" spans="1:2" x14ac:dyDescent="0.3">
      <c r="A1111" s="41" t="s">
        <v>97</v>
      </c>
      <c r="B1111" s="19">
        <v>73871</v>
      </c>
    </row>
    <row r="1112" spans="1:2" x14ac:dyDescent="0.3">
      <c r="A1112" s="41" t="s">
        <v>98</v>
      </c>
      <c r="B1112" s="19">
        <v>18400</v>
      </c>
    </row>
    <row r="1113" spans="1:2" x14ac:dyDescent="0.3">
      <c r="A1113" s="41" t="s">
        <v>96</v>
      </c>
      <c r="B1113" s="19">
        <v>38247</v>
      </c>
    </row>
    <row r="1114" spans="1:2" x14ac:dyDescent="0.3">
      <c r="A1114" s="41" t="s">
        <v>100</v>
      </c>
      <c r="B1114" s="19">
        <v>68904</v>
      </c>
    </row>
    <row r="1115" spans="1:2" x14ac:dyDescent="0.3">
      <c r="A1115" s="40" t="s">
        <v>84</v>
      </c>
      <c r="B1115" s="19"/>
    </row>
    <row r="1116" spans="1:2" x14ac:dyDescent="0.3">
      <c r="A1116" s="41" t="s">
        <v>99</v>
      </c>
      <c r="B1116" s="19">
        <v>58426</v>
      </c>
    </row>
    <row r="1117" spans="1:2" x14ac:dyDescent="0.3">
      <c r="A1117" s="41" t="s">
        <v>97</v>
      </c>
      <c r="B1117" s="19">
        <v>75264</v>
      </c>
    </row>
    <row r="1118" spans="1:2" x14ac:dyDescent="0.3">
      <c r="A1118" s="41" t="s">
        <v>98</v>
      </c>
      <c r="B1118" s="19">
        <v>29480</v>
      </c>
    </row>
    <row r="1119" spans="1:2" x14ac:dyDescent="0.3">
      <c r="A1119" s="41" t="s">
        <v>96</v>
      </c>
      <c r="B1119" s="19">
        <v>33232</v>
      </c>
    </row>
    <row r="1120" spans="1:2" x14ac:dyDescent="0.3">
      <c r="A1120" s="41" t="s">
        <v>100</v>
      </c>
      <c r="B1120" s="19">
        <v>62720</v>
      </c>
    </row>
    <row r="1121" spans="1:2" x14ac:dyDescent="0.3">
      <c r="A1121" s="40" t="s">
        <v>82</v>
      </c>
      <c r="B1121" s="19"/>
    </row>
    <row r="1122" spans="1:2" x14ac:dyDescent="0.3">
      <c r="A1122" s="41" t="s">
        <v>99</v>
      </c>
      <c r="B1122" s="19">
        <v>63879</v>
      </c>
    </row>
    <row r="1123" spans="1:2" x14ac:dyDescent="0.3">
      <c r="A1123" s="41" t="s">
        <v>97</v>
      </c>
      <c r="B1123" s="19">
        <v>92056</v>
      </c>
    </row>
    <row r="1124" spans="1:2" x14ac:dyDescent="0.3">
      <c r="A1124" s="41" t="s">
        <v>98</v>
      </c>
      <c r="B1124" s="19">
        <v>32571</v>
      </c>
    </row>
    <row r="1125" spans="1:2" x14ac:dyDescent="0.3">
      <c r="A1125" s="41" t="s">
        <v>96</v>
      </c>
      <c r="B1125" s="19">
        <v>35100</v>
      </c>
    </row>
    <row r="1126" spans="1:2" x14ac:dyDescent="0.3">
      <c r="A1126" s="41" t="s">
        <v>100</v>
      </c>
      <c r="B1126" s="19">
        <v>94484</v>
      </c>
    </row>
    <row r="1127" spans="1:2" x14ac:dyDescent="0.3">
      <c r="A1127" s="40" t="s">
        <v>83</v>
      </c>
      <c r="B1127" s="19"/>
    </row>
    <row r="1128" spans="1:2" x14ac:dyDescent="0.3">
      <c r="A1128" s="41" t="s">
        <v>99</v>
      </c>
      <c r="B1128" s="19">
        <v>69287</v>
      </c>
    </row>
    <row r="1129" spans="1:2" x14ac:dyDescent="0.3">
      <c r="A1129" s="41" t="s">
        <v>97</v>
      </c>
      <c r="B1129" s="19">
        <v>107570</v>
      </c>
    </row>
    <row r="1130" spans="1:2" x14ac:dyDescent="0.3">
      <c r="A1130" s="41" t="s">
        <v>96</v>
      </c>
      <c r="B1130" s="19">
        <v>54450</v>
      </c>
    </row>
    <row r="1131" spans="1:2" x14ac:dyDescent="0.3">
      <c r="A1131" s="41" t="s">
        <v>100</v>
      </c>
      <c r="B1131" s="19">
        <v>114123</v>
      </c>
    </row>
    <row r="1132" spans="1:2" x14ac:dyDescent="0.3">
      <c r="A1132" s="40" t="s">
        <v>87</v>
      </c>
      <c r="B1132" s="19"/>
    </row>
    <row r="1133" spans="1:2" x14ac:dyDescent="0.3">
      <c r="A1133" s="41" t="s">
        <v>99</v>
      </c>
      <c r="B1133" s="19">
        <v>47752</v>
      </c>
    </row>
    <row r="1134" spans="1:2" x14ac:dyDescent="0.3">
      <c r="A1134" s="41" t="s">
        <v>97</v>
      </c>
      <c r="B1134" s="19">
        <v>105774</v>
      </c>
    </row>
    <row r="1135" spans="1:2" x14ac:dyDescent="0.3">
      <c r="A1135" s="41" t="s">
        <v>98</v>
      </c>
      <c r="B1135" s="19">
        <v>24960</v>
      </c>
    </row>
    <row r="1136" spans="1:2" x14ac:dyDescent="0.3">
      <c r="A1136" s="41" t="s">
        <v>96</v>
      </c>
      <c r="B1136" s="19">
        <v>35150</v>
      </c>
    </row>
    <row r="1137" spans="1:2" x14ac:dyDescent="0.3">
      <c r="A1137" s="41" t="s">
        <v>100</v>
      </c>
      <c r="B1137" s="19">
        <v>98644</v>
      </c>
    </row>
    <row r="1138" spans="1:2" x14ac:dyDescent="0.3">
      <c r="A1138" s="40" t="s">
        <v>86</v>
      </c>
      <c r="B1138" s="19"/>
    </row>
    <row r="1139" spans="1:2" x14ac:dyDescent="0.3">
      <c r="A1139" s="41" t="s">
        <v>99</v>
      </c>
      <c r="B1139" s="19">
        <v>39377</v>
      </c>
    </row>
    <row r="1140" spans="1:2" x14ac:dyDescent="0.3">
      <c r="A1140" s="41" t="s">
        <v>97</v>
      </c>
      <c r="B1140" s="19">
        <v>60225</v>
      </c>
    </row>
    <row r="1141" spans="1:2" x14ac:dyDescent="0.3">
      <c r="A1141" s="41" t="s">
        <v>96</v>
      </c>
      <c r="B1141" s="19">
        <v>43688</v>
      </c>
    </row>
    <row r="1142" spans="1:2" x14ac:dyDescent="0.3">
      <c r="A1142" s="41" t="s">
        <v>100</v>
      </c>
      <c r="B1142" s="19">
        <v>62291</v>
      </c>
    </row>
    <row r="1143" spans="1:2" x14ac:dyDescent="0.3">
      <c r="A1143" s="40" t="s">
        <v>81</v>
      </c>
      <c r="B1143" s="19"/>
    </row>
    <row r="1144" spans="1:2" x14ac:dyDescent="0.3">
      <c r="A1144" s="41" t="s">
        <v>99</v>
      </c>
      <c r="B1144" s="19">
        <v>56547</v>
      </c>
    </row>
    <row r="1145" spans="1:2" x14ac:dyDescent="0.3">
      <c r="A1145" s="41" t="s">
        <v>97</v>
      </c>
      <c r="B1145" s="19">
        <v>79992</v>
      </c>
    </row>
    <row r="1146" spans="1:2" x14ac:dyDescent="0.3">
      <c r="A1146" s="41" t="s">
        <v>98</v>
      </c>
      <c r="B1146" s="19">
        <v>35409</v>
      </c>
    </row>
    <row r="1147" spans="1:2" x14ac:dyDescent="0.3">
      <c r="A1147" s="41" t="s">
        <v>96</v>
      </c>
      <c r="B1147" s="19">
        <v>41658</v>
      </c>
    </row>
    <row r="1148" spans="1:2" x14ac:dyDescent="0.3">
      <c r="A1148" s="41" t="s">
        <v>100</v>
      </c>
      <c r="B1148" s="19">
        <v>77978</v>
      </c>
    </row>
    <row r="1149" spans="1:2" x14ac:dyDescent="0.3">
      <c r="A1149" s="40" t="s">
        <v>94</v>
      </c>
      <c r="B1149" s="19"/>
    </row>
    <row r="1150" spans="1:2" x14ac:dyDescent="0.3">
      <c r="A1150" s="41" t="s">
        <v>99</v>
      </c>
      <c r="B1150" s="19">
        <v>189772</v>
      </c>
    </row>
    <row r="1151" spans="1:2" x14ac:dyDescent="0.3">
      <c r="A1151" s="41" t="s">
        <v>97</v>
      </c>
      <c r="B1151" s="19">
        <v>272104</v>
      </c>
    </row>
    <row r="1152" spans="1:2" x14ac:dyDescent="0.3">
      <c r="A1152" s="41" t="s">
        <v>96</v>
      </c>
      <c r="B1152" s="19">
        <v>330460</v>
      </c>
    </row>
    <row r="1153" spans="1:2" x14ac:dyDescent="0.3">
      <c r="A1153" s="41" t="s">
        <v>100</v>
      </c>
      <c r="B1153" s="19">
        <v>274568</v>
      </c>
    </row>
    <row r="1154" spans="1:2" x14ac:dyDescent="0.3">
      <c r="A1154" s="39">
        <v>45404</v>
      </c>
      <c r="B1154" s="19">
        <v>5855722</v>
      </c>
    </row>
    <row r="1155" spans="1:2" x14ac:dyDescent="0.3">
      <c r="A1155" s="40" t="s">
        <v>95</v>
      </c>
      <c r="B1155" s="19"/>
    </row>
    <row r="1156" spans="1:2" x14ac:dyDescent="0.3">
      <c r="A1156" s="41" t="s">
        <v>97</v>
      </c>
      <c r="B1156" s="19">
        <v>68514</v>
      </c>
    </row>
    <row r="1157" spans="1:2" x14ac:dyDescent="0.3">
      <c r="A1157" s="41" t="s">
        <v>96</v>
      </c>
      <c r="B1157" s="19">
        <v>71079</v>
      </c>
    </row>
    <row r="1158" spans="1:2" x14ac:dyDescent="0.3">
      <c r="A1158" s="41" t="s">
        <v>100</v>
      </c>
      <c r="B1158" s="19">
        <v>63865</v>
      </c>
    </row>
    <row r="1159" spans="1:2" x14ac:dyDescent="0.3">
      <c r="A1159" s="40" t="s">
        <v>80</v>
      </c>
      <c r="B1159" s="19"/>
    </row>
    <row r="1160" spans="1:2" x14ac:dyDescent="0.3">
      <c r="A1160" s="41" t="s">
        <v>99</v>
      </c>
      <c r="B1160" s="19">
        <v>46345</v>
      </c>
    </row>
    <row r="1161" spans="1:2" x14ac:dyDescent="0.3">
      <c r="A1161" s="41" t="s">
        <v>97</v>
      </c>
      <c r="B1161" s="19">
        <v>79734</v>
      </c>
    </row>
    <row r="1162" spans="1:2" x14ac:dyDescent="0.3">
      <c r="A1162" s="41" t="s">
        <v>98</v>
      </c>
      <c r="B1162" s="19">
        <v>33660</v>
      </c>
    </row>
    <row r="1163" spans="1:2" x14ac:dyDescent="0.3">
      <c r="A1163" s="41" t="s">
        <v>96</v>
      </c>
      <c r="B1163" s="19">
        <v>33660</v>
      </c>
    </row>
    <row r="1164" spans="1:2" x14ac:dyDescent="0.3">
      <c r="A1164" s="41" t="s">
        <v>100</v>
      </c>
      <c r="B1164" s="19">
        <v>93198</v>
      </c>
    </row>
    <row r="1165" spans="1:2" x14ac:dyDescent="0.3">
      <c r="A1165" s="40" t="s">
        <v>88</v>
      </c>
      <c r="B1165" s="19"/>
    </row>
    <row r="1166" spans="1:2" x14ac:dyDescent="0.3">
      <c r="A1166" s="41" t="s">
        <v>99</v>
      </c>
      <c r="B1166" s="19">
        <v>64478</v>
      </c>
    </row>
    <row r="1167" spans="1:2" x14ac:dyDescent="0.3">
      <c r="A1167" s="41" t="s">
        <v>97</v>
      </c>
      <c r="B1167" s="19">
        <v>85172</v>
      </c>
    </row>
    <row r="1168" spans="1:2" x14ac:dyDescent="0.3">
      <c r="A1168" s="41" t="s">
        <v>98</v>
      </c>
      <c r="B1168" s="19">
        <v>28116</v>
      </c>
    </row>
    <row r="1169" spans="1:2" x14ac:dyDescent="0.3">
      <c r="A1169" s="41" t="s">
        <v>96</v>
      </c>
      <c r="B1169" s="19">
        <v>40950</v>
      </c>
    </row>
    <row r="1170" spans="1:2" x14ac:dyDescent="0.3">
      <c r="A1170" s="41" t="s">
        <v>100</v>
      </c>
      <c r="B1170" s="19">
        <v>76581</v>
      </c>
    </row>
    <row r="1171" spans="1:2" x14ac:dyDescent="0.3">
      <c r="A1171" s="40" t="s">
        <v>92</v>
      </c>
      <c r="B1171" s="19"/>
    </row>
    <row r="1172" spans="1:2" x14ac:dyDescent="0.3">
      <c r="A1172" s="41" t="s">
        <v>99</v>
      </c>
      <c r="B1172" s="19">
        <v>230868</v>
      </c>
    </row>
    <row r="1173" spans="1:2" x14ac:dyDescent="0.3">
      <c r="A1173" s="41" t="s">
        <v>97</v>
      </c>
      <c r="B1173" s="19">
        <v>252497</v>
      </c>
    </row>
    <row r="1174" spans="1:2" x14ac:dyDescent="0.3">
      <c r="A1174" s="41" t="s">
        <v>96</v>
      </c>
      <c r="B1174" s="19">
        <v>285564</v>
      </c>
    </row>
    <row r="1175" spans="1:2" x14ac:dyDescent="0.3">
      <c r="A1175" s="41" t="s">
        <v>100</v>
      </c>
      <c r="B1175" s="19">
        <v>251223</v>
      </c>
    </row>
    <row r="1176" spans="1:2" x14ac:dyDescent="0.3">
      <c r="A1176" s="40" t="s">
        <v>93</v>
      </c>
      <c r="B1176" s="19"/>
    </row>
    <row r="1177" spans="1:2" x14ac:dyDescent="0.3">
      <c r="A1177" s="41" t="s">
        <v>99</v>
      </c>
      <c r="B1177" s="19">
        <v>237452</v>
      </c>
    </row>
    <row r="1178" spans="1:2" x14ac:dyDescent="0.3">
      <c r="A1178" s="41" t="s">
        <v>97</v>
      </c>
      <c r="B1178" s="19">
        <v>272808</v>
      </c>
    </row>
    <row r="1179" spans="1:2" x14ac:dyDescent="0.3">
      <c r="A1179" s="41" t="s">
        <v>96</v>
      </c>
      <c r="B1179" s="19">
        <v>312480</v>
      </c>
    </row>
    <row r="1180" spans="1:2" x14ac:dyDescent="0.3">
      <c r="A1180" s="41" t="s">
        <v>100</v>
      </c>
      <c r="B1180" s="19">
        <v>280784</v>
      </c>
    </row>
    <row r="1181" spans="1:2" x14ac:dyDescent="0.3">
      <c r="A1181" s="40" t="s">
        <v>89</v>
      </c>
      <c r="B1181" s="19"/>
    </row>
    <row r="1182" spans="1:2" x14ac:dyDescent="0.3">
      <c r="A1182" s="41" t="s">
        <v>99</v>
      </c>
      <c r="B1182" s="19">
        <v>63724</v>
      </c>
    </row>
    <row r="1183" spans="1:2" x14ac:dyDescent="0.3">
      <c r="A1183" s="41" t="s">
        <v>97</v>
      </c>
      <c r="B1183" s="19">
        <v>74736</v>
      </c>
    </row>
    <row r="1184" spans="1:2" x14ac:dyDescent="0.3">
      <c r="A1184" s="41" t="s">
        <v>98</v>
      </c>
      <c r="B1184" s="19">
        <v>30378</v>
      </c>
    </row>
    <row r="1185" spans="1:2" x14ac:dyDescent="0.3">
      <c r="A1185" s="41" t="s">
        <v>96</v>
      </c>
      <c r="B1185" s="19">
        <v>36582</v>
      </c>
    </row>
    <row r="1186" spans="1:2" x14ac:dyDescent="0.3">
      <c r="A1186" s="41" t="s">
        <v>100</v>
      </c>
      <c r="B1186" s="19">
        <v>71808</v>
      </c>
    </row>
    <row r="1187" spans="1:2" x14ac:dyDescent="0.3">
      <c r="A1187" s="40" t="s">
        <v>84</v>
      </c>
      <c r="B1187" s="19"/>
    </row>
    <row r="1188" spans="1:2" x14ac:dyDescent="0.3">
      <c r="A1188" s="41" t="s">
        <v>99</v>
      </c>
      <c r="B1188" s="19">
        <v>53389</v>
      </c>
    </row>
    <row r="1189" spans="1:2" x14ac:dyDescent="0.3">
      <c r="A1189" s="41" t="s">
        <v>97</v>
      </c>
      <c r="B1189" s="19">
        <v>72420</v>
      </c>
    </row>
    <row r="1190" spans="1:2" x14ac:dyDescent="0.3">
      <c r="A1190" s="41" t="s">
        <v>98</v>
      </c>
      <c r="B1190" s="19">
        <v>26730</v>
      </c>
    </row>
    <row r="1191" spans="1:2" x14ac:dyDescent="0.3">
      <c r="A1191" s="41" t="s">
        <v>96</v>
      </c>
      <c r="B1191" s="19">
        <v>29748</v>
      </c>
    </row>
    <row r="1192" spans="1:2" x14ac:dyDescent="0.3">
      <c r="A1192" s="41" t="s">
        <v>100</v>
      </c>
      <c r="B1192" s="19">
        <v>64250</v>
      </c>
    </row>
    <row r="1193" spans="1:2" x14ac:dyDescent="0.3">
      <c r="A1193" s="40" t="s">
        <v>82</v>
      </c>
      <c r="B1193" s="19"/>
    </row>
    <row r="1194" spans="1:2" x14ac:dyDescent="0.3">
      <c r="A1194" s="41" t="s">
        <v>99</v>
      </c>
      <c r="B1194" s="19">
        <v>57240</v>
      </c>
    </row>
    <row r="1195" spans="1:2" x14ac:dyDescent="0.3">
      <c r="A1195" s="41" t="s">
        <v>97</v>
      </c>
      <c r="B1195" s="19">
        <v>83928</v>
      </c>
    </row>
    <row r="1196" spans="1:2" x14ac:dyDescent="0.3">
      <c r="A1196" s="41" t="s">
        <v>98</v>
      </c>
      <c r="B1196" s="19">
        <v>29757</v>
      </c>
    </row>
    <row r="1197" spans="1:2" x14ac:dyDescent="0.3">
      <c r="A1197" s="41" t="s">
        <v>96</v>
      </c>
      <c r="B1197" s="19">
        <v>36848</v>
      </c>
    </row>
    <row r="1198" spans="1:2" x14ac:dyDescent="0.3">
      <c r="A1198" s="41" t="s">
        <v>100</v>
      </c>
      <c r="B1198" s="19">
        <v>79380</v>
      </c>
    </row>
    <row r="1199" spans="1:2" x14ac:dyDescent="0.3">
      <c r="A1199" s="40" t="s">
        <v>83</v>
      </c>
      <c r="B1199" s="19"/>
    </row>
    <row r="1200" spans="1:2" x14ac:dyDescent="0.3">
      <c r="A1200" s="41" t="s">
        <v>99</v>
      </c>
      <c r="B1200" s="19">
        <v>54468</v>
      </c>
    </row>
    <row r="1201" spans="1:2" x14ac:dyDescent="0.3">
      <c r="A1201" s="41" t="s">
        <v>97</v>
      </c>
      <c r="B1201" s="19">
        <v>95626</v>
      </c>
    </row>
    <row r="1202" spans="1:2" x14ac:dyDescent="0.3">
      <c r="A1202" s="41" t="s">
        <v>96</v>
      </c>
      <c r="B1202" s="19">
        <v>40880</v>
      </c>
    </row>
    <row r="1203" spans="1:2" x14ac:dyDescent="0.3">
      <c r="A1203" s="41" t="s">
        <v>100</v>
      </c>
      <c r="B1203" s="19">
        <v>91611</v>
      </c>
    </row>
    <row r="1204" spans="1:2" x14ac:dyDescent="0.3">
      <c r="A1204" s="40" t="s">
        <v>87</v>
      </c>
      <c r="B1204" s="19"/>
    </row>
    <row r="1205" spans="1:2" x14ac:dyDescent="0.3">
      <c r="A1205" s="41" t="s">
        <v>99</v>
      </c>
      <c r="B1205" s="19">
        <v>44226</v>
      </c>
    </row>
    <row r="1206" spans="1:2" x14ac:dyDescent="0.3">
      <c r="A1206" s="41" t="s">
        <v>97</v>
      </c>
      <c r="B1206" s="19">
        <v>72128</v>
      </c>
    </row>
    <row r="1207" spans="1:2" x14ac:dyDescent="0.3">
      <c r="A1207" s="41" t="s">
        <v>98</v>
      </c>
      <c r="B1207" s="19">
        <v>23040</v>
      </c>
    </row>
    <row r="1208" spans="1:2" x14ac:dyDescent="0.3">
      <c r="A1208" s="41" t="s">
        <v>96</v>
      </c>
      <c r="B1208" s="19">
        <v>36100</v>
      </c>
    </row>
    <row r="1209" spans="1:2" x14ac:dyDescent="0.3">
      <c r="A1209" s="41" t="s">
        <v>100</v>
      </c>
      <c r="B1209" s="19">
        <v>71595</v>
      </c>
    </row>
    <row r="1210" spans="1:2" x14ac:dyDescent="0.3">
      <c r="A1210" s="40" t="s">
        <v>86</v>
      </c>
      <c r="B1210" s="19"/>
    </row>
    <row r="1211" spans="1:2" x14ac:dyDescent="0.3">
      <c r="A1211" s="41" t="s">
        <v>99</v>
      </c>
      <c r="B1211" s="19">
        <v>50193</v>
      </c>
    </row>
    <row r="1212" spans="1:2" x14ac:dyDescent="0.3">
      <c r="A1212" s="41" t="s">
        <v>97</v>
      </c>
      <c r="B1212" s="19">
        <v>57400</v>
      </c>
    </row>
    <row r="1213" spans="1:2" x14ac:dyDescent="0.3">
      <c r="A1213" s="41" t="s">
        <v>96</v>
      </c>
      <c r="B1213" s="19">
        <v>27348</v>
      </c>
    </row>
    <row r="1214" spans="1:2" x14ac:dyDescent="0.3">
      <c r="A1214" s="41" t="s">
        <v>100</v>
      </c>
      <c r="B1214" s="19">
        <v>79704</v>
      </c>
    </row>
    <row r="1215" spans="1:2" x14ac:dyDescent="0.3">
      <c r="A1215" s="40" t="s">
        <v>81</v>
      </c>
      <c r="B1215" s="19"/>
    </row>
    <row r="1216" spans="1:2" x14ac:dyDescent="0.3">
      <c r="A1216" s="41" t="s">
        <v>99</v>
      </c>
      <c r="B1216" s="19">
        <v>56420</v>
      </c>
    </row>
    <row r="1217" spans="1:2" x14ac:dyDescent="0.3">
      <c r="A1217" s="41" t="s">
        <v>97</v>
      </c>
      <c r="B1217" s="19">
        <v>84512</v>
      </c>
    </row>
    <row r="1218" spans="1:2" x14ac:dyDescent="0.3">
      <c r="A1218" s="41" t="s">
        <v>98</v>
      </c>
      <c r="B1218" s="19">
        <v>31900</v>
      </c>
    </row>
    <row r="1219" spans="1:2" x14ac:dyDescent="0.3">
      <c r="A1219" s="41" t="s">
        <v>96</v>
      </c>
      <c r="B1219" s="19">
        <v>38796</v>
      </c>
    </row>
    <row r="1220" spans="1:2" x14ac:dyDescent="0.3">
      <c r="A1220" s="41" t="s">
        <v>100</v>
      </c>
      <c r="B1220" s="19">
        <v>81168</v>
      </c>
    </row>
    <row r="1221" spans="1:2" x14ac:dyDescent="0.3">
      <c r="A1221" s="40" t="s">
        <v>94</v>
      </c>
      <c r="B1221" s="19"/>
    </row>
    <row r="1222" spans="1:2" x14ac:dyDescent="0.3">
      <c r="A1222" s="41" t="s">
        <v>99</v>
      </c>
      <c r="B1222" s="19">
        <v>260208</v>
      </c>
    </row>
    <row r="1223" spans="1:2" x14ac:dyDescent="0.3">
      <c r="A1223" s="41" t="s">
        <v>97</v>
      </c>
      <c r="B1223" s="19">
        <v>269225</v>
      </c>
    </row>
    <row r="1224" spans="1:2" x14ac:dyDescent="0.3">
      <c r="A1224" s="41" t="s">
        <v>96</v>
      </c>
      <c r="B1224" s="19">
        <v>282016</v>
      </c>
    </row>
    <row r="1225" spans="1:2" x14ac:dyDescent="0.3">
      <c r="A1225" s="41" t="s">
        <v>100</v>
      </c>
      <c r="B1225" s="19">
        <v>287212</v>
      </c>
    </row>
    <row r="1226" spans="1:2" x14ac:dyDescent="0.3">
      <c r="A1226" s="39">
        <v>45411</v>
      </c>
      <c r="B1226" s="19">
        <v>6039675</v>
      </c>
    </row>
    <row r="1227" spans="1:2" x14ac:dyDescent="0.3">
      <c r="A1227" s="40" t="s">
        <v>95</v>
      </c>
      <c r="B1227" s="19"/>
    </row>
    <row r="1228" spans="1:2" x14ac:dyDescent="0.3">
      <c r="A1228" s="41" t="s">
        <v>97</v>
      </c>
      <c r="B1228" s="19">
        <v>62608</v>
      </c>
    </row>
    <row r="1229" spans="1:2" x14ac:dyDescent="0.3">
      <c r="A1229" s="41" t="s">
        <v>96</v>
      </c>
      <c r="B1229" s="19">
        <v>81246</v>
      </c>
    </row>
    <row r="1230" spans="1:2" x14ac:dyDescent="0.3">
      <c r="A1230" s="41" t="s">
        <v>100</v>
      </c>
      <c r="B1230" s="19">
        <v>61047</v>
      </c>
    </row>
    <row r="1231" spans="1:2" x14ac:dyDescent="0.3">
      <c r="A1231" s="40" t="s">
        <v>80</v>
      </c>
      <c r="B1231" s="19"/>
    </row>
    <row r="1232" spans="1:2" x14ac:dyDescent="0.3">
      <c r="A1232" s="41" t="s">
        <v>99</v>
      </c>
      <c r="B1232" s="19">
        <v>57600</v>
      </c>
    </row>
    <row r="1233" spans="1:2" x14ac:dyDescent="0.3">
      <c r="A1233" s="41" t="s">
        <v>97</v>
      </c>
      <c r="B1233" s="19">
        <v>80592</v>
      </c>
    </row>
    <row r="1234" spans="1:2" x14ac:dyDescent="0.3">
      <c r="A1234" s="41" t="s">
        <v>98</v>
      </c>
      <c r="B1234" s="19">
        <v>28028</v>
      </c>
    </row>
    <row r="1235" spans="1:2" x14ac:dyDescent="0.3">
      <c r="A1235" s="41" t="s">
        <v>96</v>
      </c>
      <c r="B1235" s="19">
        <v>38556</v>
      </c>
    </row>
    <row r="1236" spans="1:2" x14ac:dyDescent="0.3">
      <c r="A1236" s="41" t="s">
        <v>100</v>
      </c>
      <c r="B1236" s="19">
        <v>78470</v>
      </c>
    </row>
    <row r="1237" spans="1:2" x14ac:dyDescent="0.3">
      <c r="A1237" s="40" t="s">
        <v>88</v>
      </c>
      <c r="B1237" s="19"/>
    </row>
    <row r="1238" spans="1:2" x14ac:dyDescent="0.3">
      <c r="A1238" s="41" t="s">
        <v>99</v>
      </c>
      <c r="B1238" s="19">
        <v>78898</v>
      </c>
    </row>
    <row r="1239" spans="1:2" x14ac:dyDescent="0.3">
      <c r="A1239" s="41" t="s">
        <v>97</v>
      </c>
      <c r="B1239" s="19">
        <v>105242</v>
      </c>
    </row>
    <row r="1240" spans="1:2" x14ac:dyDescent="0.3">
      <c r="A1240" s="41" t="s">
        <v>98</v>
      </c>
      <c r="B1240" s="19">
        <v>27348</v>
      </c>
    </row>
    <row r="1241" spans="1:2" x14ac:dyDescent="0.3">
      <c r="A1241" s="41" t="s">
        <v>96</v>
      </c>
      <c r="B1241" s="19">
        <v>42636</v>
      </c>
    </row>
    <row r="1242" spans="1:2" x14ac:dyDescent="0.3">
      <c r="A1242" s="41" t="s">
        <v>100</v>
      </c>
      <c r="B1242" s="19">
        <v>81406</v>
      </c>
    </row>
    <row r="1243" spans="1:2" x14ac:dyDescent="0.3">
      <c r="A1243" s="40" t="s">
        <v>92</v>
      </c>
      <c r="B1243" s="19"/>
    </row>
    <row r="1244" spans="1:2" x14ac:dyDescent="0.3">
      <c r="A1244" s="41" t="s">
        <v>99</v>
      </c>
      <c r="B1244" s="19">
        <v>231176</v>
      </c>
    </row>
    <row r="1245" spans="1:2" x14ac:dyDescent="0.3">
      <c r="A1245" s="41" t="s">
        <v>97</v>
      </c>
      <c r="B1245" s="19">
        <v>282535</v>
      </c>
    </row>
    <row r="1246" spans="1:2" x14ac:dyDescent="0.3">
      <c r="A1246" s="41" t="s">
        <v>96</v>
      </c>
      <c r="B1246" s="19">
        <v>321480</v>
      </c>
    </row>
    <row r="1247" spans="1:2" x14ac:dyDescent="0.3">
      <c r="A1247" s="41" t="s">
        <v>100</v>
      </c>
      <c r="B1247" s="19">
        <v>298874</v>
      </c>
    </row>
    <row r="1248" spans="1:2" x14ac:dyDescent="0.3">
      <c r="A1248" s="40" t="s">
        <v>93</v>
      </c>
      <c r="B1248" s="19"/>
    </row>
    <row r="1249" spans="1:2" x14ac:dyDescent="0.3">
      <c r="A1249" s="41" t="s">
        <v>99</v>
      </c>
      <c r="B1249" s="19">
        <v>219902</v>
      </c>
    </row>
    <row r="1250" spans="1:2" x14ac:dyDescent="0.3">
      <c r="A1250" s="41" t="s">
        <v>97</v>
      </c>
      <c r="B1250" s="19">
        <v>310248</v>
      </c>
    </row>
    <row r="1251" spans="1:2" x14ac:dyDescent="0.3">
      <c r="A1251" s="41" t="s">
        <v>96</v>
      </c>
      <c r="B1251" s="19">
        <v>306820</v>
      </c>
    </row>
    <row r="1252" spans="1:2" x14ac:dyDescent="0.3">
      <c r="A1252" s="41" t="s">
        <v>100</v>
      </c>
      <c r="B1252" s="19">
        <v>275440</v>
      </c>
    </row>
    <row r="1253" spans="1:2" x14ac:dyDescent="0.3">
      <c r="A1253" s="40" t="s">
        <v>89</v>
      </c>
      <c r="B1253" s="19"/>
    </row>
    <row r="1254" spans="1:2" x14ac:dyDescent="0.3">
      <c r="A1254" s="41" t="s">
        <v>99</v>
      </c>
      <c r="B1254" s="19">
        <v>50400</v>
      </c>
    </row>
    <row r="1255" spans="1:2" x14ac:dyDescent="0.3">
      <c r="A1255" s="41" t="s">
        <v>97</v>
      </c>
      <c r="B1255" s="19">
        <v>70520</v>
      </c>
    </row>
    <row r="1256" spans="1:2" x14ac:dyDescent="0.3">
      <c r="A1256" s="41" t="s">
        <v>98</v>
      </c>
      <c r="B1256" s="19">
        <v>30525</v>
      </c>
    </row>
    <row r="1257" spans="1:2" x14ac:dyDescent="0.3">
      <c r="A1257" s="41" t="s">
        <v>96</v>
      </c>
      <c r="B1257" s="19">
        <v>30940</v>
      </c>
    </row>
    <row r="1258" spans="1:2" x14ac:dyDescent="0.3">
      <c r="A1258" s="41" t="s">
        <v>100</v>
      </c>
      <c r="B1258" s="19">
        <v>71050</v>
      </c>
    </row>
    <row r="1259" spans="1:2" x14ac:dyDescent="0.3">
      <c r="A1259" s="40" t="s">
        <v>84</v>
      </c>
      <c r="B1259" s="19"/>
    </row>
    <row r="1260" spans="1:2" x14ac:dyDescent="0.3">
      <c r="A1260" s="41" t="s">
        <v>99</v>
      </c>
      <c r="B1260" s="19">
        <v>43754</v>
      </c>
    </row>
    <row r="1261" spans="1:2" x14ac:dyDescent="0.3">
      <c r="A1261" s="41" t="s">
        <v>97</v>
      </c>
      <c r="B1261" s="19">
        <v>74046</v>
      </c>
    </row>
    <row r="1262" spans="1:2" x14ac:dyDescent="0.3">
      <c r="A1262" s="41" t="s">
        <v>98</v>
      </c>
      <c r="B1262" s="19">
        <v>22140</v>
      </c>
    </row>
    <row r="1263" spans="1:2" x14ac:dyDescent="0.3">
      <c r="A1263" s="41" t="s">
        <v>96</v>
      </c>
      <c r="B1263" s="19">
        <v>30705</v>
      </c>
    </row>
    <row r="1264" spans="1:2" x14ac:dyDescent="0.3">
      <c r="A1264" s="41" t="s">
        <v>100</v>
      </c>
      <c r="B1264" s="19">
        <v>70932</v>
      </c>
    </row>
    <row r="1265" spans="1:2" x14ac:dyDescent="0.3">
      <c r="A1265" s="40" t="s">
        <v>82</v>
      </c>
      <c r="B1265" s="19"/>
    </row>
    <row r="1266" spans="1:2" x14ac:dyDescent="0.3">
      <c r="A1266" s="41" t="s">
        <v>99</v>
      </c>
      <c r="B1266" s="19">
        <v>54549</v>
      </c>
    </row>
    <row r="1267" spans="1:2" x14ac:dyDescent="0.3">
      <c r="A1267" s="41" t="s">
        <v>97</v>
      </c>
      <c r="B1267" s="19">
        <v>71920</v>
      </c>
    </row>
    <row r="1268" spans="1:2" x14ac:dyDescent="0.3">
      <c r="A1268" s="41" t="s">
        <v>98</v>
      </c>
      <c r="B1268" s="19">
        <v>28294</v>
      </c>
    </row>
    <row r="1269" spans="1:2" x14ac:dyDescent="0.3">
      <c r="A1269" s="41" t="s">
        <v>96</v>
      </c>
      <c r="B1269" s="19">
        <v>45920</v>
      </c>
    </row>
    <row r="1270" spans="1:2" x14ac:dyDescent="0.3">
      <c r="A1270" s="41" t="s">
        <v>100</v>
      </c>
      <c r="B1270" s="19">
        <v>87984</v>
      </c>
    </row>
    <row r="1271" spans="1:2" x14ac:dyDescent="0.3">
      <c r="A1271" s="40" t="s">
        <v>83</v>
      </c>
      <c r="B1271" s="19"/>
    </row>
    <row r="1272" spans="1:2" x14ac:dyDescent="0.3">
      <c r="A1272" s="41" t="s">
        <v>99</v>
      </c>
      <c r="B1272" s="19">
        <v>67473</v>
      </c>
    </row>
    <row r="1273" spans="1:2" x14ac:dyDescent="0.3">
      <c r="A1273" s="41" t="s">
        <v>97</v>
      </c>
      <c r="B1273" s="19">
        <v>124584</v>
      </c>
    </row>
    <row r="1274" spans="1:2" x14ac:dyDescent="0.3">
      <c r="A1274" s="41" t="s">
        <v>96</v>
      </c>
      <c r="B1274" s="19">
        <v>37595</v>
      </c>
    </row>
    <row r="1275" spans="1:2" x14ac:dyDescent="0.3">
      <c r="A1275" s="41" t="s">
        <v>100</v>
      </c>
      <c r="B1275" s="19">
        <v>119691</v>
      </c>
    </row>
    <row r="1276" spans="1:2" x14ac:dyDescent="0.3">
      <c r="A1276" s="40" t="s">
        <v>87</v>
      </c>
      <c r="B1276" s="19"/>
    </row>
    <row r="1277" spans="1:2" x14ac:dyDescent="0.3">
      <c r="A1277" s="41" t="s">
        <v>99</v>
      </c>
      <c r="B1277" s="19">
        <v>53669</v>
      </c>
    </row>
    <row r="1278" spans="1:2" x14ac:dyDescent="0.3">
      <c r="A1278" s="41" t="s">
        <v>97</v>
      </c>
      <c r="B1278" s="19">
        <v>76986</v>
      </c>
    </row>
    <row r="1279" spans="1:2" x14ac:dyDescent="0.3">
      <c r="A1279" s="41" t="s">
        <v>98</v>
      </c>
      <c r="B1279" s="19">
        <v>20544</v>
      </c>
    </row>
    <row r="1280" spans="1:2" x14ac:dyDescent="0.3">
      <c r="A1280" s="41" t="s">
        <v>96</v>
      </c>
      <c r="B1280" s="19">
        <v>36480</v>
      </c>
    </row>
    <row r="1281" spans="1:2" x14ac:dyDescent="0.3">
      <c r="A1281" s="41" t="s">
        <v>100</v>
      </c>
      <c r="B1281" s="19">
        <v>71919</v>
      </c>
    </row>
    <row r="1282" spans="1:2" x14ac:dyDescent="0.3">
      <c r="A1282" s="40" t="s">
        <v>86</v>
      </c>
      <c r="B1282" s="19"/>
    </row>
    <row r="1283" spans="1:2" x14ac:dyDescent="0.3">
      <c r="A1283" s="41" t="s">
        <v>99</v>
      </c>
      <c r="B1283" s="19">
        <v>56280</v>
      </c>
    </row>
    <row r="1284" spans="1:2" x14ac:dyDescent="0.3">
      <c r="A1284" s="41" t="s">
        <v>97</v>
      </c>
      <c r="B1284" s="19">
        <v>64059</v>
      </c>
    </row>
    <row r="1285" spans="1:2" x14ac:dyDescent="0.3">
      <c r="A1285" s="41" t="s">
        <v>96</v>
      </c>
      <c r="B1285" s="19">
        <v>36330</v>
      </c>
    </row>
    <row r="1286" spans="1:2" x14ac:dyDescent="0.3">
      <c r="A1286" s="41" t="s">
        <v>100</v>
      </c>
      <c r="B1286" s="19">
        <v>70716</v>
      </c>
    </row>
    <row r="1287" spans="1:2" x14ac:dyDescent="0.3">
      <c r="A1287" s="40" t="s">
        <v>81</v>
      </c>
      <c r="B1287" s="19"/>
    </row>
    <row r="1288" spans="1:2" x14ac:dyDescent="0.3">
      <c r="A1288" s="41" t="s">
        <v>99</v>
      </c>
      <c r="B1288" s="19">
        <v>65199</v>
      </c>
    </row>
    <row r="1289" spans="1:2" x14ac:dyDescent="0.3">
      <c r="A1289" s="41" t="s">
        <v>97</v>
      </c>
      <c r="B1289" s="19">
        <v>81270</v>
      </c>
    </row>
    <row r="1290" spans="1:2" x14ac:dyDescent="0.3">
      <c r="A1290" s="41" t="s">
        <v>98</v>
      </c>
      <c r="B1290" s="19">
        <v>25280</v>
      </c>
    </row>
    <row r="1291" spans="1:2" x14ac:dyDescent="0.3">
      <c r="A1291" s="41" t="s">
        <v>96</v>
      </c>
      <c r="B1291" s="19">
        <v>39184</v>
      </c>
    </row>
    <row r="1292" spans="1:2" x14ac:dyDescent="0.3">
      <c r="A1292" s="41" t="s">
        <v>100</v>
      </c>
      <c r="B1292" s="19">
        <v>86904</v>
      </c>
    </row>
    <row r="1293" spans="1:2" x14ac:dyDescent="0.3">
      <c r="A1293" s="40" t="s">
        <v>94</v>
      </c>
      <c r="B1293" s="19"/>
    </row>
    <row r="1294" spans="1:2" x14ac:dyDescent="0.3">
      <c r="A1294" s="41" t="s">
        <v>99</v>
      </c>
      <c r="B1294" s="19">
        <v>232838</v>
      </c>
    </row>
    <row r="1295" spans="1:2" x14ac:dyDescent="0.3">
      <c r="A1295" s="41" t="s">
        <v>97</v>
      </c>
      <c r="B1295" s="19">
        <v>272608</v>
      </c>
    </row>
    <row r="1296" spans="1:2" x14ac:dyDescent="0.3">
      <c r="A1296" s="41" t="s">
        <v>96</v>
      </c>
      <c r="B1296" s="19">
        <v>296947</v>
      </c>
    </row>
    <row r="1297" spans="1:2" x14ac:dyDescent="0.3">
      <c r="A1297" s="41" t="s">
        <v>100</v>
      </c>
      <c r="B1297" s="19">
        <v>249288</v>
      </c>
    </row>
    <row r="1298" spans="1:2" x14ac:dyDescent="0.3">
      <c r="A1298" s="39">
        <v>45418</v>
      </c>
      <c r="B1298" s="19">
        <v>5887378</v>
      </c>
    </row>
    <row r="1299" spans="1:2" x14ac:dyDescent="0.3">
      <c r="A1299" s="40" t="s">
        <v>95</v>
      </c>
      <c r="B1299" s="19"/>
    </row>
    <row r="1300" spans="1:2" x14ac:dyDescent="0.3">
      <c r="A1300" s="41" t="s">
        <v>97</v>
      </c>
      <c r="B1300" s="19">
        <v>61724</v>
      </c>
    </row>
    <row r="1301" spans="1:2" x14ac:dyDescent="0.3">
      <c r="A1301" s="41" t="s">
        <v>96</v>
      </c>
      <c r="B1301" s="19">
        <v>78498</v>
      </c>
    </row>
    <row r="1302" spans="1:2" x14ac:dyDescent="0.3">
      <c r="A1302" s="41" t="s">
        <v>100</v>
      </c>
      <c r="B1302" s="19">
        <v>68040</v>
      </c>
    </row>
    <row r="1303" spans="1:2" x14ac:dyDescent="0.3">
      <c r="A1303" s="40" t="s">
        <v>80</v>
      </c>
      <c r="B1303" s="19"/>
    </row>
    <row r="1304" spans="1:2" x14ac:dyDescent="0.3">
      <c r="A1304" s="41" t="s">
        <v>99</v>
      </c>
      <c r="B1304" s="19">
        <v>53700</v>
      </c>
    </row>
    <row r="1305" spans="1:2" x14ac:dyDescent="0.3">
      <c r="A1305" s="41" t="s">
        <v>97</v>
      </c>
      <c r="B1305" s="19">
        <v>82919</v>
      </c>
    </row>
    <row r="1306" spans="1:2" x14ac:dyDescent="0.3">
      <c r="A1306" s="41" t="s">
        <v>98</v>
      </c>
      <c r="B1306" s="19">
        <v>26488</v>
      </c>
    </row>
    <row r="1307" spans="1:2" x14ac:dyDescent="0.3">
      <c r="A1307" s="41" t="s">
        <v>96</v>
      </c>
      <c r="B1307" s="19">
        <v>31007</v>
      </c>
    </row>
    <row r="1308" spans="1:2" x14ac:dyDescent="0.3">
      <c r="A1308" s="41" t="s">
        <v>100</v>
      </c>
      <c r="B1308" s="19">
        <v>85840</v>
      </c>
    </row>
    <row r="1309" spans="1:2" x14ac:dyDescent="0.3">
      <c r="A1309" s="40" t="s">
        <v>88</v>
      </c>
      <c r="B1309" s="19"/>
    </row>
    <row r="1310" spans="1:2" x14ac:dyDescent="0.3">
      <c r="A1310" s="41" t="s">
        <v>99</v>
      </c>
      <c r="B1310" s="19">
        <v>59122</v>
      </c>
    </row>
    <row r="1311" spans="1:2" x14ac:dyDescent="0.3">
      <c r="A1311" s="41" t="s">
        <v>97</v>
      </c>
      <c r="B1311" s="19">
        <v>78600</v>
      </c>
    </row>
    <row r="1312" spans="1:2" x14ac:dyDescent="0.3">
      <c r="A1312" s="41" t="s">
        <v>98</v>
      </c>
      <c r="B1312" s="19">
        <v>25620</v>
      </c>
    </row>
    <row r="1313" spans="1:2" x14ac:dyDescent="0.3">
      <c r="A1313" s="41" t="s">
        <v>96</v>
      </c>
      <c r="B1313" s="19">
        <v>36292</v>
      </c>
    </row>
    <row r="1314" spans="1:2" x14ac:dyDescent="0.3">
      <c r="A1314" s="41" t="s">
        <v>100</v>
      </c>
      <c r="B1314" s="19">
        <v>80601</v>
      </c>
    </row>
    <row r="1315" spans="1:2" x14ac:dyDescent="0.3">
      <c r="A1315" s="40" t="s">
        <v>92</v>
      </c>
      <c r="B1315" s="19"/>
    </row>
    <row r="1316" spans="1:2" x14ac:dyDescent="0.3">
      <c r="A1316" s="41" t="s">
        <v>99</v>
      </c>
      <c r="B1316" s="19">
        <v>238185</v>
      </c>
    </row>
    <row r="1317" spans="1:2" x14ac:dyDescent="0.3">
      <c r="A1317" s="41" t="s">
        <v>97</v>
      </c>
      <c r="B1317" s="19">
        <v>302965</v>
      </c>
    </row>
    <row r="1318" spans="1:2" x14ac:dyDescent="0.3">
      <c r="A1318" s="41" t="s">
        <v>96</v>
      </c>
      <c r="B1318" s="19">
        <v>267350</v>
      </c>
    </row>
    <row r="1319" spans="1:2" x14ac:dyDescent="0.3">
      <c r="A1319" s="41" t="s">
        <v>100</v>
      </c>
      <c r="B1319" s="19">
        <v>242191</v>
      </c>
    </row>
    <row r="1320" spans="1:2" x14ac:dyDescent="0.3">
      <c r="A1320" s="40" t="s">
        <v>93</v>
      </c>
      <c r="B1320" s="19"/>
    </row>
    <row r="1321" spans="1:2" x14ac:dyDescent="0.3">
      <c r="A1321" s="41" t="s">
        <v>99</v>
      </c>
      <c r="B1321" s="19">
        <v>210166</v>
      </c>
    </row>
    <row r="1322" spans="1:2" x14ac:dyDescent="0.3">
      <c r="A1322" s="41" t="s">
        <v>97</v>
      </c>
      <c r="B1322" s="19">
        <v>284202</v>
      </c>
    </row>
    <row r="1323" spans="1:2" x14ac:dyDescent="0.3">
      <c r="A1323" s="41" t="s">
        <v>96</v>
      </c>
      <c r="B1323" s="19">
        <v>297711</v>
      </c>
    </row>
    <row r="1324" spans="1:2" x14ac:dyDescent="0.3">
      <c r="A1324" s="41" t="s">
        <v>100</v>
      </c>
      <c r="B1324" s="19">
        <v>259064</v>
      </c>
    </row>
    <row r="1325" spans="1:2" x14ac:dyDescent="0.3">
      <c r="A1325" s="40" t="s">
        <v>89</v>
      </c>
      <c r="B1325" s="19"/>
    </row>
    <row r="1326" spans="1:2" x14ac:dyDescent="0.3">
      <c r="A1326" s="41" t="s">
        <v>99</v>
      </c>
      <c r="B1326" s="19">
        <v>41886</v>
      </c>
    </row>
    <row r="1327" spans="1:2" x14ac:dyDescent="0.3">
      <c r="A1327" s="41" t="s">
        <v>97</v>
      </c>
      <c r="B1327" s="19">
        <v>71968</v>
      </c>
    </row>
    <row r="1328" spans="1:2" x14ac:dyDescent="0.3">
      <c r="A1328" s="41" t="s">
        <v>98</v>
      </c>
      <c r="B1328" s="19">
        <v>24073</v>
      </c>
    </row>
    <row r="1329" spans="1:2" x14ac:dyDescent="0.3">
      <c r="A1329" s="41" t="s">
        <v>96</v>
      </c>
      <c r="B1329" s="19">
        <v>33306</v>
      </c>
    </row>
    <row r="1330" spans="1:2" x14ac:dyDescent="0.3">
      <c r="A1330" s="41" t="s">
        <v>100</v>
      </c>
      <c r="B1330" s="19">
        <v>66150</v>
      </c>
    </row>
    <row r="1331" spans="1:2" x14ac:dyDescent="0.3">
      <c r="A1331" s="40" t="s">
        <v>84</v>
      </c>
      <c r="B1331" s="19"/>
    </row>
    <row r="1332" spans="1:2" x14ac:dyDescent="0.3">
      <c r="A1332" s="41" t="s">
        <v>99</v>
      </c>
      <c r="B1332" s="19">
        <v>49025</v>
      </c>
    </row>
    <row r="1333" spans="1:2" x14ac:dyDescent="0.3">
      <c r="A1333" s="41" t="s">
        <v>97</v>
      </c>
      <c r="B1333" s="19">
        <v>78336</v>
      </c>
    </row>
    <row r="1334" spans="1:2" x14ac:dyDescent="0.3">
      <c r="A1334" s="41" t="s">
        <v>98</v>
      </c>
      <c r="B1334" s="19">
        <v>29970</v>
      </c>
    </row>
    <row r="1335" spans="1:2" x14ac:dyDescent="0.3">
      <c r="A1335" s="41" t="s">
        <v>96</v>
      </c>
      <c r="B1335" s="19">
        <v>29052</v>
      </c>
    </row>
    <row r="1336" spans="1:2" x14ac:dyDescent="0.3">
      <c r="A1336" s="41" t="s">
        <v>100</v>
      </c>
      <c r="B1336" s="19">
        <v>66306</v>
      </c>
    </row>
    <row r="1337" spans="1:2" x14ac:dyDescent="0.3">
      <c r="A1337" s="40" t="s">
        <v>82</v>
      </c>
      <c r="B1337" s="19"/>
    </row>
    <row r="1338" spans="1:2" x14ac:dyDescent="0.3">
      <c r="A1338" s="41" t="s">
        <v>99</v>
      </c>
      <c r="B1338" s="19">
        <v>60672</v>
      </c>
    </row>
    <row r="1339" spans="1:2" x14ac:dyDescent="0.3">
      <c r="A1339" s="41" t="s">
        <v>97</v>
      </c>
      <c r="B1339" s="19">
        <v>106704</v>
      </c>
    </row>
    <row r="1340" spans="1:2" x14ac:dyDescent="0.3">
      <c r="A1340" s="41" t="s">
        <v>98</v>
      </c>
      <c r="B1340" s="19">
        <v>29757</v>
      </c>
    </row>
    <row r="1341" spans="1:2" x14ac:dyDescent="0.3">
      <c r="A1341" s="41" t="s">
        <v>96</v>
      </c>
      <c r="B1341" s="19">
        <v>39528</v>
      </c>
    </row>
    <row r="1342" spans="1:2" x14ac:dyDescent="0.3">
      <c r="A1342" s="41" t="s">
        <v>100</v>
      </c>
      <c r="B1342" s="19">
        <v>90480</v>
      </c>
    </row>
    <row r="1343" spans="1:2" x14ac:dyDescent="0.3">
      <c r="A1343" s="40" t="s">
        <v>83</v>
      </c>
      <c r="B1343" s="19"/>
    </row>
    <row r="1344" spans="1:2" x14ac:dyDescent="0.3">
      <c r="A1344" s="41" t="s">
        <v>99</v>
      </c>
      <c r="B1344" s="19">
        <v>67662</v>
      </c>
    </row>
    <row r="1345" spans="1:2" x14ac:dyDescent="0.3">
      <c r="A1345" s="41" t="s">
        <v>97</v>
      </c>
      <c r="B1345" s="19">
        <v>94731</v>
      </c>
    </row>
    <row r="1346" spans="1:2" x14ac:dyDescent="0.3">
      <c r="A1346" s="41" t="s">
        <v>96</v>
      </c>
      <c r="B1346" s="19">
        <v>41216</v>
      </c>
    </row>
    <row r="1347" spans="1:2" x14ac:dyDescent="0.3">
      <c r="A1347" s="41" t="s">
        <v>100</v>
      </c>
      <c r="B1347" s="19">
        <v>122844</v>
      </c>
    </row>
    <row r="1348" spans="1:2" x14ac:dyDescent="0.3">
      <c r="A1348" s="40" t="s">
        <v>87</v>
      </c>
      <c r="B1348" s="19"/>
    </row>
    <row r="1349" spans="1:2" x14ac:dyDescent="0.3">
      <c r="A1349" s="41" t="s">
        <v>99</v>
      </c>
      <c r="B1349" s="19">
        <v>49068</v>
      </c>
    </row>
    <row r="1350" spans="1:2" x14ac:dyDescent="0.3">
      <c r="A1350" s="41" t="s">
        <v>97</v>
      </c>
      <c r="B1350" s="19">
        <v>73017</v>
      </c>
    </row>
    <row r="1351" spans="1:2" x14ac:dyDescent="0.3">
      <c r="A1351" s="41" t="s">
        <v>98</v>
      </c>
      <c r="B1351" s="19">
        <v>23280</v>
      </c>
    </row>
    <row r="1352" spans="1:2" x14ac:dyDescent="0.3">
      <c r="A1352" s="41" t="s">
        <v>96</v>
      </c>
      <c r="B1352" s="19">
        <v>38190</v>
      </c>
    </row>
    <row r="1353" spans="1:2" x14ac:dyDescent="0.3">
      <c r="A1353" s="41" t="s">
        <v>100</v>
      </c>
      <c r="B1353" s="19">
        <v>73232</v>
      </c>
    </row>
    <row r="1354" spans="1:2" x14ac:dyDescent="0.3">
      <c r="A1354" s="40" t="s">
        <v>86</v>
      </c>
      <c r="B1354" s="19"/>
    </row>
    <row r="1355" spans="1:2" x14ac:dyDescent="0.3">
      <c r="A1355" s="41" t="s">
        <v>99</v>
      </c>
      <c r="B1355" s="19">
        <v>62868</v>
      </c>
    </row>
    <row r="1356" spans="1:2" x14ac:dyDescent="0.3">
      <c r="A1356" s="41" t="s">
        <v>97</v>
      </c>
      <c r="B1356" s="19">
        <v>72930</v>
      </c>
    </row>
    <row r="1357" spans="1:2" x14ac:dyDescent="0.3">
      <c r="A1357" s="41" t="s">
        <v>96</v>
      </c>
      <c r="B1357" s="19">
        <v>46268</v>
      </c>
    </row>
    <row r="1358" spans="1:2" x14ac:dyDescent="0.3">
      <c r="A1358" s="41" t="s">
        <v>100</v>
      </c>
      <c r="B1358" s="19">
        <v>66990</v>
      </c>
    </row>
    <row r="1359" spans="1:2" x14ac:dyDescent="0.3">
      <c r="A1359" s="40" t="s">
        <v>81</v>
      </c>
      <c r="B1359" s="19"/>
    </row>
    <row r="1360" spans="1:2" x14ac:dyDescent="0.3">
      <c r="A1360" s="41" t="s">
        <v>99</v>
      </c>
      <c r="B1360" s="19">
        <v>61889</v>
      </c>
    </row>
    <row r="1361" spans="1:2" x14ac:dyDescent="0.3">
      <c r="A1361" s="41" t="s">
        <v>97</v>
      </c>
      <c r="B1361" s="19">
        <v>78600</v>
      </c>
    </row>
    <row r="1362" spans="1:2" x14ac:dyDescent="0.3">
      <c r="A1362" s="41" t="s">
        <v>98</v>
      </c>
      <c r="B1362" s="19">
        <v>28350</v>
      </c>
    </row>
    <row r="1363" spans="1:2" x14ac:dyDescent="0.3">
      <c r="A1363" s="41" t="s">
        <v>96</v>
      </c>
      <c r="B1363" s="19">
        <v>39564</v>
      </c>
    </row>
    <row r="1364" spans="1:2" x14ac:dyDescent="0.3">
      <c r="A1364" s="41" t="s">
        <v>100</v>
      </c>
      <c r="B1364" s="19">
        <v>99735</v>
      </c>
    </row>
    <row r="1365" spans="1:2" x14ac:dyDescent="0.3">
      <c r="A1365" s="40" t="s">
        <v>94</v>
      </c>
      <c r="B1365" s="19"/>
    </row>
    <row r="1366" spans="1:2" x14ac:dyDescent="0.3">
      <c r="A1366" s="41" t="s">
        <v>99</v>
      </c>
      <c r="B1366" s="19">
        <v>190076</v>
      </c>
    </row>
    <row r="1367" spans="1:2" x14ac:dyDescent="0.3">
      <c r="A1367" s="41" t="s">
        <v>97</v>
      </c>
      <c r="B1367" s="19">
        <v>259382</v>
      </c>
    </row>
    <row r="1368" spans="1:2" x14ac:dyDescent="0.3">
      <c r="A1368" s="41" t="s">
        <v>96</v>
      </c>
      <c r="B1368" s="19">
        <v>325440</v>
      </c>
    </row>
    <row r="1369" spans="1:2" x14ac:dyDescent="0.3">
      <c r="A1369" s="41" t="s">
        <v>100</v>
      </c>
      <c r="B1369" s="19">
        <v>284548</v>
      </c>
    </row>
    <row r="1370" spans="1:2" x14ac:dyDescent="0.3">
      <c r="A1370" s="39">
        <v>45425</v>
      </c>
      <c r="B1370" s="19">
        <v>7006823</v>
      </c>
    </row>
    <row r="1371" spans="1:2" x14ac:dyDescent="0.3">
      <c r="A1371" s="40" t="s">
        <v>95</v>
      </c>
      <c r="B1371" s="19"/>
    </row>
    <row r="1372" spans="1:2" x14ac:dyDescent="0.3">
      <c r="A1372" s="41" t="s">
        <v>97</v>
      </c>
      <c r="B1372" s="19">
        <v>71880</v>
      </c>
    </row>
    <row r="1373" spans="1:2" x14ac:dyDescent="0.3">
      <c r="A1373" s="41" t="s">
        <v>96</v>
      </c>
      <c r="B1373" s="19">
        <v>69776</v>
      </c>
    </row>
    <row r="1374" spans="1:2" x14ac:dyDescent="0.3">
      <c r="A1374" s="41" t="s">
        <v>100</v>
      </c>
      <c r="B1374" s="19">
        <v>69194</v>
      </c>
    </row>
    <row r="1375" spans="1:2" x14ac:dyDescent="0.3">
      <c r="A1375" s="40" t="s">
        <v>80</v>
      </c>
      <c r="B1375" s="19"/>
    </row>
    <row r="1376" spans="1:2" x14ac:dyDescent="0.3">
      <c r="A1376" s="41" t="s">
        <v>99</v>
      </c>
      <c r="B1376" s="19">
        <v>66220</v>
      </c>
    </row>
    <row r="1377" spans="1:2" x14ac:dyDescent="0.3">
      <c r="A1377" s="41" t="s">
        <v>97</v>
      </c>
      <c r="B1377" s="19">
        <v>90258</v>
      </c>
    </row>
    <row r="1378" spans="1:2" x14ac:dyDescent="0.3">
      <c r="A1378" s="41" t="s">
        <v>98</v>
      </c>
      <c r="B1378" s="19">
        <v>31110</v>
      </c>
    </row>
    <row r="1379" spans="1:2" x14ac:dyDescent="0.3">
      <c r="A1379" s="41" t="s">
        <v>96</v>
      </c>
      <c r="B1379" s="19">
        <v>40656</v>
      </c>
    </row>
    <row r="1380" spans="1:2" x14ac:dyDescent="0.3">
      <c r="A1380" s="41" t="s">
        <v>100</v>
      </c>
      <c r="B1380" s="19">
        <v>88209</v>
      </c>
    </row>
    <row r="1381" spans="1:2" x14ac:dyDescent="0.3">
      <c r="A1381" s="40" t="s">
        <v>88</v>
      </c>
      <c r="B1381" s="19"/>
    </row>
    <row r="1382" spans="1:2" x14ac:dyDescent="0.3">
      <c r="A1382" s="41" t="s">
        <v>99</v>
      </c>
      <c r="B1382" s="19">
        <v>108261</v>
      </c>
    </row>
    <row r="1383" spans="1:2" x14ac:dyDescent="0.3">
      <c r="A1383" s="41" t="s">
        <v>97</v>
      </c>
      <c r="B1383" s="19">
        <v>144834</v>
      </c>
    </row>
    <row r="1384" spans="1:2" x14ac:dyDescent="0.3">
      <c r="A1384" s="41" t="s">
        <v>98</v>
      </c>
      <c r="B1384" s="19">
        <v>60632</v>
      </c>
    </row>
    <row r="1385" spans="1:2" x14ac:dyDescent="0.3">
      <c r="A1385" s="41" t="s">
        <v>96</v>
      </c>
      <c r="B1385" s="19">
        <v>103168</v>
      </c>
    </row>
    <row r="1386" spans="1:2" x14ac:dyDescent="0.3">
      <c r="A1386" s="41" t="s">
        <v>100</v>
      </c>
      <c r="B1386" s="19">
        <v>170247</v>
      </c>
    </row>
    <row r="1387" spans="1:2" x14ac:dyDescent="0.3">
      <c r="A1387" s="40" t="s">
        <v>92</v>
      </c>
      <c r="B1387" s="19"/>
    </row>
    <row r="1388" spans="1:2" x14ac:dyDescent="0.3">
      <c r="A1388" s="41" t="s">
        <v>99</v>
      </c>
      <c r="B1388" s="19">
        <v>243064</v>
      </c>
    </row>
    <row r="1389" spans="1:2" x14ac:dyDescent="0.3">
      <c r="A1389" s="41" t="s">
        <v>97</v>
      </c>
      <c r="B1389" s="19">
        <v>297134</v>
      </c>
    </row>
    <row r="1390" spans="1:2" x14ac:dyDescent="0.3">
      <c r="A1390" s="41" t="s">
        <v>96</v>
      </c>
      <c r="B1390" s="19">
        <v>275502</v>
      </c>
    </row>
    <row r="1391" spans="1:2" x14ac:dyDescent="0.3">
      <c r="A1391" s="41" t="s">
        <v>100</v>
      </c>
      <c r="B1391" s="19">
        <v>316102</v>
      </c>
    </row>
    <row r="1392" spans="1:2" x14ac:dyDescent="0.3">
      <c r="A1392" s="40" t="s">
        <v>93</v>
      </c>
      <c r="B1392" s="19"/>
    </row>
    <row r="1393" spans="1:2" x14ac:dyDescent="0.3">
      <c r="A1393" s="41" t="s">
        <v>99</v>
      </c>
      <c r="B1393" s="19">
        <v>231390</v>
      </c>
    </row>
    <row r="1394" spans="1:2" x14ac:dyDescent="0.3">
      <c r="A1394" s="41" t="s">
        <v>97</v>
      </c>
      <c r="B1394" s="19">
        <v>278096</v>
      </c>
    </row>
    <row r="1395" spans="1:2" x14ac:dyDescent="0.3">
      <c r="A1395" s="41" t="s">
        <v>96</v>
      </c>
      <c r="B1395" s="19">
        <v>343794</v>
      </c>
    </row>
    <row r="1396" spans="1:2" x14ac:dyDescent="0.3">
      <c r="A1396" s="41" t="s">
        <v>100</v>
      </c>
      <c r="B1396" s="19">
        <v>296416</v>
      </c>
    </row>
    <row r="1397" spans="1:2" x14ac:dyDescent="0.3">
      <c r="A1397" s="40" t="s">
        <v>89</v>
      </c>
      <c r="B1397" s="19"/>
    </row>
    <row r="1398" spans="1:2" x14ac:dyDescent="0.3">
      <c r="A1398" s="41" t="s">
        <v>99</v>
      </c>
      <c r="B1398" s="19">
        <v>80192</v>
      </c>
    </row>
    <row r="1399" spans="1:2" x14ac:dyDescent="0.3">
      <c r="A1399" s="41" t="s">
        <v>97</v>
      </c>
      <c r="B1399" s="19">
        <v>153278</v>
      </c>
    </row>
    <row r="1400" spans="1:2" x14ac:dyDescent="0.3">
      <c r="A1400" s="41" t="s">
        <v>98</v>
      </c>
      <c r="B1400" s="19">
        <v>36783</v>
      </c>
    </row>
    <row r="1401" spans="1:2" x14ac:dyDescent="0.3">
      <c r="A1401" s="41" t="s">
        <v>96</v>
      </c>
      <c r="B1401" s="19">
        <v>61540</v>
      </c>
    </row>
    <row r="1402" spans="1:2" x14ac:dyDescent="0.3">
      <c r="A1402" s="41" t="s">
        <v>100</v>
      </c>
      <c r="B1402" s="19">
        <v>172725</v>
      </c>
    </row>
    <row r="1403" spans="1:2" x14ac:dyDescent="0.3">
      <c r="A1403" s="40" t="s">
        <v>84</v>
      </c>
      <c r="B1403" s="19"/>
    </row>
    <row r="1404" spans="1:2" x14ac:dyDescent="0.3">
      <c r="A1404" s="41" t="s">
        <v>99</v>
      </c>
      <c r="B1404" s="19">
        <v>52662</v>
      </c>
    </row>
    <row r="1405" spans="1:2" x14ac:dyDescent="0.3">
      <c r="A1405" s="41" t="s">
        <v>97</v>
      </c>
      <c r="B1405" s="19">
        <v>69153</v>
      </c>
    </row>
    <row r="1406" spans="1:2" x14ac:dyDescent="0.3">
      <c r="A1406" s="41" t="s">
        <v>98</v>
      </c>
      <c r="B1406" s="19">
        <v>25110</v>
      </c>
    </row>
    <row r="1407" spans="1:2" x14ac:dyDescent="0.3">
      <c r="A1407" s="41" t="s">
        <v>96</v>
      </c>
      <c r="B1407" s="19">
        <v>33480</v>
      </c>
    </row>
    <row r="1408" spans="1:2" x14ac:dyDescent="0.3">
      <c r="A1408" s="41" t="s">
        <v>100</v>
      </c>
      <c r="B1408" s="19">
        <v>92040</v>
      </c>
    </row>
    <row r="1409" spans="1:2" x14ac:dyDescent="0.3">
      <c r="A1409" s="40" t="s">
        <v>82</v>
      </c>
      <c r="B1409" s="19"/>
    </row>
    <row r="1410" spans="1:2" x14ac:dyDescent="0.3">
      <c r="A1410" s="41" t="s">
        <v>99</v>
      </c>
      <c r="B1410" s="19">
        <v>66352</v>
      </c>
    </row>
    <row r="1411" spans="1:2" x14ac:dyDescent="0.3">
      <c r="A1411" s="41" t="s">
        <v>97</v>
      </c>
      <c r="B1411" s="19">
        <v>75573</v>
      </c>
    </row>
    <row r="1412" spans="1:2" x14ac:dyDescent="0.3">
      <c r="A1412" s="41" t="s">
        <v>98</v>
      </c>
      <c r="B1412" s="19">
        <v>29757</v>
      </c>
    </row>
    <row r="1413" spans="1:2" x14ac:dyDescent="0.3">
      <c r="A1413" s="41" t="s">
        <v>96</v>
      </c>
      <c r="B1413" s="19">
        <v>35752</v>
      </c>
    </row>
    <row r="1414" spans="1:2" x14ac:dyDescent="0.3">
      <c r="A1414" s="41" t="s">
        <v>100</v>
      </c>
      <c r="B1414" s="19">
        <v>82530</v>
      </c>
    </row>
    <row r="1415" spans="1:2" x14ac:dyDescent="0.3">
      <c r="A1415" s="40" t="s">
        <v>83</v>
      </c>
      <c r="B1415" s="19"/>
    </row>
    <row r="1416" spans="1:2" x14ac:dyDescent="0.3">
      <c r="A1416" s="41" t="s">
        <v>99</v>
      </c>
      <c r="B1416" s="19">
        <v>56004</v>
      </c>
    </row>
    <row r="1417" spans="1:2" x14ac:dyDescent="0.3">
      <c r="A1417" s="41" t="s">
        <v>97</v>
      </c>
      <c r="B1417" s="19">
        <v>88101</v>
      </c>
    </row>
    <row r="1418" spans="1:2" x14ac:dyDescent="0.3">
      <c r="A1418" s="41" t="s">
        <v>96</v>
      </c>
      <c r="B1418" s="19">
        <v>46827</v>
      </c>
    </row>
    <row r="1419" spans="1:2" x14ac:dyDescent="0.3">
      <c r="A1419" s="41" t="s">
        <v>100</v>
      </c>
      <c r="B1419" s="19">
        <v>109968</v>
      </c>
    </row>
    <row r="1420" spans="1:2" x14ac:dyDescent="0.3">
      <c r="A1420" s="40" t="s">
        <v>87</v>
      </c>
      <c r="B1420" s="19"/>
    </row>
    <row r="1421" spans="1:2" x14ac:dyDescent="0.3">
      <c r="A1421" s="41" t="s">
        <v>99</v>
      </c>
      <c r="B1421" s="19">
        <v>91287</v>
      </c>
    </row>
    <row r="1422" spans="1:2" x14ac:dyDescent="0.3">
      <c r="A1422" s="41" t="s">
        <v>97</v>
      </c>
      <c r="B1422" s="19">
        <v>150609</v>
      </c>
    </row>
    <row r="1423" spans="1:2" x14ac:dyDescent="0.3">
      <c r="A1423" s="41" t="s">
        <v>98</v>
      </c>
      <c r="B1423" s="19">
        <v>61502</v>
      </c>
    </row>
    <row r="1424" spans="1:2" x14ac:dyDescent="0.3">
      <c r="A1424" s="41" t="s">
        <v>96</v>
      </c>
      <c r="B1424" s="19">
        <v>59328</v>
      </c>
    </row>
    <row r="1425" spans="1:2" x14ac:dyDescent="0.3">
      <c r="A1425" s="41" t="s">
        <v>100</v>
      </c>
      <c r="B1425" s="19">
        <v>142191</v>
      </c>
    </row>
    <row r="1426" spans="1:2" x14ac:dyDescent="0.3">
      <c r="A1426" s="40" t="s">
        <v>86</v>
      </c>
      <c r="B1426" s="19"/>
    </row>
    <row r="1427" spans="1:2" x14ac:dyDescent="0.3">
      <c r="A1427" s="41" t="s">
        <v>99</v>
      </c>
      <c r="B1427" s="19">
        <v>76726</v>
      </c>
    </row>
    <row r="1428" spans="1:2" x14ac:dyDescent="0.3">
      <c r="A1428" s="41" t="s">
        <v>97</v>
      </c>
      <c r="B1428" s="19">
        <v>131804</v>
      </c>
    </row>
    <row r="1429" spans="1:2" x14ac:dyDescent="0.3">
      <c r="A1429" s="41" t="s">
        <v>96</v>
      </c>
      <c r="B1429" s="19">
        <v>65151</v>
      </c>
    </row>
    <row r="1430" spans="1:2" x14ac:dyDescent="0.3">
      <c r="A1430" s="41" t="s">
        <v>100</v>
      </c>
      <c r="B1430" s="19">
        <v>143453</v>
      </c>
    </row>
    <row r="1431" spans="1:2" x14ac:dyDescent="0.3">
      <c r="A1431" s="40" t="s">
        <v>81</v>
      </c>
      <c r="B1431" s="19"/>
    </row>
    <row r="1432" spans="1:2" x14ac:dyDescent="0.3">
      <c r="A1432" s="41" t="s">
        <v>99</v>
      </c>
      <c r="B1432" s="19">
        <v>48980</v>
      </c>
    </row>
    <row r="1433" spans="1:2" x14ac:dyDescent="0.3">
      <c r="A1433" s="41" t="s">
        <v>97</v>
      </c>
      <c r="B1433" s="19">
        <v>79163</v>
      </c>
    </row>
    <row r="1434" spans="1:2" x14ac:dyDescent="0.3">
      <c r="A1434" s="41" t="s">
        <v>98</v>
      </c>
      <c r="B1434" s="19">
        <v>26158</v>
      </c>
    </row>
    <row r="1435" spans="1:2" x14ac:dyDescent="0.3">
      <c r="A1435" s="41" t="s">
        <v>96</v>
      </c>
      <c r="B1435" s="19">
        <v>45617</v>
      </c>
    </row>
    <row r="1436" spans="1:2" x14ac:dyDescent="0.3">
      <c r="A1436" s="41" t="s">
        <v>100</v>
      </c>
      <c r="B1436" s="19">
        <v>85400</v>
      </c>
    </row>
    <row r="1437" spans="1:2" x14ac:dyDescent="0.3">
      <c r="A1437" s="40" t="s">
        <v>94</v>
      </c>
      <c r="B1437" s="19"/>
    </row>
    <row r="1438" spans="1:2" x14ac:dyDescent="0.3">
      <c r="A1438" s="41" t="s">
        <v>99</v>
      </c>
      <c r="B1438" s="19">
        <v>204385</v>
      </c>
    </row>
    <row r="1439" spans="1:2" x14ac:dyDescent="0.3">
      <c r="A1439" s="41" t="s">
        <v>97</v>
      </c>
      <c r="B1439" s="19">
        <v>268290</v>
      </c>
    </row>
    <row r="1440" spans="1:2" x14ac:dyDescent="0.3">
      <c r="A1440" s="41" t="s">
        <v>96</v>
      </c>
      <c r="B1440" s="19">
        <v>317709</v>
      </c>
    </row>
    <row r="1441" spans="1:2" x14ac:dyDescent="0.3">
      <c r="A1441" s="41" t="s">
        <v>100</v>
      </c>
      <c r="B1441" s="19">
        <v>245300</v>
      </c>
    </row>
    <row r="1442" spans="1:2" x14ac:dyDescent="0.3">
      <c r="A1442" s="39">
        <v>45432</v>
      </c>
      <c r="B1442" s="19">
        <v>7209588</v>
      </c>
    </row>
    <row r="1443" spans="1:2" x14ac:dyDescent="0.3">
      <c r="A1443" s="40" t="s">
        <v>95</v>
      </c>
      <c r="B1443" s="19"/>
    </row>
    <row r="1444" spans="1:2" x14ac:dyDescent="0.3">
      <c r="A1444" s="41" t="s">
        <v>97</v>
      </c>
      <c r="B1444" s="19">
        <v>71154</v>
      </c>
    </row>
    <row r="1445" spans="1:2" x14ac:dyDescent="0.3">
      <c r="A1445" s="41" t="s">
        <v>96</v>
      </c>
      <c r="B1445" s="19">
        <v>71478</v>
      </c>
    </row>
    <row r="1446" spans="1:2" x14ac:dyDescent="0.3">
      <c r="A1446" s="41" t="s">
        <v>100</v>
      </c>
      <c r="B1446" s="19">
        <v>68400</v>
      </c>
    </row>
    <row r="1447" spans="1:2" x14ac:dyDescent="0.3">
      <c r="A1447" s="40" t="s">
        <v>80</v>
      </c>
      <c r="B1447" s="19"/>
    </row>
    <row r="1448" spans="1:2" x14ac:dyDescent="0.3">
      <c r="A1448" s="41" t="s">
        <v>99</v>
      </c>
      <c r="B1448" s="19">
        <v>61568</v>
      </c>
    </row>
    <row r="1449" spans="1:2" x14ac:dyDescent="0.3">
      <c r="A1449" s="41" t="s">
        <v>97</v>
      </c>
      <c r="B1449" s="19">
        <v>110084</v>
      </c>
    </row>
    <row r="1450" spans="1:2" x14ac:dyDescent="0.3">
      <c r="A1450" s="41" t="s">
        <v>98</v>
      </c>
      <c r="B1450" s="19">
        <v>28858</v>
      </c>
    </row>
    <row r="1451" spans="1:2" x14ac:dyDescent="0.3">
      <c r="A1451" s="41" t="s">
        <v>96</v>
      </c>
      <c r="B1451" s="19">
        <v>31621</v>
      </c>
    </row>
    <row r="1452" spans="1:2" x14ac:dyDescent="0.3">
      <c r="A1452" s="41" t="s">
        <v>100</v>
      </c>
      <c r="B1452" s="19">
        <v>73292</v>
      </c>
    </row>
    <row r="1453" spans="1:2" x14ac:dyDescent="0.3">
      <c r="A1453" s="40" t="s">
        <v>88</v>
      </c>
      <c r="B1453" s="19"/>
    </row>
    <row r="1454" spans="1:2" x14ac:dyDescent="0.3">
      <c r="A1454" s="41" t="s">
        <v>99</v>
      </c>
      <c r="B1454" s="19">
        <v>135710</v>
      </c>
    </row>
    <row r="1455" spans="1:2" x14ac:dyDescent="0.3">
      <c r="A1455" s="41" t="s">
        <v>97</v>
      </c>
      <c r="B1455" s="19">
        <v>164217</v>
      </c>
    </row>
    <row r="1456" spans="1:2" x14ac:dyDescent="0.3">
      <c r="A1456" s="41" t="s">
        <v>98</v>
      </c>
      <c r="B1456" s="19">
        <v>55440</v>
      </c>
    </row>
    <row r="1457" spans="1:2" x14ac:dyDescent="0.3">
      <c r="A1457" s="41" t="s">
        <v>96</v>
      </c>
      <c r="B1457" s="19">
        <v>91350</v>
      </c>
    </row>
    <row r="1458" spans="1:2" x14ac:dyDescent="0.3">
      <c r="A1458" s="41" t="s">
        <v>100</v>
      </c>
      <c r="B1458" s="19">
        <v>236089</v>
      </c>
    </row>
    <row r="1459" spans="1:2" x14ac:dyDescent="0.3">
      <c r="A1459" s="40" t="s">
        <v>92</v>
      </c>
      <c r="B1459" s="19"/>
    </row>
    <row r="1460" spans="1:2" x14ac:dyDescent="0.3">
      <c r="A1460" s="41" t="s">
        <v>99</v>
      </c>
      <c r="B1460" s="19">
        <v>251520</v>
      </c>
    </row>
    <row r="1461" spans="1:2" x14ac:dyDescent="0.3">
      <c r="A1461" s="41" t="s">
        <v>97</v>
      </c>
      <c r="B1461" s="19">
        <v>327104</v>
      </c>
    </row>
    <row r="1462" spans="1:2" x14ac:dyDescent="0.3">
      <c r="A1462" s="41" t="s">
        <v>96</v>
      </c>
      <c r="B1462" s="19">
        <v>340326</v>
      </c>
    </row>
    <row r="1463" spans="1:2" x14ac:dyDescent="0.3">
      <c r="A1463" s="41" t="s">
        <v>100</v>
      </c>
      <c r="B1463" s="19">
        <v>294690</v>
      </c>
    </row>
    <row r="1464" spans="1:2" x14ac:dyDescent="0.3">
      <c r="A1464" s="40" t="s">
        <v>93</v>
      </c>
      <c r="B1464" s="19"/>
    </row>
    <row r="1465" spans="1:2" x14ac:dyDescent="0.3">
      <c r="A1465" s="41" t="s">
        <v>99</v>
      </c>
      <c r="B1465" s="19">
        <v>235934</v>
      </c>
    </row>
    <row r="1466" spans="1:2" x14ac:dyDescent="0.3">
      <c r="A1466" s="41" t="s">
        <v>97</v>
      </c>
      <c r="B1466" s="19">
        <v>265053</v>
      </c>
    </row>
    <row r="1467" spans="1:2" x14ac:dyDescent="0.3">
      <c r="A1467" s="41" t="s">
        <v>96</v>
      </c>
      <c r="B1467" s="19">
        <v>324508</v>
      </c>
    </row>
    <row r="1468" spans="1:2" x14ac:dyDescent="0.3">
      <c r="A1468" s="41" t="s">
        <v>100</v>
      </c>
      <c r="B1468" s="19">
        <v>287854</v>
      </c>
    </row>
    <row r="1469" spans="1:2" x14ac:dyDescent="0.3">
      <c r="A1469" s="40" t="s">
        <v>89</v>
      </c>
      <c r="B1469" s="19"/>
    </row>
    <row r="1470" spans="1:2" x14ac:dyDescent="0.3">
      <c r="A1470" s="41" t="s">
        <v>99</v>
      </c>
      <c r="B1470" s="19">
        <v>98943</v>
      </c>
    </row>
    <row r="1471" spans="1:2" x14ac:dyDescent="0.3">
      <c r="A1471" s="41" t="s">
        <v>97</v>
      </c>
      <c r="B1471" s="19">
        <v>145839</v>
      </c>
    </row>
    <row r="1472" spans="1:2" x14ac:dyDescent="0.3">
      <c r="A1472" s="41" t="s">
        <v>98</v>
      </c>
      <c r="B1472" s="19">
        <v>53033</v>
      </c>
    </row>
    <row r="1473" spans="1:2" x14ac:dyDescent="0.3">
      <c r="A1473" s="41" t="s">
        <v>96</v>
      </c>
      <c r="B1473" s="19">
        <v>59040</v>
      </c>
    </row>
    <row r="1474" spans="1:2" x14ac:dyDescent="0.3">
      <c r="A1474" s="41" t="s">
        <v>100</v>
      </c>
      <c r="B1474" s="19">
        <v>141328</v>
      </c>
    </row>
    <row r="1475" spans="1:2" x14ac:dyDescent="0.3">
      <c r="A1475" s="40" t="s">
        <v>84</v>
      </c>
      <c r="B1475" s="19"/>
    </row>
    <row r="1476" spans="1:2" x14ac:dyDescent="0.3">
      <c r="A1476" s="41" t="s">
        <v>99</v>
      </c>
      <c r="B1476" s="19">
        <v>44973</v>
      </c>
    </row>
    <row r="1477" spans="1:2" x14ac:dyDescent="0.3">
      <c r="A1477" s="41" t="s">
        <v>97</v>
      </c>
      <c r="B1477" s="19">
        <v>76843</v>
      </c>
    </row>
    <row r="1478" spans="1:2" x14ac:dyDescent="0.3">
      <c r="A1478" s="41" t="s">
        <v>98</v>
      </c>
      <c r="B1478" s="19">
        <v>23035</v>
      </c>
    </row>
    <row r="1479" spans="1:2" x14ac:dyDescent="0.3">
      <c r="A1479" s="41" t="s">
        <v>96</v>
      </c>
      <c r="B1479" s="19">
        <v>34314</v>
      </c>
    </row>
    <row r="1480" spans="1:2" x14ac:dyDescent="0.3">
      <c r="A1480" s="41" t="s">
        <v>100</v>
      </c>
      <c r="B1480" s="19">
        <v>75044</v>
      </c>
    </row>
    <row r="1481" spans="1:2" x14ac:dyDescent="0.3">
      <c r="A1481" s="40" t="s">
        <v>82</v>
      </c>
      <c r="B1481" s="19"/>
    </row>
    <row r="1482" spans="1:2" x14ac:dyDescent="0.3">
      <c r="A1482" s="41" t="s">
        <v>99</v>
      </c>
      <c r="B1482" s="19">
        <v>72094</v>
      </c>
    </row>
    <row r="1483" spans="1:2" x14ac:dyDescent="0.3">
      <c r="A1483" s="41" t="s">
        <v>97</v>
      </c>
      <c r="B1483" s="19">
        <v>78000</v>
      </c>
    </row>
    <row r="1484" spans="1:2" x14ac:dyDescent="0.3">
      <c r="A1484" s="41" t="s">
        <v>98</v>
      </c>
      <c r="B1484" s="19">
        <v>27880</v>
      </c>
    </row>
    <row r="1485" spans="1:2" x14ac:dyDescent="0.3">
      <c r="A1485" s="41" t="s">
        <v>96</v>
      </c>
      <c r="B1485" s="19">
        <v>36408</v>
      </c>
    </row>
    <row r="1486" spans="1:2" x14ac:dyDescent="0.3">
      <c r="A1486" s="41" t="s">
        <v>100</v>
      </c>
      <c r="B1486" s="19">
        <v>89831</v>
      </c>
    </row>
    <row r="1487" spans="1:2" x14ac:dyDescent="0.3">
      <c r="A1487" s="40" t="s">
        <v>83</v>
      </c>
      <c r="B1487" s="19"/>
    </row>
    <row r="1488" spans="1:2" x14ac:dyDescent="0.3">
      <c r="A1488" s="41" t="s">
        <v>99</v>
      </c>
      <c r="B1488" s="19">
        <v>79611</v>
      </c>
    </row>
    <row r="1489" spans="1:2" x14ac:dyDescent="0.3">
      <c r="A1489" s="41" t="s">
        <v>97</v>
      </c>
      <c r="B1489" s="19">
        <v>89784</v>
      </c>
    </row>
    <row r="1490" spans="1:2" x14ac:dyDescent="0.3">
      <c r="A1490" s="41" t="s">
        <v>96</v>
      </c>
      <c r="B1490" s="19">
        <v>47320</v>
      </c>
    </row>
    <row r="1491" spans="1:2" x14ac:dyDescent="0.3">
      <c r="A1491" s="41" t="s">
        <v>100</v>
      </c>
      <c r="B1491" s="19">
        <v>94850</v>
      </c>
    </row>
    <row r="1492" spans="1:2" x14ac:dyDescent="0.3">
      <c r="A1492" s="40" t="s">
        <v>87</v>
      </c>
      <c r="B1492" s="19"/>
    </row>
    <row r="1493" spans="1:2" x14ac:dyDescent="0.3">
      <c r="A1493" s="41" t="s">
        <v>99</v>
      </c>
      <c r="B1493" s="19">
        <v>97614</v>
      </c>
    </row>
    <row r="1494" spans="1:2" x14ac:dyDescent="0.3">
      <c r="A1494" s="41" t="s">
        <v>97</v>
      </c>
      <c r="B1494" s="19">
        <v>139594</v>
      </c>
    </row>
    <row r="1495" spans="1:2" x14ac:dyDescent="0.3">
      <c r="A1495" s="41" t="s">
        <v>98</v>
      </c>
      <c r="B1495" s="19">
        <v>57300</v>
      </c>
    </row>
    <row r="1496" spans="1:2" x14ac:dyDescent="0.3">
      <c r="A1496" s="41" t="s">
        <v>96</v>
      </c>
      <c r="B1496" s="19">
        <v>70831</v>
      </c>
    </row>
    <row r="1497" spans="1:2" x14ac:dyDescent="0.3">
      <c r="A1497" s="41" t="s">
        <v>100</v>
      </c>
      <c r="B1497" s="19">
        <v>145851</v>
      </c>
    </row>
    <row r="1498" spans="1:2" x14ac:dyDescent="0.3">
      <c r="A1498" s="40" t="s">
        <v>86</v>
      </c>
      <c r="B1498" s="19"/>
    </row>
    <row r="1499" spans="1:2" x14ac:dyDescent="0.3">
      <c r="A1499" s="41" t="s">
        <v>99</v>
      </c>
      <c r="B1499" s="19">
        <v>97851</v>
      </c>
    </row>
    <row r="1500" spans="1:2" x14ac:dyDescent="0.3">
      <c r="A1500" s="41" t="s">
        <v>97</v>
      </c>
      <c r="B1500" s="19">
        <v>115456</v>
      </c>
    </row>
    <row r="1501" spans="1:2" x14ac:dyDescent="0.3">
      <c r="A1501" s="41" t="s">
        <v>96</v>
      </c>
      <c r="B1501" s="19">
        <v>52200</v>
      </c>
    </row>
    <row r="1502" spans="1:2" x14ac:dyDescent="0.3">
      <c r="A1502" s="41" t="s">
        <v>100</v>
      </c>
      <c r="B1502" s="19">
        <v>117810</v>
      </c>
    </row>
    <row r="1503" spans="1:2" x14ac:dyDescent="0.3">
      <c r="A1503" s="40" t="s">
        <v>81</v>
      </c>
      <c r="B1503" s="19"/>
    </row>
    <row r="1504" spans="1:2" x14ac:dyDescent="0.3">
      <c r="A1504" s="41" t="s">
        <v>99</v>
      </c>
      <c r="B1504" s="19">
        <v>75087</v>
      </c>
    </row>
    <row r="1505" spans="1:2" x14ac:dyDescent="0.3">
      <c r="A1505" s="41" t="s">
        <v>97</v>
      </c>
      <c r="B1505" s="19">
        <v>87882</v>
      </c>
    </row>
    <row r="1506" spans="1:2" x14ac:dyDescent="0.3">
      <c r="A1506" s="41" t="s">
        <v>98</v>
      </c>
      <c r="B1506" s="19">
        <v>32320</v>
      </c>
    </row>
    <row r="1507" spans="1:2" x14ac:dyDescent="0.3">
      <c r="A1507" s="41" t="s">
        <v>96</v>
      </c>
      <c r="B1507" s="19">
        <v>38160</v>
      </c>
    </row>
    <row r="1508" spans="1:2" x14ac:dyDescent="0.3">
      <c r="A1508" s="41" t="s">
        <v>100</v>
      </c>
      <c r="B1508" s="19">
        <v>95472</v>
      </c>
    </row>
    <row r="1509" spans="1:2" x14ac:dyDescent="0.3">
      <c r="A1509" s="40" t="s">
        <v>94</v>
      </c>
      <c r="B1509" s="19"/>
    </row>
    <row r="1510" spans="1:2" x14ac:dyDescent="0.3">
      <c r="A1510" s="41" t="s">
        <v>99</v>
      </c>
      <c r="B1510" s="19">
        <v>245147</v>
      </c>
    </row>
    <row r="1511" spans="1:2" x14ac:dyDescent="0.3">
      <c r="A1511" s="41" t="s">
        <v>97</v>
      </c>
      <c r="B1511" s="19">
        <v>285302</v>
      </c>
    </row>
    <row r="1512" spans="1:2" x14ac:dyDescent="0.3">
      <c r="A1512" s="41" t="s">
        <v>96</v>
      </c>
      <c r="B1512" s="19">
        <v>258111</v>
      </c>
    </row>
    <row r="1513" spans="1:2" x14ac:dyDescent="0.3">
      <c r="A1513" s="41" t="s">
        <v>100</v>
      </c>
      <c r="B1513" s="19">
        <v>303180</v>
      </c>
    </row>
    <row r="1514" spans="1:2" x14ac:dyDescent="0.3">
      <c r="A1514" s="39">
        <v>45439</v>
      </c>
      <c r="B1514" s="19">
        <v>6935090</v>
      </c>
    </row>
    <row r="1515" spans="1:2" x14ac:dyDescent="0.3">
      <c r="A1515" s="40" t="s">
        <v>95</v>
      </c>
      <c r="B1515" s="19"/>
    </row>
    <row r="1516" spans="1:2" x14ac:dyDescent="0.3">
      <c r="A1516" s="41" t="s">
        <v>97</v>
      </c>
      <c r="B1516" s="19">
        <v>64206</v>
      </c>
    </row>
    <row r="1517" spans="1:2" x14ac:dyDescent="0.3">
      <c r="A1517" s="41" t="s">
        <v>96</v>
      </c>
      <c r="B1517" s="19">
        <v>79680</v>
      </c>
    </row>
    <row r="1518" spans="1:2" x14ac:dyDescent="0.3">
      <c r="A1518" s="41" t="s">
        <v>100</v>
      </c>
      <c r="B1518" s="19">
        <v>64746</v>
      </c>
    </row>
    <row r="1519" spans="1:2" x14ac:dyDescent="0.3">
      <c r="A1519" s="40" t="s">
        <v>80</v>
      </c>
      <c r="B1519" s="19"/>
    </row>
    <row r="1520" spans="1:2" x14ac:dyDescent="0.3">
      <c r="A1520" s="41" t="s">
        <v>99</v>
      </c>
      <c r="B1520" s="19">
        <v>67123</v>
      </c>
    </row>
    <row r="1521" spans="1:2" x14ac:dyDescent="0.3">
      <c r="A1521" s="41" t="s">
        <v>97</v>
      </c>
      <c r="B1521" s="19">
        <v>75776</v>
      </c>
    </row>
    <row r="1522" spans="1:2" x14ac:dyDescent="0.3">
      <c r="A1522" s="41" t="s">
        <v>98</v>
      </c>
      <c r="B1522" s="19">
        <v>30184</v>
      </c>
    </row>
    <row r="1523" spans="1:2" x14ac:dyDescent="0.3">
      <c r="A1523" s="41" t="s">
        <v>96</v>
      </c>
      <c r="B1523" s="19">
        <v>50325</v>
      </c>
    </row>
    <row r="1524" spans="1:2" x14ac:dyDescent="0.3">
      <c r="A1524" s="41" t="s">
        <v>100</v>
      </c>
      <c r="B1524" s="19">
        <v>86140</v>
      </c>
    </row>
    <row r="1525" spans="1:2" x14ac:dyDescent="0.3">
      <c r="A1525" s="40" t="s">
        <v>88</v>
      </c>
      <c r="B1525" s="19"/>
    </row>
    <row r="1526" spans="1:2" x14ac:dyDescent="0.3">
      <c r="A1526" s="41" t="s">
        <v>99</v>
      </c>
      <c r="B1526" s="19">
        <v>102465</v>
      </c>
    </row>
    <row r="1527" spans="1:2" x14ac:dyDescent="0.3">
      <c r="A1527" s="41" t="s">
        <v>97</v>
      </c>
      <c r="B1527" s="19">
        <v>172000</v>
      </c>
    </row>
    <row r="1528" spans="1:2" x14ac:dyDescent="0.3">
      <c r="A1528" s="41" t="s">
        <v>98</v>
      </c>
      <c r="B1528" s="19">
        <v>52117</v>
      </c>
    </row>
    <row r="1529" spans="1:2" x14ac:dyDescent="0.3">
      <c r="A1529" s="41" t="s">
        <v>96</v>
      </c>
      <c r="B1529" s="19">
        <v>77539</v>
      </c>
    </row>
    <row r="1530" spans="1:2" x14ac:dyDescent="0.3">
      <c r="A1530" s="41" t="s">
        <v>100</v>
      </c>
      <c r="B1530" s="19">
        <v>204819</v>
      </c>
    </row>
    <row r="1531" spans="1:2" x14ac:dyDescent="0.3">
      <c r="A1531" s="40" t="s">
        <v>92</v>
      </c>
      <c r="B1531" s="19"/>
    </row>
    <row r="1532" spans="1:2" x14ac:dyDescent="0.3">
      <c r="A1532" s="41" t="s">
        <v>99</v>
      </c>
      <c r="B1532" s="19">
        <v>200146</v>
      </c>
    </row>
    <row r="1533" spans="1:2" x14ac:dyDescent="0.3">
      <c r="A1533" s="41" t="s">
        <v>97</v>
      </c>
      <c r="B1533" s="19">
        <v>293493</v>
      </c>
    </row>
    <row r="1534" spans="1:2" x14ac:dyDescent="0.3">
      <c r="A1534" s="41" t="s">
        <v>96</v>
      </c>
      <c r="B1534" s="19">
        <v>301056</v>
      </c>
    </row>
    <row r="1535" spans="1:2" x14ac:dyDescent="0.3">
      <c r="A1535" s="41" t="s">
        <v>100</v>
      </c>
      <c r="B1535" s="19">
        <v>285450</v>
      </c>
    </row>
    <row r="1536" spans="1:2" x14ac:dyDescent="0.3">
      <c r="A1536" s="40" t="s">
        <v>93</v>
      </c>
      <c r="B1536" s="19"/>
    </row>
    <row r="1537" spans="1:2" x14ac:dyDescent="0.3">
      <c r="A1537" s="41" t="s">
        <v>99</v>
      </c>
      <c r="B1537" s="19">
        <v>234876</v>
      </c>
    </row>
    <row r="1538" spans="1:2" x14ac:dyDescent="0.3">
      <c r="A1538" s="41" t="s">
        <v>97</v>
      </c>
      <c r="B1538" s="19">
        <v>268704</v>
      </c>
    </row>
    <row r="1539" spans="1:2" x14ac:dyDescent="0.3">
      <c r="A1539" s="41" t="s">
        <v>96</v>
      </c>
      <c r="B1539" s="19">
        <v>259900</v>
      </c>
    </row>
    <row r="1540" spans="1:2" x14ac:dyDescent="0.3">
      <c r="A1540" s="41" t="s">
        <v>100</v>
      </c>
      <c r="B1540" s="19">
        <v>256632</v>
      </c>
    </row>
    <row r="1541" spans="1:2" x14ac:dyDescent="0.3">
      <c r="A1541" s="40" t="s">
        <v>89</v>
      </c>
      <c r="B1541" s="19"/>
    </row>
    <row r="1542" spans="1:2" x14ac:dyDescent="0.3">
      <c r="A1542" s="41" t="s">
        <v>99</v>
      </c>
      <c r="B1542" s="19">
        <v>79904</v>
      </c>
    </row>
    <row r="1543" spans="1:2" x14ac:dyDescent="0.3">
      <c r="A1543" s="41" t="s">
        <v>97</v>
      </c>
      <c r="B1543" s="19">
        <v>137535</v>
      </c>
    </row>
    <row r="1544" spans="1:2" x14ac:dyDescent="0.3">
      <c r="A1544" s="41" t="s">
        <v>98</v>
      </c>
      <c r="B1544" s="19">
        <v>50325</v>
      </c>
    </row>
    <row r="1545" spans="1:2" x14ac:dyDescent="0.3">
      <c r="A1545" s="41" t="s">
        <v>96</v>
      </c>
      <c r="B1545" s="19">
        <v>68808</v>
      </c>
    </row>
    <row r="1546" spans="1:2" x14ac:dyDescent="0.3">
      <c r="A1546" s="41" t="s">
        <v>100</v>
      </c>
      <c r="B1546" s="19">
        <v>139492</v>
      </c>
    </row>
    <row r="1547" spans="1:2" x14ac:dyDescent="0.3">
      <c r="A1547" s="40" t="s">
        <v>84</v>
      </c>
      <c r="B1547" s="19"/>
    </row>
    <row r="1548" spans="1:2" x14ac:dyDescent="0.3">
      <c r="A1548" s="41" t="s">
        <v>99</v>
      </c>
      <c r="B1548" s="19">
        <v>52800</v>
      </c>
    </row>
    <row r="1549" spans="1:2" x14ac:dyDescent="0.3">
      <c r="A1549" s="41" t="s">
        <v>97</v>
      </c>
      <c r="B1549" s="19">
        <v>70656</v>
      </c>
    </row>
    <row r="1550" spans="1:2" x14ac:dyDescent="0.3">
      <c r="A1550" s="41" t="s">
        <v>98</v>
      </c>
      <c r="B1550" s="19">
        <v>26190</v>
      </c>
    </row>
    <row r="1551" spans="1:2" x14ac:dyDescent="0.3">
      <c r="A1551" s="41" t="s">
        <v>96</v>
      </c>
      <c r="B1551" s="19">
        <v>39005</v>
      </c>
    </row>
    <row r="1552" spans="1:2" x14ac:dyDescent="0.3">
      <c r="A1552" s="41" t="s">
        <v>100</v>
      </c>
      <c r="B1552" s="19">
        <v>73080</v>
      </c>
    </row>
    <row r="1553" spans="1:2" x14ac:dyDescent="0.3">
      <c r="A1553" s="40" t="s">
        <v>82</v>
      </c>
      <c r="B1553" s="19"/>
    </row>
    <row r="1554" spans="1:2" x14ac:dyDescent="0.3">
      <c r="A1554" s="41" t="s">
        <v>99</v>
      </c>
      <c r="B1554" s="19">
        <v>52152</v>
      </c>
    </row>
    <row r="1555" spans="1:2" x14ac:dyDescent="0.3">
      <c r="A1555" s="41" t="s">
        <v>97</v>
      </c>
      <c r="B1555" s="19">
        <v>95166</v>
      </c>
    </row>
    <row r="1556" spans="1:2" x14ac:dyDescent="0.3">
      <c r="A1556" s="41" t="s">
        <v>98</v>
      </c>
      <c r="B1556" s="19">
        <v>30268</v>
      </c>
    </row>
    <row r="1557" spans="1:2" x14ac:dyDescent="0.3">
      <c r="A1557" s="41" t="s">
        <v>96</v>
      </c>
      <c r="B1557" s="19">
        <v>49075</v>
      </c>
    </row>
    <row r="1558" spans="1:2" x14ac:dyDescent="0.3">
      <c r="A1558" s="41" t="s">
        <v>100</v>
      </c>
      <c r="B1558" s="19">
        <v>80496</v>
      </c>
    </row>
    <row r="1559" spans="1:2" x14ac:dyDescent="0.3">
      <c r="A1559" s="40" t="s">
        <v>83</v>
      </c>
      <c r="B1559" s="19"/>
    </row>
    <row r="1560" spans="1:2" x14ac:dyDescent="0.3">
      <c r="A1560" s="41" t="s">
        <v>99</v>
      </c>
      <c r="B1560" s="19">
        <v>54416</v>
      </c>
    </row>
    <row r="1561" spans="1:2" x14ac:dyDescent="0.3">
      <c r="A1561" s="41" t="s">
        <v>97</v>
      </c>
      <c r="B1561" s="19">
        <v>82002</v>
      </c>
    </row>
    <row r="1562" spans="1:2" x14ac:dyDescent="0.3">
      <c r="A1562" s="41" t="s">
        <v>96</v>
      </c>
      <c r="B1562" s="19">
        <v>38372</v>
      </c>
    </row>
    <row r="1563" spans="1:2" x14ac:dyDescent="0.3">
      <c r="A1563" s="41" t="s">
        <v>100</v>
      </c>
      <c r="B1563" s="19">
        <v>100035</v>
      </c>
    </row>
    <row r="1564" spans="1:2" x14ac:dyDescent="0.3">
      <c r="A1564" s="40" t="s">
        <v>87</v>
      </c>
      <c r="B1564" s="19"/>
    </row>
    <row r="1565" spans="1:2" x14ac:dyDescent="0.3">
      <c r="A1565" s="41" t="s">
        <v>99</v>
      </c>
      <c r="B1565" s="19">
        <v>118252</v>
      </c>
    </row>
    <row r="1566" spans="1:2" x14ac:dyDescent="0.3">
      <c r="A1566" s="41" t="s">
        <v>97</v>
      </c>
      <c r="B1566" s="19">
        <v>150696</v>
      </c>
    </row>
    <row r="1567" spans="1:2" x14ac:dyDescent="0.3">
      <c r="A1567" s="41" t="s">
        <v>98</v>
      </c>
      <c r="B1567" s="19">
        <v>48576</v>
      </c>
    </row>
    <row r="1568" spans="1:2" x14ac:dyDescent="0.3">
      <c r="A1568" s="41" t="s">
        <v>96</v>
      </c>
      <c r="B1568" s="19">
        <v>54040</v>
      </c>
    </row>
    <row r="1569" spans="1:2" x14ac:dyDescent="0.3">
      <c r="A1569" s="41" t="s">
        <v>100</v>
      </c>
      <c r="B1569" s="19">
        <v>136528</v>
      </c>
    </row>
    <row r="1570" spans="1:2" x14ac:dyDescent="0.3">
      <c r="A1570" s="40" t="s">
        <v>86</v>
      </c>
      <c r="B1570" s="19"/>
    </row>
    <row r="1571" spans="1:2" x14ac:dyDescent="0.3">
      <c r="A1571" s="41" t="s">
        <v>99</v>
      </c>
      <c r="B1571" s="19">
        <v>93840</v>
      </c>
    </row>
    <row r="1572" spans="1:2" x14ac:dyDescent="0.3">
      <c r="A1572" s="41" t="s">
        <v>97</v>
      </c>
      <c r="B1572" s="19">
        <v>158862</v>
      </c>
    </row>
    <row r="1573" spans="1:2" x14ac:dyDescent="0.3">
      <c r="A1573" s="41" t="s">
        <v>96</v>
      </c>
      <c r="B1573" s="19">
        <v>65493</v>
      </c>
    </row>
    <row r="1574" spans="1:2" x14ac:dyDescent="0.3">
      <c r="A1574" s="41" t="s">
        <v>100</v>
      </c>
      <c r="B1574" s="19">
        <v>146355</v>
      </c>
    </row>
    <row r="1575" spans="1:2" x14ac:dyDescent="0.3">
      <c r="A1575" s="40" t="s">
        <v>81</v>
      </c>
      <c r="B1575" s="19"/>
    </row>
    <row r="1576" spans="1:2" x14ac:dyDescent="0.3">
      <c r="A1576" s="41" t="s">
        <v>99</v>
      </c>
      <c r="B1576" s="19">
        <v>60409</v>
      </c>
    </row>
    <row r="1577" spans="1:2" x14ac:dyDescent="0.3">
      <c r="A1577" s="41" t="s">
        <v>97</v>
      </c>
      <c r="B1577" s="19">
        <v>80598</v>
      </c>
    </row>
    <row r="1578" spans="1:2" x14ac:dyDescent="0.3">
      <c r="A1578" s="41" t="s">
        <v>98</v>
      </c>
      <c r="B1578" s="19">
        <v>29481</v>
      </c>
    </row>
    <row r="1579" spans="1:2" x14ac:dyDescent="0.3">
      <c r="A1579" s="41" t="s">
        <v>96</v>
      </c>
      <c r="B1579" s="19">
        <v>36047</v>
      </c>
    </row>
    <row r="1580" spans="1:2" x14ac:dyDescent="0.3">
      <c r="A1580" s="41" t="s">
        <v>100</v>
      </c>
      <c r="B1580" s="19">
        <v>74235</v>
      </c>
    </row>
    <row r="1581" spans="1:2" x14ac:dyDescent="0.3">
      <c r="A1581" s="40" t="s">
        <v>94</v>
      </c>
      <c r="B1581" s="19"/>
    </row>
    <row r="1582" spans="1:2" x14ac:dyDescent="0.3">
      <c r="A1582" s="41" t="s">
        <v>99</v>
      </c>
      <c r="B1582" s="19">
        <v>239904</v>
      </c>
    </row>
    <row r="1583" spans="1:2" x14ac:dyDescent="0.3">
      <c r="A1583" s="41" t="s">
        <v>97</v>
      </c>
      <c r="B1583" s="19">
        <v>292620</v>
      </c>
    </row>
    <row r="1584" spans="1:2" x14ac:dyDescent="0.3">
      <c r="A1584" s="41" t="s">
        <v>96</v>
      </c>
      <c r="B1584" s="19">
        <v>319424</v>
      </c>
    </row>
    <row r="1585" spans="1:2" x14ac:dyDescent="0.3">
      <c r="A1585" s="41" t="s">
        <v>100</v>
      </c>
      <c r="B1585" s="19">
        <v>282576</v>
      </c>
    </row>
    <row r="1586" spans="1:2" x14ac:dyDescent="0.3">
      <c r="A1586" s="39">
        <v>45446</v>
      </c>
      <c r="B1586" s="19">
        <v>6872201</v>
      </c>
    </row>
    <row r="1587" spans="1:2" x14ac:dyDescent="0.3">
      <c r="A1587" s="40" t="s">
        <v>95</v>
      </c>
      <c r="B1587" s="19"/>
    </row>
    <row r="1588" spans="1:2" x14ac:dyDescent="0.3">
      <c r="A1588" s="41" t="s">
        <v>97</v>
      </c>
      <c r="B1588" s="19">
        <v>67480</v>
      </c>
    </row>
    <row r="1589" spans="1:2" x14ac:dyDescent="0.3">
      <c r="A1589" s="41" t="s">
        <v>96</v>
      </c>
      <c r="B1589" s="19">
        <v>71250</v>
      </c>
    </row>
    <row r="1590" spans="1:2" x14ac:dyDescent="0.3">
      <c r="A1590" s="41" t="s">
        <v>100</v>
      </c>
      <c r="B1590" s="19">
        <v>58751</v>
      </c>
    </row>
    <row r="1591" spans="1:2" x14ac:dyDescent="0.3">
      <c r="A1591" s="40" t="s">
        <v>80</v>
      </c>
      <c r="B1591" s="19"/>
    </row>
    <row r="1592" spans="1:2" x14ac:dyDescent="0.3">
      <c r="A1592" s="41" t="s">
        <v>99</v>
      </c>
      <c r="B1592" s="19">
        <v>51600</v>
      </c>
    </row>
    <row r="1593" spans="1:2" x14ac:dyDescent="0.3">
      <c r="A1593" s="41" t="s">
        <v>97</v>
      </c>
      <c r="B1593" s="19">
        <v>87016</v>
      </c>
    </row>
    <row r="1594" spans="1:2" x14ac:dyDescent="0.3">
      <c r="A1594" s="41" t="s">
        <v>98</v>
      </c>
      <c r="B1594" s="19">
        <v>26883</v>
      </c>
    </row>
    <row r="1595" spans="1:2" x14ac:dyDescent="0.3">
      <c r="A1595" s="41" t="s">
        <v>96</v>
      </c>
      <c r="B1595" s="19">
        <v>36480</v>
      </c>
    </row>
    <row r="1596" spans="1:2" x14ac:dyDescent="0.3">
      <c r="A1596" s="41" t="s">
        <v>100</v>
      </c>
      <c r="B1596" s="19">
        <v>89919</v>
      </c>
    </row>
    <row r="1597" spans="1:2" x14ac:dyDescent="0.3">
      <c r="A1597" s="40" t="s">
        <v>88</v>
      </c>
      <c r="B1597" s="19"/>
    </row>
    <row r="1598" spans="1:2" x14ac:dyDescent="0.3">
      <c r="A1598" s="41" t="s">
        <v>99</v>
      </c>
      <c r="B1598" s="19">
        <v>107738</v>
      </c>
    </row>
    <row r="1599" spans="1:2" x14ac:dyDescent="0.3">
      <c r="A1599" s="41" t="s">
        <v>97</v>
      </c>
      <c r="B1599" s="19">
        <v>140390</v>
      </c>
    </row>
    <row r="1600" spans="1:2" x14ac:dyDescent="0.3">
      <c r="A1600" s="41" t="s">
        <v>98</v>
      </c>
      <c r="B1600" s="19">
        <v>45353</v>
      </c>
    </row>
    <row r="1601" spans="1:2" x14ac:dyDescent="0.3">
      <c r="A1601" s="41" t="s">
        <v>96</v>
      </c>
      <c r="B1601" s="19">
        <v>72162</v>
      </c>
    </row>
    <row r="1602" spans="1:2" x14ac:dyDescent="0.3">
      <c r="A1602" s="41" t="s">
        <v>100</v>
      </c>
      <c r="B1602" s="19">
        <v>157785</v>
      </c>
    </row>
    <row r="1603" spans="1:2" x14ac:dyDescent="0.3">
      <c r="A1603" s="40" t="s">
        <v>92</v>
      </c>
      <c r="B1603" s="19"/>
    </row>
    <row r="1604" spans="1:2" x14ac:dyDescent="0.3">
      <c r="A1604" s="41" t="s">
        <v>99</v>
      </c>
      <c r="B1604" s="19">
        <v>248677</v>
      </c>
    </row>
    <row r="1605" spans="1:2" x14ac:dyDescent="0.3">
      <c r="A1605" s="41" t="s">
        <v>97</v>
      </c>
      <c r="B1605" s="19">
        <v>330525</v>
      </c>
    </row>
    <row r="1606" spans="1:2" x14ac:dyDescent="0.3">
      <c r="A1606" s="41" t="s">
        <v>96</v>
      </c>
      <c r="B1606" s="19">
        <v>295680</v>
      </c>
    </row>
    <row r="1607" spans="1:2" x14ac:dyDescent="0.3">
      <c r="A1607" s="41" t="s">
        <v>100</v>
      </c>
      <c r="B1607" s="19">
        <v>258300</v>
      </c>
    </row>
    <row r="1608" spans="1:2" x14ac:dyDescent="0.3">
      <c r="A1608" s="40" t="s">
        <v>93</v>
      </c>
      <c r="B1608" s="19"/>
    </row>
    <row r="1609" spans="1:2" x14ac:dyDescent="0.3">
      <c r="A1609" s="41" t="s">
        <v>99</v>
      </c>
      <c r="B1609" s="19">
        <v>221450</v>
      </c>
    </row>
    <row r="1610" spans="1:2" x14ac:dyDescent="0.3">
      <c r="A1610" s="41" t="s">
        <v>97</v>
      </c>
      <c r="B1610" s="19">
        <v>260728</v>
      </c>
    </row>
    <row r="1611" spans="1:2" x14ac:dyDescent="0.3">
      <c r="A1611" s="41" t="s">
        <v>96</v>
      </c>
      <c r="B1611" s="19">
        <v>318298</v>
      </c>
    </row>
    <row r="1612" spans="1:2" x14ac:dyDescent="0.3">
      <c r="A1612" s="41" t="s">
        <v>100</v>
      </c>
      <c r="B1612" s="19">
        <v>299012</v>
      </c>
    </row>
    <row r="1613" spans="1:2" x14ac:dyDescent="0.3">
      <c r="A1613" s="40" t="s">
        <v>89</v>
      </c>
      <c r="B1613" s="19"/>
    </row>
    <row r="1614" spans="1:2" x14ac:dyDescent="0.3">
      <c r="A1614" s="41" t="s">
        <v>99</v>
      </c>
      <c r="B1614" s="19">
        <v>80729</v>
      </c>
    </row>
    <row r="1615" spans="1:2" x14ac:dyDescent="0.3">
      <c r="A1615" s="41" t="s">
        <v>97</v>
      </c>
      <c r="B1615" s="19">
        <v>127368</v>
      </c>
    </row>
    <row r="1616" spans="1:2" x14ac:dyDescent="0.3">
      <c r="A1616" s="41" t="s">
        <v>98</v>
      </c>
      <c r="B1616" s="19">
        <v>55266</v>
      </c>
    </row>
    <row r="1617" spans="1:2" x14ac:dyDescent="0.3">
      <c r="A1617" s="41" t="s">
        <v>96</v>
      </c>
      <c r="B1617" s="19">
        <v>62807</v>
      </c>
    </row>
    <row r="1618" spans="1:2" x14ac:dyDescent="0.3">
      <c r="A1618" s="41" t="s">
        <v>100</v>
      </c>
      <c r="B1618" s="19">
        <v>118825</v>
      </c>
    </row>
    <row r="1619" spans="1:2" x14ac:dyDescent="0.3">
      <c r="A1619" s="40" t="s">
        <v>84</v>
      </c>
      <c r="B1619" s="19"/>
    </row>
    <row r="1620" spans="1:2" x14ac:dyDescent="0.3">
      <c r="A1620" s="41" t="s">
        <v>99</v>
      </c>
      <c r="B1620" s="19">
        <v>54704</v>
      </c>
    </row>
    <row r="1621" spans="1:2" x14ac:dyDescent="0.3">
      <c r="A1621" s="41" t="s">
        <v>97</v>
      </c>
      <c r="B1621" s="19">
        <v>61937</v>
      </c>
    </row>
    <row r="1622" spans="1:2" x14ac:dyDescent="0.3">
      <c r="A1622" s="41" t="s">
        <v>98</v>
      </c>
      <c r="B1622" s="19">
        <v>21520</v>
      </c>
    </row>
    <row r="1623" spans="1:2" x14ac:dyDescent="0.3">
      <c r="A1623" s="41" t="s">
        <v>96</v>
      </c>
      <c r="B1623" s="19">
        <v>32428</v>
      </c>
    </row>
    <row r="1624" spans="1:2" x14ac:dyDescent="0.3">
      <c r="A1624" s="41" t="s">
        <v>100</v>
      </c>
      <c r="B1624" s="19">
        <v>64005</v>
      </c>
    </row>
    <row r="1625" spans="1:2" x14ac:dyDescent="0.3">
      <c r="A1625" s="40" t="s">
        <v>82</v>
      </c>
      <c r="B1625" s="19"/>
    </row>
    <row r="1626" spans="1:2" x14ac:dyDescent="0.3">
      <c r="A1626" s="41" t="s">
        <v>99</v>
      </c>
      <c r="B1626" s="19">
        <v>61567</v>
      </c>
    </row>
    <row r="1627" spans="1:2" x14ac:dyDescent="0.3">
      <c r="A1627" s="41" t="s">
        <v>97</v>
      </c>
      <c r="B1627" s="19">
        <v>87014</v>
      </c>
    </row>
    <row r="1628" spans="1:2" x14ac:dyDescent="0.3">
      <c r="A1628" s="41" t="s">
        <v>98</v>
      </c>
      <c r="B1628" s="19">
        <v>29192</v>
      </c>
    </row>
    <row r="1629" spans="1:2" x14ac:dyDescent="0.3">
      <c r="A1629" s="41" t="s">
        <v>96</v>
      </c>
      <c r="B1629" s="19">
        <v>44200</v>
      </c>
    </row>
    <row r="1630" spans="1:2" x14ac:dyDescent="0.3">
      <c r="A1630" s="41" t="s">
        <v>100</v>
      </c>
      <c r="B1630" s="19">
        <v>82992</v>
      </c>
    </row>
    <row r="1631" spans="1:2" x14ac:dyDescent="0.3">
      <c r="A1631" s="40" t="s">
        <v>83</v>
      </c>
      <c r="B1631" s="19"/>
    </row>
    <row r="1632" spans="1:2" x14ac:dyDescent="0.3">
      <c r="A1632" s="41" t="s">
        <v>99</v>
      </c>
      <c r="B1632" s="19">
        <v>70168</v>
      </c>
    </row>
    <row r="1633" spans="1:2" x14ac:dyDescent="0.3">
      <c r="A1633" s="41" t="s">
        <v>97</v>
      </c>
      <c r="B1633" s="19">
        <v>110982</v>
      </c>
    </row>
    <row r="1634" spans="1:2" x14ac:dyDescent="0.3">
      <c r="A1634" s="41" t="s">
        <v>96</v>
      </c>
      <c r="B1634" s="19">
        <v>41382</v>
      </c>
    </row>
    <row r="1635" spans="1:2" x14ac:dyDescent="0.3">
      <c r="A1635" s="41" t="s">
        <v>100</v>
      </c>
      <c r="B1635" s="19">
        <v>97227</v>
      </c>
    </row>
    <row r="1636" spans="1:2" x14ac:dyDescent="0.3">
      <c r="A1636" s="40" t="s">
        <v>87</v>
      </c>
      <c r="B1636" s="19"/>
    </row>
    <row r="1637" spans="1:2" x14ac:dyDescent="0.3">
      <c r="A1637" s="41" t="s">
        <v>99</v>
      </c>
      <c r="B1637" s="19">
        <v>87129</v>
      </c>
    </row>
    <row r="1638" spans="1:2" x14ac:dyDescent="0.3">
      <c r="A1638" s="41" t="s">
        <v>97</v>
      </c>
      <c r="B1638" s="19">
        <v>175352</v>
      </c>
    </row>
    <row r="1639" spans="1:2" x14ac:dyDescent="0.3">
      <c r="A1639" s="41" t="s">
        <v>98</v>
      </c>
      <c r="B1639" s="19">
        <v>56260</v>
      </c>
    </row>
    <row r="1640" spans="1:2" x14ac:dyDescent="0.3">
      <c r="A1640" s="41" t="s">
        <v>96</v>
      </c>
      <c r="B1640" s="19">
        <v>72771</v>
      </c>
    </row>
    <row r="1641" spans="1:2" x14ac:dyDescent="0.3">
      <c r="A1641" s="41" t="s">
        <v>100</v>
      </c>
      <c r="B1641" s="19">
        <v>145040</v>
      </c>
    </row>
    <row r="1642" spans="1:2" x14ac:dyDescent="0.3">
      <c r="A1642" s="40" t="s">
        <v>86</v>
      </c>
      <c r="B1642" s="19"/>
    </row>
    <row r="1643" spans="1:2" x14ac:dyDescent="0.3">
      <c r="A1643" s="41" t="s">
        <v>99</v>
      </c>
      <c r="B1643" s="19">
        <v>100640</v>
      </c>
    </row>
    <row r="1644" spans="1:2" x14ac:dyDescent="0.3">
      <c r="A1644" s="41" t="s">
        <v>97</v>
      </c>
      <c r="B1644" s="19">
        <v>126990</v>
      </c>
    </row>
    <row r="1645" spans="1:2" x14ac:dyDescent="0.3">
      <c r="A1645" s="41" t="s">
        <v>96</v>
      </c>
      <c r="B1645" s="19">
        <v>56225</v>
      </c>
    </row>
    <row r="1646" spans="1:2" x14ac:dyDescent="0.3">
      <c r="A1646" s="41" t="s">
        <v>100</v>
      </c>
      <c r="B1646" s="19">
        <v>126658</v>
      </c>
    </row>
    <row r="1647" spans="1:2" x14ac:dyDescent="0.3">
      <c r="A1647" s="40" t="s">
        <v>81</v>
      </c>
      <c r="B1647" s="19"/>
    </row>
    <row r="1648" spans="1:2" x14ac:dyDescent="0.3">
      <c r="A1648" s="41" t="s">
        <v>99</v>
      </c>
      <c r="B1648" s="19">
        <v>62000</v>
      </c>
    </row>
    <row r="1649" spans="1:2" x14ac:dyDescent="0.3">
      <c r="A1649" s="41" t="s">
        <v>97</v>
      </c>
      <c r="B1649" s="19">
        <v>93936</v>
      </c>
    </row>
    <row r="1650" spans="1:2" x14ac:dyDescent="0.3">
      <c r="A1650" s="41" t="s">
        <v>98</v>
      </c>
      <c r="B1650" s="19">
        <v>25201</v>
      </c>
    </row>
    <row r="1651" spans="1:2" x14ac:dyDescent="0.3">
      <c r="A1651" s="41" t="s">
        <v>96</v>
      </c>
      <c r="B1651" s="19">
        <v>36225</v>
      </c>
    </row>
    <row r="1652" spans="1:2" x14ac:dyDescent="0.3">
      <c r="A1652" s="41" t="s">
        <v>100</v>
      </c>
      <c r="B1652" s="19">
        <v>79040</v>
      </c>
    </row>
    <row r="1653" spans="1:2" x14ac:dyDescent="0.3">
      <c r="A1653" s="40" t="s">
        <v>94</v>
      </c>
      <c r="B1653" s="19"/>
    </row>
    <row r="1654" spans="1:2" x14ac:dyDescent="0.3">
      <c r="A1654" s="41" t="s">
        <v>99</v>
      </c>
      <c r="B1654" s="19">
        <v>203032</v>
      </c>
    </row>
    <row r="1655" spans="1:2" x14ac:dyDescent="0.3">
      <c r="A1655" s="41" t="s">
        <v>97</v>
      </c>
      <c r="B1655" s="19">
        <v>271880</v>
      </c>
    </row>
    <row r="1656" spans="1:2" x14ac:dyDescent="0.3">
      <c r="A1656" s="41" t="s">
        <v>96</v>
      </c>
      <c r="B1656" s="19">
        <v>334092</v>
      </c>
    </row>
    <row r="1657" spans="1:2" x14ac:dyDescent="0.3">
      <c r="A1657" s="41" t="s">
        <v>100</v>
      </c>
      <c r="B1657" s="19">
        <v>269940</v>
      </c>
    </row>
    <row r="1658" spans="1:2" x14ac:dyDescent="0.3">
      <c r="A1658" s="39">
        <v>45453</v>
      </c>
      <c r="B1658" s="19">
        <v>7044450</v>
      </c>
    </row>
    <row r="1659" spans="1:2" x14ac:dyDescent="0.3">
      <c r="A1659" s="40" t="s">
        <v>95</v>
      </c>
      <c r="B1659" s="19"/>
    </row>
    <row r="1660" spans="1:2" x14ac:dyDescent="0.3">
      <c r="A1660" s="41" t="s">
        <v>97</v>
      </c>
      <c r="B1660" s="19">
        <v>69078</v>
      </c>
    </row>
    <row r="1661" spans="1:2" x14ac:dyDescent="0.3">
      <c r="A1661" s="41" t="s">
        <v>96</v>
      </c>
      <c r="B1661" s="19">
        <v>71307</v>
      </c>
    </row>
    <row r="1662" spans="1:2" x14ac:dyDescent="0.3">
      <c r="A1662" s="41" t="s">
        <v>100</v>
      </c>
      <c r="B1662" s="19">
        <v>64638</v>
      </c>
    </row>
    <row r="1663" spans="1:2" x14ac:dyDescent="0.3">
      <c r="A1663" s="40" t="s">
        <v>80</v>
      </c>
      <c r="B1663" s="19"/>
    </row>
    <row r="1664" spans="1:2" x14ac:dyDescent="0.3">
      <c r="A1664" s="41" t="s">
        <v>99</v>
      </c>
      <c r="B1664" s="19">
        <v>54717</v>
      </c>
    </row>
    <row r="1665" spans="1:2" x14ac:dyDescent="0.3">
      <c r="A1665" s="41" t="s">
        <v>97</v>
      </c>
      <c r="B1665" s="19">
        <v>87910</v>
      </c>
    </row>
    <row r="1666" spans="1:2" x14ac:dyDescent="0.3">
      <c r="A1666" s="41" t="s">
        <v>98</v>
      </c>
      <c r="B1666" s="19">
        <v>28336</v>
      </c>
    </row>
    <row r="1667" spans="1:2" x14ac:dyDescent="0.3">
      <c r="A1667" s="41" t="s">
        <v>96</v>
      </c>
      <c r="B1667" s="19">
        <v>34691</v>
      </c>
    </row>
    <row r="1668" spans="1:2" x14ac:dyDescent="0.3">
      <c r="A1668" s="41" t="s">
        <v>100</v>
      </c>
      <c r="B1668" s="19">
        <v>86140</v>
      </c>
    </row>
    <row r="1669" spans="1:2" x14ac:dyDescent="0.3">
      <c r="A1669" s="40" t="s">
        <v>88</v>
      </c>
      <c r="B1669" s="19"/>
    </row>
    <row r="1670" spans="1:2" x14ac:dyDescent="0.3">
      <c r="A1670" s="41" t="s">
        <v>99</v>
      </c>
      <c r="B1670" s="19">
        <v>119480</v>
      </c>
    </row>
    <row r="1671" spans="1:2" x14ac:dyDescent="0.3">
      <c r="A1671" s="41" t="s">
        <v>97</v>
      </c>
      <c r="B1671" s="19">
        <v>166428</v>
      </c>
    </row>
    <row r="1672" spans="1:2" x14ac:dyDescent="0.3">
      <c r="A1672" s="41" t="s">
        <v>98</v>
      </c>
      <c r="B1672" s="19">
        <v>52459</v>
      </c>
    </row>
    <row r="1673" spans="1:2" x14ac:dyDescent="0.3">
      <c r="A1673" s="41" t="s">
        <v>96</v>
      </c>
      <c r="B1673" s="19">
        <v>71444</v>
      </c>
    </row>
    <row r="1674" spans="1:2" x14ac:dyDescent="0.3">
      <c r="A1674" s="41" t="s">
        <v>100</v>
      </c>
      <c r="B1674" s="19">
        <v>231420</v>
      </c>
    </row>
    <row r="1675" spans="1:2" x14ac:dyDescent="0.3">
      <c r="A1675" s="40" t="s">
        <v>92</v>
      </c>
      <c r="B1675" s="19"/>
    </row>
    <row r="1676" spans="1:2" x14ac:dyDescent="0.3">
      <c r="A1676" s="41" t="s">
        <v>99</v>
      </c>
      <c r="B1676" s="19">
        <v>214471</v>
      </c>
    </row>
    <row r="1677" spans="1:2" x14ac:dyDescent="0.3">
      <c r="A1677" s="41" t="s">
        <v>97</v>
      </c>
      <c r="B1677" s="19">
        <v>287560</v>
      </c>
    </row>
    <row r="1678" spans="1:2" x14ac:dyDescent="0.3">
      <c r="A1678" s="41" t="s">
        <v>96</v>
      </c>
      <c r="B1678" s="19">
        <v>320340</v>
      </c>
    </row>
    <row r="1679" spans="1:2" x14ac:dyDescent="0.3">
      <c r="A1679" s="41" t="s">
        <v>100</v>
      </c>
      <c r="B1679" s="19">
        <v>273586</v>
      </c>
    </row>
    <row r="1680" spans="1:2" x14ac:dyDescent="0.3">
      <c r="A1680" s="40" t="s">
        <v>93</v>
      </c>
      <c r="B1680" s="19"/>
    </row>
    <row r="1681" spans="1:2" x14ac:dyDescent="0.3">
      <c r="A1681" s="41" t="s">
        <v>99</v>
      </c>
      <c r="B1681" s="19">
        <v>262191</v>
      </c>
    </row>
    <row r="1682" spans="1:2" x14ac:dyDescent="0.3">
      <c r="A1682" s="41" t="s">
        <v>97</v>
      </c>
      <c r="B1682" s="19">
        <v>270864</v>
      </c>
    </row>
    <row r="1683" spans="1:2" x14ac:dyDescent="0.3">
      <c r="A1683" s="41" t="s">
        <v>96</v>
      </c>
      <c r="B1683" s="19">
        <v>320602</v>
      </c>
    </row>
    <row r="1684" spans="1:2" x14ac:dyDescent="0.3">
      <c r="A1684" s="41" t="s">
        <v>100</v>
      </c>
      <c r="B1684" s="19">
        <v>281792</v>
      </c>
    </row>
    <row r="1685" spans="1:2" x14ac:dyDescent="0.3">
      <c r="A1685" s="40" t="s">
        <v>89</v>
      </c>
      <c r="B1685" s="19"/>
    </row>
    <row r="1686" spans="1:2" x14ac:dyDescent="0.3">
      <c r="A1686" s="41" t="s">
        <v>99</v>
      </c>
      <c r="B1686" s="19">
        <v>81266</v>
      </c>
    </row>
    <row r="1687" spans="1:2" x14ac:dyDescent="0.3">
      <c r="A1687" s="41" t="s">
        <v>97</v>
      </c>
      <c r="B1687" s="19">
        <v>125628</v>
      </c>
    </row>
    <row r="1688" spans="1:2" x14ac:dyDescent="0.3">
      <c r="A1688" s="41" t="s">
        <v>98</v>
      </c>
      <c r="B1688" s="19">
        <v>54717</v>
      </c>
    </row>
    <row r="1689" spans="1:2" x14ac:dyDescent="0.3">
      <c r="A1689" s="41" t="s">
        <v>96</v>
      </c>
      <c r="B1689" s="19">
        <v>52052</v>
      </c>
    </row>
    <row r="1690" spans="1:2" x14ac:dyDescent="0.3">
      <c r="A1690" s="41" t="s">
        <v>100</v>
      </c>
      <c r="B1690" s="19">
        <v>128450</v>
      </c>
    </row>
    <row r="1691" spans="1:2" x14ac:dyDescent="0.3">
      <c r="A1691" s="40" t="s">
        <v>84</v>
      </c>
      <c r="B1691" s="19"/>
    </row>
    <row r="1692" spans="1:2" x14ac:dyDescent="0.3">
      <c r="A1692" s="41" t="s">
        <v>99</v>
      </c>
      <c r="B1692" s="19">
        <v>52272</v>
      </c>
    </row>
    <row r="1693" spans="1:2" x14ac:dyDescent="0.3">
      <c r="A1693" s="41" t="s">
        <v>97</v>
      </c>
      <c r="B1693" s="19">
        <v>76544</v>
      </c>
    </row>
    <row r="1694" spans="1:2" x14ac:dyDescent="0.3">
      <c r="A1694" s="41" t="s">
        <v>98</v>
      </c>
      <c r="B1694" s="19">
        <v>22680</v>
      </c>
    </row>
    <row r="1695" spans="1:2" x14ac:dyDescent="0.3">
      <c r="A1695" s="41" t="s">
        <v>96</v>
      </c>
      <c r="B1695" s="19">
        <v>30935</v>
      </c>
    </row>
    <row r="1696" spans="1:2" x14ac:dyDescent="0.3">
      <c r="A1696" s="41" t="s">
        <v>100</v>
      </c>
      <c r="B1696" s="19">
        <v>68900</v>
      </c>
    </row>
    <row r="1697" spans="1:2" x14ac:dyDescent="0.3">
      <c r="A1697" s="40" t="s">
        <v>82</v>
      </c>
      <c r="B1697" s="19"/>
    </row>
    <row r="1698" spans="1:2" x14ac:dyDescent="0.3">
      <c r="A1698" s="41" t="s">
        <v>99</v>
      </c>
      <c r="B1698" s="19">
        <v>70196</v>
      </c>
    </row>
    <row r="1699" spans="1:2" x14ac:dyDescent="0.3">
      <c r="A1699" s="41" t="s">
        <v>97</v>
      </c>
      <c r="B1699" s="19">
        <v>82006</v>
      </c>
    </row>
    <row r="1700" spans="1:2" x14ac:dyDescent="0.3">
      <c r="A1700" s="41" t="s">
        <v>98</v>
      </c>
      <c r="B1700" s="19">
        <v>31525</v>
      </c>
    </row>
    <row r="1701" spans="1:2" x14ac:dyDescent="0.3">
      <c r="A1701" s="41" t="s">
        <v>96</v>
      </c>
      <c r="B1701" s="19">
        <v>37950</v>
      </c>
    </row>
    <row r="1702" spans="1:2" x14ac:dyDescent="0.3">
      <c r="A1702" s="41" t="s">
        <v>100</v>
      </c>
      <c r="B1702" s="19">
        <v>81326</v>
      </c>
    </row>
    <row r="1703" spans="1:2" x14ac:dyDescent="0.3">
      <c r="A1703" s="40" t="s">
        <v>83</v>
      </c>
      <c r="B1703" s="19"/>
    </row>
    <row r="1704" spans="1:2" x14ac:dyDescent="0.3">
      <c r="A1704" s="41" t="s">
        <v>99</v>
      </c>
      <c r="B1704" s="19">
        <v>73390</v>
      </c>
    </row>
    <row r="1705" spans="1:2" x14ac:dyDescent="0.3">
      <c r="A1705" s="41" t="s">
        <v>97</v>
      </c>
      <c r="B1705" s="19">
        <v>109999</v>
      </c>
    </row>
    <row r="1706" spans="1:2" x14ac:dyDescent="0.3">
      <c r="A1706" s="41" t="s">
        <v>96</v>
      </c>
      <c r="B1706" s="19">
        <v>45500</v>
      </c>
    </row>
    <row r="1707" spans="1:2" x14ac:dyDescent="0.3">
      <c r="A1707" s="41" t="s">
        <v>100</v>
      </c>
      <c r="B1707" s="19">
        <v>121104</v>
      </c>
    </row>
    <row r="1708" spans="1:2" x14ac:dyDescent="0.3">
      <c r="A1708" s="40" t="s">
        <v>87</v>
      </c>
      <c r="B1708" s="19"/>
    </row>
    <row r="1709" spans="1:2" x14ac:dyDescent="0.3">
      <c r="A1709" s="41" t="s">
        <v>99</v>
      </c>
      <c r="B1709" s="19">
        <v>102460</v>
      </c>
    </row>
    <row r="1710" spans="1:2" x14ac:dyDescent="0.3">
      <c r="A1710" s="41" t="s">
        <v>97</v>
      </c>
      <c r="B1710" s="19">
        <v>138531</v>
      </c>
    </row>
    <row r="1711" spans="1:2" x14ac:dyDescent="0.3">
      <c r="A1711" s="41" t="s">
        <v>98</v>
      </c>
      <c r="B1711" s="19">
        <v>61248</v>
      </c>
    </row>
    <row r="1712" spans="1:2" x14ac:dyDescent="0.3">
      <c r="A1712" s="41" t="s">
        <v>96</v>
      </c>
      <c r="B1712" s="19">
        <v>82944</v>
      </c>
    </row>
    <row r="1713" spans="1:2" x14ac:dyDescent="0.3">
      <c r="A1713" s="41" t="s">
        <v>100</v>
      </c>
      <c r="B1713" s="19">
        <v>176456</v>
      </c>
    </row>
    <row r="1714" spans="1:2" x14ac:dyDescent="0.3">
      <c r="A1714" s="40" t="s">
        <v>86</v>
      </c>
      <c r="B1714" s="19"/>
    </row>
    <row r="1715" spans="1:2" x14ac:dyDescent="0.3">
      <c r="A1715" s="41" t="s">
        <v>99</v>
      </c>
      <c r="B1715" s="19">
        <v>114070</v>
      </c>
    </row>
    <row r="1716" spans="1:2" x14ac:dyDescent="0.3">
      <c r="A1716" s="41" t="s">
        <v>97</v>
      </c>
      <c r="B1716" s="19">
        <v>137445</v>
      </c>
    </row>
    <row r="1717" spans="1:2" x14ac:dyDescent="0.3">
      <c r="A1717" s="41" t="s">
        <v>96</v>
      </c>
      <c r="B1717" s="19">
        <v>50982</v>
      </c>
    </row>
    <row r="1718" spans="1:2" x14ac:dyDescent="0.3">
      <c r="A1718" s="41" t="s">
        <v>100</v>
      </c>
      <c r="B1718" s="19">
        <v>107236</v>
      </c>
    </row>
    <row r="1719" spans="1:2" x14ac:dyDescent="0.3">
      <c r="A1719" s="40" t="s">
        <v>81</v>
      </c>
      <c r="B1719" s="19"/>
    </row>
    <row r="1720" spans="1:2" x14ac:dyDescent="0.3">
      <c r="A1720" s="41" t="s">
        <v>99</v>
      </c>
      <c r="B1720" s="19">
        <v>56856</v>
      </c>
    </row>
    <row r="1721" spans="1:2" x14ac:dyDescent="0.3">
      <c r="A1721" s="41" t="s">
        <v>97</v>
      </c>
      <c r="B1721" s="19">
        <v>73990</v>
      </c>
    </row>
    <row r="1722" spans="1:2" x14ac:dyDescent="0.3">
      <c r="A1722" s="41" t="s">
        <v>98</v>
      </c>
      <c r="B1722" s="19">
        <v>24548</v>
      </c>
    </row>
    <row r="1723" spans="1:2" x14ac:dyDescent="0.3">
      <c r="A1723" s="41" t="s">
        <v>96</v>
      </c>
      <c r="B1723" s="19">
        <v>43924</v>
      </c>
    </row>
    <row r="1724" spans="1:2" x14ac:dyDescent="0.3">
      <c r="A1724" s="41" t="s">
        <v>100</v>
      </c>
      <c r="B1724" s="19">
        <v>85466</v>
      </c>
    </row>
    <row r="1725" spans="1:2" x14ac:dyDescent="0.3">
      <c r="A1725" s="40" t="s">
        <v>94</v>
      </c>
      <c r="B1725" s="19"/>
    </row>
    <row r="1726" spans="1:2" x14ac:dyDescent="0.3">
      <c r="A1726" s="41" t="s">
        <v>99</v>
      </c>
      <c r="B1726" s="19">
        <v>223695</v>
      </c>
    </row>
    <row r="1727" spans="1:2" x14ac:dyDescent="0.3">
      <c r="A1727" s="41" t="s">
        <v>97</v>
      </c>
      <c r="B1727" s="19">
        <v>287625</v>
      </c>
    </row>
    <row r="1728" spans="1:2" x14ac:dyDescent="0.3">
      <c r="A1728" s="41" t="s">
        <v>96</v>
      </c>
      <c r="B1728" s="19">
        <v>318780</v>
      </c>
    </row>
    <row r="1729" spans="1:2" x14ac:dyDescent="0.3">
      <c r="A1729" s="41" t="s">
        <v>100</v>
      </c>
      <c r="B1729" s="19">
        <v>242300</v>
      </c>
    </row>
    <row r="1730" spans="1:2" x14ac:dyDescent="0.3">
      <c r="A1730" s="39">
        <v>45460</v>
      </c>
      <c r="B1730" s="19">
        <v>7016487</v>
      </c>
    </row>
    <row r="1731" spans="1:2" x14ac:dyDescent="0.3">
      <c r="A1731" s="40" t="s">
        <v>95</v>
      </c>
      <c r="B1731" s="19"/>
    </row>
    <row r="1732" spans="1:2" x14ac:dyDescent="0.3">
      <c r="A1732" s="41" t="s">
        <v>97</v>
      </c>
      <c r="B1732" s="19">
        <v>62964</v>
      </c>
    </row>
    <row r="1733" spans="1:2" x14ac:dyDescent="0.3">
      <c r="A1733" s="41" t="s">
        <v>96</v>
      </c>
      <c r="B1733" s="19">
        <v>82420</v>
      </c>
    </row>
    <row r="1734" spans="1:2" x14ac:dyDescent="0.3">
      <c r="A1734" s="41" t="s">
        <v>100</v>
      </c>
      <c r="B1734" s="19">
        <v>65016</v>
      </c>
    </row>
    <row r="1735" spans="1:2" x14ac:dyDescent="0.3">
      <c r="A1735" s="40" t="s">
        <v>80</v>
      </c>
      <c r="B1735" s="19"/>
    </row>
    <row r="1736" spans="1:2" x14ac:dyDescent="0.3">
      <c r="A1736" s="41" t="s">
        <v>99</v>
      </c>
      <c r="B1736" s="19">
        <v>63900</v>
      </c>
    </row>
    <row r="1737" spans="1:2" x14ac:dyDescent="0.3">
      <c r="A1737" s="41" t="s">
        <v>97</v>
      </c>
      <c r="B1737" s="19">
        <v>79086</v>
      </c>
    </row>
    <row r="1738" spans="1:2" x14ac:dyDescent="0.3">
      <c r="A1738" s="41" t="s">
        <v>98</v>
      </c>
      <c r="B1738" s="19">
        <v>26265</v>
      </c>
    </row>
    <row r="1739" spans="1:2" x14ac:dyDescent="0.3">
      <c r="A1739" s="41" t="s">
        <v>96</v>
      </c>
      <c r="B1739" s="19">
        <v>47124</v>
      </c>
    </row>
    <row r="1740" spans="1:2" x14ac:dyDescent="0.3">
      <c r="A1740" s="41" t="s">
        <v>100</v>
      </c>
      <c r="B1740" s="19">
        <v>80282</v>
      </c>
    </row>
    <row r="1741" spans="1:2" x14ac:dyDescent="0.3">
      <c r="A1741" s="40" t="s">
        <v>88</v>
      </c>
      <c r="B1741" s="19"/>
    </row>
    <row r="1742" spans="1:2" x14ac:dyDescent="0.3">
      <c r="A1742" s="41" t="s">
        <v>99</v>
      </c>
      <c r="B1742" s="19">
        <v>119439</v>
      </c>
    </row>
    <row r="1743" spans="1:2" x14ac:dyDescent="0.3">
      <c r="A1743" s="41" t="s">
        <v>97</v>
      </c>
      <c r="B1743" s="19">
        <v>160197</v>
      </c>
    </row>
    <row r="1744" spans="1:2" x14ac:dyDescent="0.3">
      <c r="A1744" s="41" t="s">
        <v>98</v>
      </c>
      <c r="B1744" s="19">
        <v>50218</v>
      </c>
    </row>
    <row r="1745" spans="1:2" x14ac:dyDescent="0.3">
      <c r="A1745" s="41" t="s">
        <v>96</v>
      </c>
      <c r="B1745" s="19">
        <v>83790</v>
      </c>
    </row>
    <row r="1746" spans="1:2" x14ac:dyDescent="0.3">
      <c r="A1746" s="41" t="s">
        <v>100</v>
      </c>
      <c r="B1746" s="19">
        <v>210045</v>
      </c>
    </row>
    <row r="1747" spans="1:2" x14ac:dyDescent="0.3">
      <c r="A1747" s="40" t="s">
        <v>92</v>
      </c>
      <c r="B1747" s="19"/>
    </row>
    <row r="1748" spans="1:2" x14ac:dyDescent="0.3">
      <c r="A1748" s="41" t="s">
        <v>99</v>
      </c>
      <c r="B1748" s="19">
        <v>206115</v>
      </c>
    </row>
    <row r="1749" spans="1:2" x14ac:dyDescent="0.3">
      <c r="A1749" s="41" t="s">
        <v>97</v>
      </c>
      <c r="B1749" s="19">
        <v>294405</v>
      </c>
    </row>
    <row r="1750" spans="1:2" x14ac:dyDescent="0.3">
      <c r="A1750" s="41" t="s">
        <v>96</v>
      </c>
      <c r="B1750" s="19">
        <v>300216</v>
      </c>
    </row>
    <row r="1751" spans="1:2" x14ac:dyDescent="0.3">
      <c r="A1751" s="41" t="s">
        <v>100</v>
      </c>
      <c r="B1751" s="19">
        <v>269308</v>
      </c>
    </row>
    <row r="1752" spans="1:2" x14ac:dyDescent="0.3">
      <c r="A1752" s="40" t="s">
        <v>93</v>
      </c>
      <c r="B1752" s="19"/>
    </row>
    <row r="1753" spans="1:2" x14ac:dyDescent="0.3">
      <c r="A1753" s="41" t="s">
        <v>99</v>
      </c>
      <c r="B1753" s="19">
        <v>235244</v>
      </c>
    </row>
    <row r="1754" spans="1:2" x14ac:dyDescent="0.3">
      <c r="A1754" s="41" t="s">
        <v>97</v>
      </c>
      <c r="B1754" s="19">
        <v>240240</v>
      </c>
    </row>
    <row r="1755" spans="1:2" x14ac:dyDescent="0.3">
      <c r="A1755" s="41" t="s">
        <v>96</v>
      </c>
      <c r="B1755" s="19">
        <v>302760</v>
      </c>
    </row>
    <row r="1756" spans="1:2" x14ac:dyDescent="0.3">
      <c r="A1756" s="41" t="s">
        <v>100</v>
      </c>
      <c r="B1756" s="19">
        <v>311426</v>
      </c>
    </row>
    <row r="1757" spans="1:2" x14ac:dyDescent="0.3">
      <c r="A1757" s="40" t="s">
        <v>89</v>
      </c>
      <c r="B1757" s="19"/>
    </row>
    <row r="1758" spans="1:2" x14ac:dyDescent="0.3">
      <c r="A1758" s="41" t="s">
        <v>99</v>
      </c>
      <c r="B1758" s="19">
        <v>81087</v>
      </c>
    </row>
    <row r="1759" spans="1:2" x14ac:dyDescent="0.3">
      <c r="A1759" s="41" t="s">
        <v>97</v>
      </c>
      <c r="B1759" s="19">
        <v>158166</v>
      </c>
    </row>
    <row r="1760" spans="1:2" x14ac:dyDescent="0.3">
      <c r="A1760" s="41" t="s">
        <v>98</v>
      </c>
      <c r="B1760" s="19">
        <v>39494</v>
      </c>
    </row>
    <row r="1761" spans="1:2" x14ac:dyDescent="0.3">
      <c r="A1761" s="41" t="s">
        <v>96</v>
      </c>
      <c r="B1761" s="19">
        <v>73017</v>
      </c>
    </row>
    <row r="1762" spans="1:2" x14ac:dyDescent="0.3">
      <c r="A1762" s="41" t="s">
        <v>100</v>
      </c>
      <c r="B1762" s="19">
        <v>164500</v>
      </c>
    </row>
    <row r="1763" spans="1:2" x14ac:dyDescent="0.3">
      <c r="A1763" s="40" t="s">
        <v>84</v>
      </c>
      <c r="B1763" s="19"/>
    </row>
    <row r="1764" spans="1:2" x14ac:dyDescent="0.3">
      <c r="A1764" s="41" t="s">
        <v>99</v>
      </c>
      <c r="B1764" s="19">
        <v>57240</v>
      </c>
    </row>
    <row r="1765" spans="1:2" x14ac:dyDescent="0.3">
      <c r="A1765" s="41" t="s">
        <v>97</v>
      </c>
      <c r="B1765" s="19">
        <v>92520</v>
      </c>
    </row>
    <row r="1766" spans="1:2" x14ac:dyDescent="0.3">
      <c r="A1766" s="41" t="s">
        <v>98</v>
      </c>
      <c r="B1766" s="19">
        <v>23134</v>
      </c>
    </row>
    <row r="1767" spans="1:2" x14ac:dyDescent="0.3">
      <c r="A1767" s="41" t="s">
        <v>96</v>
      </c>
      <c r="B1767" s="19">
        <v>30935</v>
      </c>
    </row>
    <row r="1768" spans="1:2" x14ac:dyDescent="0.3">
      <c r="A1768" s="41" t="s">
        <v>100</v>
      </c>
      <c r="B1768" s="19">
        <v>70448</v>
      </c>
    </row>
    <row r="1769" spans="1:2" x14ac:dyDescent="0.3">
      <c r="A1769" s="40" t="s">
        <v>82</v>
      </c>
      <c r="B1769" s="19"/>
    </row>
    <row r="1770" spans="1:2" x14ac:dyDescent="0.3">
      <c r="A1770" s="41" t="s">
        <v>99</v>
      </c>
      <c r="B1770" s="19">
        <v>59840</v>
      </c>
    </row>
    <row r="1771" spans="1:2" x14ac:dyDescent="0.3">
      <c r="A1771" s="41" t="s">
        <v>97</v>
      </c>
      <c r="B1771" s="19">
        <v>77250</v>
      </c>
    </row>
    <row r="1772" spans="1:2" x14ac:dyDescent="0.3">
      <c r="A1772" s="41" t="s">
        <v>98</v>
      </c>
      <c r="B1772" s="19">
        <v>29610</v>
      </c>
    </row>
    <row r="1773" spans="1:2" x14ac:dyDescent="0.3">
      <c r="A1773" s="41" t="s">
        <v>96</v>
      </c>
      <c r="B1773" s="19">
        <v>38280</v>
      </c>
    </row>
    <row r="1774" spans="1:2" x14ac:dyDescent="0.3">
      <c r="A1774" s="41" t="s">
        <v>100</v>
      </c>
      <c r="B1774" s="19">
        <v>89112</v>
      </c>
    </row>
    <row r="1775" spans="1:2" x14ac:dyDescent="0.3">
      <c r="A1775" s="40" t="s">
        <v>83</v>
      </c>
      <c r="B1775" s="19"/>
    </row>
    <row r="1776" spans="1:2" x14ac:dyDescent="0.3">
      <c r="A1776" s="41" t="s">
        <v>99</v>
      </c>
      <c r="B1776" s="19">
        <v>64610</v>
      </c>
    </row>
    <row r="1777" spans="1:2" x14ac:dyDescent="0.3">
      <c r="A1777" s="41" t="s">
        <v>97</v>
      </c>
      <c r="B1777" s="19">
        <v>104794</v>
      </c>
    </row>
    <row r="1778" spans="1:2" x14ac:dyDescent="0.3">
      <c r="A1778" s="41" t="s">
        <v>96</v>
      </c>
      <c r="B1778" s="19">
        <v>45018</v>
      </c>
    </row>
    <row r="1779" spans="1:2" x14ac:dyDescent="0.3">
      <c r="A1779" s="41" t="s">
        <v>100</v>
      </c>
      <c r="B1779" s="19">
        <v>104135</v>
      </c>
    </row>
    <row r="1780" spans="1:2" x14ac:dyDescent="0.3">
      <c r="A1780" s="40" t="s">
        <v>87</v>
      </c>
      <c r="B1780" s="19"/>
    </row>
    <row r="1781" spans="1:2" x14ac:dyDescent="0.3">
      <c r="A1781" s="41" t="s">
        <v>99</v>
      </c>
      <c r="B1781" s="19">
        <v>130900</v>
      </c>
    </row>
    <row r="1782" spans="1:2" x14ac:dyDescent="0.3">
      <c r="A1782" s="41" t="s">
        <v>97</v>
      </c>
      <c r="B1782" s="19">
        <v>177814</v>
      </c>
    </row>
    <row r="1783" spans="1:2" x14ac:dyDescent="0.3">
      <c r="A1783" s="41" t="s">
        <v>98</v>
      </c>
      <c r="B1783" s="19">
        <v>50496</v>
      </c>
    </row>
    <row r="1784" spans="1:2" x14ac:dyDescent="0.3">
      <c r="A1784" s="41" t="s">
        <v>96</v>
      </c>
      <c r="B1784" s="19">
        <v>68378</v>
      </c>
    </row>
    <row r="1785" spans="1:2" x14ac:dyDescent="0.3">
      <c r="A1785" s="41" t="s">
        <v>100</v>
      </c>
      <c r="B1785" s="19">
        <v>116104</v>
      </c>
    </row>
    <row r="1786" spans="1:2" x14ac:dyDescent="0.3">
      <c r="A1786" s="40" t="s">
        <v>86</v>
      </c>
      <c r="B1786" s="19"/>
    </row>
    <row r="1787" spans="1:2" x14ac:dyDescent="0.3">
      <c r="A1787" s="41" t="s">
        <v>99</v>
      </c>
      <c r="B1787" s="19">
        <v>108836</v>
      </c>
    </row>
    <row r="1788" spans="1:2" x14ac:dyDescent="0.3">
      <c r="A1788" s="41" t="s">
        <v>97</v>
      </c>
      <c r="B1788" s="19">
        <v>148004</v>
      </c>
    </row>
    <row r="1789" spans="1:2" x14ac:dyDescent="0.3">
      <c r="A1789" s="41" t="s">
        <v>96</v>
      </c>
      <c r="B1789" s="19">
        <v>63124</v>
      </c>
    </row>
    <row r="1790" spans="1:2" x14ac:dyDescent="0.3">
      <c r="A1790" s="41" t="s">
        <v>100</v>
      </c>
      <c r="B1790" s="19">
        <v>124905</v>
      </c>
    </row>
    <row r="1791" spans="1:2" x14ac:dyDescent="0.3">
      <c r="A1791" s="40" t="s">
        <v>81</v>
      </c>
      <c r="B1791" s="19"/>
    </row>
    <row r="1792" spans="1:2" x14ac:dyDescent="0.3">
      <c r="A1792" s="41" t="s">
        <v>99</v>
      </c>
      <c r="B1792" s="19">
        <v>55180</v>
      </c>
    </row>
    <row r="1793" spans="1:2" x14ac:dyDescent="0.3">
      <c r="A1793" s="41" t="s">
        <v>97</v>
      </c>
      <c r="B1793" s="19">
        <v>73264</v>
      </c>
    </row>
    <row r="1794" spans="1:2" x14ac:dyDescent="0.3">
      <c r="A1794" s="41" t="s">
        <v>98</v>
      </c>
      <c r="B1794" s="19">
        <v>28072</v>
      </c>
    </row>
    <row r="1795" spans="1:2" x14ac:dyDescent="0.3">
      <c r="A1795" s="41" t="s">
        <v>96</v>
      </c>
      <c r="B1795" s="19">
        <v>31482</v>
      </c>
    </row>
    <row r="1796" spans="1:2" x14ac:dyDescent="0.3">
      <c r="A1796" s="41" t="s">
        <v>100</v>
      </c>
      <c r="B1796" s="19">
        <v>92714</v>
      </c>
    </row>
    <row r="1797" spans="1:2" x14ac:dyDescent="0.3">
      <c r="A1797" s="40" t="s">
        <v>94</v>
      </c>
      <c r="B1797" s="19"/>
    </row>
    <row r="1798" spans="1:2" x14ac:dyDescent="0.3">
      <c r="A1798" s="41" t="s">
        <v>99</v>
      </c>
      <c r="B1798" s="19">
        <v>217096</v>
      </c>
    </row>
    <row r="1799" spans="1:2" x14ac:dyDescent="0.3">
      <c r="A1799" s="41" t="s">
        <v>97</v>
      </c>
      <c r="B1799" s="19">
        <v>247707</v>
      </c>
    </row>
    <row r="1800" spans="1:2" x14ac:dyDescent="0.3">
      <c r="A1800" s="41" t="s">
        <v>96</v>
      </c>
      <c r="B1800" s="19">
        <v>300251</v>
      </c>
    </row>
    <row r="1801" spans="1:2" x14ac:dyDescent="0.3">
      <c r="A1801" s="41" t="s">
        <v>100</v>
      </c>
      <c r="B1801" s="19">
        <v>288510</v>
      </c>
    </row>
    <row r="1802" spans="1:2" x14ac:dyDescent="0.3">
      <c r="A1802" s="39">
        <v>45467</v>
      </c>
      <c r="B1802" s="19">
        <v>7165423</v>
      </c>
    </row>
    <row r="1803" spans="1:2" x14ac:dyDescent="0.3">
      <c r="A1803" s="40" t="s">
        <v>95</v>
      </c>
      <c r="B1803" s="19"/>
    </row>
    <row r="1804" spans="1:2" x14ac:dyDescent="0.3">
      <c r="A1804" s="41" t="s">
        <v>97</v>
      </c>
      <c r="B1804" s="19">
        <v>70682</v>
      </c>
    </row>
    <row r="1805" spans="1:2" x14ac:dyDescent="0.3">
      <c r="A1805" s="41" t="s">
        <v>96</v>
      </c>
      <c r="B1805" s="19">
        <v>80128</v>
      </c>
    </row>
    <row r="1806" spans="1:2" x14ac:dyDescent="0.3">
      <c r="A1806" s="41" t="s">
        <v>100</v>
      </c>
      <c r="B1806" s="19">
        <v>61608</v>
      </c>
    </row>
    <row r="1807" spans="1:2" x14ac:dyDescent="0.3">
      <c r="A1807" s="40" t="s">
        <v>80</v>
      </c>
      <c r="B1807" s="19"/>
    </row>
    <row r="1808" spans="1:2" x14ac:dyDescent="0.3">
      <c r="A1808" s="41" t="s">
        <v>99</v>
      </c>
      <c r="B1808" s="19">
        <v>49933</v>
      </c>
    </row>
    <row r="1809" spans="1:2" x14ac:dyDescent="0.3">
      <c r="A1809" s="41" t="s">
        <v>97</v>
      </c>
      <c r="B1809" s="19">
        <v>90258</v>
      </c>
    </row>
    <row r="1810" spans="1:2" x14ac:dyDescent="0.3">
      <c r="A1810" s="41" t="s">
        <v>98</v>
      </c>
      <c r="B1810" s="19">
        <v>22792</v>
      </c>
    </row>
    <row r="1811" spans="1:2" x14ac:dyDescent="0.3">
      <c r="A1811" s="41" t="s">
        <v>96</v>
      </c>
      <c r="B1811" s="19">
        <v>39116</v>
      </c>
    </row>
    <row r="1812" spans="1:2" x14ac:dyDescent="0.3">
      <c r="A1812" s="41" t="s">
        <v>100</v>
      </c>
      <c r="B1812" s="19">
        <v>96104</v>
      </c>
    </row>
    <row r="1813" spans="1:2" x14ac:dyDescent="0.3">
      <c r="A1813" s="40" t="s">
        <v>88</v>
      </c>
      <c r="B1813" s="19"/>
    </row>
    <row r="1814" spans="1:2" x14ac:dyDescent="0.3">
      <c r="A1814" s="41" t="s">
        <v>99</v>
      </c>
      <c r="B1814" s="19">
        <v>124630</v>
      </c>
    </row>
    <row r="1815" spans="1:2" x14ac:dyDescent="0.3">
      <c r="A1815" s="41" t="s">
        <v>97</v>
      </c>
      <c r="B1815" s="19">
        <v>144632</v>
      </c>
    </row>
    <row r="1816" spans="1:2" x14ac:dyDescent="0.3">
      <c r="A1816" s="41" t="s">
        <v>98</v>
      </c>
      <c r="B1816" s="19">
        <v>60112</v>
      </c>
    </row>
    <row r="1817" spans="1:2" x14ac:dyDescent="0.3">
      <c r="A1817" s="41" t="s">
        <v>96</v>
      </c>
      <c r="B1817" s="19">
        <v>95056</v>
      </c>
    </row>
    <row r="1818" spans="1:2" x14ac:dyDescent="0.3">
      <c r="A1818" s="41" t="s">
        <v>100</v>
      </c>
      <c r="B1818" s="19">
        <v>137700</v>
      </c>
    </row>
    <row r="1819" spans="1:2" x14ac:dyDescent="0.3">
      <c r="A1819" s="40" t="s">
        <v>92</v>
      </c>
      <c r="B1819" s="19"/>
    </row>
    <row r="1820" spans="1:2" x14ac:dyDescent="0.3">
      <c r="A1820" s="41" t="s">
        <v>99</v>
      </c>
      <c r="B1820" s="19">
        <v>274456</v>
      </c>
    </row>
    <row r="1821" spans="1:2" x14ac:dyDescent="0.3">
      <c r="A1821" s="41" t="s">
        <v>97</v>
      </c>
      <c r="B1821" s="19">
        <v>298758</v>
      </c>
    </row>
    <row r="1822" spans="1:2" x14ac:dyDescent="0.3">
      <c r="A1822" s="41" t="s">
        <v>96</v>
      </c>
      <c r="B1822" s="19">
        <v>322680</v>
      </c>
    </row>
    <row r="1823" spans="1:2" x14ac:dyDescent="0.3">
      <c r="A1823" s="41" t="s">
        <v>100</v>
      </c>
      <c r="B1823" s="19">
        <v>293037</v>
      </c>
    </row>
    <row r="1824" spans="1:2" x14ac:dyDescent="0.3">
      <c r="A1824" s="40" t="s">
        <v>93</v>
      </c>
      <c r="B1824" s="19"/>
    </row>
    <row r="1825" spans="1:2" x14ac:dyDescent="0.3">
      <c r="A1825" s="41" t="s">
        <v>99</v>
      </c>
      <c r="B1825" s="19">
        <v>210043</v>
      </c>
    </row>
    <row r="1826" spans="1:2" x14ac:dyDescent="0.3">
      <c r="A1826" s="41" t="s">
        <v>97</v>
      </c>
      <c r="B1826" s="19">
        <v>266060</v>
      </c>
    </row>
    <row r="1827" spans="1:2" x14ac:dyDescent="0.3">
      <c r="A1827" s="41" t="s">
        <v>96</v>
      </c>
      <c r="B1827" s="19">
        <v>325500</v>
      </c>
    </row>
    <row r="1828" spans="1:2" x14ac:dyDescent="0.3">
      <c r="A1828" s="41" t="s">
        <v>100</v>
      </c>
      <c r="B1828" s="19">
        <v>320896</v>
      </c>
    </row>
    <row r="1829" spans="1:2" x14ac:dyDescent="0.3">
      <c r="A1829" s="40" t="s">
        <v>89</v>
      </c>
      <c r="B1829" s="19"/>
    </row>
    <row r="1830" spans="1:2" x14ac:dyDescent="0.3">
      <c r="A1830" s="41" t="s">
        <v>99</v>
      </c>
      <c r="B1830" s="19">
        <v>96111</v>
      </c>
    </row>
    <row r="1831" spans="1:2" x14ac:dyDescent="0.3">
      <c r="A1831" s="41" t="s">
        <v>97</v>
      </c>
      <c r="B1831" s="19">
        <v>184450</v>
      </c>
    </row>
    <row r="1832" spans="1:2" x14ac:dyDescent="0.3">
      <c r="A1832" s="41" t="s">
        <v>98</v>
      </c>
      <c r="B1832" s="19">
        <v>54900</v>
      </c>
    </row>
    <row r="1833" spans="1:2" x14ac:dyDescent="0.3">
      <c r="A1833" s="41" t="s">
        <v>96</v>
      </c>
      <c r="B1833" s="19">
        <v>64261</v>
      </c>
    </row>
    <row r="1834" spans="1:2" x14ac:dyDescent="0.3">
      <c r="A1834" s="41" t="s">
        <v>100</v>
      </c>
      <c r="B1834" s="19">
        <v>152600</v>
      </c>
    </row>
    <row r="1835" spans="1:2" x14ac:dyDescent="0.3">
      <c r="A1835" s="40" t="s">
        <v>84</v>
      </c>
      <c r="B1835" s="19"/>
    </row>
    <row r="1836" spans="1:2" x14ac:dyDescent="0.3">
      <c r="A1836" s="41" t="s">
        <v>99</v>
      </c>
      <c r="B1836" s="19">
        <v>57505</v>
      </c>
    </row>
    <row r="1837" spans="1:2" x14ac:dyDescent="0.3">
      <c r="A1837" s="41" t="s">
        <v>97</v>
      </c>
      <c r="B1837" s="19">
        <v>78642</v>
      </c>
    </row>
    <row r="1838" spans="1:2" x14ac:dyDescent="0.3">
      <c r="A1838" s="41" t="s">
        <v>98</v>
      </c>
      <c r="B1838" s="19">
        <v>31552</v>
      </c>
    </row>
    <row r="1839" spans="1:2" x14ac:dyDescent="0.3">
      <c r="A1839" s="41" t="s">
        <v>96</v>
      </c>
      <c r="B1839" s="19">
        <v>33875</v>
      </c>
    </row>
    <row r="1840" spans="1:2" x14ac:dyDescent="0.3">
      <c r="A1840" s="41" t="s">
        <v>100</v>
      </c>
      <c r="B1840" s="19">
        <v>68376</v>
      </c>
    </row>
    <row r="1841" spans="1:2" x14ac:dyDescent="0.3">
      <c r="A1841" s="40" t="s">
        <v>82</v>
      </c>
      <c r="B1841" s="19"/>
    </row>
    <row r="1842" spans="1:2" x14ac:dyDescent="0.3">
      <c r="A1842" s="41" t="s">
        <v>99</v>
      </c>
      <c r="B1842" s="19">
        <v>68160</v>
      </c>
    </row>
    <row r="1843" spans="1:2" x14ac:dyDescent="0.3">
      <c r="A1843" s="41" t="s">
        <v>97</v>
      </c>
      <c r="B1843" s="19">
        <v>93600</v>
      </c>
    </row>
    <row r="1844" spans="1:2" x14ac:dyDescent="0.3">
      <c r="A1844" s="41" t="s">
        <v>98</v>
      </c>
      <c r="B1844" s="19">
        <v>30783</v>
      </c>
    </row>
    <row r="1845" spans="1:2" x14ac:dyDescent="0.3">
      <c r="A1845" s="41" t="s">
        <v>96</v>
      </c>
      <c r="B1845" s="19">
        <v>43875</v>
      </c>
    </row>
    <row r="1846" spans="1:2" x14ac:dyDescent="0.3">
      <c r="A1846" s="41" t="s">
        <v>100</v>
      </c>
      <c r="B1846" s="19">
        <v>87920</v>
      </c>
    </row>
    <row r="1847" spans="1:2" x14ac:dyDescent="0.3">
      <c r="A1847" s="40" t="s">
        <v>83</v>
      </c>
      <c r="B1847" s="19"/>
    </row>
    <row r="1848" spans="1:2" x14ac:dyDescent="0.3">
      <c r="A1848" s="41" t="s">
        <v>99</v>
      </c>
      <c r="B1848" s="19">
        <v>63012</v>
      </c>
    </row>
    <row r="1849" spans="1:2" x14ac:dyDescent="0.3">
      <c r="A1849" s="41" t="s">
        <v>97</v>
      </c>
      <c r="B1849" s="19">
        <v>119025</v>
      </c>
    </row>
    <row r="1850" spans="1:2" x14ac:dyDescent="0.3">
      <c r="A1850" s="41" t="s">
        <v>96</v>
      </c>
      <c r="B1850" s="19">
        <v>47320</v>
      </c>
    </row>
    <row r="1851" spans="1:2" x14ac:dyDescent="0.3">
      <c r="A1851" s="41" t="s">
        <v>100</v>
      </c>
      <c r="B1851" s="19">
        <v>94850</v>
      </c>
    </row>
    <row r="1852" spans="1:2" x14ac:dyDescent="0.3">
      <c r="A1852" s="40" t="s">
        <v>87</v>
      </c>
      <c r="B1852" s="19"/>
    </row>
    <row r="1853" spans="1:2" x14ac:dyDescent="0.3">
      <c r="A1853" s="41" t="s">
        <v>99</v>
      </c>
      <c r="B1853" s="19">
        <v>99225</v>
      </c>
    </row>
    <row r="1854" spans="1:2" x14ac:dyDescent="0.3">
      <c r="A1854" s="41" t="s">
        <v>97</v>
      </c>
      <c r="B1854" s="19">
        <v>137264</v>
      </c>
    </row>
    <row r="1855" spans="1:2" x14ac:dyDescent="0.3">
      <c r="A1855" s="41" t="s">
        <v>98</v>
      </c>
      <c r="B1855" s="19">
        <v>39936</v>
      </c>
    </row>
    <row r="1856" spans="1:2" x14ac:dyDescent="0.3">
      <c r="A1856" s="41" t="s">
        <v>96</v>
      </c>
      <c r="B1856" s="19">
        <v>59401</v>
      </c>
    </row>
    <row r="1857" spans="1:2" x14ac:dyDescent="0.3">
      <c r="A1857" s="41" t="s">
        <v>100</v>
      </c>
      <c r="B1857" s="19">
        <v>150609</v>
      </c>
    </row>
    <row r="1858" spans="1:2" x14ac:dyDescent="0.3">
      <c r="A1858" s="40" t="s">
        <v>86</v>
      </c>
      <c r="B1858" s="19"/>
    </row>
    <row r="1859" spans="1:2" x14ac:dyDescent="0.3">
      <c r="A1859" s="41" t="s">
        <v>99</v>
      </c>
      <c r="B1859" s="19">
        <v>92105</v>
      </c>
    </row>
    <row r="1860" spans="1:2" x14ac:dyDescent="0.3">
      <c r="A1860" s="41" t="s">
        <v>97</v>
      </c>
      <c r="B1860" s="19">
        <v>151140</v>
      </c>
    </row>
    <row r="1861" spans="1:2" x14ac:dyDescent="0.3">
      <c r="A1861" s="41" t="s">
        <v>96</v>
      </c>
      <c r="B1861" s="19">
        <v>68284</v>
      </c>
    </row>
    <row r="1862" spans="1:2" x14ac:dyDescent="0.3">
      <c r="A1862" s="41" t="s">
        <v>100</v>
      </c>
      <c r="B1862" s="19">
        <v>107402</v>
      </c>
    </row>
    <row r="1863" spans="1:2" x14ac:dyDescent="0.3">
      <c r="A1863" s="40" t="s">
        <v>81</v>
      </c>
      <c r="B1863" s="19"/>
    </row>
    <row r="1864" spans="1:2" x14ac:dyDescent="0.3">
      <c r="A1864" s="41" t="s">
        <v>99</v>
      </c>
      <c r="B1864" s="19">
        <v>56238</v>
      </c>
    </row>
    <row r="1865" spans="1:2" x14ac:dyDescent="0.3">
      <c r="A1865" s="41" t="s">
        <v>97</v>
      </c>
      <c r="B1865" s="19">
        <v>94500</v>
      </c>
    </row>
    <row r="1866" spans="1:2" x14ac:dyDescent="0.3">
      <c r="A1866" s="41" t="s">
        <v>98</v>
      </c>
      <c r="B1866" s="19">
        <v>26712</v>
      </c>
    </row>
    <row r="1867" spans="1:2" x14ac:dyDescent="0.3">
      <c r="A1867" s="41" t="s">
        <v>96</v>
      </c>
      <c r="B1867" s="19">
        <v>40635</v>
      </c>
    </row>
    <row r="1868" spans="1:2" x14ac:dyDescent="0.3">
      <c r="A1868" s="41" t="s">
        <v>100</v>
      </c>
      <c r="B1868" s="19">
        <v>93328</v>
      </c>
    </row>
    <row r="1869" spans="1:2" x14ac:dyDescent="0.3">
      <c r="A1869" s="40" t="s">
        <v>94</v>
      </c>
      <c r="B1869" s="19"/>
    </row>
    <row r="1870" spans="1:2" x14ac:dyDescent="0.3">
      <c r="A1870" s="41" t="s">
        <v>99</v>
      </c>
      <c r="B1870" s="19">
        <v>223020</v>
      </c>
    </row>
    <row r="1871" spans="1:2" x14ac:dyDescent="0.3">
      <c r="A1871" s="41" t="s">
        <v>97</v>
      </c>
      <c r="B1871" s="19">
        <v>264330</v>
      </c>
    </row>
    <row r="1872" spans="1:2" x14ac:dyDescent="0.3">
      <c r="A1872" s="41" t="s">
        <v>96</v>
      </c>
      <c r="B1872" s="19">
        <v>310856</v>
      </c>
    </row>
    <row r="1873" spans="1:2" x14ac:dyDescent="0.3">
      <c r="A1873" s="41" t="s">
        <v>100</v>
      </c>
      <c r="B1873" s="19">
        <v>295440</v>
      </c>
    </row>
    <row r="1874" spans="1:2" x14ac:dyDescent="0.3">
      <c r="A1874" s="39">
        <v>45474</v>
      </c>
      <c r="B1874" s="19">
        <v>6877159</v>
      </c>
    </row>
    <row r="1875" spans="1:2" x14ac:dyDescent="0.3">
      <c r="A1875" s="40" t="s">
        <v>95</v>
      </c>
      <c r="B1875" s="19"/>
    </row>
    <row r="1876" spans="1:2" x14ac:dyDescent="0.3">
      <c r="A1876" s="41" t="s">
        <v>97</v>
      </c>
      <c r="B1876" s="19">
        <v>60792</v>
      </c>
    </row>
    <row r="1877" spans="1:2" x14ac:dyDescent="0.3">
      <c r="A1877" s="41" t="s">
        <v>96</v>
      </c>
      <c r="B1877" s="19">
        <v>73691</v>
      </c>
    </row>
    <row r="1878" spans="1:2" x14ac:dyDescent="0.3">
      <c r="A1878" s="41" t="s">
        <v>100</v>
      </c>
      <c r="B1878" s="19">
        <v>70564</v>
      </c>
    </row>
    <row r="1879" spans="1:2" x14ac:dyDescent="0.3">
      <c r="A1879" s="40" t="s">
        <v>80</v>
      </c>
      <c r="B1879" s="19"/>
    </row>
    <row r="1880" spans="1:2" x14ac:dyDescent="0.3">
      <c r="A1880" s="41" t="s">
        <v>99</v>
      </c>
      <c r="B1880" s="19">
        <v>53400</v>
      </c>
    </row>
    <row r="1881" spans="1:2" x14ac:dyDescent="0.3">
      <c r="A1881" s="41" t="s">
        <v>97</v>
      </c>
      <c r="B1881" s="19">
        <v>79716</v>
      </c>
    </row>
    <row r="1882" spans="1:2" x14ac:dyDescent="0.3">
      <c r="A1882" s="41" t="s">
        <v>98</v>
      </c>
      <c r="B1882" s="19">
        <v>25092</v>
      </c>
    </row>
    <row r="1883" spans="1:2" x14ac:dyDescent="0.3">
      <c r="A1883" s="41" t="s">
        <v>96</v>
      </c>
      <c r="B1883" s="19">
        <v>40870</v>
      </c>
    </row>
    <row r="1884" spans="1:2" x14ac:dyDescent="0.3">
      <c r="A1884" s="41" t="s">
        <v>100</v>
      </c>
      <c r="B1884" s="19">
        <v>71832</v>
      </c>
    </row>
    <row r="1885" spans="1:2" x14ac:dyDescent="0.3">
      <c r="A1885" s="40" t="s">
        <v>88</v>
      </c>
      <c r="B1885" s="19"/>
    </row>
    <row r="1886" spans="1:2" x14ac:dyDescent="0.3">
      <c r="A1886" s="41" t="s">
        <v>99</v>
      </c>
      <c r="B1886" s="19">
        <v>112194</v>
      </c>
    </row>
    <row r="1887" spans="1:2" x14ac:dyDescent="0.3">
      <c r="A1887" s="41" t="s">
        <v>97</v>
      </c>
      <c r="B1887" s="19">
        <v>151668</v>
      </c>
    </row>
    <row r="1888" spans="1:2" x14ac:dyDescent="0.3">
      <c r="A1888" s="41" t="s">
        <v>98</v>
      </c>
      <c r="B1888" s="19">
        <v>55071</v>
      </c>
    </row>
    <row r="1889" spans="1:2" x14ac:dyDescent="0.3">
      <c r="A1889" s="41" t="s">
        <v>96</v>
      </c>
      <c r="B1889" s="19">
        <v>77437</v>
      </c>
    </row>
    <row r="1890" spans="1:2" x14ac:dyDescent="0.3">
      <c r="A1890" s="41" t="s">
        <v>100</v>
      </c>
      <c r="B1890" s="19">
        <v>146730</v>
      </c>
    </row>
    <row r="1891" spans="1:2" x14ac:dyDescent="0.3">
      <c r="A1891" s="40" t="s">
        <v>92</v>
      </c>
      <c r="B1891" s="19"/>
    </row>
    <row r="1892" spans="1:2" x14ac:dyDescent="0.3">
      <c r="A1892" s="41" t="s">
        <v>99</v>
      </c>
      <c r="B1892" s="19">
        <v>238545</v>
      </c>
    </row>
    <row r="1893" spans="1:2" x14ac:dyDescent="0.3">
      <c r="A1893" s="41" t="s">
        <v>97</v>
      </c>
      <c r="B1893" s="19">
        <v>282755</v>
      </c>
    </row>
    <row r="1894" spans="1:2" x14ac:dyDescent="0.3">
      <c r="A1894" s="41" t="s">
        <v>96</v>
      </c>
      <c r="B1894" s="19">
        <v>298704</v>
      </c>
    </row>
    <row r="1895" spans="1:2" x14ac:dyDescent="0.3">
      <c r="A1895" s="41" t="s">
        <v>100</v>
      </c>
      <c r="B1895" s="19">
        <v>260600</v>
      </c>
    </row>
    <row r="1896" spans="1:2" x14ac:dyDescent="0.3">
      <c r="A1896" s="40" t="s">
        <v>93</v>
      </c>
      <c r="B1896" s="19"/>
    </row>
    <row r="1897" spans="1:2" x14ac:dyDescent="0.3">
      <c r="A1897" s="41" t="s">
        <v>99</v>
      </c>
      <c r="B1897" s="19">
        <v>226116</v>
      </c>
    </row>
    <row r="1898" spans="1:2" x14ac:dyDescent="0.3">
      <c r="A1898" s="41" t="s">
        <v>97</v>
      </c>
      <c r="B1898" s="19">
        <v>258284</v>
      </c>
    </row>
    <row r="1899" spans="1:2" x14ac:dyDescent="0.3">
      <c r="A1899" s="41" t="s">
        <v>96</v>
      </c>
      <c r="B1899" s="19">
        <v>342936</v>
      </c>
    </row>
    <row r="1900" spans="1:2" x14ac:dyDescent="0.3">
      <c r="A1900" s="41" t="s">
        <v>100</v>
      </c>
      <c r="B1900" s="19">
        <v>280728</v>
      </c>
    </row>
    <row r="1901" spans="1:2" x14ac:dyDescent="0.3">
      <c r="A1901" s="40" t="s">
        <v>89</v>
      </c>
      <c r="B1901" s="19"/>
    </row>
    <row r="1902" spans="1:2" x14ac:dyDescent="0.3">
      <c r="A1902" s="41" t="s">
        <v>99</v>
      </c>
      <c r="B1902" s="19">
        <v>84429</v>
      </c>
    </row>
    <row r="1903" spans="1:2" x14ac:dyDescent="0.3">
      <c r="A1903" s="41" t="s">
        <v>97</v>
      </c>
      <c r="B1903" s="19">
        <v>120754</v>
      </c>
    </row>
    <row r="1904" spans="1:2" x14ac:dyDescent="0.3">
      <c r="A1904" s="41" t="s">
        <v>98</v>
      </c>
      <c r="B1904" s="19">
        <v>45136</v>
      </c>
    </row>
    <row r="1905" spans="1:2" x14ac:dyDescent="0.3">
      <c r="A1905" s="41" t="s">
        <v>96</v>
      </c>
      <c r="B1905" s="19">
        <v>73710</v>
      </c>
    </row>
    <row r="1906" spans="1:2" x14ac:dyDescent="0.3">
      <c r="A1906" s="41" t="s">
        <v>100</v>
      </c>
      <c r="B1906" s="19">
        <v>116058</v>
      </c>
    </row>
    <row r="1907" spans="1:2" x14ac:dyDescent="0.3">
      <c r="A1907" s="40" t="s">
        <v>84</v>
      </c>
      <c r="B1907" s="19"/>
    </row>
    <row r="1908" spans="1:2" x14ac:dyDescent="0.3">
      <c r="A1908" s="41" t="s">
        <v>99</v>
      </c>
      <c r="B1908" s="19">
        <v>40348</v>
      </c>
    </row>
    <row r="1909" spans="1:2" x14ac:dyDescent="0.3">
      <c r="A1909" s="41" t="s">
        <v>97</v>
      </c>
      <c r="B1909" s="19">
        <v>86190</v>
      </c>
    </row>
    <row r="1910" spans="1:2" x14ac:dyDescent="0.3">
      <c r="A1910" s="41" t="s">
        <v>98</v>
      </c>
      <c r="B1910" s="19">
        <v>28783</v>
      </c>
    </row>
    <row r="1911" spans="1:2" x14ac:dyDescent="0.3">
      <c r="A1911" s="41" t="s">
        <v>96</v>
      </c>
      <c r="B1911" s="19">
        <v>36180</v>
      </c>
    </row>
    <row r="1912" spans="1:2" x14ac:dyDescent="0.3">
      <c r="A1912" s="41" t="s">
        <v>100</v>
      </c>
      <c r="B1912" s="19">
        <v>73759</v>
      </c>
    </row>
    <row r="1913" spans="1:2" x14ac:dyDescent="0.3">
      <c r="A1913" s="40" t="s">
        <v>82</v>
      </c>
      <c r="B1913" s="19"/>
    </row>
    <row r="1914" spans="1:2" x14ac:dyDescent="0.3">
      <c r="A1914" s="41" t="s">
        <v>99</v>
      </c>
      <c r="B1914" s="19">
        <v>57240</v>
      </c>
    </row>
    <row r="1915" spans="1:2" x14ac:dyDescent="0.3">
      <c r="A1915" s="41" t="s">
        <v>97</v>
      </c>
      <c r="B1915" s="19">
        <v>88296</v>
      </c>
    </row>
    <row r="1916" spans="1:2" x14ac:dyDescent="0.3">
      <c r="A1916" s="41" t="s">
        <v>98</v>
      </c>
      <c r="B1916" s="19">
        <v>30644</v>
      </c>
    </row>
    <row r="1917" spans="1:2" x14ac:dyDescent="0.3">
      <c r="A1917" s="41" t="s">
        <v>96</v>
      </c>
      <c r="B1917" s="19">
        <v>37375</v>
      </c>
    </row>
    <row r="1918" spans="1:2" x14ac:dyDescent="0.3">
      <c r="A1918" s="41" t="s">
        <v>100</v>
      </c>
      <c r="B1918" s="19">
        <v>109863</v>
      </c>
    </row>
    <row r="1919" spans="1:2" x14ac:dyDescent="0.3">
      <c r="A1919" s="40" t="s">
        <v>83</v>
      </c>
      <c r="B1919" s="19"/>
    </row>
    <row r="1920" spans="1:2" x14ac:dyDescent="0.3">
      <c r="A1920" s="41" t="s">
        <v>99</v>
      </c>
      <c r="B1920" s="19">
        <v>61404</v>
      </c>
    </row>
    <row r="1921" spans="1:2" x14ac:dyDescent="0.3">
      <c r="A1921" s="41" t="s">
        <v>97</v>
      </c>
      <c r="B1921" s="19">
        <v>90828</v>
      </c>
    </row>
    <row r="1922" spans="1:2" x14ac:dyDescent="0.3">
      <c r="A1922" s="41" t="s">
        <v>96</v>
      </c>
      <c r="B1922" s="19">
        <v>47916</v>
      </c>
    </row>
    <row r="1923" spans="1:2" x14ac:dyDescent="0.3">
      <c r="A1923" s="41" t="s">
        <v>100</v>
      </c>
      <c r="B1923" s="19">
        <v>100252</v>
      </c>
    </row>
    <row r="1924" spans="1:2" x14ac:dyDescent="0.3">
      <c r="A1924" s="40" t="s">
        <v>87</v>
      </c>
      <c r="B1924" s="19"/>
    </row>
    <row r="1925" spans="1:2" x14ac:dyDescent="0.3">
      <c r="A1925" s="41" t="s">
        <v>99</v>
      </c>
      <c r="B1925" s="19">
        <v>93313</v>
      </c>
    </row>
    <row r="1926" spans="1:2" x14ac:dyDescent="0.3">
      <c r="A1926" s="41" t="s">
        <v>97</v>
      </c>
      <c r="B1926" s="19">
        <v>155112</v>
      </c>
    </row>
    <row r="1927" spans="1:2" x14ac:dyDescent="0.3">
      <c r="A1927" s="41" t="s">
        <v>98</v>
      </c>
      <c r="B1927" s="19">
        <v>37627</v>
      </c>
    </row>
    <row r="1928" spans="1:2" x14ac:dyDescent="0.3">
      <c r="A1928" s="41" t="s">
        <v>96</v>
      </c>
      <c r="B1928" s="19">
        <v>73917</v>
      </c>
    </row>
    <row r="1929" spans="1:2" x14ac:dyDescent="0.3">
      <c r="A1929" s="41" t="s">
        <v>100</v>
      </c>
      <c r="B1929" s="19">
        <v>122850</v>
      </c>
    </row>
    <row r="1930" spans="1:2" x14ac:dyDescent="0.3">
      <c r="A1930" s="40" t="s">
        <v>86</v>
      </c>
      <c r="B1930" s="19"/>
    </row>
    <row r="1931" spans="1:2" x14ac:dyDescent="0.3">
      <c r="A1931" s="41" t="s">
        <v>99</v>
      </c>
      <c r="B1931" s="19">
        <v>75712</v>
      </c>
    </row>
    <row r="1932" spans="1:2" x14ac:dyDescent="0.3">
      <c r="A1932" s="41" t="s">
        <v>97</v>
      </c>
      <c r="B1932" s="19">
        <v>172692</v>
      </c>
    </row>
    <row r="1933" spans="1:2" x14ac:dyDescent="0.3">
      <c r="A1933" s="41" t="s">
        <v>96</v>
      </c>
      <c r="B1933" s="19">
        <v>89590</v>
      </c>
    </row>
    <row r="1934" spans="1:2" x14ac:dyDescent="0.3">
      <c r="A1934" s="41" t="s">
        <v>100</v>
      </c>
      <c r="B1934" s="19">
        <v>109726</v>
      </c>
    </row>
    <row r="1935" spans="1:2" x14ac:dyDescent="0.3">
      <c r="A1935" s="40" t="s">
        <v>81</v>
      </c>
      <c r="B1935" s="19"/>
    </row>
    <row r="1936" spans="1:2" x14ac:dyDescent="0.3">
      <c r="A1936" s="41" t="s">
        <v>99</v>
      </c>
      <c r="B1936" s="19">
        <v>55929</v>
      </c>
    </row>
    <row r="1937" spans="1:2" x14ac:dyDescent="0.3">
      <c r="A1937" s="41" t="s">
        <v>97</v>
      </c>
      <c r="B1937" s="19">
        <v>79689</v>
      </c>
    </row>
    <row r="1938" spans="1:2" x14ac:dyDescent="0.3">
      <c r="A1938" s="41" t="s">
        <v>98</v>
      </c>
      <c r="B1938" s="19">
        <v>27348</v>
      </c>
    </row>
    <row r="1939" spans="1:2" x14ac:dyDescent="0.3">
      <c r="A1939" s="41" t="s">
        <v>96</v>
      </c>
      <c r="B1939" s="19">
        <v>40893</v>
      </c>
    </row>
    <row r="1940" spans="1:2" x14ac:dyDescent="0.3">
      <c r="A1940" s="41" t="s">
        <v>100</v>
      </c>
      <c r="B1940" s="19">
        <v>89658</v>
      </c>
    </row>
    <row r="1941" spans="1:2" x14ac:dyDescent="0.3">
      <c r="A1941" s="40" t="s">
        <v>94</v>
      </c>
      <c r="B1941" s="19"/>
    </row>
    <row r="1942" spans="1:2" x14ac:dyDescent="0.3">
      <c r="A1942" s="41" t="s">
        <v>99</v>
      </c>
      <c r="B1942" s="19">
        <v>259064</v>
      </c>
    </row>
    <row r="1943" spans="1:2" x14ac:dyDescent="0.3">
      <c r="A1943" s="41" t="s">
        <v>97</v>
      </c>
      <c r="B1943" s="19">
        <v>230488</v>
      </c>
    </row>
    <row r="1944" spans="1:2" x14ac:dyDescent="0.3">
      <c r="A1944" s="41" t="s">
        <v>96</v>
      </c>
      <c r="B1944" s="19">
        <v>320544</v>
      </c>
    </row>
    <row r="1945" spans="1:2" x14ac:dyDescent="0.3">
      <c r="A1945" s="41" t="s">
        <v>100</v>
      </c>
      <c r="B1945" s="19">
        <v>306117</v>
      </c>
    </row>
    <row r="1946" spans="1:2" x14ac:dyDescent="0.3">
      <c r="A1946" s="39">
        <v>45481</v>
      </c>
      <c r="B1946" s="19">
        <v>7011495</v>
      </c>
    </row>
    <row r="1947" spans="1:2" x14ac:dyDescent="0.3">
      <c r="A1947" s="40" t="s">
        <v>95</v>
      </c>
      <c r="B1947" s="19"/>
    </row>
    <row r="1948" spans="1:2" x14ac:dyDescent="0.3">
      <c r="A1948" s="41" t="s">
        <v>97</v>
      </c>
      <c r="B1948" s="19">
        <v>64044</v>
      </c>
    </row>
    <row r="1949" spans="1:2" x14ac:dyDescent="0.3">
      <c r="A1949" s="41" t="s">
        <v>96</v>
      </c>
      <c r="B1949" s="19">
        <v>84048</v>
      </c>
    </row>
    <row r="1950" spans="1:2" x14ac:dyDescent="0.3">
      <c r="A1950" s="41" t="s">
        <v>100</v>
      </c>
      <c r="B1950" s="19">
        <v>69832</v>
      </c>
    </row>
    <row r="1951" spans="1:2" x14ac:dyDescent="0.3">
      <c r="A1951" s="40" t="s">
        <v>80</v>
      </c>
      <c r="B1951" s="19"/>
    </row>
    <row r="1952" spans="1:2" x14ac:dyDescent="0.3">
      <c r="A1952" s="41" t="s">
        <v>99</v>
      </c>
      <c r="B1952" s="19">
        <v>52246</v>
      </c>
    </row>
    <row r="1953" spans="1:2" x14ac:dyDescent="0.3">
      <c r="A1953" s="41" t="s">
        <v>97</v>
      </c>
      <c r="B1953" s="19">
        <v>103820</v>
      </c>
    </row>
    <row r="1954" spans="1:2" x14ac:dyDescent="0.3">
      <c r="A1954" s="41" t="s">
        <v>98</v>
      </c>
      <c r="B1954" s="19">
        <v>27412</v>
      </c>
    </row>
    <row r="1955" spans="1:2" x14ac:dyDescent="0.3">
      <c r="A1955" s="41" t="s">
        <v>96</v>
      </c>
      <c r="B1955" s="19">
        <v>35612</v>
      </c>
    </row>
    <row r="1956" spans="1:2" x14ac:dyDescent="0.3">
      <c r="A1956" s="41" t="s">
        <v>100</v>
      </c>
      <c r="B1956" s="19">
        <v>87318</v>
      </c>
    </row>
    <row r="1957" spans="1:2" x14ac:dyDescent="0.3">
      <c r="A1957" s="40" t="s">
        <v>88</v>
      </c>
      <c r="B1957" s="19"/>
    </row>
    <row r="1958" spans="1:2" x14ac:dyDescent="0.3">
      <c r="A1958" s="41" t="s">
        <v>99</v>
      </c>
      <c r="B1958" s="19">
        <v>103206</v>
      </c>
    </row>
    <row r="1959" spans="1:2" x14ac:dyDescent="0.3">
      <c r="A1959" s="41" t="s">
        <v>97</v>
      </c>
      <c r="B1959" s="19">
        <v>144921</v>
      </c>
    </row>
    <row r="1960" spans="1:2" x14ac:dyDescent="0.3">
      <c r="A1960" s="41" t="s">
        <v>98</v>
      </c>
      <c r="B1960" s="19">
        <v>54810</v>
      </c>
    </row>
    <row r="1961" spans="1:2" x14ac:dyDescent="0.3">
      <c r="A1961" s="41" t="s">
        <v>96</v>
      </c>
      <c r="B1961" s="19">
        <v>81900</v>
      </c>
    </row>
    <row r="1962" spans="1:2" x14ac:dyDescent="0.3">
      <c r="A1962" s="41" t="s">
        <v>100</v>
      </c>
      <c r="B1962" s="19">
        <v>182709</v>
      </c>
    </row>
    <row r="1963" spans="1:2" x14ac:dyDescent="0.3">
      <c r="A1963" s="40" t="s">
        <v>92</v>
      </c>
      <c r="B1963" s="19"/>
    </row>
    <row r="1964" spans="1:2" x14ac:dyDescent="0.3">
      <c r="A1964" s="41" t="s">
        <v>99</v>
      </c>
      <c r="B1964" s="19">
        <v>234124</v>
      </c>
    </row>
    <row r="1965" spans="1:2" x14ac:dyDescent="0.3">
      <c r="A1965" s="41" t="s">
        <v>97</v>
      </c>
      <c r="B1965" s="19">
        <v>279895</v>
      </c>
    </row>
    <row r="1966" spans="1:2" x14ac:dyDescent="0.3">
      <c r="A1966" s="41" t="s">
        <v>96</v>
      </c>
      <c r="B1966" s="19">
        <v>319440</v>
      </c>
    </row>
    <row r="1967" spans="1:2" x14ac:dyDescent="0.3">
      <c r="A1967" s="41" t="s">
        <v>100</v>
      </c>
      <c r="B1967" s="19">
        <v>274593</v>
      </c>
    </row>
    <row r="1968" spans="1:2" x14ac:dyDescent="0.3">
      <c r="A1968" s="40" t="s">
        <v>93</v>
      </c>
      <c r="B1968" s="19"/>
    </row>
    <row r="1969" spans="1:2" x14ac:dyDescent="0.3">
      <c r="A1969" s="41" t="s">
        <v>99</v>
      </c>
      <c r="B1969" s="19">
        <v>248577</v>
      </c>
    </row>
    <row r="1970" spans="1:2" x14ac:dyDescent="0.3">
      <c r="A1970" s="41" t="s">
        <v>97</v>
      </c>
      <c r="B1970" s="19">
        <v>308574</v>
      </c>
    </row>
    <row r="1971" spans="1:2" x14ac:dyDescent="0.3">
      <c r="A1971" s="41" t="s">
        <v>96</v>
      </c>
      <c r="B1971" s="19">
        <v>285065</v>
      </c>
    </row>
    <row r="1972" spans="1:2" x14ac:dyDescent="0.3">
      <c r="A1972" s="41" t="s">
        <v>100</v>
      </c>
      <c r="B1972" s="19">
        <v>261092</v>
      </c>
    </row>
    <row r="1973" spans="1:2" x14ac:dyDescent="0.3">
      <c r="A1973" s="40" t="s">
        <v>89</v>
      </c>
      <c r="B1973" s="19"/>
    </row>
    <row r="1974" spans="1:2" x14ac:dyDescent="0.3">
      <c r="A1974" s="41" t="s">
        <v>99</v>
      </c>
      <c r="B1974" s="19">
        <v>90093</v>
      </c>
    </row>
    <row r="1975" spans="1:2" x14ac:dyDescent="0.3">
      <c r="A1975" s="41" t="s">
        <v>97</v>
      </c>
      <c r="B1975" s="19">
        <v>135024</v>
      </c>
    </row>
    <row r="1976" spans="1:2" x14ac:dyDescent="0.3">
      <c r="A1976" s="41" t="s">
        <v>98</v>
      </c>
      <c r="B1976" s="19">
        <v>56238</v>
      </c>
    </row>
    <row r="1977" spans="1:2" x14ac:dyDescent="0.3">
      <c r="A1977" s="41" t="s">
        <v>96</v>
      </c>
      <c r="B1977" s="19">
        <v>52920</v>
      </c>
    </row>
    <row r="1978" spans="1:2" x14ac:dyDescent="0.3">
      <c r="A1978" s="41" t="s">
        <v>100</v>
      </c>
      <c r="B1978" s="19">
        <v>126000</v>
      </c>
    </row>
    <row r="1979" spans="1:2" x14ac:dyDescent="0.3">
      <c r="A1979" s="40" t="s">
        <v>84</v>
      </c>
      <c r="B1979" s="19"/>
    </row>
    <row r="1980" spans="1:2" x14ac:dyDescent="0.3">
      <c r="A1980" s="41" t="s">
        <v>99</v>
      </c>
      <c r="B1980" s="19">
        <v>42768</v>
      </c>
    </row>
    <row r="1981" spans="1:2" x14ac:dyDescent="0.3">
      <c r="A1981" s="41" t="s">
        <v>97</v>
      </c>
      <c r="B1981" s="19">
        <v>67072</v>
      </c>
    </row>
    <row r="1982" spans="1:2" x14ac:dyDescent="0.3">
      <c r="A1982" s="41" t="s">
        <v>98</v>
      </c>
      <c r="B1982" s="19">
        <v>27100</v>
      </c>
    </row>
    <row r="1983" spans="1:2" x14ac:dyDescent="0.3">
      <c r="A1983" s="41" t="s">
        <v>96</v>
      </c>
      <c r="B1983" s="19">
        <v>30856</v>
      </c>
    </row>
    <row r="1984" spans="1:2" x14ac:dyDescent="0.3">
      <c r="A1984" s="41" t="s">
        <v>100</v>
      </c>
      <c r="B1984" s="19">
        <v>89784</v>
      </c>
    </row>
    <row r="1985" spans="1:2" x14ac:dyDescent="0.3">
      <c r="A1985" s="40" t="s">
        <v>82</v>
      </c>
      <c r="B1985" s="19"/>
    </row>
    <row r="1986" spans="1:2" x14ac:dyDescent="0.3">
      <c r="A1986" s="41" t="s">
        <v>99</v>
      </c>
      <c r="B1986" s="19">
        <v>57558</v>
      </c>
    </row>
    <row r="1987" spans="1:2" x14ac:dyDescent="0.3">
      <c r="A1987" s="41" t="s">
        <v>97</v>
      </c>
      <c r="B1987" s="19">
        <v>100794</v>
      </c>
    </row>
    <row r="1988" spans="1:2" x14ac:dyDescent="0.3">
      <c r="A1988" s="41" t="s">
        <v>98</v>
      </c>
      <c r="B1988" s="19">
        <v>33784</v>
      </c>
    </row>
    <row r="1989" spans="1:2" x14ac:dyDescent="0.3">
      <c r="A1989" s="41" t="s">
        <v>96</v>
      </c>
      <c r="B1989" s="19">
        <v>43148</v>
      </c>
    </row>
    <row r="1990" spans="1:2" x14ac:dyDescent="0.3">
      <c r="A1990" s="41" t="s">
        <v>100</v>
      </c>
      <c r="B1990" s="19">
        <v>82945</v>
      </c>
    </row>
    <row r="1991" spans="1:2" x14ac:dyDescent="0.3">
      <c r="A1991" s="40" t="s">
        <v>83</v>
      </c>
      <c r="B1991" s="19"/>
    </row>
    <row r="1992" spans="1:2" x14ac:dyDescent="0.3">
      <c r="A1992" s="41" t="s">
        <v>99</v>
      </c>
      <c r="B1992" s="19">
        <v>73748</v>
      </c>
    </row>
    <row r="1993" spans="1:2" x14ac:dyDescent="0.3">
      <c r="A1993" s="41" t="s">
        <v>97</v>
      </c>
      <c r="B1993" s="19">
        <v>115204</v>
      </c>
    </row>
    <row r="1994" spans="1:2" x14ac:dyDescent="0.3">
      <c r="A1994" s="41" t="s">
        <v>96</v>
      </c>
      <c r="B1994" s="19">
        <v>35770</v>
      </c>
    </row>
    <row r="1995" spans="1:2" x14ac:dyDescent="0.3">
      <c r="A1995" s="41" t="s">
        <v>100</v>
      </c>
      <c r="B1995" s="19">
        <v>94656</v>
      </c>
    </row>
    <row r="1996" spans="1:2" x14ac:dyDescent="0.3">
      <c r="A1996" s="40" t="s">
        <v>87</v>
      </c>
      <c r="B1996" s="19"/>
    </row>
    <row r="1997" spans="1:2" x14ac:dyDescent="0.3">
      <c r="A1997" s="41" t="s">
        <v>99</v>
      </c>
      <c r="B1997" s="19">
        <v>96068</v>
      </c>
    </row>
    <row r="1998" spans="1:2" x14ac:dyDescent="0.3">
      <c r="A1998" s="41" t="s">
        <v>97</v>
      </c>
      <c r="B1998" s="19">
        <v>162687</v>
      </c>
    </row>
    <row r="1999" spans="1:2" x14ac:dyDescent="0.3">
      <c r="A1999" s="41" t="s">
        <v>98</v>
      </c>
      <c r="B1999" s="19">
        <v>41904</v>
      </c>
    </row>
    <row r="2000" spans="1:2" x14ac:dyDescent="0.3">
      <c r="A2000" s="41" t="s">
        <v>96</v>
      </c>
      <c r="B2000" s="19">
        <v>74277</v>
      </c>
    </row>
    <row r="2001" spans="1:2" x14ac:dyDescent="0.3">
      <c r="A2001" s="41" t="s">
        <v>100</v>
      </c>
      <c r="B2001" s="19">
        <v>155296</v>
      </c>
    </row>
    <row r="2002" spans="1:2" x14ac:dyDescent="0.3">
      <c r="A2002" s="40" t="s">
        <v>86</v>
      </c>
      <c r="B2002" s="19"/>
    </row>
    <row r="2003" spans="1:2" x14ac:dyDescent="0.3">
      <c r="A2003" s="41" t="s">
        <v>99</v>
      </c>
      <c r="B2003" s="19">
        <v>100548</v>
      </c>
    </row>
    <row r="2004" spans="1:2" x14ac:dyDescent="0.3">
      <c r="A2004" s="41" t="s">
        <v>97</v>
      </c>
      <c r="B2004" s="19">
        <v>157368</v>
      </c>
    </row>
    <row r="2005" spans="1:2" x14ac:dyDescent="0.3">
      <c r="A2005" s="41" t="s">
        <v>96</v>
      </c>
      <c r="B2005" s="19">
        <v>81528</v>
      </c>
    </row>
    <row r="2006" spans="1:2" x14ac:dyDescent="0.3">
      <c r="A2006" s="41" t="s">
        <v>100</v>
      </c>
      <c r="B2006" s="19">
        <v>129690</v>
      </c>
    </row>
    <row r="2007" spans="1:2" x14ac:dyDescent="0.3">
      <c r="A2007" s="40" t="s">
        <v>81</v>
      </c>
      <c r="B2007" s="19"/>
    </row>
    <row r="2008" spans="1:2" x14ac:dyDescent="0.3">
      <c r="A2008" s="41" t="s">
        <v>99</v>
      </c>
      <c r="B2008" s="19">
        <v>54425</v>
      </c>
    </row>
    <row r="2009" spans="1:2" x14ac:dyDescent="0.3">
      <c r="A2009" s="41" t="s">
        <v>97</v>
      </c>
      <c r="B2009" s="19">
        <v>83904</v>
      </c>
    </row>
    <row r="2010" spans="1:2" x14ac:dyDescent="0.3">
      <c r="A2010" s="41" t="s">
        <v>98</v>
      </c>
      <c r="B2010" s="19">
        <v>31262</v>
      </c>
    </row>
    <row r="2011" spans="1:2" x14ac:dyDescent="0.3">
      <c r="A2011" s="41" t="s">
        <v>96</v>
      </c>
      <c r="B2011" s="19">
        <v>44588</v>
      </c>
    </row>
    <row r="2012" spans="1:2" x14ac:dyDescent="0.3">
      <c r="A2012" s="41" t="s">
        <v>100</v>
      </c>
      <c r="B2012" s="19">
        <v>79605</v>
      </c>
    </row>
    <row r="2013" spans="1:2" x14ac:dyDescent="0.3">
      <c r="A2013" s="40" t="s">
        <v>94</v>
      </c>
      <c r="B2013" s="19"/>
    </row>
    <row r="2014" spans="1:2" x14ac:dyDescent="0.3">
      <c r="A2014" s="41" t="s">
        <v>99</v>
      </c>
      <c r="B2014" s="19">
        <v>219604</v>
      </c>
    </row>
    <row r="2015" spans="1:2" x14ac:dyDescent="0.3">
      <c r="A2015" s="41" t="s">
        <v>97</v>
      </c>
      <c r="B2015" s="19">
        <v>259541</v>
      </c>
    </row>
    <row r="2016" spans="1:2" x14ac:dyDescent="0.3">
      <c r="A2016" s="41" t="s">
        <v>96</v>
      </c>
      <c r="B2016" s="19">
        <v>305820</v>
      </c>
    </row>
    <row r="2017" spans="1:2" x14ac:dyDescent="0.3">
      <c r="A2017" s="41" t="s">
        <v>100</v>
      </c>
      <c r="B2017" s="19">
        <v>274680</v>
      </c>
    </row>
    <row r="2018" spans="1:2" x14ac:dyDescent="0.3">
      <c r="A2018" s="39">
        <v>45488</v>
      </c>
      <c r="B2018" s="19">
        <v>7054400</v>
      </c>
    </row>
    <row r="2019" spans="1:2" x14ac:dyDescent="0.3">
      <c r="A2019" s="40" t="s">
        <v>95</v>
      </c>
      <c r="B2019" s="19"/>
    </row>
    <row r="2020" spans="1:2" x14ac:dyDescent="0.3">
      <c r="A2020" s="41" t="s">
        <v>97</v>
      </c>
      <c r="B2020" s="19">
        <v>56118</v>
      </c>
    </row>
    <row r="2021" spans="1:2" x14ac:dyDescent="0.3">
      <c r="A2021" s="41" t="s">
        <v>96</v>
      </c>
      <c r="B2021" s="19">
        <v>80064</v>
      </c>
    </row>
    <row r="2022" spans="1:2" x14ac:dyDescent="0.3">
      <c r="A2022" s="41" t="s">
        <v>100</v>
      </c>
      <c r="B2022" s="19">
        <v>64692</v>
      </c>
    </row>
    <row r="2023" spans="1:2" x14ac:dyDescent="0.3">
      <c r="A2023" s="40" t="s">
        <v>80</v>
      </c>
      <c r="B2023" s="19"/>
    </row>
    <row r="2024" spans="1:2" x14ac:dyDescent="0.3">
      <c r="A2024" s="41" t="s">
        <v>99</v>
      </c>
      <c r="B2024" s="19">
        <v>53938</v>
      </c>
    </row>
    <row r="2025" spans="1:2" x14ac:dyDescent="0.3">
      <c r="A2025" s="41" t="s">
        <v>97</v>
      </c>
      <c r="B2025" s="19">
        <v>88779</v>
      </c>
    </row>
    <row r="2026" spans="1:2" x14ac:dyDescent="0.3">
      <c r="A2026" s="41" t="s">
        <v>98</v>
      </c>
      <c r="B2026" s="19">
        <v>26040</v>
      </c>
    </row>
    <row r="2027" spans="1:2" x14ac:dyDescent="0.3">
      <c r="A2027" s="41" t="s">
        <v>96</v>
      </c>
      <c r="B2027" s="19">
        <v>31928</v>
      </c>
    </row>
    <row r="2028" spans="1:2" x14ac:dyDescent="0.3">
      <c r="A2028" s="41" t="s">
        <v>100</v>
      </c>
      <c r="B2028" s="19">
        <v>83798</v>
      </c>
    </row>
    <row r="2029" spans="1:2" x14ac:dyDescent="0.3">
      <c r="A2029" s="40" t="s">
        <v>88</v>
      </c>
      <c r="B2029" s="19"/>
    </row>
    <row r="2030" spans="1:2" x14ac:dyDescent="0.3">
      <c r="A2030" s="41" t="s">
        <v>99</v>
      </c>
      <c r="B2030" s="19">
        <v>92322</v>
      </c>
    </row>
    <row r="2031" spans="1:2" x14ac:dyDescent="0.3">
      <c r="A2031" s="41" t="s">
        <v>97</v>
      </c>
      <c r="B2031" s="19">
        <v>138690</v>
      </c>
    </row>
    <row r="2032" spans="1:2" x14ac:dyDescent="0.3">
      <c r="A2032" s="41" t="s">
        <v>98</v>
      </c>
      <c r="B2032" s="19">
        <v>56490</v>
      </c>
    </row>
    <row r="2033" spans="1:2" x14ac:dyDescent="0.3">
      <c r="A2033" s="41" t="s">
        <v>96</v>
      </c>
      <c r="B2033" s="19">
        <v>77859</v>
      </c>
    </row>
    <row r="2034" spans="1:2" x14ac:dyDescent="0.3">
      <c r="A2034" s="41" t="s">
        <v>100</v>
      </c>
      <c r="B2034" s="19">
        <v>181200</v>
      </c>
    </row>
    <row r="2035" spans="1:2" x14ac:dyDescent="0.3">
      <c r="A2035" s="40" t="s">
        <v>92</v>
      </c>
      <c r="B2035" s="19"/>
    </row>
    <row r="2036" spans="1:2" x14ac:dyDescent="0.3">
      <c r="A2036" s="41" t="s">
        <v>99</v>
      </c>
      <c r="B2036" s="19">
        <v>252864</v>
      </c>
    </row>
    <row r="2037" spans="1:2" x14ac:dyDescent="0.3">
      <c r="A2037" s="41" t="s">
        <v>97</v>
      </c>
      <c r="B2037" s="19">
        <v>329216</v>
      </c>
    </row>
    <row r="2038" spans="1:2" x14ac:dyDescent="0.3">
      <c r="A2038" s="41" t="s">
        <v>96</v>
      </c>
      <c r="B2038" s="19">
        <v>348920</v>
      </c>
    </row>
    <row r="2039" spans="1:2" x14ac:dyDescent="0.3">
      <c r="A2039" s="41" t="s">
        <v>100</v>
      </c>
      <c r="B2039" s="19">
        <v>285890</v>
      </c>
    </row>
    <row r="2040" spans="1:2" x14ac:dyDescent="0.3">
      <c r="A2040" s="40" t="s">
        <v>93</v>
      </c>
      <c r="B2040" s="19"/>
    </row>
    <row r="2041" spans="1:2" x14ac:dyDescent="0.3">
      <c r="A2041" s="41" t="s">
        <v>99</v>
      </c>
      <c r="B2041" s="19">
        <v>209633</v>
      </c>
    </row>
    <row r="2042" spans="1:2" x14ac:dyDescent="0.3">
      <c r="A2042" s="41" t="s">
        <v>97</v>
      </c>
      <c r="B2042" s="19">
        <v>308078</v>
      </c>
    </row>
    <row r="2043" spans="1:2" x14ac:dyDescent="0.3">
      <c r="A2043" s="41" t="s">
        <v>96</v>
      </c>
      <c r="B2043" s="19">
        <v>290360</v>
      </c>
    </row>
    <row r="2044" spans="1:2" x14ac:dyDescent="0.3">
      <c r="A2044" s="41" t="s">
        <v>100</v>
      </c>
      <c r="B2044" s="19">
        <v>271350</v>
      </c>
    </row>
    <row r="2045" spans="1:2" x14ac:dyDescent="0.3">
      <c r="A2045" s="40" t="s">
        <v>89</v>
      </c>
      <c r="B2045" s="19"/>
    </row>
    <row r="2046" spans="1:2" x14ac:dyDescent="0.3">
      <c r="A2046" s="41" t="s">
        <v>99</v>
      </c>
      <c r="B2046" s="19">
        <v>104580</v>
      </c>
    </row>
    <row r="2047" spans="1:2" x14ac:dyDescent="0.3">
      <c r="A2047" s="41" t="s">
        <v>97</v>
      </c>
      <c r="B2047" s="19">
        <v>151894</v>
      </c>
    </row>
    <row r="2048" spans="1:2" x14ac:dyDescent="0.3">
      <c r="A2048" s="41" t="s">
        <v>98</v>
      </c>
      <c r="B2048" s="19">
        <v>52052</v>
      </c>
    </row>
    <row r="2049" spans="1:2" x14ac:dyDescent="0.3">
      <c r="A2049" s="41" t="s">
        <v>96</v>
      </c>
      <c r="B2049" s="19">
        <v>62626</v>
      </c>
    </row>
    <row r="2050" spans="1:2" x14ac:dyDescent="0.3">
      <c r="A2050" s="41" t="s">
        <v>100</v>
      </c>
      <c r="B2050" s="19">
        <v>177275</v>
      </c>
    </row>
    <row r="2051" spans="1:2" x14ac:dyDescent="0.3">
      <c r="A2051" s="40" t="s">
        <v>84</v>
      </c>
      <c r="B2051" s="19"/>
    </row>
    <row r="2052" spans="1:2" x14ac:dyDescent="0.3">
      <c r="A2052" s="41" t="s">
        <v>99</v>
      </c>
      <c r="B2052" s="19">
        <v>42665</v>
      </c>
    </row>
    <row r="2053" spans="1:2" x14ac:dyDescent="0.3">
      <c r="A2053" s="41" t="s">
        <v>97</v>
      </c>
      <c r="B2053" s="19">
        <v>82302</v>
      </c>
    </row>
    <row r="2054" spans="1:2" x14ac:dyDescent="0.3">
      <c r="A2054" s="41" t="s">
        <v>98</v>
      </c>
      <c r="B2054" s="19">
        <v>24924</v>
      </c>
    </row>
    <row r="2055" spans="1:2" x14ac:dyDescent="0.3">
      <c r="A2055" s="41" t="s">
        <v>96</v>
      </c>
      <c r="B2055" s="19">
        <v>35910</v>
      </c>
    </row>
    <row r="2056" spans="1:2" x14ac:dyDescent="0.3">
      <c r="A2056" s="41" t="s">
        <v>100</v>
      </c>
      <c r="B2056" s="19">
        <v>63222</v>
      </c>
    </row>
    <row r="2057" spans="1:2" x14ac:dyDescent="0.3">
      <c r="A2057" s="40" t="s">
        <v>82</v>
      </c>
      <c r="B2057" s="19"/>
    </row>
    <row r="2058" spans="1:2" x14ac:dyDescent="0.3">
      <c r="A2058" s="41" t="s">
        <v>99</v>
      </c>
      <c r="B2058" s="19">
        <v>63717</v>
      </c>
    </row>
    <row r="2059" spans="1:2" x14ac:dyDescent="0.3">
      <c r="A2059" s="41" t="s">
        <v>97</v>
      </c>
      <c r="B2059" s="19">
        <v>88234</v>
      </c>
    </row>
    <row r="2060" spans="1:2" x14ac:dyDescent="0.3">
      <c r="A2060" s="41" t="s">
        <v>98</v>
      </c>
      <c r="B2060" s="19">
        <v>27468</v>
      </c>
    </row>
    <row r="2061" spans="1:2" x14ac:dyDescent="0.3">
      <c r="A2061" s="41" t="s">
        <v>96</v>
      </c>
      <c r="B2061" s="19">
        <v>39894</v>
      </c>
    </row>
    <row r="2062" spans="1:2" x14ac:dyDescent="0.3">
      <c r="A2062" s="41" t="s">
        <v>100</v>
      </c>
      <c r="B2062" s="19">
        <v>82104</v>
      </c>
    </row>
    <row r="2063" spans="1:2" x14ac:dyDescent="0.3">
      <c r="A2063" s="40" t="s">
        <v>83</v>
      </c>
      <c r="B2063" s="19"/>
    </row>
    <row r="2064" spans="1:2" x14ac:dyDescent="0.3">
      <c r="A2064" s="41" t="s">
        <v>99</v>
      </c>
      <c r="B2064" s="19">
        <v>63366</v>
      </c>
    </row>
    <row r="2065" spans="1:2" x14ac:dyDescent="0.3">
      <c r="A2065" s="41" t="s">
        <v>97</v>
      </c>
      <c r="B2065" s="19">
        <v>105651</v>
      </c>
    </row>
    <row r="2066" spans="1:2" x14ac:dyDescent="0.3">
      <c r="A2066" s="41" t="s">
        <v>96</v>
      </c>
      <c r="B2066" s="19">
        <v>46482</v>
      </c>
    </row>
    <row r="2067" spans="1:2" x14ac:dyDescent="0.3">
      <c r="A2067" s="41" t="s">
        <v>100</v>
      </c>
      <c r="B2067" s="19">
        <v>90914</v>
      </c>
    </row>
    <row r="2068" spans="1:2" x14ac:dyDescent="0.3">
      <c r="A2068" s="40" t="s">
        <v>87</v>
      </c>
      <c r="B2068" s="19"/>
    </row>
    <row r="2069" spans="1:2" x14ac:dyDescent="0.3">
      <c r="A2069" s="41" t="s">
        <v>99</v>
      </c>
      <c r="B2069" s="19">
        <v>121072</v>
      </c>
    </row>
    <row r="2070" spans="1:2" x14ac:dyDescent="0.3">
      <c r="A2070" s="41" t="s">
        <v>97</v>
      </c>
      <c r="B2070" s="19">
        <v>178724</v>
      </c>
    </row>
    <row r="2071" spans="1:2" x14ac:dyDescent="0.3">
      <c r="A2071" s="41" t="s">
        <v>98</v>
      </c>
      <c r="B2071" s="19">
        <v>49728</v>
      </c>
    </row>
    <row r="2072" spans="1:2" x14ac:dyDescent="0.3">
      <c r="A2072" s="41" t="s">
        <v>96</v>
      </c>
      <c r="B2072" s="19">
        <v>81024</v>
      </c>
    </row>
    <row r="2073" spans="1:2" x14ac:dyDescent="0.3">
      <c r="A2073" s="41" t="s">
        <v>100</v>
      </c>
      <c r="B2073" s="19">
        <v>121512</v>
      </c>
    </row>
    <row r="2074" spans="1:2" x14ac:dyDescent="0.3">
      <c r="A2074" s="40" t="s">
        <v>86</v>
      </c>
      <c r="B2074" s="19"/>
    </row>
    <row r="2075" spans="1:2" x14ac:dyDescent="0.3">
      <c r="A2075" s="41" t="s">
        <v>99</v>
      </c>
      <c r="B2075" s="19">
        <v>79261</v>
      </c>
    </row>
    <row r="2076" spans="1:2" x14ac:dyDescent="0.3">
      <c r="A2076" s="41" t="s">
        <v>97</v>
      </c>
      <c r="B2076" s="19">
        <v>117588</v>
      </c>
    </row>
    <row r="2077" spans="1:2" x14ac:dyDescent="0.3">
      <c r="A2077" s="41" t="s">
        <v>96</v>
      </c>
      <c r="B2077" s="19">
        <v>74476</v>
      </c>
    </row>
    <row r="2078" spans="1:2" x14ac:dyDescent="0.3">
      <c r="A2078" s="41" t="s">
        <v>100</v>
      </c>
      <c r="B2078" s="19">
        <v>109394</v>
      </c>
    </row>
    <row r="2079" spans="1:2" x14ac:dyDescent="0.3">
      <c r="A2079" s="40" t="s">
        <v>81</v>
      </c>
      <c r="B2079" s="19"/>
    </row>
    <row r="2080" spans="1:2" x14ac:dyDescent="0.3">
      <c r="A2080" s="41" t="s">
        <v>99</v>
      </c>
      <c r="B2080" s="19">
        <v>51168</v>
      </c>
    </row>
    <row r="2081" spans="1:2" x14ac:dyDescent="0.3">
      <c r="A2081" s="41" t="s">
        <v>97</v>
      </c>
      <c r="B2081" s="19">
        <v>108474</v>
      </c>
    </row>
    <row r="2082" spans="1:2" x14ac:dyDescent="0.3">
      <c r="A2082" s="41" t="s">
        <v>98</v>
      </c>
      <c r="B2082" s="19">
        <v>26775</v>
      </c>
    </row>
    <row r="2083" spans="1:2" x14ac:dyDescent="0.3">
      <c r="A2083" s="41" t="s">
        <v>96</v>
      </c>
      <c r="B2083" s="19">
        <v>41210</v>
      </c>
    </row>
    <row r="2084" spans="1:2" x14ac:dyDescent="0.3">
      <c r="A2084" s="41" t="s">
        <v>100</v>
      </c>
      <c r="B2084" s="19">
        <v>80598</v>
      </c>
    </row>
    <row r="2085" spans="1:2" x14ac:dyDescent="0.3">
      <c r="A2085" s="40" t="s">
        <v>94</v>
      </c>
      <c r="B2085" s="19"/>
    </row>
    <row r="2086" spans="1:2" x14ac:dyDescent="0.3">
      <c r="A2086" s="41" t="s">
        <v>99</v>
      </c>
      <c r="B2086" s="19">
        <v>228114</v>
      </c>
    </row>
    <row r="2087" spans="1:2" x14ac:dyDescent="0.3">
      <c r="A2087" s="41" t="s">
        <v>97</v>
      </c>
      <c r="B2087" s="19">
        <v>243850</v>
      </c>
    </row>
    <row r="2088" spans="1:2" x14ac:dyDescent="0.3">
      <c r="A2088" s="41" t="s">
        <v>96</v>
      </c>
      <c r="B2088" s="19">
        <v>302139</v>
      </c>
    </row>
    <row r="2089" spans="1:2" x14ac:dyDescent="0.3">
      <c r="A2089" s="41" t="s">
        <v>100</v>
      </c>
      <c r="B2089" s="19">
        <v>305784</v>
      </c>
    </row>
    <row r="2090" spans="1:2" x14ac:dyDescent="0.3">
      <c r="A2090" s="39">
        <v>45495</v>
      </c>
      <c r="B2090" s="19">
        <v>7265557</v>
      </c>
    </row>
    <row r="2091" spans="1:2" x14ac:dyDescent="0.3">
      <c r="A2091" s="40" t="s">
        <v>95</v>
      </c>
      <c r="B2091" s="19"/>
    </row>
    <row r="2092" spans="1:2" x14ac:dyDescent="0.3">
      <c r="A2092" s="41" t="s">
        <v>97</v>
      </c>
      <c r="B2092" s="19">
        <v>63176</v>
      </c>
    </row>
    <row r="2093" spans="1:2" x14ac:dyDescent="0.3">
      <c r="A2093" s="41" t="s">
        <v>96</v>
      </c>
      <c r="B2093" s="19">
        <v>74640</v>
      </c>
    </row>
    <row r="2094" spans="1:2" x14ac:dyDescent="0.3">
      <c r="A2094" s="41" t="s">
        <v>100</v>
      </c>
      <c r="B2094" s="19">
        <v>68286</v>
      </c>
    </row>
    <row r="2095" spans="1:2" x14ac:dyDescent="0.3">
      <c r="A2095" s="40" t="s">
        <v>80</v>
      </c>
      <c r="B2095" s="19"/>
    </row>
    <row r="2096" spans="1:2" x14ac:dyDescent="0.3">
      <c r="A2096" s="41" t="s">
        <v>99</v>
      </c>
      <c r="B2096" s="19">
        <v>68172</v>
      </c>
    </row>
    <row r="2097" spans="1:2" x14ac:dyDescent="0.3">
      <c r="A2097" s="41" t="s">
        <v>97</v>
      </c>
      <c r="B2097" s="19">
        <v>114654</v>
      </c>
    </row>
    <row r="2098" spans="1:2" x14ac:dyDescent="0.3">
      <c r="A2098" s="41" t="s">
        <v>98</v>
      </c>
      <c r="B2098" s="19">
        <v>29488</v>
      </c>
    </row>
    <row r="2099" spans="1:2" x14ac:dyDescent="0.3">
      <c r="A2099" s="41" t="s">
        <v>96</v>
      </c>
      <c r="B2099" s="19">
        <v>41715</v>
      </c>
    </row>
    <row r="2100" spans="1:2" x14ac:dyDescent="0.3">
      <c r="A2100" s="41" t="s">
        <v>100</v>
      </c>
      <c r="B2100" s="19">
        <v>100206</v>
      </c>
    </row>
    <row r="2101" spans="1:2" x14ac:dyDescent="0.3">
      <c r="A2101" s="40" t="s">
        <v>88</v>
      </c>
      <c r="B2101" s="19"/>
    </row>
    <row r="2102" spans="1:2" x14ac:dyDescent="0.3">
      <c r="A2102" s="41" t="s">
        <v>99</v>
      </c>
      <c r="B2102" s="19">
        <v>95013</v>
      </c>
    </row>
    <row r="2103" spans="1:2" x14ac:dyDescent="0.3">
      <c r="A2103" s="41" t="s">
        <v>97</v>
      </c>
      <c r="B2103" s="19">
        <v>185638</v>
      </c>
    </row>
    <row r="2104" spans="1:2" x14ac:dyDescent="0.3">
      <c r="A2104" s="41" t="s">
        <v>98</v>
      </c>
      <c r="B2104" s="19">
        <v>52152</v>
      </c>
    </row>
    <row r="2105" spans="1:2" x14ac:dyDescent="0.3">
      <c r="A2105" s="41" t="s">
        <v>96</v>
      </c>
      <c r="B2105" s="19">
        <v>77280</v>
      </c>
    </row>
    <row r="2106" spans="1:2" x14ac:dyDescent="0.3">
      <c r="A2106" s="41" t="s">
        <v>100</v>
      </c>
      <c r="B2106" s="19">
        <v>166026</v>
      </c>
    </row>
    <row r="2107" spans="1:2" x14ac:dyDescent="0.3">
      <c r="A2107" s="40" t="s">
        <v>92</v>
      </c>
      <c r="B2107" s="19"/>
    </row>
    <row r="2108" spans="1:2" x14ac:dyDescent="0.3">
      <c r="A2108" s="41" t="s">
        <v>99</v>
      </c>
      <c r="B2108" s="19">
        <v>269637</v>
      </c>
    </row>
    <row r="2109" spans="1:2" x14ac:dyDescent="0.3">
      <c r="A2109" s="41" t="s">
        <v>97</v>
      </c>
      <c r="B2109" s="19">
        <v>282480</v>
      </c>
    </row>
    <row r="2110" spans="1:2" x14ac:dyDescent="0.3">
      <c r="A2110" s="41" t="s">
        <v>96</v>
      </c>
      <c r="B2110" s="19">
        <v>339570</v>
      </c>
    </row>
    <row r="2111" spans="1:2" x14ac:dyDescent="0.3">
      <c r="A2111" s="41" t="s">
        <v>100</v>
      </c>
      <c r="B2111" s="19">
        <v>273374</v>
      </c>
    </row>
    <row r="2112" spans="1:2" x14ac:dyDescent="0.3">
      <c r="A2112" s="40" t="s">
        <v>93</v>
      </c>
      <c r="B2112" s="19"/>
    </row>
    <row r="2113" spans="1:2" x14ac:dyDescent="0.3">
      <c r="A2113" s="41" t="s">
        <v>99</v>
      </c>
      <c r="B2113" s="19">
        <v>236486</v>
      </c>
    </row>
    <row r="2114" spans="1:2" x14ac:dyDescent="0.3">
      <c r="A2114" s="41" t="s">
        <v>97</v>
      </c>
      <c r="B2114" s="19">
        <v>287970</v>
      </c>
    </row>
    <row r="2115" spans="1:2" x14ac:dyDescent="0.3">
      <c r="A2115" s="41" t="s">
        <v>96</v>
      </c>
      <c r="B2115" s="19">
        <v>305138</v>
      </c>
    </row>
    <row r="2116" spans="1:2" x14ac:dyDescent="0.3">
      <c r="A2116" s="41" t="s">
        <v>100</v>
      </c>
      <c r="B2116" s="19">
        <v>315819</v>
      </c>
    </row>
    <row r="2117" spans="1:2" x14ac:dyDescent="0.3">
      <c r="A2117" s="40" t="s">
        <v>89</v>
      </c>
      <c r="B2117" s="19"/>
    </row>
    <row r="2118" spans="1:2" x14ac:dyDescent="0.3">
      <c r="A2118" s="41" t="s">
        <v>99</v>
      </c>
      <c r="B2118" s="19">
        <v>84016</v>
      </c>
    </row>
    <row r="2119" spans="1:2" x14ac:dyDescent="0.3">
      <c r="A2119" s="41" t="s">
        <v>97</v>
      </c>
      <c r="B2119" s="19">
        <v>177325</v>
      </c>
    </row>
    <row r="2120" spans="1:2" x14ac:dyDescent="0.3">
      <c r="A2120" s="41" t="s">
        <v>98</v>
      </c>
      <c r="B2120" s="19">
        <v>45264</v>
      </c>
    </row>
    <row r="2121" spans="1:2" x14ac:dyDescent="0.3">
      <c r="A2121" s="41" t="s">
        <v>96</v>
      </c>
      <c r="B2121" s="19">
        <v>69120</v>
      </c>
    </row>
    <row r="2122" spans="1:2" x14ac:dyDescent="0.3">
      <c r="A2122" s="41" t="s">
        <v>100</v>
      </c>
      <c r="B2122" s="19">
        <v>117075</v>
      </c>
    </row>
    <row r="2123" spans="1:2" x14ac:dyDescent="0.3">
      <c r="A2123" s="40" t="s">
        <v>84</v>
      </c>
      <c r="B2123" s="19"/>
    </row>
    <row r="2124" spans="1:2" x14ac:dyDescent="0.3">
      <c r="A2124" s="41" t="s">
        <v>99</v>
      </c>
      <c r="B2124" s="19">
        <v>52008</v>
      </c>
    </row>
    <row r="2125" spans="1:2" x14ac:dyDescent="0.3">
      <c r="A2125" s="41" t="s">
        <v>97</v>
      </c>
      <c r="B2125" s="19">
        <v>101258</v>
      </c>
    </row>
    <row r="2126" spans="1:2" x14ac:dyDescent="0.3">
      <c r="A2126" s="41" t="s">
        <v>98</v>
      </c>
      <c r="B2126" s="19">
        <v>27200</v>
      </c>
    </row>
    <row r="2127" spans="1:2" x14ac:dyDescent="0.3">
      <c r="A2127" s="41" t="s">
        <v>96</v>
      </c>
      <c r="B2127" s="19">
        <v>33356</v>
      </c>
    </row>
    <row r="2128" spans="1:2" x14ac:dyDescent="0.3">
      <c r="A2128" s="41" t="s">
        <v>100</v>
      </c>
      <c r="B2128" s="19">
        <v>84553</v>
      </c>
    </row>
    <row r="2129" spans="1:2" x14ac:dyDescent="0.3">
      <c r="A2129" s="40" t="s">
        <v>82</v>
      </c>
      <c r="B2129" s="19"/>
    </row>
    <row r="2130" spans="1:2" x14ac:dyDescent="0.3">
      <c r="A2130" s="41" t="s">
        <v>99</v>
      </c>
      <c r="B2130" s="19">
        <v>75129</v>
      </c>
    </row>
    <row r="2131" spans="1:2" x14ac:dyDescent="0.3">
      <c r="A2131" s="41" t="s">
        <v>97</v>
      </c>
      <c r="B2131" s="19">
        <v>96398</v>
      </c>
    </row>
    <row r="2132" spans="1:2" x14ac:dyDescent="0.3">
      <c r="A2132" s="41" t="s">
        <v>98</v>
      </c>
      <c r="B2132" s="19">
        <v>30318</v>
      </c>
    </row>
    <row r="2133" spans="1:2" x14ac:dyDescent="0.3">
      <c r="A2133" s="41" t="s">
        <v>96</v>
      </c>
      <c r="B2133" s="19">
        <v>41409</v>
      </c>
    </row>
    <row r="2134" spans="1:2" x14ac:dyDescent="0.3">
      <c r="A2134" s="41" t="s">
        <v>100</v>
      </c>
      <c r="B2134" s="19">
        <v>108264</v>
      </c>
    </row>
    <row r="2135" spans="1:2" x14ac:dyDescent="0.3">
      <c r="A2135" s="40" t="s">
        <v>83</v>
      </c>
      <c r="B2135" s="19"/>
    </row>
    <row r="2136" spans="1:2" x14ac:dyDescent="0.3">
      <c r="A2136" s="41" t="s">
        <v>99</v>
      </c>
      <c r="B2136" s="19">
        <v>70686</v>
      </c>
    </row>
    <row r="2137" spans="1:2" x14ac:dyDescent="0.3">
      <c r="A2137" s="41" t="s">
        <v>97</v>
      </c>
      <c r="B2137" s="19">
        <v>90042</v>
      </c>
    </row>
    <row r="2138" spans="1:2" x14ac:dyDescent="0.3">
      <c r="A2138" s="41" t="s">
        <v>96</v>
      </c>
      <c r="B2138" s="19">
        <v>45260</v>
      </c>
    </row>
    <row r="2139" spans="1:2" x14ac:dyDescent="0.3">
      <c r="A2139" s="41" t="s">
        <v>100</v>
      </c>
      <c r="B2139" s="19">
        <v>109900</v>
      </c>
    </row>
    <row r="2140" spans="1:2" x14ac:dyDescent="0.3">
      <c r="A2140" s="40" t="s">
        <v>87</v>
      </c>
      <c r="B2140" s="19"/>
    </row>
    <row r="2141" spans="1:2" x14ac:dyDescent="0.3">
      <c r="A2141" s="41" t="s">
        <v>99</v>
      </c>
      <c r="B2141" s="19">
        <v>93436</v>
      </c>
    </row>
    <row r="2142" spans="1:2" x14ac:dyDescent="0.3">
      <c r="A2142" s="41" t="s">
        <v>97</v>
      </c>
      <c r="B2142" s="19">
        <v>157380</v>
      </c>
    </row>
    <row r="2143" spans="1:2" x14ac:dyDescent="0.3">
      <c r="A2143" s="41" t="s">
        <v>98</v>
      </c>
      <c r="B2143" s="19">
        <v>37632</v>
      </c>
    </row>
    <row r="2144" spans="1:2" x14ac:dyDescent="0.3">
      <c r="A2144" s="41" t="s">
        <v>96</v>
      </c>
      <c r="B2144" s="19">
        <v>94430</v>
      </c>
    </row>
    <row r="2145" spans="1:2" x14ac:dyDescent="0.3">
      <c r="A2145" s="41" t="s">
        <v>100</v>
      </c>
      <c r="B2145" s="19">
        <v>136518</v>
      </c>
    </row>
    <row r="2146" spans="1:2" x14ac:dyDescent="0.3">
      <c r="A2146" s="40" t="s">
        <v>86</v>
      </c>
      <c r="B2146" s="19"/>
    </row>
    <row r="2147" spans="1:2" x14ac:dyDescent="0.3">
      <c r="A2147" s="41" t="s">
        <v>99</v>
      </c>
      <c r="B2147" s="19">
        <v>115940</v>
      </c>
    </row>
    <row r="2148" spans="1:2" x14ac:dyDescent="0.3">
      <c r="A2148" s="41" t="s">
        <v>97</v>
      </c>
      <c r="B2148" s="19">
        <v>154546</v>
      </c>
    </row>
    <row r="2149" spans="1:2" x14ac:dyDescent="0.3">
      <c r="A2149" s="41" t="s">
        <v>96</v>
      </c>
      <c r="B2149" s="19">
        <v>70065</v>
      </c>
    </row>
    <row r="2150" spans="1:2" x14ac:dyDescent="0.3">
      <c r="A2150" s="41" t="s">
        <v>100</v>
      </c>
      <c r="B2150" s="19">
        <v>130476</v>
      </c>
    </row>
    <row r="2151" spans="1:2" x14ac:dyDescent="0.3">
      <c r="A2151" s="40" t="s">
        <v>81</v>
      </c>
      <c r="B2151" s="19"/>
    </row>
    <row r="2152" spans="1:2" x14ac:dyDescent="0.3">
      <c r="A2152" s="41" t="s">
        <v>99</v>
      </c>
      <c r="B2152" s="19">
        <v>75020</v>
      </c>
    </row>
    <row r="2153" spans="1:2" x14ac:dyDescent="0.3">
      <c r="A2153" s="41" t="s">
        <v>97</v>
      </c>
      <c r="B2153" s="19">
        <v>99384</v>
      </c>
    </row>
    <row r="2154" spans="1:2" x14ac:dyDescent="0.3">
      <c r="A2154" s="41" t="s">
        <v>98</v>
      </c>
      <c r="B2154" s="19">
        <v>30943</v>
      </c>
    </row>
    <row r="2155" spans="1:2" x14ac:dyDescent="0.3">
      <c r="A2155" s="41" t="s">
        <v>96</v>
      </c>
      <c r="B2155" s="19">
        <v>39690</v>
      </c>
    </row>
    <row r="2156" spans="1:2" x14ac:dyDescent="0.3">
      <c r="A2156" s="41" t="s">
        <v>100</v>
      </c>
      <c r="B2156" s="19">
        <v>96672</v>
      </c>
    </row>
    <row r="2157" spans="1:2" x14ac:dyDescent="0.3">
      <c r="A2157" s="40" t="s">
        <v>94</v>
      </c>
      <c r="B2157" s="19"/>
    </row>
    <row r="2158" spans="1:2" x14ac:dyDescent="0.3">
      <c r="A2158" s="41" t="s">
        <v>99</v>
      </c>
      <c r="B2158" s="19">
        <v>189468</v>
      </c>
    </row>
    <row r="2159" spans="1:2" x14ac:dyDescent="0.3">
      <c r="A2159" s="41" t="s">
        <v>97</v>
      </c>
      <c r="B2159" s="19">
        <v>272048</v>
      </c>
    </row>
    <row r="2160" spans="1:2" x14ac:dyDescent="0.3">
      <c r="A2160" s="41" t="s">
        <v>96</v>
      </c>
      <c r="B2160" s="19">
        <v>300782</v>
      </c>
    </row>
    <row r="2161" spans="1:2" x14ac:dyDescent="0.3">
      <c r="A2161" s="41" t="s">
        <v>100</v>
      </c>
      <c r="B2161" s="19">
        <v>265626</v>
      </c>
    </row>
    <row r="2162" spans="1:2" x14ac:dyDescent="0.3">
      <c r="A2162" s="39">
        <v>45502</v>
      </c>
      <c r="B2162" s="19">
        <v>7032220</v>
      </c>
    </row>
    <row r="2163" spans="1:2" x14ac:dyDescent="0.3">
      <c r="A2163" s="40" t="s">
        <v>95</v>
      </c>
      <c r="B2163" s="19"/>
    </row>
    <row r="2164" spans="1:2" x14ac:dyDescent="0.3">
      <c r="A2164" s="41" t="s">
        <v>97</v>
      </c>
      <c r="B2164" s="19">
        <v>66416</v>
      </c>
    </row>
    <row r="2165" spans="1:2" x14ac:dyDescent="0.3">
      <c r="A2165" s="41" t="s">
        <v>96</v>
      </c>
      <c r="B2165" s="19">
        <v>75240</v>
      </c>
    </row>
    <row r="2166" spans="1:2" x14ac:dyDescent="0.3">
      <c r="A2166" s="41" t="s">
        <v>100</v>
      </c>
      <c r="B2166" s="19">
        <v>64077</v>
      </c>
    </row>
    <row r="2167" spans="1:2" x14ac:dyDescent="0.3">
      <c r="A2167" s="40" t="s">
        <v>80</v>
      </c>
      <c r="B2167" s="19"/>
    </row>
    <row r="2168" spans="1:2" x14ac:dyDescent="0.3">
      <c r="A2168" s="41" t="s">
        <v>99</v>
      </c>
      <c r="B2168" s="19">
        <v>57408</v>
      </c>
    </row>
    <row r="2169" spans="1:2" x14ac:dyDescent="0.3">
      <c r="A2169" s="41" t="s">
        <v>97</v>
      </c>
      <c r="B2169" s="19">
        <v>89658</v>
      </c>
    </row>
    <row r="2170" spans="1:2" x14ac:dyDescent="0.3">
      <c r="A2170" s="41" t="s">
        <v>98</v>
      </c>
      <c r="B2170" s="19">
        <v>36108</v>
      </c>
    </row>
    <row r="2171" spans="1:2" x14ac:dyDescent="0.3">
      <c r="A2171" s="41" t="s">
        <v>96</v>
      </c>
      <c r="B2171" s="19">
        <v>45288</v>
      </c>
    </row>
    <row r="2172" spans="1:2" x14ac:dyDescent="0.3">
      <c r="A2172" s="41" t="s">
        <v>100</v>
      </c>
      <c r="B2172" s="19">
        <v>97020</v>
      </c>
    </row>
    <row r="2173" spans="1:2" x14ac:dyDescent="0.3">
      <c r="A2173" s="40" t="s">
        <v>88</v>
      </c>
      <c r="B2173" s="19"/>
    </row>
    <row r="2174" spans="1:2" x14ac:dyDescent="0.3">
      <c r="A2174" s="41" t="s">
        <v>99</v>
      </c>
      <c r="B2174" s="19">
        <v>101844</v>
      </c>
    </row>
    <row r="2175" spans="1:2" x14ac:dyDescent="0.3">
      <c r="A2175" s="41" t="s">
        <v>97</v>
      </c>
      <c r="B2175" s="19">
        <v>139695</v>
      </c>
    </row>
    <row r="2176" spans="1:2" x14ac:dyDescent="0.3">
      <c r="A2176" s="41" t="s">
        <v>98</v>
      </c>
      <c r="B2176" s="19">
        <v>62540</v>
      </c>
    </row>
    <row r="2177" spans="1:2" x14ac:dyDescent="0.3">
      <c r="A2177" s="41" t="s">
        <v>96</v>
      </c>
      <c r="B2177" s="19">
        <v>95550</v>
      </c>
    </row>
    <row r="2178" spans="1:2" x14ac:dyDescent="0.3">
      <c r="A2178" s="41" t="s">
        <v>100</v>
      </c>
      <c r="B2178" s="19">
        <v>165021</v>
      </c>
    </row>
    <row r="2179" spans="1:2" x14ac:dyDescent="0.3">
      <c r="A2179" s="40" t="s">
        <v>92</v>
      </c>
      <c r="B2179" s="19"/>
    </row>
    <row r="2180" spans="1:2" x14ac:dyDescent="0.3">
      <c r="A2180" s="41" t="s">
        <v>99</v>
      </c>
      <c r="B2180" s="19">
        <v>231396</v>
      </c>
    </row>
    <row r="2181" spans="1:2" x14ac:dyDescent="0.3">
      <c r="A2181" s="41" t="s">
        <v>97</v>
      </c>
      <c r="B2181" s="19">
        <v>261069</v>
      </c>
    </row>
    <row r="2182" spans="1:2" x14ac:dyDescent="0.3">
      <c r="A2182" s="41" t="s">
        <v>96</v>
      </c>
      <c r="B2182" s="19">
        <v>305577</v>
      </c>
    </row>
    <row r="2183" spans="1:2" x14ac:dyDescent="0.3">
      <c r="A2183" s="41" t="s">
        <v>100</v>
      </c>
      <c r="B2183" s="19">
        <v>291144</v>
      </c>
    </row>
    <row r="2184" spans="1:2" x14ac:dyDescent="0.3">
      <c r="A2184" s="40" t="s">
        <v>93</v>
      </c>
      <c r="B2184" s="19"/>
    </row>
    <row r="2185" spans="1:2" x14ac:dyDescent="0.3">
      <c r="A2185" s="41" t="s">
        <v>99</v>
      </c>
      <c r="B2185" s="19">
        <v>217476</v>
      </c>
    </row>
    <row r="2186" spans="1:2" x14ac:dyDescent="0.3">
      <c r="A2186" s="41" t="s">
        <v>97</v>
      </c>
      <c r="B2186" s="19">
        <v>271080</v>
      </c>
    </row>
    <row r="2187" spans="1:2" x14ac:dyDescent="0.3">
      <c r="A2187" s="41" t="s">
        <v>96</v>
      </c>
      <c r="B2187" s="19">
        <v>362940</v>
      </c>
    </row>
    <row r="2188" spans="1:2" x14ac:dyDescent="0.3">
      <c r="A2188" s="41" t="s">
        <v>100</v>
      </c>
      <c r="B2188" s="19">
        <v>268127</v>
      </c>
    </row>
    <row r="2189" spans="1:2" x14ac:dyDescent="0.3">
      <c r="A2189" s="40" t="s">
        <v>89</v>
      </c>
      <c r="B2189" s="19"/>
    </row>
    <row r="2190" spans="1:2" x14ac:dyDescent="0.3">
      <c r="A2190" s="41" t="s">
        <v>99</v>
      </c>
      <c r="B2190" s="19">
        <v>92738</v>
      </c>
    </row>
    <row r="2191" spans="1:2" x14ac:dyDescent="0.3">
      <c r="A2191" s="41" t="s">
        <v>97</v>
      </c>
      <c r="B2191" s="19">
        <v>135113</v>
      </c>
    </row>
    <row r="2192" spans="1:2" x14ac:dyDescent="0.3">
      <c r="A2192" s="41" t="s">
        <v>98</v>
      </c>
      <c r="B2192" s="19">
        <v>52521</v>
      </c>
    </row>
    <row r="2193" spans="1:2" x14ac:dyDescent="0.3">
      <c r="A2193" s="41" t="s">
        <v>96</v>
      </c>
      <c r="B2193" s="19">
        <v>54351</v>
      </c>
    </row>
    <row r="2194" spans="1:2" x14ac:dyDescent="0.3">
      <c r="A2194" s="41" t="s">
        <v>100</v>
      </c>
      <c r="B2194" s="19">
        <v>134075</v>
      </c>
    </row>
    <row r="2195" spans="1:2" x14ac:dyDescent="0.3">
      <c r="A2195" s="40" t="s">
        <v>84</v>
      </c>
      <c r="B2195" s="19"/>
    </row>
    <row r="2196" spans="1:2" x14ac:dyDescent="0.3">
      <c r="A2196" s="41" t="s">
        <v>99</v>
      </c>
      <c r="B2196" s="19">
        <v>54384</v>
      </c>
    </row>
    <row r="2197" spans="1:2" x14ac:dyDescent="0.3">
      <c r="A2197" s="41" t="s">
        <v>97</v>
      </c>
      <c r="B2197" s="19">
        <v>75735</v>
      </c>
    </row>
    <row r="2198" spans="1:2" x14ac:dyDescent="0.3">
      <c r="A2198" s="41" t="s">
        <v>98</v>
      </c>
      <c r="B2198" s="19">
        <v>24297</v>
      </c>
    </row>
    <row r="2199" spans="1:2" x14ac:dyDescent="0.3">
      <c r="A2199" s="41" t="s">
        <v>96</v>
      </c>
      <c r="B2199" s="19">
        <v>36853</v>
      </c>
    </row>
    <row r="2200" spans="1:2" x14ac:dyDescent="0.3">
      <c r="A2200" s="41" t="s">
        <v>100</v>
      </c>
      <c r="B2200" s="19">
        <v>80496</v>
      </c>
    </row>
    <row r="2201" spans="1:2" x14ac:dyDescent="0.3">
      <c r="A2201" s="40" t="s">
        <v>82</v>
      </c>
      <c r="B2201" s="19"/>
    </row>
    <row r="2202" spans="1:2" x14ac:dyDescent="0.3">
      <c r="A2202" s="41" t="s">
        <v>99</v>
      </c>
      <c r="B2202" s="19">
        <v>76160</v>
      </c>
    </row>
    <row r="2203" spans="1:2" x14ac:dyDescent="0.3">
      <c r="A2203" s="41" t="s">
        <v>97</v>
      </c>
      <c r="B2203" s="19">
        <v>118001</v>
      </c>
    </row>
    <row r="2204" spans="1:2" x14ac:dyDescent="0.3">
      <c r="A2204" s="41" t="s">
        <v>98</v>
      </c>
      <c r="B2204" s="19">
        <v>32472</v>
      </c>
    </row>
    <row r="2205" spans="1:2" x14ac:dyDescent="0.3">
      <c r="A2205" s="41" t="s">
        <v>96</v>
      </c>
      <c r="B2205" s="19">
        <v>42575</v>
      </c>
    </row>
    <row r="2206" spans="1:2" x14ac:dyDescent="0.3">
      <c r="A2206" s="41" t="s">
        <v>100</v>
      </c>
      <c r="B2206" s="19">
        <v>98592</v>
      </c>
    </row>
    <row r="2207" spans="1:2" x14ac:dyDescent="0.3">
      <c r="A2207" s="40" t="s">
        <v>83</v>
      </c>
      <c r="B2207" s="19"/>
    </row>
    <row r="2208" spans="1:2" x14ac:dyDescent="0.3">
      <c r="A2208" s="41" t="s">
        <v>99</v>
      </c>
      <c r="B2208" s="19">
        <v>80100</v>
      </c>
    </row>
    <row r="2209" spans="1:2" x14ac:dyDescent="0.3">
      <c r="A2209" s="41" t="s">
        <v>97</v>
      </c>
      <c r="B2209" s="19">
        <v>112775</v>
      </c>
    </row>
    <row r="2210" spans="1:2" x14ac:dyDescent="0.3">
      <c r="A2210" s="41" t="s">
        <v>96</v>
      </c>
      <c r="B2210" s="19">
        <v>51465</v>
      </c>
    </row>
    <row r="2211" spans="1:2" x14ac:dyDescent="0.3">
      <c r="A2211" s="41" t="s">
        <v>100</v>
      </c>
      <c r="B2211" s="19">
        <v>105700</v>
      </c>
    </row>
    <row r="2212" spans="1:2" x14ac:dyDescent="0.3">
      <c r="A2212" s="40" t="s">
        <v>87</v>
      </c>
      <c r="B2212" s="19"/>
    </row>
    <row r="2213" spans="1:2" x14ac:dyDescent="0.3">
      <c r="A2213" s="41" t="s">
        <v>99</v>
      </c>
      <c r="B2213" s="19">
        <v>114444</v>
      </c>
    </row>
    <row r="2214" spans="1:2" x14ac:dyDescent="0.3">
      <c r="A2214" s="41" t="s">
        <v>97</v>
      </c>
      <c r="B2214" s="19">
        <v>143472</v>
      </c>
    </row>
    <row r="2215" spans="1:2" x14ac:dyDescent="0.3">
      <c r="A2215" s="41" t="s">
        <v>98</v>
      </c>
      <c r="B2215" s="19">
        <v>44694</v>
      </c>
    </row>
    <row r="2216" spans="1:2" x14ac:dyDescent="0.3">
      <c r="A2216" s="41" t="s">
        <v>96</v>
      </c>
      <c r="B2216" s="19">
        <v>61693</v>
      </c>
    </row>
    <row r="2217" spans="1:2" x14ac:dyDescent="0.3">
      <c r="A2217" s="41" t="s">
        <v>100</v>
      </c>
      <c r="B2217" s="19">
        <v>134322</v>
      </c>
    </row>
    <row r="2218" spans="1:2" x14ac:dyDescent="0.3">
      <c r="A2218" s="40" t="s">
        <v>86</v>
      </c>
      <c r="B2218" s="19"/>
    </row>
    <row r="2219" spans="1:2" x14ac:dyDescent="0.3">
      <c r="A2219" s="41" t="s">
        <v>99</v>
      </c>
      <c r="B2219" s="19">
        <v>98865</v>
      </c>
    </row>
    <row r="2220" spans="1:2" x14ac:dyDescent="0.3">
      <c r="A2220" s="41" t="s">
        <v>97</v>
      </c>
      <c r="B2220" s="19">
        <v>141900</v>
      </c>
    </row>
    <row r="2221" spans="1:2" x14ac:dyDescent="0.3">
      <c r="A2221" s="41" t="s">
        <v>96</v>
      </c>
      <c r="B2221" s="19">
        <v>51600</v>
      </c>
    </row>
    <row r="2222" spans="1:2" x14ac:dyDescent="0.3">
      <c r="A2222" s="41" t="s">
        <v>100</v>
      </c>
      <c r="B2222" s="19">
        <v>160854</v>
      </c>
    </row>
    <row r="2223" spans="1:2" x14ac:dyDescent="0.3">
      <c r="A2223" s="40" t="s">
        <v>81</v>
      </c>
      <c r="B2223" s="19"/>
    </row>
    <row r="2224" spans="1:2" x14ac:dyDescent="0.3">
      <c r="A2224" s="41" t="s">
        <v>99</v>
      </c>
      <c r="B2224" s="19">
        <v>58779</v>
      </c>
    </row>
    <row r="2225" spans="1:2" x14ac:dyDescent="0.3">
      <c r="A2225" s="41" t="s">
        <v>97</v>
      </c>
      <c r="B2225" s="19">
        <v>98210</v>
      </c>
    </row>
    <row r="2226" spans="1:2" x14ac:dyDescent="0.3">
      <c r="A2226" s="41" t="s">
        <v>98</v>
      </c>
      <c r="B2226" s="19">
        <v>31040</v>
      </c>
    </row>
    <row r="2227" spans="1:2" x14ac:dyDescent="0.3">
      <c r="A2227" s="41" t="s">
        <v>96</v>
      </c>
      <c r="B2227" s="19">
        <v>46768</v>
      </c>
    </row>
    <row r="2228" spans="1:2" x14ac:dyDescent="0.3">
      <c r="A2228" s="41" t="s">
        <v>100</v>
      </c>
      <c r="B2228" s="19">
        <v>79648</v>
      </c>
    </row>
    <row r="2229" spans="1:2" x14ac:dyDescent="0.3">
      <c r="A2229" s="40" t="s">
        <v>94</v>
      </c>
      <c r="B2229" s="19"/>
    </row>
    <row r="2230" spans="1:2" x14ac:dyDescent="0.3">
      <c r="A2230" s="41" t="s">
        <v>99</v>
      </c>
      <c r="B2230" s="19">
        <v>205779</v>
      </c>
    </row>
    <row r="2231" spans="1:2" x14ac:dyDescent="0.3">
      <c r="A2231" s="41" t="s">
        <v>97</v>
      </c>
      <c r="B2231" s="19">
        <v>257739</v>
      </c>
    </row>
    <row r="2232" spans="1:2" x14ac:dyDescent="0.3">
      <c r="A2232" s="41" t="s">
        <v>96</v>
      </c>
      <c r="B2232" s="19">
        <v>295336</v>
      </c>
    </row>
    <row r="2233" spans="1:2" x14ac:dyDescent="0.3">
      <c r="A2233" s="41" t="s">
        <v>100</v>
      </c>
      <c r="B2233" s="19">
        <v>244000</v>
      </c>
    </row>
    <row r="2234" spans="1:2" x14ac:dyDescent="0.3">
      <c r="A2234" s="39">
        <v>45509</v>
      </c>
      <c r="B2234" s="19">
        <v>6975709</v>
      </c>
    </row>
    <row r="2235" spans="1:2" x14ac:dyDescent="0.3">
      <c r="A2235" s="40" t="s">
        <v>95</v>
      </c>
      <c r="B2235" s="19"/>
    </row>
    <row r="2236" spans="1:2" x14ac:dyDescent="0.3">
      <c r="A2236" s="41" t="s">
        <v>97</v>
      </c>
      <c r="B2236" s="19">
        <v>61914</v>
      </c>
    </row>
    <row r="2237" spans="1:2" x14ac:dyDescent="0.3">
      <c r="A2237" s="41" t="s">
        <v>96</v>
      </c>
      <c r="B2237" s="19">
        <v>84084</v>
      </c>
    </row>
    <row r="2238" spans="1:2" x14ac:dyDescent="0.3">
      <c r="A2238" s="41" t="s">
        <v>100</v>
      </c>
      <c r="B2238" s="19">
        <v>62628</v>
      </c>
    </row>
    <row r="2239" spans="1:2" x14ac:dyDescent="0.3">
      <c r="A2239" s="40" t="s">
        <v>80</v>
      </c>
      <c r="B2239" s="19"/>
    </row>
    <row r="2240" spans="1:2" x14ac:dyDescent="0.3">
      <c r="A2240" s="41" t="s">
        <v>99</v>
      </c>
      <c r="B2240" s="19">
        <v>62321</v>
      </c>
    </row>
    <row r="2241" spans="1:2" x14ac:dyDescent="0.3">
      <c r="A2241" s="41" t="s">
        <v>97</v>
      </c>
      <c r="B2241" s="19">
        <v>84300</v>
      </c>
    </row>
    <row r="2242" spans="1:2" x14ac:dyDescent="0.3">
      <c r="A2242" s="41" t="s">
        <v>98</v>
      </c>
      <c r="B2242" s="19">
        <v>27318</v>
      </c>
    </row>
    <row r="2243" spans="1:2" x14ac:dyDescent="0.3">
      <c r="A2243" s="41" t="s">
        <v>96</v>
      </c>
      <c r="B2243" s="19">
        <v>33384</v>
      </c>
    </row>
    <row r="2244" spans="1:2" x14ac:dyDescent="0.3">
      <c r="A2244" s="41" t="s">
        <v>100</v>
      </c>
      <c r="B2244" s="19">
        <v>112948</v>
      </c>
    </row>
    <row r="2245" spans="1:2" x14ac:dyDescent="0.3">
      <c r="A2245" s="40" t="s">
        <v>88</v>
      </c>
      <c r="B2245" s="19"/>
    </row>
    <row r="2246" spans="1:2" x14ac:dyDescent="0.3">
      <c r="A2246" s="41" t="s">
        <v>99</v>
      </c>
      <c r="B2246" s="19">
        <v>96427</v>
      </c>
    </row>
    <row r="2247" spans="1:2" x14ac:dyDescent="0.3">
      <c r="A2247" s="41" t="s">
        <v>97</v>
      </c>
      <c r="B2247" s="19">
        <v>148114</v>
      </c>
    </row>
    <row r="2248" spans="1:2" x14ac:dyDescent="0.3">
      <c r="A2248" s="41" t="s">
        <v>98</v>
      </c>
      <c r="B2248" s="19">
        <v>46225</v>
      </c>
    </row>
    <row r="2249" spans="1:2" x14ac:dyDescent="0.3">
      <c r="A2249" s="41" t="s">
        <v>96</v>
      </c>
      <c r="B2249" s="19">
        <v>66340</v>
      </c>
    </row>
    <row r="2250" spans="1:2" x14ac:dyDescent="0.3">
      <c r="A2250" s="41" t="s">
        <v>100</v>
      </c>
      <c r="B2250" s="19">
        <v>143244</v>
      </c>
    </row>
    <row r="2251" spans="1:2" x14ac:dyDescent="0.3">
      <c r="A2251" s="40" t="s">
        <v>92</v>
      </c>
      <c r="B2251" s="19"/>
    </row>
    <row r="2252" spans="1:2" x14ac:dyDescent="0.3">
      <c r="A2252" s="41" t="s">
        <v>99</v>
      </c>
      <c r="B2252" s="19">
        <v>232415</v>
      </c>
    </row>
    <row r="2253" spans="1:2" x14ac:dyDescent="0.3">
      <c r="A2253" s="41" t="s">
        <v>97</v>
      </c>
      <c r="B2253" s="19">
        <v>316680</v>
      </c>
    </row>
    <row r="2254" spans="1:2" x14ac:dyDescent="0.3">
      <c r="A2254" s="41" t="s">
        <v>96</v>
      </c>
      <c r="B2254" s="19">
        <v>301070</v>
      </c>
    </row>
    <row r="2255" spans="1:2" x14ac:dyDescent="0.3">
      <c r="A2255" s="41" t="s">
        <v>100</v>
      </c>
      <c r="B2255" s="19">
        <v>267138</v>
      </c>
    </row>
    <row r="2256" spans="1:2" x14ac:dyDescent="0.3">
      <c r="A2256" s="40" t="s">
        <v>93</v>
      </c>
      <c r="B2256" s="19"/>
    </row>
    <row r="2257" spans="1:2" x14ac:dyDescent="0.3">
      <c r="A2257" s="41" t="s">
        <v>99</v>
      </c>
      <c r="B2257" s="19">
        <v>209040</v>
      </c>
    </row>
    <row r="2258" spans="1:2" x14ac:dyDescent="0.3">
      <c r="A2258" s="41" t="s">
        <v>97</v>
      </c>
      <c r="B2258" s="19">
        <v>289161</v>
      </c>
    </row>
    <row r="2259" spans="1:2" x14ac:dyDescent="0.3">
      <c r="A2259" s="41" t="s">
        <v>96</v>
      </c>
      <c r="B2259" s="19">
        <v>309024</v>
      </c>
    </row>
    <row r="2260" spans="1:2" x14ac:dyDescent="0.3">
      <c r="A2260" s="41" t="s">
        <v>100</v>
      </c>
      <c r="B2260" s="19">
        <v>239324</v>
      </c>
    </row>
    <row r="2261" spans="1:2" x14ac:dyDescent="0.3">
      <c r="A2261" s="40" t="s">
        <v>89</v>
      </c>
      <c r="B2261" s="19"/>
    </row>
    <row r="2262" spans="1:2" x14ac:dyDescent="0.3">
      <c r="A2262" s="41" t="s">
        <v>99</v>
      </c>
      <c r="B2262" s="19">
        <v>106288</v>
      </c>
    </row>
    <row r="2263" spans="1:2" x14ac:dyDescent="0.3">
      <c r="A2263" s="41" t="s">
        <v>97</v>
      </c>
      <c r="B2263" s="19">
        <v>122286</v>
      </c>
    </row>
    <row r="2264" spans="1:2" x14ac:dyDescent="0.3">
      <c r="A2264" s="41" t="s">
        <v>98</v>
      </c>
      <c r="B2264" s="19">
        <v>50220</v>
      </c>
    </row>
    <row r="2265" spans="1:2" x14ac:dyDescent="0.3">
      <c r="A2265" s="41" t="s">
        <v>96</v>
      </c>
      <c r="B2265" s="19">
        <v>79550</v>
      </c>
    </row>
    <row r="2266" spans="1:2" x14ac:dyDescent="0.3">
      <c r="A2266" s="41" t="s">
        <v>100</v>
      </c>
      <c r="B2266" s="19">
        <v>163964</v>
      </c>
    </row>
    <row r="2267" spans="1:2" x14ac:dyDescent="0.3">
      <c r="A2267" s="40" t="s">
        <v>84</v>
      </c>
      <c r="B2267" s="19"/>
    </row>
    <row r="2268" spans="1:2" x14ac:dyDescent="0.3">
      <c r="A2268" s="41" t="s">
        <v>99</v>
      </c>
      <c r="B2268" s="19">
        <v>54672</v>
      </c>
    </row>
    <row r="2269" spans="1:2" x14ac:dyDescent="0.3">
      <c r="A2269" s="41" t="s">
        <v>97</v>
      </c>
      <c r="B2269" s="19">
        <v>71526</v>
      </c>
    </row>
    <row r="2270" spans="1:2" x14ac:dyDescent="0.3">
      <c r="A2270" s="41" t="s">
        <v>98</v>
      </c>
      <c r="B2270" s="19">
        <v>22113</v>
      </c>
    </row>
    <row r="2271" spans="1:2" x14ac:dyDescent="0.3">
      <c r="A2271" s="41" t="s">
        <v>96</v>
      </c>
      <c r="B2271" s="19">
        <v>38360</v>
      </c>
    </row>
    <row r="2272" spans="1:2" x14ac:dyDescent="0.3">
      <c r="A2272" s="41" t="s">
        <v>100</v>
      </c>
      <c r="B2272" s="19">
        <v>75194</v>
      </c>
    </row>
    <row r="2273" spans="1:2" x14ac:dyDescent="0.3">
      <c r="A2273" s="40" t="s">
        <v>82</v>
      </c>
      <c r="B2273" s="19"/>
    </row>
    <row r="2274" spans="1:2" x14ac:dyDescent="0.3">
      <c r="A2274" s="41" t="s">
        <v>99</v>
      </c>
      <c r="B2274" s="19">
        <v>67482</v>
      </c>
    </row>
    <row r="2275" spans="1:2" x14ac:dyDescent="0.3">
      <c r="A2275" s="41" t="s">
        <v>97</v>
      </c>
      <c r="B2275" s="19">
        <v>78228</v>
      </c>
    </row>
    <row r="2276" spans="1:2" x14ac:dyDescent="0.3">
      <c r="A2276" s="41" t="s">
        <v>98</v>
      </c>
      <c r="B2276" s="19">
        <v>30420</v>
      </c>
    </row>
    <row r="2277" spans="1:2" x14ac:dyDescent="0.3">
      <c r="A2277" s="41" t="s">
        <v>96</v>
      </c>
      <c r="B2277" s="19">
        <v>43890</v>
      </c>
    </row>
    <row r="2278" spans="1:2" x14ac:dyDescent="0.3">
      <c r="A2278" s="41" t="s">
        <v>100</v>
      </c>
      <c r="B2278" s="19">
        <v>79360</v>
      </c>
    </row>
    <row r="2279" spans="1:2" x14ac:dyDescent="0.3">
      <c r="A2279" s="40" t="s">
        <v>83</v>
      </c>
      <c r="B2279" s="19"/>
    </row>
    <row r="2280" spans="1:2" x14ac:dyDescent="0.3">
      <c r="A2280" s="41" t="s">
        <v>99</v>
      </c>
      <c r="B2280" s="19">
        <v>84084</v>
      </c>
    </row>
    <row r="2281" spans="1:2" x14ac:dyDescent="0.3">
      <c r="A2281" s="41" t="s">
        <v>97</v>
      </c>
      <c r="B2281" s="19">
        <v>98912</v>
      </c>
    </row>
    <row r="2282" spans="1:2" x14ac:dyDescent="0.3">
      <c r="A2282" s="41" t="s">
        <v>96</v>
      </c>
      <c r="B2282" s="19">
        <v>43268</v>
      </c>
    </row>
    <row r="2283" spans="1:2" x14ac:dyDescent="0.3">
      <c r="A2283" s="41" t="s">
        <v>100</v>
      </c>
      <c r="B2283" s="19">
        <v>86620</v>
      </c>
    </row>
    <row r="2284" spans="1:2" x14ac:dyDescent="0.3">
      <c r="A2284" s="40" t="s">
        <v>87</v>
      </c>
      <c r="B2284" s="19"/>
    </row>
    <row r="2285" spans="1:2" x14ac:dyDescent="0.3">
      <c r="A2285" s="41" t="s">
        <v>99</v>
      </c>
      <c r="B2285" s="19">
        <v>88973</v>
      </c>
    </row>
    <row r="2286" spans="1:2" x14ac:dyDescent="0.3">
      <c r="A2286" s="41" t="s">
        <v>97</v>
      </c>
      <c r="B2286" s="19">
        <v>159402</v>
      </c>
    </row>
    <row r="2287" spans="1:2" x14ac:dyDescent="0.3">
      <c r="A2287" s="41" t="s">
        <v>98</v>
      </c>
      <c r="B2287" s="19">
        <v>34869</v>
      </c>
    </row>
    <row r="2288" spans="1:2" x14ac:dyDescent="0.3">
      <c r="A2288" s="41" t="s">
        <v>96</v>
      </c>
      <c r="B2288" s="19">
        <v>54990</v>
      </c>
    </row>
    <row r="2289" spans="1:2" x14ac:dyDescent="0.3">
      <c r="A2289" s="41" t="s">
        <v>100</v>
      </c>
      <c r="B2289" s="19">
        <v>186252</v>
      </c>
    </row>
    <row r="2290" spans="1:2" x14ac:dyDescent="0.3">
      <c r="A2290" s="40" t="s">
        <v>86</v>
      </c>
      <c r="B2290" s="19"/>
    </row>
    <row r="2291" spans="1:2" x14ac:dyDescent="0.3">
      <c r="A2291" s="41" t="s">
        <v>99</v>
      </c>
      <c r="B2291" s="19">
        <v>92340</v>
      </c>
    </row>
    <row r="2292" spans="1:2" x14ac:dyDescent="0.3">
      <c r="A2292" s="41" t="s">
        <v>97</v>
      </c>
      <c r="B2292" s="19">
        <v>157584</v>
      </c>
    </row>
    <row r="2293" spans="1:2" x14ac:dyDescent="0.3">
      <c r="A2293" s="41" t="s">
        <v>96</v>
      </c>
      <c r="B2293" s="19">
        <v>54250</v>
      </c>
    </row>
    <row r="2294" spans="1:2" x14ac:dyDescent="0.3">
      <c r="A2294" s="41" t="s">
        <v>100</v>
      </c>
      <c r="B2294" s="19">
        <v>108192</v>
      </c>
    </row>
    <row r="2295" spans="1:2" x14ac:dyDescent="0.3">
      <c r="A2295" s="40" t="s">
        <v>81</v>
      </c>
      <c r="B2295" s="19"/>
    </row>
    <row r="2296" spans="1:2" x14ac:dyDescent="0.3">
      <c r="A2296" s="41" t="s">
        <v>99</v>
      </c>
      <c r="B2296" s="19">
        <v>80955</v>
      </c>
    </row>
    <row r="2297" spans="1:2" x14ac:dyDescent="0.3">
      <c r="A2297" s="41" t="s">
        <v>97</v>
      </c>
      <c r="B2297" s="19">
        <v>94855</v>
      </c>
    </row>
    <row r="2298" spans="1:2" x14ac:dyDescent="0.3">
      <c r="A2298" s="41" t="s">
        <v>98</v>
      </c>
      <c r="B2298" s="19">
        <v>29757</v>
      </c>
    </row>
    <row r="2299" spans="1:2" x14ac:dyDescent="0.3">
      <c r="A2299" s="41" t="s">
        <v>96</v>
      </c>
      <c r="B2299" s="19">
        <v>34668</v>
      </c>
    </row>
    <row r="2300" spans="1:2" x14ac:dyDescent="0.3">
      <c r="A2300" s="41" t="s">
        <v>100</v>
      </c>
      <c r="B2300" s="19">
        <v>107917</v>
      </c>
    </row>
    <row r="2301" spans="1:2" x14ac:dyDescent="0.3">
      <c r="A2301" s="40" t="s">
        <v>94</v>
      </c>
      <c r="B2301" s="19"/>
    </row>
    <row r="2302" spans="1:2" x14ac:dyDescent="0.3">
      <c r="A2302" s="41" t="s">
        <v>99</v>
      </c>
      <c r="B2302" s="19">
        <v>228465</v>
      </c>
    </row>
    <row r="2303" spans="1:2" x14ac:dyDescent="0.3">
      <c r="A2303" s="41" t="s">
        <v>97</v>
      </c>
      <c r="B2303" s="19">
        <v>274175</v>
      </c>
    </row>
    <row r="2304" spans="1:2" x14ac:dyDescent="0.3">
      <c r="A2304" s="41" t="s">
        <v>96</v>
      </c>
      <c r="B2304" s="19">
        <v>323694</v>
      </c>
    </row>
    <row r="2305" spans="1:2" x14ac:dyDescent="0.3">
      <c r="A2305" s="41" t="s">
        <v>100</v>
      </c>
      <c r="B2305" s="19">
        <v>274835</v>
      </c>
    </row>
    <row r="2306" spans="1:2" x14ac:dyDescent="0.3">
      <c r="A2306" s="39">
        <v>45516</v>
      </c>
      <c r="B2306" s="19">
        <v>7003461</v>
      </c>
    </row>
    <row r="2307" spans="1:2" x14ac:dyDescent="0.3">
      <c r="A2307" s="40" t="s">
        <v>95</v>
      </c>
      <c r="B2307" s="19"/>
    </row>
    <row r="2308" spans="1:2" x14ac:dyDescent="0.3">
      <c r="A2308" s="41" t="s">
        <v>97</v>
      </c>
      <c r="B2308" s="19">
        <v>71050</v>
      </c>
    </row>
    <row r="2309" spans="1:2" x14ac:dyDescent="0.3">
      <c r="A2309" s="41" t="s">
        <v>96</v>
      </c>
      <c r="B2309" s="19">
        <v>74008</v>
      </c>
    </row>
    <row r="2310" spans="1:2" x14ac:dyDescent="0.3">
      <c r="A2310" s="41" t="s">
        <v>100</v>
      </c>
      <c r="B2310" s="19">
        <v>61300</v>
      </c>
    </row>
    <row r="2311" spans="1:2" x14ac:dyDescent="0.3">
      <c r="A2311" s="40" t="s">
        <v>80</v>
      </c>
      <c r="B2311" s="19"/>
    </row>
    <row r="2312" spans="1:2" x14ac:dyDescent="0.3">
      <c r="A2312" s="41" t="s">
        <v>99</v>
      </c>
      <c r="B2312" s="19">
        <v>77418</v>
      </c>
    </row>
    <row r="2313" spans="1:2" x14ac:dyDescent="0.3">
      <c r="A2313" s="41" t="s">
        <v>97</v>
      </c>
      <c r="B2313" s="19">
        <v>84900</v>
      </c>
    </row>
    <row r="2314" spans="1:2" x14ac:dyDescent="0.3">
      <c r="A2314" s="41" t="s">
        <v>98</v>
      </c>
      <c r="B2314" s="19">
        <v>32548</v>
      </c>
    </row>
    <row r="2315" spans="1:2" x14ac:dyDescent="0.3">
      <c r="A2315" s="41" t="s">
        <v>96</v>
      </c>
      <c r="B2315" s="19">
        <v>37247</v>
      </c>
    </row>
    <row r="2316" spans="1:2" x14ac:dyDescent="0.3">
      <c r="A2316" s="41" t="s">
        <v>100</v>
      </c>
      <c r="B2316" s="19">
        <v>106253</v>
      </c>
    </row>
    <row r="2317" spans="1:2" x14ac:dyDescent="0.3">
      <c r="A2317" s="40" t="s">
        <v>88</v>
      </c>
      <c r="B2317" s="19"/>
    </row>
    <row r="2318" spans="1:2" x14ac:dyDescent="0.3">
      <c r="A2318" s="41" t="s">
        <v>99</v>
      </c>
      <c r="B2318" s="19">
        <v>94528</v>
      </c>
    </row>
    <row r="2319" spans="1:2" x14ac:dyDescent="0.3">
      <c r="A2319" s="41" t="s">
        <v>97</v>
      </c>
      <c r="B2319" s="19">
        <v>139256</v>
      </c>
    </row>
    <row r="2320" spans="1:2" x14ac:dyDescent="0.3">
      <c r="A2320" s="41" t="s">
        <v>98</v>
      </c>
      <c r="B2320" s="19">
        <v>37714</v>
      </c>
    </row>
    <row r="2321" spans="1:2" x14ac:dyDescent="0.3">
      <c r="A2321" s="41" t="s">
        <v>96</v>
      </c>
      <c r="B2321" s="19">
        <v>80625</v>
      </c>
    </row>
    <row r="2322" spans="1:2" x14ac:dyDescent="0.3">
      <c r="A2322" s="41" t="s">
        <v>100</v>
      </c>
      <c r="B2322" s="19">
        <v>189215</v>
      </c>
    </row>
    <row r="2323" spans="1:2" x14ac:dyDescent="0.3">
      <c r="A2323" s="40" t="s">
        <v>92</v>
      </c>
      <c r="B2323" s="19"/>
    </row>
    <row r="2324" spans="1:2" x14ac:dyDescent="0.3">
      <c r="A2324" s="41" t="s">
        <v>99</v>
      </c>
      <c r="B2324" s="19">
        <v>201428</v>
      </c>
    </row>
    <row r="2325" spans="1:2" x14ac:dyDescent="0.3">
      <c r="A2325" s="41" t="s">
        <v>97</v>
      </c>
      <c r="B2325" s="19">
        <v>277243</v>
      </c>
    </row>
    <row r="2326" spans="1:2" x14ac:dyDescent="0.3">
      <c r="A2326" s="41" t="s">
        <v>96</v>
      </c>
      <c r="B2326" s="19">
        <v>296298</v>
      </c>
    </row>
    <row r="2327" spans="1:2" x14ac:dyDescent="0.3">
      <c r="A2327" s="41" t="s">
        <v>100</v>
      </c>
      <c r="B2327" s="19">
        <v>286686</v>
      </c>
    </row>
    <row r="2328" spans="1:2" x14ac:dyDescent="0.3">
      <c r="A2328" s="40" t="s">
        <v>93</v>
      </c>
      <c r="B2328" s="19"/>
    </row>
    <row r="2329" spans="1:2" x14ac:dyDescent="0.3">
      <c r="A2329" s="41" t="s">
        <v>99</v>
      </c>
      <c r="B2329" s="19">
        <v>266067</v>
      </c>
    </row>
    <row r="2330" spans="1:2" x14ac:dyDescent="0.3">
      <c r="A2330" s="41" t="s">
        <v>97</v>
      </c>
      <c r="B2330" s="19">
        <v>274806</v>
      </c>
    </row>
    <row r="2331" spans="1:2" x14ac:dyDescent="0.3">
      <c r="A2331" s="41" t="s">
        <v>96</v>
      </c>
      <c r="B2331" s="19">
        <v>303981</v>
      </c>
    </row>
    <row r="2332" spans="1:2" x14ac:dyDescent="0.3">
      <c r="A2332" s="41" t="s">
        <v>100</v>
      </c>
      <c r="B2332" s="19">
        <v>282865</v>
      </c>
    </row>
    <row r="2333" spans="1:2" x14ac:dyDescent="0.3">
      <c r="A2333" s="40" t="s">
        <v>89</v>
      </c>
      <c r="B2333" s="19"/>
    </row>
    <row r="2334" spans="1:2" x14ac:dyDescent="0.3">
      <c r="A2334" s="41" t="s">
        <v>99</v>
      </c>
      <c r="B2334" s="19">
        <v>91224</v>
      </c>
    </row>
    <row r="2335" spans="1:2" x14ac:dyDescent="0.3">
      <c r="A2335" s="41" t="s">
        <v>97</v>
      </c>
      <c r="B2335" s="19">
        <v>133635</v>
      </c>
    </row>
    <row r="2336" spans="1:2" x14ac:dyDescent="0.3">
      <c r="A2336" s="41" t="s">
        <v>98</v>
      </c>
      <c r="B2336" s="19">
        <v>44454</v>
      </c>
    </row>
    <row r="2337" spans="1:2" x14ac:dyDescent="0.3">
      <c r="A2337" s="41" t="s">
        <v>96</v>
      </c>
      <c r="B2337" s="19">
        <v>54870</v>
      </c>
    </row>
    <row r="2338" spans="1:2" x14ac:dyDescent="0.3">
      <c r="A2338" s="41" t="s">
        <v>100</v>
      </c>
      <c r="B2338" s="19">
        <v>129228</v>
      </c>
    </row>
    <row r="2339" spans="1:2" x14ac:dyDescent="0.3">
      <c r="A2339" s="40" t="s">
        <v>84</v>
      </c>
      <c r="B2339" s="19"/>
    </row>
    <row r="2340" spans="1:2" x14ac:dyDescent="0.3">
      <c r="A2340" s="41" t="s">
        <v>99</v>
      </c>
      <c r="B2340" s="19">
        <v>49128</v>
      </c>
    </row>
    <row r="2341" spans="1:2" x14ac:dyDescent="0.3">
      <c r="A2341" s="41" t="s">
        <v>97</v>
      </c>
      <c r="B2341" s="19">
        <v>74955</v>
      </c>
    </row>
    <row r="2342" spans="1:2" x14ac:dyDescent="0.3">
      <c r="A2342" s="41" t="s">
        <v>98</v>
      </c>
      <c r="B2342" s="19">
        <v>25575</v>
      </c>
    </row>
    <row r="2343" spans="1:2" x14ac:dyDescent="0.3">
      <c r="A2343" s="41" t="s">
        <v>96</v>
      </c>
      <c r="B2343" s="19">
        <v>34272</v>
      </c>
    </row>
    <row r="2344" spans="1:2" x14ac:dyDescent="0.3">
      <c r="A2344" s="41" t="s">
        <v>100</v>
      </c>
      <c r="B2344" s="19">
        <v>87720</v>
      </c>
    </row>
    <row r="2345" spans="1:2" x14ac:dyDescent="0.3">
      <c r="A2345" s="40" t="s">
        <v>82</v>
      </c>
      <c r="B2345" s="19"/>
    </row>
    <row r="2346" spans="1:2" x14ac:dyDescent="0.3">
      <c r="A2346" s="41" t="s">
        <v>99</v>
      </c>
      <c r="B2346" s="19">
        <v>63111</v>
      </c>
    </row>
    <row r="2347" spans="1:2" x14ac:dyDescent="0.3">
      <c r="A2347" s="41" t="s">
        <v>97</v>
      </c>
      <c r="B2347" s="19">
        <v>94484</v>
      </c>
    </row>
    <row r="2348" spans="1:2" x14ac:dyDescent="0.3">
      <c r="A2348" s="41" t="s">
        <v>98</v>
      </c>
      <c r="B2348" s="19">
        <v>31730</v>
      </c>
    </row>
    <row r="2349" spans="1:2" x14ac:dyDescent="0.3">
      <c r="A2349" s="41" t="s">
        <v>96</v>
      </c>
      <c r="B2349" s="19">
        <v>46620</v>
      </c>
    </row>
    <row r="2350" spans="1:2" x14ac:dyDescent="0.3">
      <c r="A2350" s="41" t="s">
        <v>100</v>
      </c>
      <c r="B2350" s="19">
        <v>83520</v>
      </c>
    </row>
    <row r="2351" spans="1:2" x14ac:dyDescent="0.3">
      <c r="A2351" s="40" t="s">
        <v>83</v>
      </c>
      <c r="B2351" s="19"/>
    </row>
    <row r="2352" spans="1:2" x14ac:dyDescent="0.3">
      <c r="A2352" s="41" t="s">
        <v>99</v>
      </c>
      <c r="B2352" s="19">
        <v>68808</v>
      </c>
    </row>
    <row r="2353" spans="1:2" x14ac:dyDescent="0.3">
      <c r="A2353" s="41" t="s">
        <v>97</v>
      </c>
      <c r="B2353" s="19">
        <v>111741</v>
      </c>
    </row>
    <row r="2354" spans="1:2" x14ac:dyDescent="0.3">
      <c r="A2354" s="41" t="s">
        <v>96</v>
      </c>
      <c r="B2354" s="19">
        <v>39060</v>
      </c>
    </row>
    <row r="2355" spans="1:2" x14ac:dyDescent="0.3">
      <c r="A2355" s="41" t="s">
        <v>100</v>
      </c>
      <c r="B2355" s="19">
        <v>93456</v>
      </c>
    </row>
    <row r="2356" spans="1:2" x14ac:dyDescent="0.3">
      <c r="A2356" s="40" t="s">
        <v>87</v>
      </c>
      <c r="B2356" s="19"/>
    </row>
    <row r="2357" spans="1:2" x14ac:dyDescent="0.3">
      <c r="A2357" s="41" t="s">
        <v>99</v>
      </c>
      <c r="B2357" s="19">
        <v>131904</v>
      </c>
    </row>
    <row r="2358" spans="1:2" x14ac:dyDescent="0.3">
      <c r="A2358" s="41" t="s">
        <v>97</v>
      </c>
      <c r="B2358" s="19">
        <v>146940</v>
      </c>
    </row>
    <row r="2359" spans="1:2" x14ac:dyDescent="0.3">
      <c r="A2359" s="41" t="s">
        <v>98</v>
      </c>
      <c r="B2359" s="19">
        <v>45784</v>
      </c>
    </row>
    <row r="2360" spans="1:2" x14ac:dyDescent="0.3">
      <c r="A2360" s="41" t="s">
        <v>96</v>
      </c>
      <c r="B2360" s="19">
        <v>101010</v>
      </c>
    </row>
    <row r="2361" spans="1:2" x14ac:dyDescent="0.3">
      <c r="A2361" s="41" t="s">
        <v>100</v>
      </c>
      <c r="B2361" s="19">
        <v>132300</v>
      </c>
    </row>
    <row r="2362" spans="1:2" x14ac:dyDescent="0.3">
      <c r="A2362" s="40" t="s">
        <v>86</v>
      </c>
      <c r="B2362" s="19"/>
    </row>
    <row r="2363" spans="1:2" x14ac:dyDescent="0.3">
      <c r="A2363" s="41" t="s">
        <v>99</v>
      </c>
      <c r="B2363" s="19">
        <v>90816</v>
      </c>
    </row>
    <row r="2364" spans="1:2" x14ac:dyDescent="0.3">
      <c r="A2364" s="41" t="s">
        <v>97</v>
      </c>
      <c r="B2364" s="19">
        <v>154475</v>
      </c>
    </row>
    <row r="2365" spans="1:2" x14ac:dyDescent="0.3">
      <c r="A2365" s="41" t="s">
        <v>96</v>
      </c>
      <c r="B2365" s="19">
        <v>65296</v>
      </c>
    </row>
    <row r="2366" spans="1:2" x14ac:dyDescent="0.3">
      <c r="A2366" s="41" t="s">
        <v>100</v>
      </c>
      <c r="B2366" s="19">
        <v>148344</v>
      </c>
    </row>
    <row r="2367" spans="1:2" x14ac:dyDescent="0.3">
      <c r="A2367" s="40" t="s">
        <v>81</v>
      </c>
      <c r="B2367" s="19"/>
    </row>
    <row r="2368" spans="1:2" x14ac:dyDescent="0.3">
      <c r="A2368" s="41" t="s">
        <v>99</v>
      </c>
      <c r="B2368" s="19">
        <v>62685</v>
      </c>
    </row>
    <row r="2369" spans="1:2" x14ac:dyDescent="0.3">
      <c r="A2369" s="41" t="s">
        <v>97</v>
      </c>
      <c r="B2369" s="19">
        <v>88683</v>
      </c>
    </row>
    <row r="2370" spans="1:2" x14ac:dyDescent="0.3">
      <c r="A2370" s="41" t="s">
        <v>98</v>
      </c>
      <c r="B2370" s="19">
        <v>34989</v>
      </c>
    </row>
    <row r="2371" spans="1:2" x14ac:dyDescent="0.3">
      <c r="A2371" s="41" t="s">
        <v>96</v>
      </c>
      <c r="B2371" s="19">
        <v>46512</v>
      </c>
    </row>
    <row r="2372" spans="1:2" x14ac:dyDescent="0.3">
      <c r="A2372" s="41" t="s">
        <v>100</v>
      </c>
      <c r="B2372" s="19">
        <v>93587</v>
      </c>
    </row>
    <row r="2373" spans="1:2" x14ac:dyDescent="0.3">
      <c r="A2373" s="40" t="s">
        <v>94</v>
      </c>
      <c r="B2373" s="19"/>
    </row>
    <row r="2374" spans="1:2" x14ac:dyDescent="0.3">
      <c r="A2374" s="41" t="s">
        <v>99</v>
      </c>
      <c r="B2374" s="19">
        <v>214704</v>
      </c>
    </row>
    <row r="2375" spans="1:2" x14ac:dyDescent="0.3">
      <c r="A2375" s="41" t="s">
        <v>97</v>
      </c>
      <c r="B2375" s="19">
        <v>297420</v>
      </c>
    </row>
    <row r="2376" spans="1:2" x14ac:dyDescent="0.3">
      <c r="A2376" s="41" t="s">
        <v>96</v>
      </c>
      <c r="B2376" s="19">
        <v>281160</v>
      </c>
    </row>
    <row r="2377" spans="1:2" x14ac:dyDescent="0.3">
      <c r="A2377" s="41" t="s">
        <v>100</v>
      </c>
      <c r="B2377" s="19">
        <v>233825</v>
      </c>
    </row>
    <row r="2378" spans="1:2" x14ac:dyDescent="0.3">
      <c r="A2378" s="39">
        <v>45523</v>
      </c>
      <c r="B2378" s="19">
        <v>7121894</v>
      </c>
    </row>
    <row r="2379" spans="1:2" x14ac:dyDescent="0.3">
      <c r="A2379" s="40" t="s">
        <v>95</v>
      </c>
      <c r="B2379" s="19"/>
    </row>
    <row r="2380" spans="1:2" x14ac:dyDescent="0.3">
      <c r="A2380" s="41" t="s">
        <v>97</v>
      </c>
      <c r="B2380" s="19">
        <v>64448</v>
      </c>
    </row>
    <row r="2381" spans="1:2" x14ac:dyDescent="0.3">
      <c r="A2381" s="41" t="s">
        <v>96</v>
      </c>
      <c r="B2381" s="19">
        <v>73718</v>
      </c>
    </row>
    <row r="2382" spans="1:2" x14ac:dyDescent="0.3">
      <c r="A2382" s="41" t="s">
        <v>100</v>
      </c>
      <c r="B2382" s="19">
        <v>76797</v>
      </c>
    </row>
    <row r="2383" spans="1:2" x14ac:dyDescent="0.3">
      <c r="A2383" s="40" t="s">
        <v>80</v>
      </c>
      <c r="B2383" s="19"/>
    </row>
    <row r="2384" spans="1:2" x14ac:dyDescent="0.3">
      <c r="A2384" s="41" t="s">
        <v>99</v>
      </c>
      <c r="B2384" s="19">
        <v>58330</v>
      </c>
    </row>
    <row r="2385" spans="1:2" x14ac:dyDescent="0.3">
      <c r="A2385" s="41" t="s">
        <v>97</v>
      </c>
      <c r="B2385" s="19">
        <v>85554</v>
      </c>
    </row>
    <row r="2386" spans="1:2" x14ac:dyDescent="0.3">
      <c r="A2386" s="41" t="s">
        <v>98</v>
      </c>
      <c r="B2386" s="19">
        <v>30144</v>
      </c>
    </row>
    <row r="2387" spans="1:2" x14ac:dyDescent="0.3">
      <c r="A2387" s="41" t="s">
        <v>96</v>
      </c>
      <c r="B2387" s="19">
        <v>35392</v>
      </c>
    </row>
    <row r="2388" spans="1:2" x14ac:dyDescent="0.3">
      <c r="A2388" s="41" t="s">
        <v>100</v>
      </c>
      <c r="B2388" s="19">
        <v>104190</v>
      </c>
    </row>
    <row r="2389" spans="1:2" x14ac:dyDescent="0.3">
      <c r="A2389" s="40" t="s">
        <v>88</v>
      </c>
      <c r="B2389" s="19"/>
    </row>
    <row r="2390" spans="1:2" x14ac:dyDescent="0.3">
      <c r="A2390" s="41" t="s">
        <v>99</v>
      </c>
      <c r="B2390" s="19">
        <v>107100</v>
      </c>
    </row>
    <row r="2391" spans="1:2" x14ac:dyDescent="0.3">
      <c r="A2391" s="41" t="s">
        <v>97</v>
      </c>
      <c r="B2391" s="19">
        <v>129765</v>
      </c>
    </row>
    <row r="2392" spans="1:2" x14ac:dyDescent="0.3">
      <c r="A2392" s="41" t="s">
        <v>98</v>
      </c>
      <c r="B2392" s="19">
        <v>62208</v>
      </c>
    </row>
    <row r="2393" spans="1:2" x14ac:dyDescent="0.3">
      <c r="A2393" s="41" t="s">
        <v>96</v>
      </c>
      <c r="B2393" s="19">
        <v>87668</v>
      </c>
    </row>
    <row r="2394" spans="1:2" x14ac:dyDescent="0.3">
      <c r="A2394" s="41" t="s">
        <v>100</v>
      </c>
      <c r="B2394" s="19">
        <v>136206</v>
      </c>
    </row>
    <row r="2395" spans="1:2" x14ac:dyDescent="0.3">
      <c r="A2395" s="40" t="s">
        <v>92</v>
      </c>
      <c r="B2395" s="19"/>
    </row>
    <row r="2396" spans="1:2" x14ac:dyDescent="0.3">
      <c r="A2396" s="41" t="s">
        <v>99</v>
      </c>
      <c r="B2396" s="19">
        <v>274074</v>
      </c>
    </row>
    <row r="2397" spans="1:2" x14ac:dyDescent="0.3">
      <c r="A2397" s="41" t="s">
        <v>97</v>
      </c>
      <c r="B2397" s="19">
        <v>295512</v>
      </c>
    </row>
    <row r="2398" spans="1:2" x14ac:dyDescent="0.3">
      <c r="A2398" s="41" t="s">
        <v>96</v>
      </c>
      <c r="B2398" s="19">
        <v>332460</v>
      </c>
    </row>
    <row r="2399" spans="1:2" x14ac:dyDescent="0.3">
      <c r="A2399" s="41" t="s">
        <v>100</v>
      </c>
      <c r="B2399" s="19">
        <v>293272</v>
      </c>
    </row>
    <row r="2400" spans="1:2" x14ac:dyDescent="0.3">
      <c r="A2400" s="40" t="s">
        <v>93</v>
      </c>
      <c r="B2400" s="19"/>
    </row>
    <row r="2401" spans="1:2" x14ac:dyDescent="0.3">
      <c r="A2401" s="41" t="s">
        <v>99</v>
      </c>
      <c r="B2401" s="19">
        <v>208840</v>
      </c>
    </row>
    <row r="2402" spans="1:2" x14ac:dyDescent="0.3">
      <c r="A2402" s="41" t="s">
        <v>97</v>
      </c>
      <c r="B2402" s="19">
        <v>270724</v>
      </c>
    </row>
    <row r="2403" spans="1:2" x14ac:dyDescent="0.3">
      <c r="A2403" s="41" t="s">
        <v>96</v>
      </c>
      <c r="B2403" s="19">
        <v>333622</v>
      </c>
    </row>
    <row r="2404" spans="1:2" x14ac:dyDescent="0.3">
      <c r="A2404" s="41" t="s">
        <v>100</v>
      </c>
      <c r="B2404" s="19">
        <v>262038</v>
      </c>
    </row>
    <row r="2405" spans="1:2" x14ac:dyDescent="0.3">
      <c r="A2405" s="40" t="s">
        <v>89</v>
      </c>
      <c r="B2405" s="19"/>
    </row>
    <row r="2406" spans="1:2" x14ac:dyDescent="0.3">
      <c r="A2406" s="41" t="s">
        <v>99</v>
      </c>
      <c r="B2406" s="19">
        <v>112658</v>
      </c>
    </row>
    <row r="2407" spans="1:2" x14ac:dyDescent="0.3">
      <c r="A2407" s="41" t="s">
        <v>97</v>
      </c>
      <c r="B2407" s="19">
        <v>163371</v>
      </c>
    </row>
    <row r="2408" spans="1:2" x14ac:dyDescent="0.3">
      <c r="A2408" s="41" t="s">
        <v>98</v>
      </c>
      <c r="B2408" s="19">
        <v>51612</v>
      </c>
    </row>
    <row r="2409" spans="1:2" x14ac:dyDescent="0.3">
      <c r="A2409" s="41" t="s">
        <v>96</v>
      </c>
      <c r="B2409" s="19">
        <v>85560</v>
      </c>
    </row>
    <row r="2410" spans="1:2" x14ac:dyDescent="0.3">
      <c r="A2410" s="41" t="s">
        <v>100</v>
      </c>
      <c r="B2410" s="19">
        <v>153258</v>
      </c>
    </row>
    <row r="2411" spans="1:2" x14ac:dyDescent="0.3">
      <c r="A2411" s="40" t="s">
        <v>84</v>
      </c>
      <c r="B2411" s="19"/>
    </row>
    <row r="2412" spans="1:2" x14ac:dyDescent="0.3">
      <c r="A2412" s="41" t="s">
        <v>99</v>
      </c>
      <c r="B2412" s="19">
        <v>57988</v>
      </c>
    </row>
    <row r="2413" spans="1:2" x14ac:dyDescent="0.3">
      <c r="A2413" s="41" t="s">
        <v>97</v>
      </c>
      <c r="B2413" s="19">
        <v>79083</v>
      </c>
    </row>
    <row r="2414" spans="1:2" x14ac:dyDescent="0.3">
      <c r="A2414" s="41" t="s">
        <v>98</v>
      </c>
      <c r="B2414" s="19">
        <v>24564</v>
      </c>
    </row>
    <row r="2415" spans="1:2" x14ac:dyDescent="0.3">
      <c r="A2415" s="41" t="s">
        <v>96</v>
      </c>
      <c r="B2415" s="19">
        <v>31008</v>
      </c>
    </row>
    <row r="2416" spans="1:2" x14ac:dyDescent="0.3">
      <c r="A2416" s="41" t="s">
        <v>100</v>
      </c>
      <c r="B2416" s="19">
        <v>76995</v>
      </c>
    </row>
    <row r="2417" spans="1:2" x14ac:dyDescent="0.3">
      <c r="A2417" s="40" t="s">
        <v>82</v>
      </c>
      <c r="B2417" s="19"/>
    </row>
    <row r="2418" spans="1:2" x14ac:dyDescent="0.3">
      <c r="A2418" s="41" t="s">
        <v>99</v>
      </c>
      <c r="B2418" s="19">
        <v>69764</v>
      </c>
    </row>
    <row r="2419" spans="1:2" x14ac:dyDescent="0.3">
      <c r="A2419" s="41" t="s">
        <v>97</v>
      </c>
      <c r="B2419" s="19">
        <v>98890</v>
      </c>
    </row>
    <row r="2420" spans="1:2" x14ac:dyDescent="0.3">
      <c r="A2420" s="41" t="s">
        <v>98</v>
      </c>
      <c r="B2420" s="19">
        <v>30576</v>
      </c>
    </row>
    <row r="2421" spans="1:2" x14ac:dyDescent="0.3">
      <c r="A2421" s="41" t="s">
        <v>96</v>
      </c>
      <c r="B2421" s="19">
        <v>37408</v>
      </c>
    </row>
    <row r="2422" spans="1:2" x14ac:dyDescent="0.3">
      <c r="A2422" s="41" t="s">
        <v>100</v>
      </c>
      <c r="B2422" s="19">
        <v>99820</v>
      </c>
    </row>
    <row r="2423" spans="1:2" x14ac:dyDescent="0.3">
      <c r="A2423" s="40" t="s">
        <v>83</v>
      </c>
      <c r="B2423" s="19"/>
    </row>
    <row r="2424" spans="1:2" x14ac:dyDescent="0.3">
      <c r="A2424" s="41" t="s">
        <v>99</v>
      </c>
      <c r="B2424" s="19">
        <v>73326</v>
      </c>
    </row>
    <row r="2425" spans="1:2" x14ac:dyDescent="0.3">
      <c r="A2425" s="41" t="s">
        <v>97</v>
      </c>
      <c r="B2425" s="19">
        <v>122108</v>
      </c>
    </row>
    <row r="2426" spans="1:2" x14ac:dyDescent="0.3">
      <c r="A2426" s="41" t="s">
        <v>96</v>
      </c>
      <c r="B2426" s="19">
        <v>41552</v>
      </c>
    </row>
    <row r="2427" spans="1:2" x14ac:dyDescent="0.3">
      <c r="A2427" s="41" t="s">
        <v>100</v>
      </c>
      <c r="B2427" s="19">
        <v>107939</v>
      </c>
    </row>
    <row r="2428" spans="1:2" x14ac:dyDescent="0.3">
      <c r="A2428" s="40" t="s">
        <v>87</v>
      </c>
      <c r="B2428" s="19"/>
    </row>
    <row r="2429" spans="1:2" x14ac:dyDescent="0.3">
      <c r="A2429" s="41" t="s">
        <v>99</v>
      </c>
      <c r="B2429" s="19">
        <v>91776</v>
      </c>
    </row>
    <row r="2430" spans="1:2" x14ac:dyDescent="0.3">
      <c r="A2430" s="41" t="s">
        <v>97</v>
      </c>
      <c r="B2430" s="19">
        <v>140060</v>
      </c>
    </row>
    <row r="2431" spans="1:2" x14ac:dyDescent="0.3">
      <c r="A2431" s="41" t="s">
        <v>98</v>
      </c>
      <c r="B2431" s="19">
        <v>43095</v>
      </c>
    </row>
    <row r="2432" spans="1:2" x14ac:dyDescent="0.3">
      <c r="A2432" s="41" t="s">
        <v>96</v>
      </c>
      <c r="B2432" s="19">
        <v>67900</v>
      </c>
    </row>
    <row r="2433" spans="1:2" x14ac:dyDescent="0.3">
      <c r="A2433" s="41" t="s">
        <v>100</v>
      </c>
      <c r="B2433" s="19">
        <v>200972</v>
      </c>
    </row>
    <row r="2434" spans="1:2" x14ac:dyDescent="0.3">
      <c r="A2434" s="40" t="s">
        <v>86</v>
      </c>
      <c r="B2434" s="19"/>
    </row>
    <row r="2435" spans="1:2" x14ac:dyDescent="0.3">
      <c r="A2435" s="41" t="s">
        <v>99</v>
      </c>
      <c r="B2435" s="19">
        <v>77180</v>
      </c>
    </row>
    <row r="2436" spans="1:2" x14ac:dyDescent="0.3">
      <c r="A2436" s="41" t="s">
        <v>97</v>
      </c>
      <c r="B2436" s="19">
        <v>106680</v>
      </c>
    </row>
    <row r="2437" spans="1:2" x14ac:dyDescent="0.3">
      <c r="A2437" s="41" t="s">
        <v>96</v>
      </c>
      <c r="B2437" s="19">
        <v>63700</v>
      </c>
    </row>
    <row r="2438" spans="1:2" x14ac:dyDescent="0.3">
      <c r="A2438" s="41" t="s">
        <v>100</v>
      </c>
      <c r="B2438" s="19">
        <v>108550</v>
      </c>
    </row>
    <row r="2439" spans="1:2" x14ac:dyDescent="0.3">
      <c r="A2439" s="40" t="s">
        <v>81</v>
      </c>
      <c r="B2439" s="19"/>
    </row>
    <row r="2440" spans="1:2" x14ac:dyDescent="0.3">
      <c r="A2440" s="41" t="s">
        <v>99</v>
      </c>
      <c r="B2440" s="19">
        <v>58718</v>
      </c>
    </row>
    <row r="2441" spans="1:2" x14ac:dyDescent="0.3">
      <c r="A2441" s="41" t="s">
        <v>97</v>
      </c>
      <c r="B2441" s="19">
        <v>78540</v>
      </c>
    </row>
    <row r="2442" spans="1:2" x14ac:dyDescent="0.3">
      <c r="A2442" s="41" t="s">
        <v>98</v>
      </c>
      <c r="B2442" s="19">
        <v>28014</v>
      </c>
    </row>
    <row r="2443" spans="1:2" x14ac:dyDescent="0.3">
      <c r="A2443" s="41" t="s">
        <v>96</v>
      </c>
      <c r="B2443" s="19">
        <v>42372</v>
      </c>
    </row>
    <row r="2444" spans="1:2" x14ac:dyDescent="0.3">
      <c r="A2444" s="41" t="s">
        <v>100</v>
      </c>
      <c r="B2444" s="19">
        <v>95481</v>
      </c>
    </row>
    <row r="2445" spans="1:2" x14ac:dyDescent="0.3">
      <c r="A2445" s="40" t="s">
        <v>94</v>
      </c>
      <c r="B2445" s="19"/>
    </row>
    <row r="2446" spans="1:2" x14ac:dyDescent="0.3">
      <c r="A2446" s="41" t="s">
        <v>99</v>
      </c>
      <c r="B2446" s="19">
        <v>241204</v>
      </c>
    </row>
    <row r="2447" spans="1:2" x14ac:dyDescent="0.3">
      <c r="A2447" s="41" t="s">
        <v>97</v>
      </c>
      <c r="B2447" s="19">
        <v>281232</v>
      </c>
    </row>
    <row r="2448" spans="1:2" x14ac:dyDescent="0.3">
      <c r="A2448" s="41" t="s">
        <v>96</v>
      </c>
      <c r="B2448" s="19">
        <v>301368</v>
      </c>
    </row>
    <row r="2449" spans="1:2" x14ac:dyDescent="0.3">
      <c r="A2449" s="41" t="s">
        <v>100</v>
      </c>
      <c r="B2449" s="19">
        <v>255510</v>
      </c>
    </row>
    <row r="2450" spans="1:2" x14ac:dyDescent="0.3">
      <c r="A2450" s="39">
        <v>45530</v>
      </c>
      <c r="B2450" s="19">
        <v>7041964</v>
      </c>
    </row>
    <row r="2451" spans="1:2" x14ac:dyDescent="0.3">
      <c r="A2451" s="40" t="s">
        <v>95</v>
      </c>
      <c r="B2451" s="19"/>
    </row>
    <row r="2452" spans="1:2" x14ac:dyDescent="0.3">
      <c r="A2452" s="41" t="s">
        <v>97</v>
      </c>
      <c r="B2452" s="19">
        <v>61050</v>
      </c>
    </row>
    <row r="2453" spans="1:2" x14ac:dyDescent="0.3">
      <c r="A2453" s="41" t="s">
        <v>96</v>
      </c>
      <c r="B2453" s="19">
        <v>67204</v>
      </c>
    </row>
    <row r="2454" spans="1:2" x14ac:dyDescent="0.3">
      <c r="A2454" s="41" t="s">
        <v>100</v>
      </c>
      <c r="B2454" s="19">
        <v>63544</v>
      </c>
    </row>
    <row r="2455" spans="1:2" x14ac:dyDescent="0.3">
      <c r="A2455" s="40" t="s">
        <v>80</v>
      </c>
      <c r="B2455" s="19"/>
    </row>
    <row r="2456" spans="1:2" x14ac:dyDescent="0.3">
      <c r="A2456" s="41" t="s">
        <v>99</v>
      </c>
      <c r="B2456" s="19">
        <v>58330</v>
      </c>
    </row>
    <row r="2457" spans="1:2" x14ac:dyDescent="0.3">
      <c r="A2457" s="41" t="s">
        <v>97</v>
      </c>
      <c r="B2457" s="19">
        <v>88486</v>
      </c>
    </row>
    <row r="2458" spans="1:2" x14ac:dyDescent="0.3">
      <c r="A2458" s="41" t="s">
        <v>98</v>
      </c>
      <c r="B2458" s="19">
        <v>28260</v>
      </c>
    </row>
    <row r="2459" spans="1:2" x14ac:dyDescent="0.3">
      <c r="A2459" s="41" t="s">
        <v>96</v>
      </c>
      <c r="B2459" s="19">
        <v>37052</v>
      </c>
    </row>
    <row r="2460" spans="1:2" x14ac:dyDescent="0.3">
      <c r="A2460" s="41" t="s">
        <v>100</v>
      </c>
      <c r="B2460" s="19">
        <v>87607</v>
      </c>
    </row>
    <row r="2461" spans="1:2" x14ac:dyDescent="0.3">
      <c r="A2461" s="40" t="s">
        <v>88</v>
      </c>
      <c r="B2461" s="19"/>
    </row>
    <row r="2462" spans="1:2" x14ac:dyDescent="0.3">
      <c r="A2462" s="41" t="s">
        <v>99</v>
      </c>
      <c r="B2462" s="19">
        <v>94468</v>
      </c>
    </row>
    <row r="2463" spans="1:2" x14ac:dyDescent="0.3">
      <c r="A2463" s="41" t="s">
        <v>97</v>
      </c>
      <c r="B2463" s="19">
        <v>135252</v>
      </c>
    </row>
    <row r="2464" spans="1:2" x14ac:dyDescent="0.3">
      <c r="A2464" s="41" t="s">
        <v>98</v>
      </c>
      <c r="B2464" s="19">
        <v>59064</v>
      </c>
    </row>
    <row r="2465" spans="1:2" x14ac:dyDescent="0.3">
      <c r="A2465" s="41" t="s">
        <v>96</v>
      </c>
      <c r="B2465" s="19">
        <v>99938</v>
      </c>
    </row>
    <row r="2466" spans="1:2" x14ac:dyDescent="0.3">
      <c r="A2466" s="41" t="s">
        <v>100</v>
      </c>
      <c r="B2466" s="19">
        <v>168302</v>
      </c>
    </row>
    <row r="2467" spans="1:2" x14ac:dyDescent="0.3">
      <c r="A2467" s="40" t="s">
        <v>92</v>
      </c>
      <c r="B2467" s="19"/>
    </row>
    <row r="2468" spans="1:2" x14ac:dyDescent="0.3">
      <c r="A2468" s="41" t="s">
        <v>99</v>
      </c>
      <c r="B2468" s="19">
        <v>264845</v>
      </c>
    </row>
    <row r="2469" spans="1:2" x14ac:dyDescent="0.3">
      <c r="A2469" s="41" t="s">
        <v>97</v>
      </c>
      <c r="B2469" s="19">
        <v>265353</v>
      </c>
    </row>
    <row r="2470" spans="1:2" x14ac:dyDescent="0.3">
      <c r="A2470" s="41" t="s">
        <v>96</v>
      </c>
      <c r="B2470" s="19">
        <v>314355</v>
      </c>
    </row>
    <row r="2471" spans="1:2" x14ac:dyDescent="0.3">
      <c r="A2471" s="41" t="s">
        <v>100</v>
      </c>
      <c r="B2471" s="19">
        <v>279416</v>
      </c>
    </row>
    <row r="2472" spans="1:2" x14ac:dyDescent="0.3">
      <c r="A2472" s="40" t="s">
        <v>93</v>
      </c>
      <c r="B2472" s="19"/>
    </row>
    <row r="2473" spans="1:2" x14ac:dyDescent="0.3">
      <c r="A2473" s="41" t="s">
        <v>99</v>
      </c>
      <c r="B2473" s="19">
        <v>209360</v>
      </c>
    </row>
    <row r="2474" spans="1:2" x14ac:dyDescent="0.3">
      <c r="A2474" s="41" t="s">
        <v>97</v>
      </c>
      <c r="B2474" s="19">
        <v>281215</v>
      </c>
    </row>
    <row r="2475" spans="1:2" x14ac:dyDescent="0.3">
      <c r="A2475" s="41" t="s">
        <v>96</v>
      </c>
      <c r="B2475" s="19">
        <v>321360</v>
      </c>
    </row>
    <row r="2476" spans="1:2" x14ac:dyDescent="0.3">
      <c r="A2476" s="41" t="s">
        <v>100</v>
      </c>
      <c r="B2476" s="19">
        <v>241815</v>
      </c>
    </row>
    <row r="2477" spans="1:2" x14ac:dyDescent="0.3">
      <c r="A2477" s="40" t="s">
        <v>89</v>
      </c>
      <c r="B2477" s="19"/>
    </row>
    <row r="2478" spans="1:2" x14ac:dyDescent="0.3">
      <c r="A2478" s="41" t="s">
        <v>99</v>
      </c>
      <c r="B2478" s="19">
        <v>84708</v>
      </c>
    </row>
    <row r="2479" spans="1:2" x14ac:dyDescent="0.3">
      <c r="A2479" s="41" t="s">
        <v>97</v>
      </c>
      <c r="B2479" s="19">
        <v>147384</v>
      </c>
    </row>
    <row r="2480" spans="1:2" x14ac:dyDescent="0.3">
      <c r="A2480" s="41" t="s">
        <v>98</v>
      </c>
      <c r="B2480" s="19">
        <v>51430</v>
      </c>
    </row>
    <row r="2481" spans="1:2" x14ac:dyDescent="0.3">
      <c r="A2481" s="41" t="s">
        <v>96</v>
      </c>
      <c r="B2481" s="19">
        <v>80724</v>
      </c>
    </row>
    <row r="2482" spans="1:2" x14ac:dyDescent="0.3">
      <c r="A2482" s="41" t="s">
        <v>100</v>
      </c>
      <c r="B2482" s="19">
        <v>120328</v>
      </c>
    </row>
    <row r="2483" spans="1:2" x14ac:dyDescent="0.3">
      <c r="A2483" s="40" t="s">
        <v>84</v>
      </c>
      <c r="B2483" s="19"/>
    </row>
    <row r="2484" spans="1:2" x14ac:dyDescent="0.3">
      <c r="A2484" s="41" t="s">
        <v>99</v>
      </c>
      <c r="B2484" s="19">
        <v>52599</v>
      </c>
    </row>
    <row r="2485" spans="1:2" x14ac:dyDescent="0.3">
      <c r="A2485" s="41" t="s">
        <v>97</v>
      </c>
      <c r="B2485" s="19">
        <v>86722</v>
      </c>
    </row>
    <row r="2486" spans="1:2" x14ac:dyDescent="0.3">
      <c r="A2486" s="41" t="s">
        <v>98</v>
      </c>
      <c r="B2486" s="19">
        <v>24475</v>
      </c>
    </row>
    <row r="2487" spans="1:2" x14ac:dyDescent="0.3">
      <c r="A2487" s="41" t="s">
        <v>96</v>
      </c>
      <c r="B2487" s="19">
        <v>31941</v>
      </c>
    </row>
    <row r="2488" spans="1:2" x14ac:dyDescent="0.3">
      <c r="A2488" s="41" t="s">
        <v>100</v>
      </c>
      <c r="B2488" s="19">
        <v>70470</v>
      </c>
    </row>
    <row r="2489" spans="1:2" x14ac:dyDescent="0.3">
      <c r="A2489" s="40" t="s">
        <v>82</v>
      </c>
      <c r="B2489" s="19"/>
    </row>
    <row r="2490" spans="1:2" x14ac:dyDescent="0.3">
      <c r="A2490" s="41" t="s">
        <v>99</v>
      </c>
      <c r="B2490" s="19">
        <v>62510</v>
      </c>
    </row>
    <row r="2491" spans="1:2" x14ac:dyDescent="0.3">
      <c r="A2491" s="41" t="s">
        <v>97</v>
      </c>
      <c r="B2491" s="19">
        <v>87450</v>
      </c>
    </row>
    <row r="2492" spans="1:2" x14ac:dyDescent="0.3">
      <c r="A2492" s="41" t="s">
        <v>98</v>
      </c>
      <c r="B2492" s="19">
        <v>36072</v>
      </c>
    </row>
    <row r="2493" spans="1:2" x14ac:dyDescent="0.3">
      <c r="A2493" s="41" t="s">
        <v>96</v>
      </c>
      <c r="B2493" s="19">
        <v>36630</v>
      </c>
    </row>
    <row r="2494" spans="1:2" x14ac:dyDescent="0.3">
      <c r="A2494" s="41" t="s">
        <v>100</v>
      </c>
      <c r="B2494" s="19">
        <v>100160</v>
      </c>
    </row>
    <row r="2495" spans="1:2" x14ac:dyDescent="0.3">
      <c r="A2495" s="40" t="s">
        <v>83</v>
      </c>
      <c r="B2495" s="19"/>
    </row>
    <row r="2496" spans="1:2" x14ac:dyDescent="0.3">
      <c r="A2496" s="41" t="s">
        <v>99</v>
      </c>
      <c r="B2496" s="19">
        <v>85644</v>
      </c>
    </row>
    <row r="2497" spans="1:2" x14ac:dyDescent="0.3">
      <c r="A2497" s="41" t="s">
        <v>97</v>
      </c>
      <c r="B2497" s="19">
        <v>114342</v>
      </c>
    </row>
    <row r="2498" spans="1:2" x14ac:dyDescent="0.3">
      <c r="A2498" s="41" t="s">
        <v>96</v>
      </c>
      <c r="B2498" s="19">
        <v>52682</v>
      </c>
    </row>
    <row r="2499" spans="1:2" x14ac:dyDescent="0.3">
      <c r="A2499" s="41" t="s">
        <v>100</v>
      </c>
      <c r="B2499" s="19">
        <v>129930</v>
      </c>
    </row>
    <row r="2500" spans="1:2" x14ac:dyDescent="0.3">
      <c r="A2500" s="40" t="s">
        <v>87</v>
      </c>
      <c r="B2500" s="19"/>
    </row>
    <row r="2501" spans="1:2" x14ac:dyDescent="0.3">
      <c r="A2501" s="41" t="s">
        <v>99</v>
      </c>
      <c r="B2501" s="19">
        <v>92444</v>
      </c>
    </row>
    <row r="2502" spans="1:2" x14ac:dyDescent="0.3">
      <c r="A2502" s="41" t="s">
        <v>97</v>
      </c>
      <c r="B2502" s="19">
        <v>148056</v>
      </c>
    </row>
    <row r="2503" spans="1:2" x14ac:dyDescent="0.3">
      <c r="A2503" s="41" t="s">
        <v>98</v>
      </c>
      <c r="B2503" s="19">
        <v>37245</v>
      </c>
    </row>
    <row r="2504" spans="1:2" x14ac:dyDescent="0.3">
      <c r="A2504" s="41" t="s">
        <v>96</v>
      </c>
      <c r="B2504" s="19">
        <v>59691</v>
      </c>
    </row>
    <row r="2505" spans="1:2" x14ac:dyDescent="0.3">
      <c r="A2505" s="41" t="s">
        <v>100</v>
      </c>
      <c r="B2505" s="19">
        <v>147169</v>
      </c>
    </row>
    <row r="2506" spans="1:2" x14ac:dyDescent="0.3">
      <c r="A2506" s="40" t="s">
        <v>86</v>
      </c>
      <c r="B2506" s="19"/>
    </row>
    <row r="2507" spans="1:2" x14ac:dyDescent="0.3">
      <c r="A2507" s="41" t="s">
        <v>99</v>
      </c>
      <c r="B2507" s="19">
        <v>97128</v>
      </c>
    </row>
    <row r="2508" spans="1:2" x14ac:dyDescent="0.3">
      <c r="A2508" s="41" t="s">
        <v>97</v>
      </c>
      <c r="B2508" s="19">
        <v>126750</v>
      </c>
    </row>
    <row r="2509" spans="1:2" x14ac:dyDescent="0.3">
      <c r="A2509" s="41" t="s">
        <v>96</v>
      </c>
      <c r="B2509" s="19">
        <v>72800</v>
      </c>
    </row>
    <row r="2510" spans="1:2" x14ac:dyDescent="0.3">
      <c r="A2510" s="41" t="s">
        <v>100</v>
      </c>
      <c r="B2510" s="19">
        <v>116760</v>
      </c>
    </row>
    <row r="2511" spans="1:2" x14ac:dyDescent="0.3">
      <c r="A2511" s="40" t="s">
        <v>81</v>
      </c>
      <c r="B2511" s="19"/>
    </row>
    <row r="2512" spans="1:2" x14ac:dyDescent="0.3">
      <c r="A2512" s="41" t="s">
        <v>99</v>
      </c>
      <c r="B2512" s="19">
        <v>57462</v>
      </c>
    </row>
    <row r="2513" spans="1:2" x14ac:dyDescent="0.3">
      <c r="A2513" s="41" t="s">
        <v>97</v>
      </c>
      <c r="B2513" s="19">
        <v>102816</v>
      </c>
    </row>
    <row r="2514" spans="1:2" x14ac:dyDescent="0.3">
      <c r="A2514" s="41" t="s">
        <v>98</v>
      </c>
      <c r="B2514" s="19">
        <v>33915</v>
      </c>
    </row>
    <row r="2515" spans="1:2" x14ac:dyDescent="0.3">
      <c r="A2515" s="41" t="s">
        <v>96</v>
      </c>
      <c r="B2515" s="19">
        <v>37908</v>
      </c>
    </row>
    <row r="2516" spans="1:2" x14ac:dyDescent="0.3">
      <c r="A2516" s="41" t="s">
        <v>100</v>
      </c>
      <c r="B2516" s="19">
        <v>97960</v>
      </c>
    </row>
    <row r="2517" spans="1:2" x14ac:dyDescent="0.3">
      <c r="A2517" s="40" t="s">
        <v>94</v>
      </c>
      <c r="B2517" s="19"/>
    </row>
    <row r="2518" spans="1:2" x14ac:dyDescent="0.3">
      <c r="A2518" s="41" t="s">
        <v>99</v>
      </c>
      <c r="B2518" s="19">
        <v>214578</v>
      </c>
    </row>
    <row r="2519" spans="1:2" x14ac:dyDescent="0.3">
      <c r="A2519" s="41" t="s">
        <v>97</v>
      </c>
      <c r="B2519" s="19">
        <v>287042</v>
      </c>
    </row>
    <row r="2520" spans="1:2" x14ac:dyDescent="0.3">
      <c r="A2520" s="41" t="s">
        <v>96</v>
      </c>
      <c r="B2520" s="19">
        <v>343794</v>
      </c>
    </row>
    <row r="2521" spans="1:2" x14ac:dyDescent="0.3">
      <c r="A2521" s="41" t="s">
        <v>100</v>
      </c>
      <c r="B2521" s="19">
        <v>285969</v>
      </c>
    </row>
    <row r="2522" spans="1:2" x14ac:dyDescent="0.3">
      <c r="A2522" s="39">
        <v>45537</v>
      </c>
      <c r="B2522" s="19">
        <v>6153183</v>
      </c>
    </row>
    <row r="2523" spans="1:2" x14ac:dyDescent="0.3">
      <c r="A2523" s="40" t="s">
        <v>95</v>
      </c>
      <c r="B2523" s="19"/>
    </row>
    <row r="2524" spans="1:2" x14ac:dyDescent="0.3">
      <c r="A2524" s="41" t="s">
        <v>97</v>
      </c>
      <c r="B2524" s="19">
        <v>65084</v>
      </c>
    </row>
    <row r="2525" spans="1:2" x14ac:dyDescent="0.3">
      <c r="A2525" s="41" t="s">
        <v>96</v>
      </c>
      <c r="B2525" s="19">
        <v>74240</v>
      </c>
    </row>
    <row r="2526" spans="1:2" x14ac:dyDescent="0.3">
      <c r="A2526" s="41" t="s">
        <v>100</v>
      </c>
      <c r="B2526" s="19">
        <v>71224</v>
      </c>
    </row>
    <row r="2527" spans="1:2" x14ac:dyDescent="0.3">
      <c r="A2527" s="40" t="s">
        <v>80</v>
      </c>
      <c r="B2527" s="19"/>
    </row>
    <row r="2528" spans="1:2" x14ac:dyDescent="0.3">
      <c r="A2528" s="41" t="s">
        <v>99</v>
      </c>
      <c r="B2528" s="19">
        <v>50464</v>
      </c>
    </row>
    <row r="2529" spans="1:2" x14ac:dyDescent="0.3">
      <c r="A2529" s="41" t="s">
        <v>97</v>
      </c>
      <c r="B2529" s="19">
        <v>81029</v>
      </c>
    </row>
    <row r="2530" spans="1:2" x14ac:dyDescent="0.3">
      <c r="A2530" s="41" t="s">
        <v>98</v>
      </c>
      <c r="B2530" s="19">
        <v>30555</v>
      </c>
    </row>
    <row r="2531" spans="1:2" x14ac:dyDescent="0.3">
      <c r="A2531" s="41" t="s">
        <v>96</v>
      </c>
      <c r="B2531" s="19">
        <v>36076</v>
      </c>
    </row>
    <row r="2532" spans="1:2" x14ac:dyDescent="0.3">
      <c r="A2532" s="41" t="s">
        <v>100</v>
      </c>
      <c r="B2532" s="19">
        <v>88200</v>
      </c>
    </row>
    <row r="2533" spans="1:2" x14ac:dyDescent="0.3">
      <c r="A2533" s="40" t="s">
        <v>88</v>
      </c>
      <c r="B2533" s="19"/>
    </row>
    <row r="2534" spans="1:2" x14ac:dyDescent="0.3">
      <c r="A2534" s="41" t="s">
        <v>99</v>
      </c>
      <c r="B2534" s="19">
        <v>49140</v>
      </c>
    </row>
    <row r="2535" spans="1:2" x14ac:dyDescent="0.3">
      <c r="A2535" s="41" t="s">
        <v>97</v>
      </c>
      <c r="B2535" s="19">
        <v>103730</v>
      </c>
    </row>
    <row r="2536" spans="1:2" x14ac:dyDescent="0.3">
      <c r="A2536" s="41" t="s">
        <v>98</v>
      </c>
      <c r="B2536" s="19">
        <v>22790</v>
      </c>
    </row>
    <row r="2537" spans="1:2" x14ac:dyDescent="0.3">
      <c r="A2537" s="41" t="s">
        <v>96</v>
      </c>
      <c r="B2537" s="19">
        <v>44943</v>
      </c>
    </row>
    <row r="2538" spans="1:2" x14ac:dyDescent="0.3">
      <c r="A2538" s="41" t="s">
        <v>100</v>
      </c>
      <c r="B2538" s="19">
        <v>85690</v>
      </c>
    </row>
    <row r="2539" spans="1:2" x14ac:dyDescent="0.3">
      <c r="A2539" s="40" t="s">
        <v>92</v>
      </c>
      <c r="B2539" s="19"/>
    </row>
    <row r="2540" spans="1:2" x14ac:dyDescent="0.3">
      <c r="A2540" s="41" t="s">
        <v>99</v>
      </c>
      <c r="B2540" s="19">
        <v>254832</v>
      </c>
    </row>
    <row r="2541" spans="1:2" x14ac:dyDescent="0.3">
      <c r="A2541" s="41" t="s">
        <v>97</v>
      </c>
      <c r="B2541" s="19">
        <v>281070</v>
      </c>
    </row>
    <row r="2542" spans="1:2" x14ac:dyDescent="0.3">
      <c r="A2542" s="41" t="s">
        <v>96</v>
      </c>
      <c r="B2542" s="19">
        <v>346185</v>
      </c>
    </row>
    <row r="2543" spans="1:2" x14ac:dyDescent="0.3">
      <c r="A2543" s="41" t="s">
        <v>100</v>
      </c>
      <c r="B2543" s="19">
        <v>319020</v>
      </c>
    </row>
    <row r="2544" spans="1:2" x14ac:dyDescent="0.3">
      <c r="A2544" s="40" t="s">
        <v>93</v>
      </c>
      <c r="B2544" s="19"/>
    </row>
    <row r="2545" spans="1:2" x14ac:dyDescent="0.3">
      <c r="A2545" s="41" t="s">
        <v>99</v>
      </c>
      <c r="B2545" s="19">
        <v>260300</v>
      </c>
    </row>
    <row r="2546" spans="1:2" x14ac:dyDescent="0.3">
      <c r="A2546" s="41" t="s">
        <v>97</v>
      </c>
      <c r="B2546" s="19">
        <v>291897</v>
      </c>
    </row>
    <row r="2547" spans="1:2" x14ac:dyDescent="0.3">
      <c r="A2547" s="41" t="s">
        <v>96</v>
      </c>
      <c r="B2547" s="19">
        <v>298088</v>
      </c>
    </row>
    <row r="2548" spans="1:2" x14ac:dyDescent="0.3">
      <c r="A2548" s="41" t="s">
        <v>100</v>
      </c>
      <c r="B2548" s="19">
        <v>251566</v>
      </c>
    </row>
    <row r="2549" spans="1:2" x14ac:dyDescent="0.3">
      <c r="A2549" s="40" t="s">
        <v>89</v>
      </c>
      <c r="B2549" s="19"/>
    </row>
    <row r="2550" spans="1:2" x14ac:dyDescent="0.3">
      <c r="A2550" s="41" t="s">
        <v>99</v>
      </c>
      <c r="B2550" s="19">
        <v>47031</v>
      </c>
    </row>
    <row r="2551" spans="1:2" x14ac:dyDescent="0.3">
      <c r="A2551" s="41" t="s">
        <v>97</v>
      </c>
      <c r="B2551" s="19">
        <v>63712</v>
      </c>
    </row>
    <row r="2552" spans="1:2" x14ac:dyDescent="0.3">
      <c r="A2552" s="41" t="s">
        <v>98</v>
      </c>
      <c r="B2552" s="19">
        <v>18315</v>
      </c>
    </row>
    <row r="2553" spans="1:2" x14ac:dyDescent="0.3">
      <c r="A2553" s="41" t="s">
        <v>96</v>
      </c>
      <c r="B2553" s="19">
        <v>30895</v>
      </c>
    </row>
    <row r="2554" spans="1:2" x14ac:dyDescent="0.3">
      <c r="A2554" s="41" t="s">
        <v>100</v>
      </c>
      <c r="B2554" s="19">
        <v>65824</v>
      </c>
    </row>
    <row r="2555" spans="1:2" x14ac:dyDescent="0.3">
      <c r="A2555" s="40" t="s">
        <v>84</v>
      </c>
      <c r="B2555" s="19"/>
    </row>
    <row r="2556" spans="1:2" x14ac:dyDescent="0.3">
      <c r="A2556" s="41" t="s">
        <v>99</v>
      </c>
      <c r="B2556" s="19">
        <v>44116</v>
      </c>
    </row>
    <row r="2557" spans="1:2" x14ac:dyDescent="0.3">
      <c r="A2557" s="41" t="s">
        <v>97</v>
      </c>
      <c r="B2557" s="19">
        <v>70216</v>
      </c>
    </row>
    <row r="2558" spans="1:2" x14ac:dyDescent="0.3">
      <c r="A2558" s="41" t="s">
        <v>98</v>
      </c>
      <c r="B2558" s="19">
        <v>34671</v>
      </c>
    </row>
    <row r="2559" spans="1:2" x14ac:dyDescent="0.3">
      <c r="A2559" s="41" t="s">
        <v>96</v>
      </c>
      <c r="B2559" s="19">
        <v>31941</v>
      </c>
    </row>
    <row r="2560" spans="1:2" x14ac:dyDescent="0.3">
      <c r="A2560" s="41" t="s">
        <v>100</v>
      </c>
      <c r="B2560" s="19">
        <v>92136</v>
      </c>
    </row>
    <row r="2561" spans="1:2" x14ac:dyDescent="0.3">
      <c r="A2561" s="40" t="s">
        <v>82</v>
      </c>
      <c r="B2561" s="19"/>
    </row>
    <row r="2562" spans="1:2" x14ac:dyDescent="0.3">
      <c r="A2562" s="41" t="s">
        <v>99</v>
      </c>
      <c r="B2562" s="19">
        <v>62457</v>
      </c>
    </row>
    <row r="2563" spans="1:2" x14ac:dyDescent="0.3">
      <c r="A2563" s="41" t="s">
        <v>97</v>
      </c>
      <c r="B2563" s="19">
        <v>88126</v>
      </c>
    </row>
    <row r="2564" spans="1:2" x14ac:dyDescent="0.3">
      <c r="A2564" s="41" t="s">
        <v>98</v>
      </c>
      <c r="B2564" s="19">
        <v>35048</v>
      </c>
    </row>
    <row r="2565" spans="1:2" x14ac:dyDescent="0.3">
      <c r="A2565" s="41" t="s">
        <v>96</v>
      </c>
      <c r="B2565" s="19">
        <v>41958</v>
      </c>
    </row>
    <row r="2566" spans="1:2" x14ac:dyDescent="0.3">
      <c r="A2566" s="41" t="s">
        <v>100</v>
      </c>
      <c r="B2566" s="19">
        <v>104646</v>
      </c>
    </row>
    <row r="2567" spans="1:2" x14ac:dyDescent="0.3">
      <c r="A2567" s="40" t="s">
        <v>83</v>
      </c>
      <c r="B2567" s="19"/>
    </row>
    <row r="2568" spans="1:2" x14ac:dyDescent="0.3">
      <c r="A2568" s="41" t="s">
        <v>99</v>
      </c>
      <c r="B2568" s="19">
        <v>77896</v>
      </c>
    </row>
    <row r="2569" spans="1:2" x14ac:dyDescent="0.3">
      <c r="A2569" s="41" t="s">
        <v>97</v>
      </c>
      <c r="B2569" s="19">
        <v>99193</v>
      </c>
    </row>
    <row r="2570" spans="1:2" x14ac:dyDescent="0.3">
      <c r="A2570" s="41" t="s">
        <v>96</v>
      </c>
      <c r="B2570" s="19">
        <v>44520</v>
      </c>
    </row>
    <row r="2571" spans="1:2" x14ac:dyDescent="0.3">
      <c r="A2571" s="41" t="s">
        <v>100</v>
      </c>
      <c r="B2571" s="19">
        <v>105900</v>
      </c>
    </row>
    <row r="2572" spans="1:2" x14ac:dyDescent="0.3">
      <c r="A2572" s="40" t="s">
        <v>87</v>
      </c>
      <c r="B2572" s="19"/>
    </row>
    <row r="2573" spans="1:2" x14ac:dyDescent="0.3">
      <c r="A2573" s="41" t="s">
        <v>99</v>
      </c>
      <c r="B2573" s="19">
        <v>52716</v>
      </c>
    </row>
    <row r="2574" spans="1:2" x14ac:dyDescent="0.3">
      <c r="A2574" s="41" t="s">
        <v>97</v>
      </c>
      <c r="B2574" s="19">
        <v>81215</v>
      </c>
    </row>
    <row r="2575" spans="1:2" x14ac:dyDescent="0.3">
      <c r="A2575" s="41" t="s">
        <v>98</v>
      </c>
      <c r="B2575" s="19">
        <v>30576</v>
      </c>
    </row>
    <row r="2576" spans="1:2" x14ac:dyDescent="0.3">
      <c r="A2576" s="41" t="s">
        <v>96</v>
      </c>
      <c r="B2576" s="19">
        <v>40934</v>
      </c>
    </row>
    <row r="2577" spans="1:2" x14ac:dyDescent="0.3">
      <c r="A2577" s="41" t="s">
        <v>100</v>
      </c>
      <c r="B2577" s="19">
        <v>93126</v>
      </c>
    </row>
    <row r="2578" spans="1:2" x14ac:dyDescent="0.3">
      <c r="A2578" s="40" t="s">
        <v>86</v>
      </c>
      <c r="B2578" s="19"/>
    </row>
    <row r="2579" spans="1:2" x14ac:dyDescent="0.3">
      <c r="A2579" s="41" t="s">
        <v>99</v>
      </c>
      <c r="B2579" s="19">
        <v>56225</v>
      </c>
    </row>
    <row r="2580" spans="1:2" x14ac:dyDescent="0.3">
      <c r="A2580" s="41" t="s">
        <v>97</v>
      </c>
      <c r="B2580" s="19">
        <v>54609</v>
      </c>
    </row>
    <row r="2581" spans="1:2" x14ac:dyDescent="0.3">
      <c r="A2581" s="41" t="s">
        <v>96</v>
      </c>
      <c r="B2581" s="19">
        <v>28875</v>
      </c>
    </row>
    <row r="2582" spans="1:2" x14ac:dyDescent="0.3">
      <c r="A2582" s="41" t="s">
        <v>100</v>
      </c>
      <c r="B2582" s="19">
        <v>60144</v>
      </c>
    </row>
    <row r="2583" spans="1:2" x14ac:dyDescent="0.3">
      <c r="A2583" s="40" t="s">
        <v>81</v>
      </c>
      <c r="B2583" s="19"/>
    </row>
    <row r="2584" spans="1:2" x14ac:dyDescent="0.3">
      <c r="A2584" s="41" t="s">
        <v>99</v>
      </c>
      <c r="B2584" s="19">
        <v>55932</v>
      </c>
    </row>
    <row r="2585" spans="1:2" x14ac:dyDescent="0.3">
      <c r="A2585" s="41" t="s">
        <v>97</v>
      </c>
      <c r="B2585" s="19">
        <v>93632</v>
      </c>
    </row>
    <row r="2586" spans="1:2" x14ac:dyDescent="0.3">
      <c r="A2586" s="41" t="s">
        <v>98</v>
      </c>
      <c r="B2586" s="19">
        <v>32844</v>
      </c>
    </row>
    <row r="2587" spans="1:2" x14ac:dyDescent="0.3">
      <c r="A2587" s="41" t="s">
        <v>96</v>
      </c>
      <c r="B2587" s="19">
        <v>36708</v>
      </c>
    </row>
    <row r="2588" spans="1:2" x14ac:dyDescent="0.3">
      <c r="A2588" s="41" t="s">
        <v>100</v>
      </c>
      <c r="B2588" s="19">
        <v>107606</v>
      </c>
    </row>
    <row r="2589" spans="1:2" x14ac:dyDescent="0.3">
      <c r="A2589" s="40" t="s">
        <v>94</v>
      </c>
      <c r="B2589" s="19"/>
    </row>
    <row r="2590" spans="1:2" x14ac:dyDescent="0.3">
      <c r="A2590" s="41" t="s">
        <v>99</v>
      </c>
      <c r="B2590" s="19">
        <v>218913</v>
      </c>
    </row>
    <row r="2591" spans="1:2" x14ac:dyDescent="0.3">
      <c r="A2591" s="41" t="s">
        <v>97</v>
      </c>
      <c r="B2591" s="19">
        <v>308388</v>
      </c>
    </row>
    <row r="2592" spans="1:2" x14ac:dyDescent="0.3">
      <c r="A2592" s="41" t="s">
        <v>96</v>
      </c>
      <c r="B2592" s="19">
        <v>280098</v>
      </c>
    </row>
    <row r="2593" spans="1:2" x14ac:dyDescent="0.3">
      <c r="A2593" s="41" t="s">
        <v>100</v>
      </c>
      <c r="B2593" s="19">
        <v>255918</v>
      </c>
    </row>
    <row r="2594" spans="1:2" x14ac:dyDescent="0.3">
      <c r="A2594" s="39">
        <v>45544</v>
      </c>
      <c r="B2594" s="19">
        <v>6088484</v>
      </c>
    </row>
    <row r="2595" spans="1:2" x14ac:dyDescent="0.3">
      <c r="A2595" s="40" t="s">
        <v>95</v>
      </c>
      <c r="B2595" s="19"/>
    </row>
    <row r="2596" spans="1:2" x14ac:dyDescent="0.3">
      <c r="A2596" s="41" t="s">
        <v>97</v>
      </c>
      <c r="B2596" s="19">
        <v>57152</v>
      </c>
    </row>
    <row r="2597" spans="1:2" x14ac:dyDescent="0.3">
      <c r="A2597" s="41" t="s">
        <v>96</v>
      </c>
      <c r="B2597" s="19">
        <v>73302</v>
      </c>
    </row>
    <row r="2598" spans="1:2" x14ac:dyDescent="0.3">
      <c r="A2598" s="41" t="s">
        <v>100</v>
      </c>
      <c r="B2598" s="19">
        <v>62424</v>
      </c>
    </row>
    <row r="2599" spans="1:2" x14ac:dyDescent="0.3">
      <c r="A2599" s="40" t="s">
        <v>80</v>
      </c>
      <c r="B2599" s="19"/>
    </row>
    <row r="2600" spans="1:2" x14ac:dyDescent="0.3">
      <c r="A2600" s="41" t="s">
        <v>99</v>
      </c>
      <c r="B2600" s="19">
        <v>66619</v>
      </c>
    </row>
    <row r="2601" spans="1:2" x14ac:dyDescent="0.3">
      <c r="A2601" s="41" t="s">
        <v>97</v>
      </c>
      <c r="B2601" s="19">
        <v>77400</v>
      </c>
    </row>
    <row r="2602" spans="1:2" x14ac:dyDescent="0.3">
      <c r="A2602" s="41" t="s">
        <v>98</v>
      </c>
      <c r="B2602" s="19">
        <v>27405</v>
      </c>
    </row>
    <row r="2603" spans="1:2" x14ac:dyDescent="0.3">
      <c r="A2603" s="41" t="s">
        <v>96</v>
      </c>
      <c r="B2603" s="19">
        <v>41762</v>
      </c>
    </row>
    <row r="2604" spans="1:2" x14ac:dyDescent="0.3">
      <c r="A2604" s="41" t="s">
        <v>100</v>
      </c>
      <c r="B2604" s="19">
        <v>79163</v>
      </c>
    </row>
    <row r="2605" spans="1:2" x14ac:dyDescent="0.3">
      <c r="A2605" s="40" t="s">
        <v>88</v>
      </c>
      <c r="B2605" s="19"/>
    </row>
    <row r="2606" spans="1:2" x14ac:dyDescent="0.3">
      <c r="A2606" s="41" t="s">
        <v>99</v>
      </c>
      <c r="B2606" s="19">
        <v>57120</v>
      </c>
    </row>
    <row r="2607" spans="1:2" x14ac:dyDescent="0.3">
      <c r="A2607" s="41" t="s">
        <v>97</v>
      </c>
      <c r="B2607" s="19">
        <v>77662</v>
      </c>
    </row>
    <row r="2608" spans="1:2" x14ac:dyDescent="0.3">
      <c r="A2608" s="41" t="s">
        <v>98</v>
      </c>
      <c r="B2608" s="19">
        <v>24725</v>
      </c>
    </row>
    <row r="2609" spans="1:2" x14ac:dyDescent="0.3">
      <c r="A2609" s="41" t="s">
        <v>96</v>
      </c>
      <c r="B2609" s="19">
        <v>41944</v>
      </c>
    </row>
    <row r="2610" spans="1:2" x14ac:dyDescent="0.3">
      <c r="A2610" s="41" t="s">
        <v>100</v>
      </c>
      <c r="B2610" s="19">
        <v>85075</v>
      </c>
    </row>
    <row r="2611" spans="1:2" x14ac:dyDescent="0.3">
      <c r="A2611" s="40" t="s">
        <v>92</v>
      </c>
      <c r="B2611" s="19"/>
    </row>
    <row r="2612" spans="1:2" x14ac:dyDescent="0.3">
      <c r="A2612" s="41" t="s">
        <v>99</v>
      </c>
      <c r="B2612" s="19">
        <v>219596</v>
      </c>
    </row>
    <row r="2613" spans="1:2" x14ac:dyDescent="0.3">
      <c r="A2613" s="41" t="s">
        <v>97</v>
      </c>
      <c r="B2613" s="19">
        <v>309986</v>
      </c>
    </row>
    <row r="2614" spans="1:2" x14ac:dyDescent="0.3">
      <c r="A2614" s="41" t="s">
        <v>96</v>
      </c>
      <c r="B2614" s="19">
        <v>349568</v>
      </c>
    </row>
    <row r="2615" spans="1:2" x14ac:dyDescent="0.3">
      <c r="A2615" s="41" t="s">
        <v>100</v>
      </c>
      <c r="B2615" s="19">
        <v>278833</v>
      </c>
    </row>
    <row r="2616" spans="1:2" x14ac:dyDescent="0.3">
      <c r="A2616" s="40" t="s">
        <v>93</v>
      </c>
      <c r="B2616" s="19"/>
    </row>
    <row r="2617" spans="1:2" x14ac:dyDescent="0.3">
      <c r="A2617" s="41" t="s">
        <v>99</v>
      </c>
      <c r="B2617" s="19">
        <v>235845</v>
      </c>
    </row>
    <row r="2618" spans="1:2" x14ac:dyDescent="0.3">
      <c r="A2618" s="41" t="s">
        <v>97</v>
      </c>
      <c r="B2618" s="19">
        <v>258570</v>
      </c>
    </row>
    <row r="2619" spans="1:2" x14ac:dyDescent="0.3">
      <c r="A2619" s="41" t="s">
        <v>96</v>
      </c>
      <c r="B2619" s="19">
        <v>297640</v>
      </c>
    </row>
    <row r="2620" spans="1:2" x14ac:dyDescent="0.3">
      <c r="A2620" s="41" t="s">
        <v>100</v>
      </c>
      <c r="B2620" s="19">
        <v>272314</v>
      </c>
    </row>
    <row r="2621" spans="1:2" x14ac:dyDescent="0.3">
      <c r="A2621" s="40" t="s">
        <v>89</v>
      </c>
      <c r="B2621" s="19"/>
    </row>
    <row r="2622" spans="1:2" x14ac:dyDescent="0.3">
      <c r="A2622" s="41" t="s">
        <v>99</v>
      </c>
      <c r="B2622" s="19">
        <v>47580</v>
      </c>
    </row>
    <row r="2623" spans="1:2" x14ac:dyDescent="0.3">
      <c r="A2623" s="41" t="s">
        <v>97</v>
      </c>
      <c r="B2623" s="19">
        <v>71331</v>
      </c>
    </row>
    <row r="2624" spans="1:2" x14ac:dyDescent="0.3">
      <c r="A2624" s="41" t="s">
        <v>98</v>
      </c>
      <c r="B2624" s="19">
        <v>26970</v>
      </c>
    </row>
    <row r="2625" spans="1:2" x14ac:dyDescent="0.3">
      <c r="A2625" s="41" t="s">
        <v>96</v>
      </c>
      <c r="B2625" s="19">
        <v>45140</v>
      </c>
    </row>
    <row r="2626" spans="1:2" x14ac:dyDescent="0.3">
      <c r="A2626" s="41" t="s">
        <v>100</v>
      </c>
      <c r="B2626" s="19">
        <v>63903</v>
      </c>
    </row>
    <row r="2627" spans="1:2" x14ac:dyDescent="0.3">
      <c r="A2627" s="40" t="s">
        <v>84</v>
      </c>
      <c r="B2627" s="19"/>
    </row>
    <row r="2628" spans="1:2" x14ac:dyDescent="0.3">
      <c r="A2628" s="41" t="s">
        <v>99</v>
      </c>
      <c r="B2628" s="19">
        <v>49128</v>
      </c>
    </row>
    <row r="2629" spans="1:2" x14ac:dyDescent="0.3">
      <c r="A2629" s="41" t="s">
        <v>97</v>
      </c>
      <c r="B2629" s="19">
        <v>79605</v>
      </c>
    </row>
    <row r="2630" spans="1:2" x14ac:dyDescent="0.3">
      <c r="A2630" s="41" t="s">
        <v>98</v>
      </c>
      <c r="B2630" s="19">
        <v>24386</v>
      </c>
    </row>
    <row r="2631" spans="1:2" x14ac:dyDescent="0.3">
      <c r="A2631" s="41" t="s">
        <v>96</v>
      </c>
      <c r="B2631" s="19">
        <v>36992</v>
      </c>
    </row>
    <row r="2632" spans="1:2" x14ac:dyDescent="0.3">
      <c r="A2632" s="41" t="s">
        <v>100</v>
      </c>
      <c r="B2632" s="19">
        <v>78338</v>
      </c>
    </row>
    <row r="2633" spans="1:2" x14ac:dyDescent="0.3">
      <c r="A2633" s="40" t="s">
        <v>82</v>
      </c>
      <c r="B2633" s="19"/>
    </row>
    <row r="2634" spans="1:2" x14ac:dyDescent="0.3">
      <c r="A2634" s="41" t="s">
        <v>99</v>
      </c>
      <c r="B2634" s="19">
        <v>62918</v>
      </c>
    </row>
    <row r="2635" spans="1:2" x14ac:dyDescent="0.3">
      <c r="A2635" s="41" t="s">
        <v>97</v>
      </c>
      <c r="B2635" s="19">
        <v>89831</v>
      </c>
    </row>
    <row r="2636" spans="1:2" x14ac:dyDescent="0.3">
      <c r="A2636" s="41" t="s">
        <v>98</v>
      </c>
      <c r="B2636" s="19">
        <v>33066</v>
      </c>
    </row>
    <row r="2637" spans="1:2" x14ac:dyDescent="0.3">
      <c r="A2637" s="41" t="s">
        <v>96</v>
      </c>
      <c r="B2637" s="19">
        <v>40382</v>
      </c>
    </row>
    <row r="2638" spans="1:2" x14ac:dyDescent="0.3">
      <c r="A2638" s="41" t="s">
        <v>100</v>
      </c>
      <c r="B2638" s="19">
        <v>86991</v>
      </c>
    </row>
    <row r="2639" spans="1:2" x14ac:dyDescent="0.3">
      <c r="A2639" s="40" t="s">
        <v>83</v>
      </c>
      <c r="B2639" s="19"/>
    </row>
    <row r="2640" spans="1:2" x14ac:dyDescent="0.3">
      <c r="A2640" s="41" t="s">
        <v>99</v>
      </c>
      <c r="B2640" s="19">
        <v>79420</v>
      </c>
    </row>
    <row r="2641" spans="1:2" x14ac:dyDescent="0.3">
      <c r="A2641" s="41" t="s">
        <v>97</v>
      </c>
      <c r="B2641" s="19">
        <v>109120</v>
      </c>
    </row>
    <row r="2642" spans="1:2" x14ac:dyDescent="0.3">
      <c r="A2642" s="41" t="s">
        <v>96</v>
      </c>
      <c r="B2642" s="19">
        <v>46746</v>
      </c>
    </row>
    <row r="2643" spans="1:2" x14ac:dyDescent="0.3">
      <c r="A2643" s="41" t="s">
        <v>100</v>
      </c>
      <c r="B2643" s="19">
        <v>110980</v>
      </c>
    </row>
    <row r="2644" spans="1:2" x14ac:dyDescent="0.3">
      <c r="A2644" s="40" t="s">
        <v>87</v>
      </c>
      <c r="B2644" s="19"/>
    </row>
    <row r="2645" spans="1:2" x14ac:dyDescent="0.3">
      <c r="A2645" s="41" t="s">
        <v>99</v>
      </c>
      <c r="B2645" s="19">
        <v>51952</v>
      </c>
    </row>
    <row r="2646" spans="1:2" x14ac:dyDescent="0.3">
      <c r="A2646" s="41" t="s">
        <v>97</v>
      </c>
      <c r="B2646" s="19">
        <v>97495</v>
      </c>
    </row>
    <row r="2647" spans="1:2" x14ac:dyDescent="0.3">
      <c r="A2647" s="41" t="s">
        <v>98</v>
      </c>
      <c r="B2647" s="19">
        <v>26068</v>
      </c>
    </row>
    <row r="2648" spans="1:2" x14ac:dyDescent="0.3">
      <c r="A2648" s="41" t="s">
        <v>96</v>
      </c>
      <c r="B2648" s="19">
        <v>39964</v>
      </c>
    </row>
    <row r="2649" spans="1:2" x14ac:dyDescent="0.3">
      <c r="A2649" s="41" t="s">
        <v>100</v>
      </c>
      <c r="B2649" s="19">
        <v>79524</v>
      </c>
    </row>
    <row r="2650" spans="1:2" x14ac:dyDescent="0.3">
      <c r="A2650" s="40" t="s">
        <v>86</v>
      </c>
      <c r="B2650" s="19"/>
    </row>
    <row r="2651" spans="1:2" x14ac:dyDescent="0.3">
      <c r="A2651" s="41" t="s">
        <v>99</v>
      </c>
      <c r="B2651" s="19">
        <v>43350</v>
      </c>
    </row>
    <row r="2652" spans="1:2" x14ac:dyDescent="0.3">
      <c r="A2652" s="41" t="s">
        <v>97</v>
      </c>
      <c r="B2652" s="19">
        <v>90384</v>
      </c>
    </row>
    <row r="2653" spans="1:2" x14ac:dyDescent="0.3">
      <c r="A2653" s="41" t="s">
        <v>96</v>
      </c>
      <c r="B2653" s="19">
        <v>43472</v>
      </c>
    </row>
    <row r="2654" spans="1:2" x14ac:dyDescent="0.3">
      <c r="A2654" s="41" t="s">
        <v>100</v>
      </c>
      <c r="B2654" s="19">
        <v>54096</v>
      </c>
    </row>
    <row r="2655" spans="1:2" x14ac:dyDescent="0.3">
      <c r="A2655" s="40" t="s">
        <v>81</v>
      </c>
      <c r="B2655" s="19"/>
    </row>
    <row r="2656" spans="1:2" x14ac:dyDescent="0.3">
      <c r="A2656" s="41" t="s">
        <v>99</v>
      </c>
      <c r="B2656" s="19">
        <v>64998</v>
      </c>
    </row>
    <row r="2657" spans="1:2" x14ac:dyDescent="0.3">
      <c r="A2657" s="41" t="s">
        <v>97</v>
      </c>
      <c r="B2657" s="19">
        <v>98240</v>
      </c>
    </row>
    <row r="2658" spans="1:2" x14ac:dyDescent="0.3">
      <c r="A2658" s="41" t="s">
        <v>98</v>
      </c>
      <c r="B2658" s="19">
        <v>31719</v>
      </c>
    </row>
    <row r="2659" spans="1:2" x14ac:dyDescent="0.3">
      <c r="A2659" s="41" t="s">
        <v>96</v>
      </c>
      <c r="B2659" s="19">
        <v>50397</v>
      </c>
    </row>
    <row r="2660" spans="1:2" x14ac:dyDescent="0.3">
      <c r="A2660" s="41" t="s">
        <v>100</v>
      </c>
      <c r="B2660" s="19">
        <v>90190</v>
      </c>
    </row>
    <row r="2661" spans="1:2" x14ac:dyDescent="0.3">
      <c r="A2661" s="40" t="s">
        <v>94</v>
      </c>
      <c r="B2661" s="19"/>
    </row>
    <row r="2662" spans="1:2" x14ac:dyDescent="0.3">
      <c r="A2662" s="41" t="s">
        <v>99</v>
      </c>
      <c r="B2662" s="19">
        <v>219128</v>
      </c>
    </row>
    <row r="2663" spans="1:2" x14ac:dyDescent="0.3">
      <c r="A2663" s="41" t="s">
        <v>97</v>
      </c>
      <c r="B2663" s="19">
        <v>242844</v>
      </c>
    </row>
    <row r="2664" spans="1:2" x14ac:dyDescent="0.3">
      <c r="A2664" s="41" t="s">
        <v>96</v>
      </c>
      <c r="B2664" s="19">
        <v>304384</v>
      </c>
    </row>
    <row r="2665" spans="1:2" x14ac:dyDescent="0.3">
      <c r="A2665" s="41" t="s">
        <v>100</v>
      </c>
      <c r="B2665" s="19">
        <v>283347</v>
      </c>
    </row>
    <row r="2666" spans="1:2" x14ac:dyDescent="0.3">
      <c r="A2666" s="39">
        <v>45551</v>
      </c>
      <c r="B2666" s="19">
        <v>6061230</v>
      </c>
    </row>
    <row r="2667" spans="1:2" x14ac:dyDescent="0.3">
      <c r="A2667" s="40" t="s">
        <v>95</v>
      </c>
      <c r="B2667" s="19"/>
    </row>
    <row r="2668" spans="1:2" x14ac:dyDescent="0.3">
      <c r="A2668" s="41" t="s">
        <v>97</v>
      </c>
      <c r="B2668" s="19">
        <v>57669</v>
      </c>
    </row>
    <row r="2669" spans="1:2" x14ac:dyDescent="0.3">
      <c r="A2669" s="41" t="s">
        <v>96</v>
      </c>
      <c r="B2669" s="19">
        <v>80451</v>
      </c>
    </row>
    <row r="2670" spans="1:2" x14ac:dyDescent="0.3">
      <c r="A2670" s="41" t="s">
        <v>100</v>
      </c>
      <c r="B2670" s="19">
        <v>61050</v>
      </c>
    </row>
    <row r="2671" spans="1:2" x14ac:dyDescent="0.3">
      <c r="A2671" s="40" t="s">
        <v>80</v>
      </c>
      <c r="B2671" s="19"/>
    </row>
    <row r="2672" spans="1:2" x14ac:dyDescent="0.3">
      <c r="A2672" s="41" t="s">
        <v>99</v>
      </c>
      <c r="B2672" s="19">
        <v>62525</v>
      </c>
    </row>
    <row r="2673" spans="1:2" x14ac:dyDescent="0.3">
      <c r="A2673" s="41" t="s">
        <v>97</v>
      </c>
      <c r="B2673" s="19">
        <v>75394</v>
      </c>
    </row>
    <row r="2674" spans="1:2" x14ac:dyDescent="0.3">
      <c r="A2674" s="41" t="s">
        <v>98</v>
      </c>
      <c r="B2674" s="19">
        <v>30674</v>
      </c>
    </row>
    <row r="2675" spans="1:2" x14ac:dyDescent="0.3">
      <c r="A2675" s="41" t="s">
        <v>96</v>
      </c>
      <c r="B2675" s="19">
        <v>37942</v>
      </c>
    </row>
    <row r="2676" spans="1:2" x14ac:dyDescent="0.3">
      <c r="A2676" s="41" t="s">
        <v>100</v>
      </c>
      <c r="B2676" s="19">
        <v>87278</v>
      </c>
    </row>
    <row r="2677" spans="1:2" x14ac:dyDescent="0.3">
      <c r="A2677" s="40" t="s">
        <v>88</v>
      </c>
      <c r="B2677" s="19"/>
    </row>
    <row r="2678" spans="1:2" x14ac:dyDescent="0.3">
      <c r="A2678" s="41" t="s">
        <v>99</v>
      </c>
      <c r="B2678" s="19">
        <v>45792</v>
      </c>
    </row>
    <row r="2679" spans="1:2" x14ac:dyDescent="0.3">
      <c r="A2679" s="41" t="s">
        <v>97</v>
      </c>
      <c r="B2679" s="19">
        <v>78074</v>
      </c>
    </row>
    <row r="2680" spans="1:2" x14ac:dyDescent="0.3">
      <c r="A2680" s="41" t="s">
        <v>98</v>
      </c>
      <c r="B2680" s="19">
        <v>28380</v>
      </c>
    </row>
    <row r="2681" spans="1:2" x14ac:dyDescent="0.3">
      <c r="A2681" s="41" t="s">
        <v>96</v>
      </c>
      <c r="B2681" s="19">
        <v>37914</v>
      </c>
    </row>
    <row r="2682" spans="1:2" x14ac:dyDescent="0.3">
      <c r="A2682" s="41" t="s">
        <v>100</v>
      </c>
      <c r="B2682" s="19">
        <v>75762</v>
      </c>
    </row>
    <row r="2683" spans="1:2" x14ac:dyDescent="0.3">
      <c r="A2683" s="40" t="s">
        <v>92</v>
      </c>
      <c r="B2683" s="19"/>
    </row>
    <row r="2684" spans="1:2" x14ac:dyDescent="0.3">
      <c r="A2684" s="41" t="s">
        <v>99</v>
      </c>
      <c r="B2684" s="19">
        <v>230136</v>
      </c>
    </row>
    <row r="2685" spans="1:2" x14ac:dyDescent="0.3">
      <c r="A2685" s="41" t="s">
        <v>97</v>
      </c>
      <c r="B2685" s="19">
        <v>283554</v>
      </c>
    </row>
    <row r="2686" spans="1:2" x14ac:dyDescent="0.3">
      <c r="A2686" s="41" t="s">
        <v>96</v>
      </c>
      <c r="B2686" s="19">
        <v>340380</v>
      </c>
    </row>
    <row r="2687" spans="1:2" x14ac:dyDescent="0.3">
      <c r="A2687" s="41" t="s">
        <v>100</v>
      </c>
      <c r="B2687" s="19">
        <v>252576</v>
      </c>
    </row>
    <row r="2688" spans="1:2" x14ac:dyDescent="0.3">
      <c r="A2688" s="40" t="s">
        <v>93</v>
      </c>
      <c r="B2688" s="19"/>
    </row>
    <row r="2689" spans="1:2" x14ac:dyDescent="0.3">
      <c r="A2689" s="41" t="s">
        <v>99</v>
      </c>
      <c r="B2689" s="19">
        <v>239568</v>
      </c>
    </row>
    <row r="2690" spans="1:2" x14ac:dyDescent="0.3">
      <c r="A2690" s="41" t="s">
        <v>97</v>
      </c>
      <c r="B2690" s="19">
        <v>327680</v>
      </c>
    </row>
    <row r="2691" spans="1:2" x14ac:dyDescent="0.3">
      <c r="A2691" s="41" t="s">
        <v>96</v>
      </c>
      <c r="B2691" s="19">
        <v>303126</v>
      </c>
    </row>
    <row r="2692" spans="1:2" x14ac:dyDescent="0.3">
      <c r="A2692" s="41" t="s">
        <v>100</v>
      </c>
      <c r="B2692" s="19">
        <v>284816</v>
      </c>
    </row>
    <row r="2693" spans="1:2" x14ac:dyDescent="0.3">
      <c r="A2693" s="40" t="s">
        <v>89</v>
      </c>
      <c r="B2693" s="19"/>
    </row>
    <row r="2694" spans="1:2" x14ac:dyDescent="0.3">
      <c r="A2694" s="41" t="s">
        <v>99</v>
      </c>
      <c r="B2694" s="19">
        <v>49322</v>
      </c>
    </row>
    <row r="2695" spans="1:2" x14ac:dyDescent="0.3">
      <c r="A2695" s="41" t="s">
        <v>97</v>
      </c>
      <c r="B2695" s="19">
        <v>66588</v>
      </c>
    </row>
    <row r="2696" spans="1:2" x14ac:dyDescent="0.3">
      <c r="A2696" s="41" t="s">
        <v>98</v>
      </c>
      <c r="B2696" s="19">
        <v>22066</v>
      </c>
    </row>
    <row r="2697" spans="1:2" x14ac:dyDescent="0.3">
      <c r="A2697" s="41" t="s">
        <v>96</v>
      </c>
      <c r="B2697" s="19">
        <v>35717</v>
      </c>
    </row>
    <row r="2698" spans="1:2" x14ac:dyDescent="0.3">
      <c r="A2698" s="41" t="s">
        <v>100</v>
      </c>
      <c r="B2698" s="19">
        <v>93987</v>
      </c>
    </row>
    <row r="2699" spans="1:2" x14ac:dyDescent="0.3">
      <c r="A2699" s="40" t="s">
        <v>84</v>
      </c>
      <c r="B2699" s="19"/>
    </row>
    <row r="2700" spans="1:2" x14ac:dyDescent="0.3">
      <c r="A2700" s="41" t="s">
        <v>99</v>
      </c>
      <c r="B2700" s="19">
        <v>52724</v>
      </c>
    </row>
    <row r="2701" spans="1:2" x14ac:dyDescent="0.3">
      <c r="A2701" s="41" t="s">
        <v>97</v>
      </c>
      <c r="B2701" s="19">
        <v>68900</v>
      </c>
    </row>
    <row r="2702" spans="1:2" x14ac:dyDescent="0.3">
      <c r="A2702" s="41" t="s">
        <v>98</v>
      </c>
      <c r="B2702" s="19">
        <v>26030</v>
      </c>
    </row>
    <row r="2703" spans="1:2" x14ac:dyDescent="0.3">
      <c r="A2703" s="41" t="s">
        <v>96</v>
      </c>
      <c r="B2703" s="19">
        <v>31280</v>
      </c>
    </row>
    <row r="2704" spans="1:2" x14ac:dyDescent="0.3">
      <c r="A2704" s="41" t="s">
        <v>100</v>
      </c>
      <c r="B2704" s="19">
        <v>83108</v>
      </c>
    </row>
    <row r="2705" spans="1:2" x14ac:dyDescent="0.3">
      <c r="A2705" s="40" t="s">
        <v>82</v>
      </c>
      <c r="B2705" s="19"/>
    </row>
    <row r="2706" spans="1:2" x14ac:dyDescent="0.3">
      <c r="A2706" s="41" t="s">
        <v>99</v>
      </c>
      <c r="B2706" s="19">
        <v>61884</v>
      </c>
    </row>
    <row r="2707" spans="1:2" x14ac:dyDescent="0.3">
      <c r="A2707" s="41" t="s">
        <v>97</v>
      </c>
      <c r="B2707" s="19">
        <v>84535</v>
      </c>
    </row>
    <row r="2708" spans="1:2" x14ac:dyDescent="0.3">
      <c r="A2708" s="41" t="s">
        <v>98</v>
      </c>
      <c r="B2708" s="19">
        <v>27306</v>
      </c>
    </row>
    <row r="2709" spans="1:2" x14ac:dyDescent="0.3">
      <c r="A2709" s="41" t="s">
        <v>96</v>
      </c>
      <c r="B2709" s="19">
        <v>36297</v>
      </c>
    </row>
    <row r="2710" spans="1:2" x14ac:dyDescent="0.3">
      <c r="A2710" s="41" t="s">
        <v>100</v>
      </c>
      <c r="B2710" s="19">
        <v>82362</v>
      </c>
    </row>
    <row r="2711" spans="1:2" x14ac:dyDescent="0.3">
      <c r="A2711" s="40" t="s">
        <v>83</v>
      </c>
      <c r="B2711" s="19"/>
    </row>
    <row r="2712" spans="1:2" x14ac:dyDescent="0.3">
      <c r="A2712" s="41" t="s">
        <v>99</v>
      </c>
      <c r="B2712" s="19">
        <v>54964</v>
      </c>
    </row>
    <row r="2713" spans="1:2" x14ac:dyDescent="0.3">
      <c r="A2713" s="41" t="s">
        <v>97</v>
      </c>
      <c r="B2713" s="19">
        <v>90978</v>
      </c>
    </row>
    <row r="2714" spans="1:2" x14ac:dyDescent="0.3">
      <c r="A2714" s="41" t="s">
        <v>96</v>
      </c>
      <c r="B2714" s="19">
        <v>38688</v>
      </c>
    </row>
    <row r="2715" spans="1:2" x14ac:dyDescent="0.3">
      <c r="A2715" s="41" t="s">
        <v>100</v>
      </c>
      <c r="B2715" s="19">
        <v>98968</v>
      </c>
    </row>
    <row r="2716" spans="1:2" x14ac:dyDescent="0.3">
      <c r="A2716" s="40" t="s">
        <v>87</v>
      </c>
      <c r="B2716" s="19"/>
    </row>
    <row r="2717" spans="1:2" x14ac:dyDescent="0.3">
      <c r="A2717" s="41" t="s">
        <v>99</v>
      </c>
      <c r="B2717" s="19">
        <v>62648</v>
      </c>
    </row>
    <row r="2718" spans="1:2" x14ac:dyDescent="0.3">
      <c r="A2718" s="41" t="s">
        <v>97</v>
      </c>
      <c r="B2718" s="19">
        <v>70312</v>
      </c>
    </row>
    <row r="2719" spans="1:2" x14ac:dyDescent="0.3">
      <c r="A2719" s="41" t="s">
        <v>98</v>
      </c>
      <c r="B2719" s="19">
        <v>32144</v>
      </c>
    </row>
    <row r="2720" spans="1:2" x14ac:dyDescent="0.3">
      <c r="A2720" s="41" t="s">
        <v>96</v>
      </c>
      <c r="B2720" s="19">
        <v>39000</v>
      </c>
    </row>
    <row r="2721" spans="1:2" x14ac:dyDescent="0.3">
      <c r="A2721" s="41" t="s">
        <v>100</v>
      </c>
      <c r="B2721" s="19">
        <v>62980</v>
      </c>
    </row>
    <row r="2722" spans="1:2" x14ac:dyDescent="0.3">
      <c r="A2722" s="40" t="s">
        <v>86</v>
      </c>
      <c r="B2722" s="19"/>
    </row>
    <row r="2723" spans="1:2" x14ac:dyDescent="0.3">
      <c r="A2723" s="41" t="s">
        <v>99</v>
      </c>
      <c r="B2723" s="19">
        <v>42828</v>
      </c>
    </row>
    <row r="2724" spans="1:2" x14ac:dyDescent="0.3">
      <c r="A2724" s="41" t="s">
        <v>97</v>
      </c>
      <c r="B2724" s="19">
        <v>60955</v>
      </c>
    </row>
    <row r="2725" spans="1:2" x14ac:dyDescent="0.3">
      <c r="A2725" s="41" t="s">
        <v>96</v>
      </c>
      <c r="B2725" s="19">
        <v>41712</v>
      </c>
    </row>
    <row r="2726" spans="1:2" x14ac:dyDescent="0.3">
      <c r="A2726" s="41" t="s">
        <v>100</v>
      </c>
      <c r="B2726" s="19">
        <v>67802</v>
      </c>
    </row>
    <row r="2727" spans="1:2" x14ac:dyDescent="0.3">
      <c r="A2727" s="40" t="s">
        <v>81</v>
      </c>
      <c r="B2727" s="19"/>
    </row>
    <row r="2728" spans="1:2" x14ac:dyDescent="0.3">
      <c r="A2728" s="41" t="s">
        <v>99</v>
      </c>
      <c r="B2728" s="19">
        <v>62132</v>
      </c>
    </row>
    <row r="2729" spans="1:2" x14ac:dyDescent="0.3">
      <c r="A2729" s="41" t="s">
        <v>97</v>
      </c>
      <c r="B2729" s="19">
        <v>114576</v>
      </c>
    </row>
    <row r="2730" spans="1:2" x14ac:dyDescent="0.3">
      <c r="A2730" s="41" t="s">
        <v>98</v>
      </c>
      <c r="B2730" s="19">
        <v>29900</v>
      </c>
    </row>
    <row r="2731" spans="1:2" x14ac:dyDescent="0.3">
      <c r="A2731" s="41" t="s">
        <v>96</v>
      </c>
      <c r="B2731" s="19">
        <v>31234</v>
      </c>
    </row>
    <row r="2732" spans="1:2" x14ac:dyDescent="0.3">
      <c r="A2732" s="41" t="s">
        <v>100</v>
      </c>
      <c r="B2732" s="19">
        <v>94550</v>
      </c>
    </row>
    <row r="2733" spans="1:2" x14ac:dyDescent="0.3">
      <c r="A2733" s="40" t="s">
        <v>94</v>
      </c>
      <c r="B2733" s="19"/>
    </row>
    <row r="2734" spans="1:2" x14ac:dyDescent="0.3">
      <c r="A2734" s="41" t="s">
        <v>99</v>
      </c>
      <c r="B2734" s="19">
        <v>212940</v>
      </c>
    </row>
    <row r="2735" spans="1:2" x14ac:dyDescent="0.3">
      <c r="A2735" s="41" t="s">
        <v>97</v>
      </c>
      <c r="B2735" s="19">
        <v>317760</v>
      </c>
    </row>
    <row r="2736" spans="1:2" x14ac:dyDescent="0.3">
      <c r="A2736" s="41" t="s">
        <v>96</v>
      </c>
      <c r="B2736" s="19">
        <v>305856</v>
      </c>
    </row>
    <row r="2737" spans="1:2" x14ac:dyDescent="0.3">
      <c r="A2737" s="41" t="s">
        <v>100</v>
      </c>
      <c r="B2737" s="19">
        <v>285456</v>
      </c>
    </row>
    <row r="2738" spans="1:2" x14ac:dyDescent="0.3">
      <c r="A2738" s="39">
        <v>45558</v>
      </c>
      <c r="B2738" s="19">
        <v>5952594</v>
      </c>
    </row>
    <row r="2739" spans="1:2" x14ac:dyDescent="0.3">
      <c r="A2739" s="40" t="s">
        <v>95</v>
      </c>
      <c r="B2739" s="19"/>
    </row>
    <row r="2740" spans="1:2" x14ac:dyDescent="0.3">
      <c r="A2740" s="41" t="s">
        <v>97</v>
      </c>
      <c r="B2740" s="19">
        <v>65772</v>
      </c>
    </row>
    <row r="2741" spans="1:2" x14ac:dyDescent="0.3">
      <c r="A2741" s="41" t="s">
        <v>96</v>
      </c>
      <c r="B2741" s="19">
        <v>71400</v>
      </c>
    </row>
    <row r="2742" spans="1:2" x14ac:dyDescent="0.3">
      <c r="A2742" s="41" t="s">
        <v>100</v>
      </c>
      <c r="B2742" s="19">
        <v>69312</v>
      </c>
    </row>
    <row r="2743" spans="1:2" x14ac:dyDescent="0.3">
      <c r="A2743" s="40" t="s">
        <v>80</v>
      </c>
      <c r="B2743" s="19"/>
    </row>
    <row r="2744" spans="1:2" x14ac:dyDescent="0.3">
      <c r="A2744" s="41" t="s">
        <v>99</v>
      </c>
      <c r="B2744" s="19">
        <v>52530</v>
      </c>
    </row>
    <row r="2745" spans="1:2" x14ac:dyDescent="0.3">
      <c r="A2745" s="41" t="s">
        <v>97</v>
      </c>
      <c r="B2745" s="19">
        <v>75600</v>
      </c>
    </row>
    <row r="2746" spans="1:2" x14ac:dyDescent="0.3">
      <c r="A2746" s="41" t="s">
        <v>98</v>
      </c>
      <c r="B2746" s="19">
        <v>26832</v>
      </c>
    </row>
    <row r="2747" spans="1:2" x14ac:dyDescent="0.3">
      <c r="A2747" s="41" t="s">
        <v>96</v>
      </c>
      <c r="B2747" s="19">
        <v>37800</v>
      </c>
    </row>
    <row r="2748" spans="1:2" x14ac:dyDescent="0.3">
      <c r="A2748" s="41" t="s">
        <v>100</v>
      </c>
      <c r="B2748" s="19">
        <v>77441</v>
      </c>
    </row>
    <row r="2749" spans="1:2" x14ac:dyDescent="0.3">
      <c r="A2749" s="40" t="s">
        <v>88</v>
      </c>
      <c r="B2749" s="19"/>
    </row>
    <row r="2750" spans="1:2" x14ac:dyDescent="0.3">
      <c r="A2750" s="41" t="s">
        <v>99</v>
      </c>
      <c r="B2750" s="19">
        <v>56848</v>
      </c>
    </row>
    <row r="2751" spans="1:2" x14ac:dyDescent="0.3">
      <c r="A2751" s="41" t="s">
        <v>97</v>
      </c>
      <c r="B2751" s="19">
        <v>80340</v>
      </c>
    </row>
    <row r="2752" spans="1:2" x14ac:dyDescent="0.3">
      <c r="A2752" s="41" t="s">
        <v>98</v>
      </c>
      <c r="B2752" s="19">
        <v>23220</v>
      </c>
    </row>
    <row r="2753" spans="1:2" x14ac:dyDescent="0.3">
      <c r="A2753" s="41" t="s">
        <v>96</v>
      </c>
      <c r="B2753" s="19">
        <v>35145</v>
      </c>
    </row>
    <row r="2754" spans="1:2" x14ac:dyDescent="0.3">
      <c r="A2754" s="41" t="s">
        <v>100</v>
      </c>
      <c r="B2754" s="19">
        <v>76632</v>
      </c>
    </row>
    <row r="2755" spans="1:2" x14ac:dyDescent="0.3">
      <c r="A2755" s="40" t="s">
        <v>92</v>
      </c>
      <c r="B2755" s="19"/>
    </row>
    <row r="2756" spans="1:2" x14ac:dyDescent="0.3">
      <c r="A2756" s="41" t="s">
        <v>99</v>
      </c>
      <c r="B2756" s="19">
        <v>251826</v>
      </c>
    </row>
    <row r="2757" spans="1:2" x14ac:dyDescent="0.3">
      <c r="A2757" s="41" t="s">
        <v>97</v>
      </c>
      <c r="B2757" s="19">
        <v>322338</v>
      </c>
    </row>
    <row r="2758" spans="1:2" x14ac:dyDescent="0.3">
      <c r="A2758" s="41" t="s">
        <v>96</v>
      </c>
      <c r="B2758" s="19">
        <v>352832</v>
      </c>
    </row>
    <row r="2759" spans="1:2" x14ac:dyDescent="0.3">
      <c r="A2759" s="41" t="s">
        <v>100</v>
      </c>
      <c r="B2759" s="19">
        <v>298053</v>
      </c>
    </row>
    <row r="2760" spans="1:2" x14ac:dyDescent="0.3">
      <c r="A2760" s="40" t="s">
        <v>93</v>
      </c>
      <c r="B2760" s="19"/>
    </row>
    <row r="2761" spans="1:2" x14ac:dyDescent="0.3">
      <c r="A2761" s="41" t="s">
        <v>99</v>
      </c>
      <c r="B2761" s="19">
        <v>268209</v>
      </c>
    </row>
    <row r="2762" spans="1:2" x14ac:dyDescent="0.3">
      <c r="A2762" s="41" t="s">
        <v>97</v>
      </c>
      <c r="B2762" s="19">
        <v>294292</v>
      </c>
    </row>
    <row r="2763" spans="1:2" x14ac:dyDescent="0.3">
      <c r="A2763" s="41" t="s">
        <v>96</v>
      </c>
      <c r="B2763" s="19">
        <v>265400</v>
      </c>
    </row>
    <row r="2764" spans="1:2" x14ac:dyDescent="0.3">
      <c r="A2764" s="41" t="s">
        <v>100</v>
      </c>
      <c r="B2764" s="19">
        <v>278586</v>
      </c>
    </row>
    <row r="2765" spans="1:2" x14ac:dyDescent="0.3">
      <c r="A2765" s="40" t="s">
        <v>89</v>
      </c>
      <c r="B2765" s="19"/>
    </row>
    <row r="2766" spans="1:2" x14ac:dyDescent="0.3">
      <c r="A2766" s="41" t="s">
        <v>99</v>
      </c>
      <c r="B2766" s="19">
        <v>46956</v>
      </c>
    </row>
    <row r="2767" spans="1:2" x14ac:dyDescent="0.3">
      <c r="A2767" s="41" t="s">
        <v>97</v>
      </c>
      <c r="B2767" s="19">
        <v>59808</v>
      </c>
    </row>
    <row r="2768" spans="1:2" x14ac:dyDescent="0.3">
      <c r="A2768" s="41" t="s">
        <v>98</v>
      </c>
      <c r="B2768" s="19">
        <v>21948</v>
      </c>
    </row>
    <row r="2769" spans="1:2" x14ac:dyDescent="0.3">
      <c r="A2769" s="41" t="s">
        <v>96</v>
      </c>
      <c r="B2769" s="19">
        <v>35904</v>
      </c>
    </row>
    <row r="2770" spans="1:2" x14ac:dyDescent="0.3">
      <c r="A2770" s="41" t="s">
        <v>100</v>
      </c>
      <c r="B2770" s="19">
        <v>71280</v>
      </c>
    </row>
    <row r="2771" spans="1:2" x14ac:dyDescent="0.3">
      <c r="A2771" s="40" t="s">
        <v>84</v>
      </c>
      <c r="B2771" s="19"/>
    </row>
    <row r="2772" spans="1:2" x14ac:dyDescent="0.3">
      <c r="A2772" s="41" t="s">
        <v>99</v>
      </c>
      <c r="B2772" s="19">
        <v>44488</v>
      </c>
    </row>
    <row r="2773" spans="1:2" x14ac:dyDescent="0.3">
      <c r="A2773" s="41" t="s">
        <v>97</v>
      </c>
      <c r="B2773" s="19">
        <v>61857</v>
      </c>
    </row>
    <row r="2774" spans="1:2" x14ac:dyDescent="0.3">
      <c r="A2774" s="41" t="s">
        <v>98</v>
      </c>
      <c r="B2774" s="19">
        <v>24570</v>
      </c>
    </row>
    <row r="2775" spans="1:2" x14ac:dyDescent="0.3">
      <c r="A2775" s="41" t="s">
        <v>96</v>
      </c>
      <c r="B2775" s="19">
        <v>33306</v>
      </c>
    </row>
    <row r="2776" spans="1:2" x14ac:dyDescent="0.3">
      <c r="A2776" s="41" t="s">
        <v>100</v>
      </c>
      <c r="B2776" s="19">
        <v>71264</v>
      </c>
    </row>
    <row r="2777" spans="1:2" x14ac:dyDescent="0.3">
      <c r="A2777" s="40" t="s">
        <v>82</v>
      </c>
      <c r="B2777" s="19"/>
    </row>
    <row r="2778" spans="1:2" x14ac:dyDescent="0.3">
      <c r="A2778" s="41" t="s">
        <v>99</v>
      </c>
      <c r="B2778" s="19">
        <v>59432</v>
      </c>
    </row>
    <row r="2779" spans="1:2" x14ac:dyDescent="0.3">
      <c r="A2779" s="41" t="s">
        <v>97</v>
      </c>
      <c r="B2779" s="19">
        <v>110028</v>
      </c>
    </row>
    <row r="2780" spans="1:2" x14ac:dyDescent="0.3">
      <c r="A2780" s="41" t="s">
        <v>98</v>
      </c>
      <c r="B2780" s="19">
        <v>29726</v>
      </c>
    </row>
    <row r="2781" spans="1:2" x14ac:dyDescent="0.3">
      <c r="A2781" s="41" t="s">
        <v>96</v>
      </c>
      <c r="B2781" s="19">
        <v>33532</v>
      </c>
    </row>
    <row r="2782" spans="1:2" x14ac:dyDescent="0.3">
      <c r="A2782" s="41" t="s">
        <v>100</v>
      </c>
      <c r="B2782" s="19">
        <v>95337</v>
      </c>
    </row>
    <row r="2783" spans="1:2" x14ac:dyDescent="0.3">
      <c r="A2783" s="40" t="s">
        <v>83</v>
      </c>
      <c r="B2783" s="19"/>
    </row>
    <row r="2784" spans="1:2" x14ac:dyDescent="0.3">
      <c r="A2784" s="41" t="s">
        <v>99</v>
      </c>
      <c r="B2784" s="19">
        <v>66960</v>
      </c>
    </row>
    <row r="2785" spans="1:2" x14ac:dyDescent="0.3">
      <c r="A2785" s="41" t="s">
        <v>97</v>
      </c>
      <c r="B2785" s="19">
        <v>88644</v>
      </c>
    </row>
    <row r="2786" spans="1:2" x14ac:dyDescent="0.3">
      <c r="A2786" s="41" t="s">
        <v>96</v>
      </c>
      <c r="B2786" s="19">
        <v>53280</v>
      </c>
    </row>
    <row r="2787" spans="1:2" x14ac:dyDescent="0.3">
      <c r="A2787" s="41" t="s">
        <v>100</v>
      </c>
      <c r="B2787" s="19">
        <v>99324</v>
      </c>
    </row>
    <row r="2788" spans="1:2" x14ac:dyDescent="0.3">
      <c r="A2788" s="40" t="s">
        <v>87</v>
      </c>
      <c r="B2788" s="19"/>
    </row>
    <row r="2789" spans="1:2" x14ac:dyDescent="0.3">
      <c r="A2789" s="41" t="s">
        <v>99</v>
      </c>
      <c r="B2789" s="19">
        <v>45312</v>
      </c>
    </row>
    <row r="2790" spans="1:2" x14ac:dyDescent="0.3">
      <c r="A2790" s="41" t="s">
        <v>97</v>
      </c>
      <c r="B2790" s="19">
        <v>65286</v>
      </c>
    </row>
    <row r="2791" spans="1:2" x14ac:dyDescent="0.3">
      <c r="A2791" s="41" t="s">
        <v>98</v>
      </c>
      <c r="B2791" s="19">
        <v>22148</v>
      </c>
    </row>
    <row r="2792" spans="1:2" x14ac:dyDescent="0.3">
      <c r="A2792" s="41" t="s">
        <v>96</v>
      </c>
      <c r="B2792" s="19">
        <v>38220</v>
      </c>
    </row>
    <row r="2793" spans="1:2" x14ac:dyDescent="0.3">
      <c r="A2793" s="41" t="s">
        <v>100</v>
      </c>
      <c r="B2793" s="19">
        <v>60348</v>
      </c>
    </row>
    <row r="2794" spans="1:2" x14ac:dyDescent="0.3">
      <c r="A2794" s="40" t="s">
        <v>86</v>
      </c>
      <c r="B2794" s="19"/>
    </row>
    <row r="2795" spans="1:2" x14ac:dyDescent="0.3">
      <c r="A2795" s="41" t="s">
        <v>99</v>
      </c>
      <c r="B2795" s="19">
        <v>45144</v>
      </c>
    </row>
    <row r="2796" spans="1:2" x14ac:dyDescent="0.3">
      <c r="A2796" s="41" t="s">
        <v>97</v>
      </c>
      <c r="B2796" s="19">
        <v>63794</v>
      </c>
    </row>
    <row r="2797" spans="1:2" x14ac:dyDescent="0.3">
      <c r="A2797" s="41" t="s">
        <v>96</v>
      </c>
      <c r="B2797" s="19">
        <v>34144</v>
      </c>
    </row>
    <row r="2798" spans="1:2" x14ac:dyDescent="0.3">
      <c r="A2798" s="41" t="s">
        <v>100</v>
      </c>
      <c r="B2798" s="19">
        <v>60333</v>
      </c>
    </row>
    <row r="2799" spans="1:2" x14ac:dyDescent="0.3">
      <c r="A2799" s="40" t="s">
        <v>81</v>
      </c>
      <c r="B2799" s="19"/>
    </row>
    <row r="2800" spans="1:2" x14ac:dyDescent="0.3">
      <c r="A2800" s="41" t="s">
        <v>99</v>
      </c>
      <c r="B2800" s="19">
        <v>58531</v>
      </c>
    </row>
    <row r="2801" spans="1:2" x14ac:dyDescent="0.3">
      <c r="A2801" s="41" t="s">
        <v>97</v>
      </c>
      <c r="B2801" s="19">
        <v>83430</v>
      </c>
    </row>
    <row r="2802" spans="1:2" x14ac:dyDescent="0.3">
      <c r="A2802" s="41" t="s">
        <v>98</v>
      </c>
      <c r="B2802" s="19">
        <v>29014</v>
      </c>
    </row>
    <row r="2803" spans="1:2" x14ac:dyDescent="0.3">
      <c r="A2803" s="41" t="s">
        <v>96</v>
      </c>
      <c r="B2803" s="19">
        <v>36288</v>
      </c>
    </row>
    <row r="2804" spans="1:2" x14ac:dyDescent="0.3">
      <c r="A2804" s="41" t="s">
        <v>100</v>
      </c>
      <c r="B2804" s="19">
        <v>84357</v>
      </c>
    </row>
    <row r="2805" spans="1:2" x14ac:dyDescent="0.3">
      <c r="A2805" s="40" t="s">
        <v>94</v>
      </c>
      <c r="B2805" s="19"/>
    </row>
    <row r="2806" spans="1:2" x14ac:dyDescent="0.3">
      <c r="A2806" s="41" t="s">
        <v>99</v>
      </c>
      <c r="B2806" s="19">
        <v>223916</v>
      </c>
    </row>
    <row r="2807" spans="1:2" x14ac:dyDescent="0.3">
      <c r="A2807" s="41" t="s">
        <v>97</v>
      </c>
      <c r="B2807" s="19">
        <v>256776</v>
      </c>
    </row>
    <row r="2808" spans="1:2" x14ac:dyDescent="0.3">
      <c r="A2808" s="41" t="s">
        <v>96</v>
      </c>
      <c r="B2808" s="19">
        <v>317261</v>
      </c>
    </row>
    <row r="2809" spans="1:2" x14ac:dyDescent="0.3">
      <c r="A2809" s="41" t="s">
        <v>100</v>
      </c>
      <c r="B2809" s="19">
        <v>240240</v>
      </c>
    </row>
    <row r="2810" spans="1:2" x14ac:dyDescent="0.3">
      <c r="A2810" s="39">
        <v>45565</v>
      </c>
      <c r="B2810" s="19">
        <v>5930204</v>
      </c>
    </row>
    <row r="2811" spans="1:2" x14ac:dyDescent="0.3">
      <c r="A2811" s="40" t="s">
        <v>95</v>
      </c>
      <c r="B2811" s="19"/>
    </row>
    <row r="2812" spans="1:2" x14ac:dyDescent="0.3">
      <c r="A2812" s="41" t="s">
        <v>97</v>
      </c>
      <c r="B2812" s="19">
        <v>67155</v>
      </c>
    </row>
    <row r="2813" spans="1:2" x14ac:dyDescent="0.3">
      <c r="A2813" s="41" t="s">
        <v>96</v>
      </c>
      <c r="B2813" s="19">
        <v>82550</v>
      </c>
    </row>
    <row r="2814" spans="1:2" x14ac:dyDescent="0.3">
      <c r="A2814" s="41" t="s">
        <v>100</v>
      </c>
      <c r="B2814" s="19">
        <v>58704</v>
      </c>
    </row>
    <row r="2815" spans="1:2" x14ac:dyDescent="0.3">
      <c r="A2815" s="40" t="s">
        <v>80</v>
      </c>
      <c r="B2815" s="19"/>
    </row>
    <row r="2816" spans="1:2" x14ac:dyDescent="0.3">
      <c r="A2816" s="41" t="s">
        <v>99</v>
      </c>
      <c r="B2816" s="19">
        <v>62620</v>
      </c>
    </row>
    <row r="2817" spans="1:2" x14ac:dyDescent="0.3">
      <c r="A2817" s="41" t="s">
        <v>97</v>
      </c>
      <c r="B2817" s="19">
        <v>79235</v>
      </c>
    </row>
    <row r="2818" spans="1:2" x14ac:dyDescent="0.3">
      <c r="A2818" s="41" t="s">
        <v>98</v>
      </c>
      <c r="B2818" s="19">
        <v>35708</v>
      </c>
    </row>
    <row r="2819" spans="1:2" x14ac:dyDescent="0.3">
      <c r="A2819" s="41" t="s">
        <v>96</v>
      </c>
      <c r="B2819" s="19">
        <v>39942</v>
      </c>
    </row>
    <row r="2820" spans="1:2" x14ac:dyDescent="0.3">
      <c r="A2820" s="41" t="s">
        <v>100</v>
      </c>
      <c r="B2820" s="19">
        <v>106855</v>
      </c>
    </row>
    <row r="2821" spans="1:2" x14ac:dyDescent="0.3">
      <c r="A2821" s="40" t="s">
        <v>88</v>
      </c>
      <c r="B2821" s="19"/>
    </row>
    <row r="2822" spans="1:2" x14ac:dyDescent="0.3">
      <c r="A2822" s="41" t="s">
        <v>99</v>
      </c>
      <c r="B2822" s="19">
        <v>46830</v>
      </c>
    </row>
    <row r="2823" spans="1:2" x14ac:dyDescent="0.3">
      <c r="A2823" s="41" t="s">
        <v>97</v>
      </c>
      <c r="B2823" s="19">
        <v>75750</v>
      </c>
    </row>
    <row r="2824" spans="1:2" x14ac:dyDescent="0.3">
      <c r="A2824" s="41" t="s">
        <v>98</v>
      </c>
      <c r="B2824" s="19">
        <v>28890</v>
      </c>
    </row>
    <row r="2825" spans="1:2" x14ac:dyDescent="0.3">
      <c r="A2825" s="41" t="s">
        <v>96</v>
      </c>
      <c r="B2825" s="19">
        <v>44505</v>
      </c>
    </row>
    <row r="2826" spans="1:2" x14ac:dyDescent="0.3">
      <c r="A2826" s="41" t="s">
        <v>100</v>
      </c>
      <c r="B2826" s="19">
        <v>76838</v>
      </c>
    </row>
    <row r="2827" spans="1:2" x14ac:dyDescent="0.3">
      <c r="A2827" s="40" t="s">
        <v>92</v>
      </c>
      <c r="B2827" s="19"/>
    </row>
    <row r="2828" spans="1:2" x14ac:dyDescent="0.3">
      <c r="A2828" s="41" t="s">
        <v>99</v>
      </c>
      <c r="B2828" s="19">
        <v>256320</v>
      </c>
    </row>
    <row r="2829" spans="1:2" x14ac:dyDescent="0.3">
      <c r="A2829" s="41" t="s">
        <v>97</v>
      </c>
      <c r="B2829" s="19">
        <v>274352</v>
      </c>
    </row>
    <row r="2830" spans="1:2" x14ac:dyDescent="0.3">
      <c r="A2830" s="41" t="s">
        <v>96</v>
      </c>
      <c r="B2830" s="19">
        <v>358670</v>
      </c>
    </row>
    <row r="2831" spans="1:2" x14ac:dyDescent="0.3">
      <c r="A2831" s="41" t="s">
        <v>100</v>
      </c>
      <c r="B2831" s="19">
        <v>263450</v>
      </c>
    </row>
    <row r="2832" spans="1:2" x14ac:dyDescent="0.3">
      <c r="A2832" s="40" t="s">
        <v>93</v>
      </c>
      <c r="B2832" s="19"/>
    </row>
    <row r="2833" spans="1:2" x14ac:dyDescent="0.3">
      <c r="A2833" s="41" t="s">
        <v>99</v>
      </c>
      <c r="B2833" s="19">
        <v>244118</v>
      </c>
    </row>
    <row r="2834" spans="1:2" x14ac:dyDescent="0.3">
      <c r="A2834" s="41" t="s">
        <v>97</v>
      </c>
      <c r="B2834" s="19">
        <v>274644</v>
      </c>
    </row>
    <row r="2835" spans="1:2" x14ac:dyDescent="0.3">
      <c r="A2835" s="41" t="s">
        <v>96</v>
      </c>
      <c r="B2835" s="19">
        <v>343936</v>
      </c>
    </row>
    <row r="2836" spans="1:2" x14ac:dyDescent="0.3">
      <c r="A2836" s="41" t="s">
        <v>100</v>
      </c>
      <c r="B2836" s="19">
        <v>282865</v>
      </c>
    </row>
    <row r="2837" spans="1:2" x14ac:dyDescent="0.3">
      <c r="A2837" s="40" t="s">
        <v>89</v>
      </c>
      <c r="B2837" s="19"/>
    </row>
    <row r="2838" spans="1:2" x14ac:dyDescent="0.3">
      <c r="A2838" s="41" t="s">
        <v>99</v>
      </c>
      <c r="B2838" s="19">
        <v>47422</v>
      </c>
    </row>
    <row r="2839" spans="1:2" x14ac:dyDescent="0.3">
      <c r="A2839" s="41" t="s">
        <v>97</v>
      </c>
      <c r="B2839" s="19">
        <v>72924</v>
      </c>
    </row>
    <row r="2840" spans="1:2" x14ac:dyDescent="0.3">
      <c r="A2840" s="41" t="s">
        <v>98</v>
      </c>
      <c r="B2840" s="19">
        <v>21090</v>
      </c>
    </row>
    <row r="2841" spans="1:2" x14ac:dyDescent="0.3">
      <c r="A2841" s="41" t="s">
        <v>96</v>
      </c>
      <c r="B2841" s="19">
        <v>35526</v>
      </c>
    </row>
    <row r="2842" spans="1:2" x14ac:dyDescent="0.3">
      <c r="A2842" s="41" t="s">
        <v>100</v>
      </c>
      <c r="B2842" s="19">
        <v>60357</v>
      </c>
    </row>
    <row r="2843" spans="1:2" x14ac:dyDescent="0.3">
      <c r="A2843" s="40" t="s">
        <v>84</v>
      </c>
      <c r="B2843" s="19"/>
    </row>
    <row r="2844" spans="1:2" x14ac:dyDescent="0.3">
      <c r="A2844" s="41" t="s">
        <v>99</v>
      </c>
      <c r="B2844" s="19">
        <v>44688</v>
      </c>
    </row>
    <row r="2845" spans="1:2" x14ac:dyDescent="0.3">
      <c r="A2845" s="41" t="s">
        <v>97</v>
      </c>
      <c r="B2845" s="19">
        <v>66294</v>
      </c>
    </row>
    <row r="2846" spans="1:2" x14ac:dyDescent="0.3">
      <c r="A2846" s="41" t="s">
        <v>98</v>
      </c>
      <c r="B2846" s="19">
        <v>28496</v>
      </c>
    </row>
    <row r="2847" spans="1:2" x14ac:dyDescent="0.3">
      <c r="A2847" s="41" t="s">
        <v>96</v>
      </c>
      <c r="B2847" s="19">
        <v>32058</v>
      </c>
    </row>
    <row r="2848" spans="1:2" x14ac:dyDescent="0.3">
      <c r="A2848" s="41" t="s">
        <v>100</v>
      </c>
      <c r="B2848" s="19">
        <v>74907</v>
      </c>
    </row>
    <row r="2849" spans="1:2" x14ac:dyDescent="0.3">
      <c r="A2849" s="40" t="s">
        <v>82</v>
      </c>
      <c r="B2849" s="19"/>
    </row>
    <row r="2850" spans="1:2" x14ac:dyDescent="0.3">
      <c r="A2850" s="41" t="s">
        <v>99</v>
      </c>
      <c r="B2850" s="19">
        <v>64222</v>
      </c>
    </row>
    <row r="2851" spans="1:2" x14ac:dyDescent="0.3">
      <c r="A2851" s="41" t="s">
        <v>97</v>
      </c>
      <c r="B2851" s="19">
        <v>80454</v>
      </c>
    </row>
    <row r="2852" spans="1:2" x14ac:dyDescent="0.3">
      <c r="A2852" s="41" t="s">
        <v>98</v>
      </c>
      <c r="B2852" s="19">
        <v>30636</v>
      </c>
    </row>
    <row r="2853" spans="1:2" x14ac:dyDescent="0.3">
      <c r="A2853" s="41" t="s">
        <v>96</v>
      </c>
      <c r="B2853" s="19">
        <v>38512</v>
      </c>
    </row>
    <row r="2854" spans="1:2" x14ac:dyDescent="0.3">
      <c r="A2854" s="41" t="s">
        <v>100</v>
      </c>
      <c r="B2854" s="19">
        <v>89639</v>
      </c>
    </row>
    <row r="2855" spans="1:2" x14ac:dyDescent="0.3">
      <c r="A2855" s="40" t="s">
        <v>83</v>
      </c>
      <c r="B2855" s="19"/>
    </row>
    <row r="2856" spans="1:2" x14ac:dyDescent="0.3">
      <c r="A2856" s="41" t="s">
        <v>99</v>
      </c>
      <c r="B2856" s="19">
        <v>59532</v>
      </c>
    </row>
    <row r="2857" spans="1:2" x14ac:dyDescent="0.3">
      <c r="A2857" s="41" t="s">
        <v>97</v>
      </c>
      <c r="B2857" s="19">
        <v>78676</v>
      </c>
    </row>
    <row r="2858" spans="1:2" x14ac:dyDescent="0.3">
      <c r="A2858" s="41" t="s">
        <v>96</v>
      </c>
      <c r="B2858" s="19">
        <v>37026</v>
      </c>
    </row>
    <row r="2859" spans="1:2" x14ac:dyDescent="0.3">
      <c r="A2859" s="41" t="s">
        <v>100</v>
      </c>
      <c r="B2859" s="19">
        <v>87465</v>
      </c>
    </row>
    <row r="2860" spans="1:2" x14ac:dyDescent="0.3">
      <c r="A2860" s="40" t="s">
        <v>87</v>
      </c>
      <c r="B2860" s="19"/>
    </row>
    <row r="2861" spans="1:2" x14ac:dyDescent="0.3">
      <c r="A2861" s="41" t="s">
        <v>99</v>
      </c>
      <c r="B2861" s="19">
        <v>53289</v>
      </c>
    </row>
    <row r="2862" spans="1:2" x14ac:dyDescent="0.3">
      <c r="A2862" s="41" t="s">
        <v>97</v>
      </c>
      <c r="B2862" s="19">
        <v>74958</v>
      </c>
    </row>
    <row r="2863" spans="1:2" x14ac:dyDescent="0.3">
      <c r="A2863" s="41" t="s">
        <v>98</v>
      </c>
      <c r="B2863" s="19">
        <v>21645</v>
      </c>
    </row>
    <row r="2864" spans="1:2" x14ac:dyDescent="0.3">
      <c r="A2864" s="41" t="s">
        <v>96</v>
      </c>
      <c r="B2864" s="19">
        <v>31652</v>
      </c>
    </row>
    <row r="2865" spans="1:2" x14ac:dyDescent="0.3">
      <c r="A2865" s="41" t="s">
        <v>100</v>
      </c>
      <c r="B2865" s="19">
        <v>92684</v>
      </c>
    </row>
    <row r="2866" spans="1:2" x14ac:dyDescent="0.3">
      <c r="A2866" s="40" t="s">
        <v>86</v>
      </c>
      <c r="B2866" s="19"/>
    </row>
    <row r="2867" spans="1:2" x14ac:dyDescent="0.3">
      <c r="A2867" s="41" t="s">
        <v>99</v>
      </c>
      <c r="B2867" s="19">
        <v>41796</v>
      </c>
    </row>
    <row r="2868" spans="1:2" x14ac:dyDescent="0.3">
      <c r="A2868" s="41" t="s">
        <v>97</v>
      </c>
      <c r="B2868" s="19">
        <v>69973</v>
      </c>
    </row>
    <row r="2869" spans="1:2" x14ac:dyDescent="0.3">
      <c r="A2869" s="41" t="s">
        <v>96</v>
      </c>
      <c r="B2869" s="19">
        <v>27650</v>
      </c>
    </row>
    <row r="2870" spans="1:2" x14ac:dyDescent="0.3">
      <c r="A2870" s="41" t="s">
        <v>100</v>
      </c>
      <c r="B2870" s="19">
        <v>58800</v>
      </c>
    </row>
    <row r="2871" spans="1:2" x14ac:dyDescent="0.3">
      <c r="A2871" s="40" t="s">
        <v>81</v>
      </c>
      <c r="B2871" s="19"/>
    </row>
    <row r="2872" spans="1:2" x14ac:dyDescent="0.3">
      <c r="A2872" s="41" t="s">
        <v>99</v>
      </c>
      <c r="B2872" s="19">
        <v>68985</v>
      </c>
    </row>
    <row r="2873" spans="1:2" x14ac:dyDescent="0.3">
      <c r="A2873" s="41" t="s">
        <v>97</v>
      </c>
      <c r="B2873" s="19">
        <v>85593</v>
      </c>
    </row>
    <row r="2874" spans="1:2" x14ac:dyDescent="0.3">
      <c r="A2874" s="41" t="s">
        <v>98</v>
      </c>
      <c r="B2874" s="19">
        <v>30875</v>
      </c>
    </row>
    <row r="2875" spans="1:2" x14ac:dyDescent="0.3">
      <c r="A2875" s="41" t="s">
        <v>96</v>
      </c>
      <c r="B2875" s="19">
        <v>38199</v>
      </c>
    </row>
    <row r="2876" spans="1:2" x14ac:dyDescent="0.3">
      <c r="A2876" s="41" t="s">
        <v>100</v>
      </c>
      <c r="B2876" s="19">
        <v>79248</v>
      </c>
    </row>
    <row r="2877" spans="1:2" x14ac:dyDescent="0.3">
      <c r="A2877" s="40" t="s">
        <v>94</v>
      </c>
      <c r="B2877" s="19"/>
    </row>
    <row r="2878" spans="1:2" x14ac:dyDescent="0.3">
      <c r="A2878" s="41" t="s">
        <v>99</v>
      </c>
      <c r="B2878" s="19">
        <v>233956</v>
      </c>
    </row>
    <row r="2879" spans="1:2" x14ac:dyDescent="0.3">
      <c r="A2879" s="41" t="s">
        <v>97</v>
      </c>
      <c r="B2879" s="19">
        <v>236592</v>
      </c>
    </row>
    <row r="2880" spans="1:2" x14ac:dyDescent="0.3">
      <c r="A2880" s="41" t="s">
        <v>96</v>
      </c>
      <c r="B2880" s="19">
        <v>291312</v>
      </c>
    </row>
    <row r="2881" spans="1:2" x14ac:dyDescent="0.3">
      <c r="A2881" s="41" t="s">
        <v>100</v>
      </c>
      <c r="B2881" s="19">
        <v>239136</v>
      </c>
    </row>
    <row r="2882" spans="1:2" x14ac:dyDescent="0.3">
      <c r="A2882" s="39">
        <v>45572</v>
      </c>
      <c r="B2882" s="19">
        <v>6064196</v>
      </c>
    </row>
    <row r="2883" spans="1:2" x14ac:dyDescent="0.3">
      <c r="A2883" s="40" t="s">
        <v>95</v>
      </c>
      <c r="B2883" s="19"/>
    </row>
    <row r="2884" spans="1:2" x14ac:dyDescent="0.3">
      <c r="A2884" s="41" t="s">
        <v>97</v>
      </c>
      <c r="B2884" s="19">
        <v>70110</v>
      </c>
    </row>
    <row r="2885" spans="1:2" x14ac:dyDescent="0.3">
      <c r="A2885" s="41" t="s">
        <v>96</v>
      </c>
      <c r="B2885" s="19">
        <v>75284</v>
      </c>
    </row>
    <row r="2886" spans="1:2" x14ac:dyDescent="0.3">
      <c r="A2886" s="41" t="s">
        <v>100</v>
      </c>
      <c r="B2886" s="19">
        <v>75640</v>
      </c>
    </row>
    <row r="2887" spans="1:2" x14ac:dyDescent="0.3">
      <c r="A2887" s="40" t="s">
        <v>80</v>
      </c>
      <c r="B2887" s="19"/>
    </row>
    <row r="2888" spans="1:2" x14ac:dyDescent="0.3">
      <c r="A2888" s="41" t="s">
        <v>99</v>
      </c>
      <c r="B2888" s="19">
        <v>61707</v>
      </c>
    </row>
    <row r="2889" spans="1:2" x14ac:dyDescent="0.3">
      <c r="A2889" s="41" t="s">
        <v>97</v>
      </c>
      <c r="B2889" s="19">
        <v>77814</v>
      </c>
    </row>
    <row r="2890" spans="1:2" x14ac:dyDescent="0.3">
      <c r="A2890" s="41" t="s">
        <v>98</v>
      </c>
      <c r="B2890" s="19">
        <v>30336</v>
      </c>
    </row>
    <row r="2891" spans="1:2" x14ac:dyDescent="0.3">
      <c r="A2891" s="41" t="s">
        <v>96</v>
      </c>
      <c r="B2891" s="19">
        <v>30361</v>
      </c>
    </row>
    <row r="2892" spans="1:2" x14ac:dyDescent="0.3">
      <c r="A2892" s="41" t="s">
        <v>100</v>
      </c>
      <c r="B2892" s="19">
        <v>83628</v>
      </c>
    </row>
    <row r="2893" spans="1:2" x14ac:dyDescent="0.3">
      <c r="A2893" s="40" t="s">
        <v>88</v>
      </c>
      <c r="B2893" s="19"/>
    </row>
    <row r="2894" spans="1:2" x14ac:dyDescent="0.3">
      <c r="A2894" s="41" t="s">
        <v>99</v>
      </c>
      <c r="B2894" s="19">
        <v>46434</v>
      </c>
    </row>
    <row r="2895" spans="1:2" x14ac:dyDescent="0.3">
      <c r="A2895" s="41" t="s">
        <v>97</v>
      </c>
      <c r="B2895" s="19">
        <v>95735</v>
      </c>
    </row>
    <row r="2896" spans="1:2" x14ac:dyDescent="0.3">
      <c r="A2896" s="41" t="s">
        <v>98</v>
      </c>
      <c r="B2896" s="19">
        <v>25466</v>
      </c>
    </row>
    <row r="2897" spans="1:2" x14ac:dyDescent="0.3">
      <c r="A2897" s="41" t="s">
        <v>96</v>
      </c>
      <c r="B2897" s="19">
        <v>38948</v>
      </c>
    </row>
    <row r="2898" spans="1:2" x14ac:dyDescent="0.3">
      <c r="A2898" s="41" t="s">
        <v>100</v>
      </c>
      <c r="B2898" s="19">
        <v>82615</v>
      </c>
    </row>
    <row r="2899" spans="1:2" x14ac:dyDescent="0.3">
      <c r="A2899" s="40" t="s">
        <v>92</v>
      </c>
      <c r="B2899" s="19"/>
    </row>
    <row r="2900" spans="1:2" x14ac:dyDescent="0.3">
      <c r="A2900" s="41" t="s">
        <v>99</v>
      </c>
      <c r="B2900" s="19">
        <v>248492</v>
      </c>
    </row>
    <row r="2901" spans="1:2" x14ac:dyDescent="0.3">
      <c r="A2901" s="41" t="s">
        <v>97</v>
      </c>
      <c r="B2901" s="19">
        <v>303804</v>
      </c>
    </row>
    <row r="2902" spans="1:2" x14ac:dyDescent="0.3">
      <c r="A2902" s="41" t="s">
        <v>96</v>
      </c>
      <c r="B2902" s="19">
        <v>348544</v>
      </c>
    </row>
    <row r="2903" spans="1:2" x14ac:dyDescent="0.3">
      <c r="A2903" s="41" t="s">
        <v>100</v>
      </c>
      <c r="B2903" s="19">
        <v>304558</v>
      </c>
    </row>
    <row r="2904" spans="1:2" x14ac:dyDescent="0.3">
      <c r="A2904" s="40" t="s">
        <v>93</v>
      </c>
      <c r="B2904" s="19"/>
    </row>
    <row r="2905" spans="1:2" x14ac:dyDescent="0.3">
      <c r="A2905" s="41" t="s">
        <v>99</v>
      </c>
      <c r="B2905" s="19">
        <v>240120</v>
      </c>
    </row>
    <row r="2906" spans="1:2" x14ac:dyDescent="0.3">
      <c r="A2906" s="41" t="s">
        <v>97</v>
      </c>
      <c r="B2906" s="19">
        <v>280280</v>
      </c>
    </row>
    <row r="2907" spans="1:2" x14ac:dyDescent="0.3">
      <c r="A2907" s="41" t="s">
        <v>96</v>
      </c>
      <c r="B2907" s="19">
        <v>291060</v>
      </c>
    </row>
    <row r="2908" spans="1:2" x14ac:dyDescent="0.3">
      <c r="A2908" s="41" t="s">
        <v>100</v>
      </c>
      <c r="B2908" s="19">
        <v>322623</v>
      </c>
    </row>
    <row r="2909" spans="1:2" x14ac:dyDescent="0.3">
      <c r="A2909" s="40" t="s">
        <v>89</v>
      </c>
      <c r="B2909" s="19"/>
    </row>
    <row r="2910" spans="1:2" x14ac:dyDescent="0.3">
      <c r="A2910" s="41" t="s">
        <v>99</v>
      </c>
      <c r="B2910" s="19">
        <v>39711</v>
      </c>
    </row>
    <row r="2911" spans="1:2" x14ac:dyDescent="0.3">
      <c r="A2911" s="41" t="s">
        <v>97</v>
      </c>
      <c r="B2911" s="19">
        <v>71200</v>
      </c>
    </row>
    <row r="2912" spans="1:2" x14ac:dyDescent="0.3">
      <c r="A2912" s="41" t="s">
        <v>98</v>
      </c>
      <c r="B2912" s="19">
        <v>21692</v>
      </c>
    </row>
    <row r="2913" spans="1:2" x14ac:dyDescent="0.3">
      <c r="A2913" s="41" t="s">
        <v>96</v>
      </c>
      <c r="B2913" s="19">
        <v>37961</v>
      </c>
    </row>
    <row r="2914" spans="1:2" x14ac:dyDescent="0.3">
      <c r="A2914" s="41" t="s">
        <v>100</v>
      </c>
      <c r="B2914" s="19">
        <v>60860</v>
      </c>
    </row>
    <row r="2915" spans="1:2" x14ac:dyDescent="0.3">
      <c r="A2915" s="40" t="s">
        <v>84</v>
      </c>
      <c r="B2915" s="19"/>
    </row>
    <row r="2916" spans="1:2" x14ac:dyDescent="0.3">
      <c r="A2916" s="41" t="s">
        <v>99</v>
      </c>
      <c r="B2916" s="19">
        <v>46018</v>
      </c>
    </row>
    <row r="2917" spans="1:2" x14ac:dyDescent="0.3">
      <c r="A2917" s="41" t="s">
        <v>97</v>
      </c>
      <c r="B2917" s="19">
        <v>74408</v>
      </c>
    </row>
    <row r="2918" spans="1:2" x14ac:dyDescent="0.3">
      <c r="A2918" s="41" t="s">
        <v>98</v>
      </c>
      <c r="B2918" s="19">
        <v>22386</v>
      </c>
    </row>
    <row r="2919" spans="1:2" x14ac:dyDescent="0.3">
      <c r="A2919" s="41" t="s">
        <v>96</v>
      </c>
      <c r="B2919" s="19">
        <v>32760</v>
      </c>
    </row>
    <row r="2920" spans="1:2" x14ac:dyDescent="0.3">
      <c r="A2920" s="41" t="s">
        <v>100</v>
      </c>
      <c r="B2920" s="19">
        <v>85608</v>
      </c>
    </row>
    <row r="2921" spans="1:2" x14ac:dyDescent="0.3">
      <c r="A2921" s="40" t="s">
        <v>82</v>
      </c>
      <c r="B2921" s="19"/>
    </row>
    <row r="2922" spans="1:2" x14ac:dyDescent="0.3">
      <c r="A2922" s="41" t="s">
        <v>99</v>
      </c>
      <c r="B2922" s="19">
        <v>58463</v>
      </c>
    </row>
    <row r="2923" spans="1:2" x14ac:dyDescent="0.3">
      <c r="A2923" s="41" t="s">
        <v>97</v>
      </c>
      <c r="B2923" s="19">
        <v>111267</v>
      </c>
    </row>
    <row r="2924" spans="1:2" x14ac:dyDescent="0.3">
      <c r="A2924" s="41" t="s">
        <v>98</v>
      </c>
      <c r="B2924" s="19">
        <v>26052</v>
      </c>
    </row>
    <row r="2925" spans="1:2" x14ac:dyDescent="0.3">
      <c r="A2925" s="41" t="s">
        <v>96</v>
      </c>
      <c r="B2925" s="19">
        <v>33431</v>
      </c>
    </row>
    <row r="2926" spans="1:2" x14ac:dyDescent="0.3">
      <c r="A2926" s="41" t="s">
        <v>100</v>
      </c>
      <c r="B2926" s="19">
        <v>103994</v>
      </c>
    </row>
    <row r="2927" spans="1:2" x14ac:dyDescent="0.3">
      <c r="A2927" s="40" t="s">
        <v>83</v>
      </c>
      <c r="B2927" s="19"/>
    </row>
    <row r="2928" spans="1:2" x14ac:dyDescent="0.3">
      <c r="A2928" s="41" t="s">
        <v>99</v>
      </c>
      <c r="B2928" s="19">
        <v>59730</v>
      </c>
    </row>
    <row r="2929" spans="1:2" x14ac:dyDescent="0.3">
      <c r="A2929" s="41" t="s">
        <v>97</v>
      </c>
      <c r="B2929" s="19">
        <v>87108</v>
      </c>
    </row>
    <row r="2930" spans="1:2" x14ac:dyDescent="0.3">
      <c r="A2930" s="41" t="s">
        <v>96</v>
      </c>
      <c r="B2930" s="19">
        <v>42780</v>
      </c>
    </row>
    <row r="2931" spans="1:2" x14ac:dyDescent="0.3">
      <c r="A2931" s="41" t="s">
        <v>100</v>
      </c>
      <c r="B2931" s="19">
        <v>115957</v>
      </c>
    </row>
    <row r="2932" spans="1:2" x14ac:dyDescent="0.3">
      <c r="A2932" s="40" t="s">
        <v>87</v>
      </c>
      <c r="B2932" s="19"/>
    </row>
    <row r="2933" spans="1:2" x14ac:dyDescent="0.3">
      <c r="A2933" s="41" t="s">
        <v>99</v>
      </c>
      <c r="B2933" s="19">
        <v>49660</v>
      </c>
    </row>
    <row r="2934" spans="1:2" x14ac:dyDescent="0.3">
      <c r="A2934" s="41" t="s">
        <v>97</v>
      </c>
      <c r="B2934" s="19">
        <v>60348</v>
      </c>
    </row>
    <row r="2935" spans="1:2" x14ac:dyDescent="0.3">
      <c r="A2935" s="41" t="s">
        <v>98</v>
      </c>
      <c r="B2935" s="19">
        <v>21340</v>
      </c>
    </row>
    <row r="2936" spans="1:2" x14ac:dyDescent="0.3">
      <c r="A2936" s="41" t="s">
        <v>96</v>
      </c>
      <c r="B2936" s="19">
        <v>37050</v>
      </c>
    </row>
    <row r="2937" spans="1:2" x14ac:dyDescent="0.3">
      <c r="A2937" s="41" t="s">
        <v>100</v>
      </c>
      <c r="B2937" s="19">
        <v>75952</v>
      </c>
    </row>
    <row r="2938" spans="1:2" x14ac:dyDescent="0.3">
      <c r="A2938" s="40" t="s">
        <v>86</v>
      </c>
      <c r="B2938" s="19"/>
    </row>
    <row r="2939" spans="1:2" x14ac:dyDescent="0.3">
      <c r="A2939" s="41" t="s">
        <v>99</v>
      </c>
      <c r="B2939" s="19">
        <v>43350</v>
      </c>
    </row>
    <row r="2940" spans="1:2" x14ac:dyDescent="0.3">
      <c r="A2940" s="41" t="s">
        <v>97</v>
      </c>
      <c r="B2940" s="19">
        <v>71476</v>
      </c>
    </row>
    <row r="2941" spans="1:2" x14ac:dyDescent="0.3">
      <c r="A2941" s="41" t="s">
        <v>96</v>
      </c>
      <c r="B2941" s="19">
        <v>33425</v>
      </c>
    </row>
    <row r="2942" spans="1:2" x14ac:dyDescent="0.3">
      <c r="A2942" s="41" t="s">
        <v>100</v>
      </c>
      <c r="B2942" s="19">
        <v>70218</v>
      </c>
    </row>
    <row r="2943" spans="1:2" x14ac:dyDescent="0.3">
      <c r="A2943" s="40" t="s">
        <v>81</v>
      </c>
      <c r="B2943" s="19"/>
    </row>
    <row r="2944" spans="1:2" x14ac:dyDescent="0.3">
      <c r="A2944" s="41" t="s">
        <v>99</v>
      </c>
      <c r="B2944" s="19">
        <v>56564</v>
      </c>
    </row>
    <row r="2945" spans="1:2" x14ac:dyDescent="0.3">
      <c r="A2945" s="41" t="s">
        <v>97</v>
      </c>
      <c r="B2945" s="19">
        <v>92690</v>
      </c>
    </row>
    <row r="2946" spans="1:2" x14ac:dyDescent="0.3">
      <c r="A2946" s="41" t="s">
        <v>98</v>
      </c>
      <c r="B2946" s="19">
        <v>27778</v>
      </c>
    </row>
    <row r="2947" spans="1:2" x14ac:dyDescent="0.3">
      <c r="A2947" s="41" t="s">
        <v>96</v>
      </c>
      <c r="B2947" s="19">
        <v>33475</v>
      </c>
    </row>
    <row r="2948" spans="1:2" x14ac:dyDescent="0.3">
      <c r="A2948" s="41" t="s">
        <v>100</v>
      </c>
      <c r="B2948" s="19">
        <v>76941</v>
      </c>
    </row>
    <row r="2949" spans="1:2" x14ac:dyDescent="0.3">
      <c r="A2949" s="40" t="s">
        <v>94</v>
      </c>
      <c r="B2949" s="19"/>
    </row>
    <row r="2950" spans="1:2" x14ac:dyDescent="0.3">
      <c r="A2950" s="41" t="s">
        <v>99</v>
      </c>
      <c r="B2950" s="19">
        <v>228285</v>
      </c>
    </row>
    <row r="2951" spans="1:2" x14ac:dyDescent="0.3">
      <c r="A2951" s="41" t="s">
        <v>97</v>
      </c>
      <c r="B2951" s="19">
        <v>277760</v>
      </c>
    </row>
    <row r="2952" spans="1:2" x14ac:dyDescent="0.3">
      <c r="A2952" s="41" t="s">
        <v>96</v>
      </c>
      <c r="B2952" s="19">
        <v>259250</v>
      </c>
    </row>
    <row r="2953" spans="1:2" x14ac:dyDescent="0.3">
      <c r="A2953" s="41" t="s">
        <v>100</v>
      </c>
      <c r="B2953" s="19">
        <v>283689</v>
      </c>
    </row>
    <row r="2954" spans="1:2" x14ac:dyDescent="0.3">
      <c r="A2954" s="39">
        <v>45579</v>
      </c>
      <c r="B2954" s="19">
        <v>6102484</v>
      </c>
    </row>
    <row r="2955" spans="1:2" x14ac:dyDescent="0.3">
      <c r="A2955" s="40" t="s">
        <v>95</v>
      </c>
      <c r="B2955" s="19"/>
    </row>
    <row r="2956" spans="1:2" x14ac:dyDescent="0.3">
      <c r="A2956" s="41" t="s">
        <v>97</v>
      </c>
      <c r="B2956" s="19">
        <v>68320</v>
      </c>
    </row>
    <row r="2957" spans="1:2" x14ac:dyDescent="0.3">
      <c r="A2957" s="41" t="s">
        <v>96</v>
      </c>
      <c r="B2957" s="19">
        <v>85023</v>
      </c>
    </row>
    <row r="2958" spans="1:2" x14ac:dyDescent="0.3">
      <c r="A2958" s="41" t="s">
        <v>100</v>
      </c>
      <c r="B2958" s="19">
        <v>68544</v>
      </c>
    </row>
    <row r="2959" spans="1:2" x14ac:dyDescent="0.3">
      <c r="A2959" s="40" t="s">
        <v>80</v>
      </c>
      <c r="B2959" s="19"/>
    </row>
    <row r="2960" spans="1:2" x14ac:dyDescent="0.3">
      <c r="A2960" s="41" t="s">
        <v>99</v>
      </c>
      <c r="B2960" s="19">
        <v>66005</v>
      </c>
    </row>
    <row r="2961" spans="1:2" x14ac:dyDescent="0.3">
      <c r="A2961" s="41" t="s">
        <v>97</v>
      </c>
      <c r="B2961" s="19">
        <v>83700</v>
      </c>
    </row>
    <row r="2962" spans="1:2" x14ac:dyDescent="0.3">
      <c r="A2962" s="41" t="s">
        <v>98</v>
      </c>
      <c r="B2962" s="19">
        <v>28938</v>
      </c>
    </row>
    <row r="2963" spans="1:2" x14ac:dyDescent="0.3">
      <c r="A2963" s="41" t="s">
        <v>96</v>
      </c>
      <c r="B2963" s="19">
        <v>35454</v>
      </c>
    </row>
    <row r="2964" spans="1:2" x14ac:dyDescent="0.3">
      <c r="A2964" s="41" t="s">
        <v>100</v>
      </c>
      <c r="B2964" s="19">
        <v>83352</v>
      </c>
    </row>
    <row r="2965" spans="1:2" x14ac:dyDescent="0.3">
      <c r="A2965" s="40" t="s">
        <v>88</v>
      </c>
      <c r="B2965" s="19"/>
    </row>
    <row r="2966" spans="1:2" x14ac:dyDescent="0.3">
      <c r="A2966" s="41" t="s">
        <v>99</v>
      </c>
      <c r="B2966" s="19">
        <v>59996</v>
      </c>
    </row>
    <row r="2967" spans="1:2" x14ac:dyDescent="0.3">
      <c r="A2967" s="41" t="s">
        <v>97</v>
      </c>
      <c r="B2967" s="19">
        <v>76875</v>
      </c>
    </row>
    <row r="2968" spans="1:2" x14ac:dyDescent="0.3">
      <c r="A2968" s="41" t="s">
        <v>98</v>
      </c>
      <c r="B2968" s="19">
        <v>27000</v>
      </c>
    </row>
    <row r="2969" spans="1:2" x14ac:dyDescent="0.3">
      <c r="A2969" s="41" t="s">
        <v>96</v>
      </c>
      <c r="B2969" s="19">
        <v>37840</v>
      </c>
    </row>
    <row r="2970" spans="1:2" x14ac:dyDescent="0.3">
      <c r="A2970" s="41" t="s">
        <v>100</v>
      </c>
      <c r="B2970" s="19">
        <v>81301</v>
      </c>
    </row>
    <row r="2971" spans="1:2" x14ac:dyDescent="0.3">
      <c r="A2971" s="40" t="s">
        <v>92</v>
      </c>
      <c r="B2971" s="19"/>
    </row>
    <row r="2972" spans="1:2" x14ac:dyDescent="0.3">
      <c r="A2972" s="41" t="s">
        <v>99</v>
      </c>
      <c r="B2972" s="19">
        <v>235928</v>
      </c>
    </row>
    <row r="2973" spans="1:2" x14ac:dyDescent="0.3">
      <c r="A2973" s="41" t="s">
        <v>97</v>
      </c>
      <c r="B2973" s="19">
        <v>292096</v>
      </c>
    </row>
    <row r="2974" spans="1:2" x14ac:dyDescent="0.3">
      <c r="A2974" s="41" t="s">
        <v>96</v>
      </c>
      <c r="B2974" s="19">
        <v>315210</v>
      </c>
    </row>
    <row r="2975" spans="1:2" x14ac:dyDescent="0.3">
      <c r="A2975" s="41" t="s">
        <v>100</v>
      </c>
      <c r="B2975" s="19">
        <v>267903</v>
      </c>
    </row>
    <row r="2976" spans="1:2" x14ac:dyDescent="0.3">
      <c r="A2976" s="40" t="s">
        <v>93</v>
      </c>
      <c r="B2976" s="19"/>
    </row>
    <row r="2977" spans="1:2" x14ac:dyDescent="0.3">
      <c r="A2977" s="41" t="s">
        <v>99</v>
      </c>
      <c r="B2977" s="19">
        <v>267495</v>
      </c>
    </row>
    <row r="2978" spans="1:2" x14ac:dyDescent="0.3">
      <c r="A2978" s="41" t="s">
        <v>97</v>
      </c>
      <c r="B2978" s="19">
        <v>313844</v>
      </c>
    </row>
    <row r="2979" spans="1:2" x14ac:dyDescent="0.3">
      <c r="A2979" s="41" t="s">
        <v>96</v>
      </c>
      <c r="B2979" s="19">
        <v>323422</v>
      </c>
    </row>
    <row r="2980" spans="1:2" x14ac:dyDescent="0.3">
      <c r="A2980" s="41" t="s">
        <v>100</v>
      </c>
      <c r="B2980" s="19">
        <v>265876</v>
      </c>
    </row>
    <row r="2981" spans="1:2" x14ac:dyDescent="0.3">
      <c r="A2981" s="40" t="s">
        <v>89</v>
      </c>
      <c r="B2981" s="19"/>
    </row>
    <row r="2982" spans="1:2" x14ac:dyDescent="0.3">
      <c r="A2982" s="41" t="s">
        <v>99</v>
      </c>
      <c r="B2982" s="19">
        <v>55568</v>
      </c>
    </row>
    <row r="2983" spans="1:2" x14ac:dyDescent="0.3">
      <c r="A2983" s="41" t="s">
        <v>97</v>
      </c>
      <c r="B2983" s="19">
        <v>58233</v>
      </c>
    </row>
    <row r="2984" spans="1:2" x14ac:dyDescent="0.3">
      <c r="A2984" s="41" t="s">
        <v>98</v>
      </c>
      <c r="B2984" s="19">
        <v>19530</v>
      </c>
    </row>
    <row r="2985" spans="1:2" x14ac:dyDescent="0.3">
      <c r="A2985" s="41" t="s">
        <v>96</v>
      </c>
      <c r="B2985" s="19">
        <v>35340</v>
      </c>
    </row>
    <row r="2986" spans="1:2" x14ac:dyDescent="0.3">
      <c r="A2986" s="41" t="s">
        <v>100</v>
      </c>
      <c r="B2986" s="19">
        <v>67640</v>
      </c>
    </row>
    <row r="2987" spans="1:2" x14ac:dyDescent="0.3">
      <c r="A2987" s="40" t="s">
        <v>84</v>
      </c>
      <c r="B2987" s="19"/>
    </row>
    <row r="2988" spans="1:2" x14ac:dyDescent="0.3">
      <c r="A2988" s="41" t="s">
        <v>99</v>
      </c>
      <c r="B2988" s="19">
        <v>53600</v>
      </c>
    </row>
    <row r="2989" spans="1:2" x14ac:dyDescent="0.3">
      <c r="A2989" s="41" t="s">
        <v>97</v>
      </c>
      <c r="B2989" s="19">
        <v>69430</v>
      </c>
    </row>
    <row r="2990" spans="1:2" x14ac:dyDescent="0.3">
      <c r="A2990" s="41" t="s">
        <v>98</v>
      </c>
      <c r="B2990" s="19">
        <v>24840</v>
      </c>
    </row>
    <row r="2991" spans="1:2" x14ac:dyDescent="0.3">
      <c r="A2991" s="41" t="s">
        <v>96</v>
      </c>
      <c r="B2991" s="19">
        <v>32725</v>
      </c>
    </row>
    <row r="2992" spans="1:2" x14ac:dyDescent="0.3">
      <c r="A2992" s="41" t="s">
        <v>100</v>
      </c>
      <c r="B2992" s="19">
        <v>81744</v>
      </c>
    </row>
    <row r="2993" spans="1:2" x14ac:dyDescent="0.3">
      <c r="A2993" s="40" t="s">
        <v>82</v>
      </c>
      <c r="B2993" s="19"/>
    </row>
    <row r="2994" spans="1:2" x14ac:dyDescent="0.3">
      <c r="A2994" s="41" t="s">
        <v>99</v>
      </c>
      <c r="B2994" s="19">
        <v>75816</v>
      </c>
    </row>
    <row r="2995" spans="1:2" x14ac:dyDescent="0.3">
      <c r="A2995" s="41" t="s">
        <v>97</v>
      </c>
      <c r="B2995" s="19">
        <v>89676</v>
      </c>
    </row>
    <row r="2996" spans="1:2" x14ac:dyDescent="0.3">
      <c r="A2996" s="41" t="s">
        <v>98</v>
      </c>
      <c r="B2996" s="19">
        <v>28896</v>
      </c>
    </row>
    <row r="2997" spans="1:2" x14ac:dyDescent="0.3">
      <c r="A2997" s="41" t="s">
        <v>96</v>
      </c>
      <c r="B2997" s="19">
        <v>36630</v>
      </c>
    </row>
    <row r="2998" spans="1:2" x14ac:dyDescent="0.3">
      <c r="A2998" s="41" t="s">
        <v>100</v>
      </c>
      <c r="B2998" s="19">
        <v>87809</v>
      </c>
    </row>
    <row r="2999" spans="1:2" x14ac:dyDescent="0.3">
      <c r="A2999" s="40" t="s">
        <v>83</v>
      </c>
      <c r="B2999" s="19"/>
    </row>
    <row r="3000" spans="1:2" x14ac:dyDescent="0.3">
      <c r="A3000" s="41" t="s">
        <v>99</v>
      </c>
      <c r="B3000" s="19">
        <v>64240</v>
      </c>
    </row>
    <row r="3001" spans="1:2" x14ac:dyDescent="0.3">
      <c r="A3001" s="41" t="s">
        <v>97</v>
      </c>
      <c r="B3001" s="19">
        <v>95663</v>
      </c>
    </row>
    <row r="3002" spans="1:2" x14ac:dyDescent="0.3">
      <c r="A3002" s="41" t="s">
        <v>96</v>
      </c>
      <c r="B3002" s="19">
        <v>41440</v>
      </c>
    </row>
    <row r="3003" spans="1:2" x14ac:dyDescent="0.3">
      <c r="A3003" s="41" t="s">
        <v>100</v>
      </c>
      <c r="B3003" s="19">
        <v>111072</v>
      </c>
    </row>
    <row r="3004" spans="1:2" x14ac:dyDescent="0.3">
      <c r="A3004" s="40" t="s">
        <v>87</v>
      </c>
      <c r="B3004" s="19"/>
    </row>
    <row r="3005" spans="1:2" x14ac:dyDescent="0.3">
      <c r="A3005" s="41" t="s">
        <v>99</v>
      </c>
      <c r="B3005" s="19">
        <v>52416</v>
      </c>
    </row>
    <row r="3006" spans="1:2" x14ac:dyDescent="0.3">
      <c r="A3006" s="41" t="s">
        <v>97</v>
      </c>
      <c r="B3006" s="19">
        <v>64515</v>
      </c>
    </row>
    <row r="3007" spans="1:2" x14ac:dyDescent="0.3">
      <c r="A3007" s="41" t="s">
        <v>98</v>
      </c>
      <c r="B3007" s="19">
        <v>30420</v>
      </c>
    </row>
    <row r="3008" spans="1:2" x14ac:dyDescent="0.3">
      <c r="A3008" s="41" t="s">
        <v>96</v>
      </c>
      <c r="B3008" s="19">
        <v>33908</v>
      </c>
    </row>
    <row r="3009" spans="1:2" x14ac:dyDescent="0.3">
      <c r="A3009" s="41" t="s">
        <v>100</v>
      </c>
      <c r="B3009" s="19">
        <v>71610</v>
      </c>
    </row>
    <row r="3010" spans="1:2" x14ac:dyDescent="0.3">
      <c r="A3010" s="40" t="s">
        <v>86</v>
      </c>
      <c r="B3010" s="19"/>
    </row>
    <row r="3011" spans="1:2" x14ac:dyDescent="0.3">
      <c r="A3011" s="41" t="s">
        <v>99</v>
      </c>
      <c r="B3011" s="19">
        <v>64156</v>
      </c>
    </row>
    <row r="3012" spans="1:2" x14ac:dyDescent="0.3">
      <c r="A3012" s="41" t="s">
        <v>97</v>
      </c>
      <c r="B3012" s="19">
        <v>67872</v>
      </c>
    </row>
    <row r="3013" spans="1:2" x14ac:dyDescent="0.3">
      <c r="A3013" s="41" t="s">
        <v>96</v>
      </c>
      <c r="B3013" s="19">
        <v>33775</v>
      </c>
    </row>
    <row r="3014" spans="1:2" x14ac:dyDescent="0.3">
      <c r="A3014" s="41" t="s">
        <v>100</v>
      </c>
      <c r="B3014" s="19">
        <v>68880</v>
      </c>
    </row>
    <row r="3015" spans="1:2" x14ac:dyDescent="0.3">
      <c r="A3015" s="40" t="s">
        <v>81</v>
      </c>
      <c r="B3015" s="19"/>
    </row>
    <row r="3016" spans="1:2" x14ac:dyDescent="0.3">
      <c r="A3016" s="41" t="s">
        <v>99</v>
      </c>
      <c r="B3016" s="19">
        <v>53066</v>
      </c>
    </row>
    <row r="3017" spans="1:2" x14ac:dyDescent="0.3">
      <c r="A3017" s="41" t="s">
        <v>97</v>
      </c>
      <c r="B3017" s="19">
        <v>88416</v>
      </c>
    </row>
    <row r="3018" spans="1:2" x14ac:dyDescent="0.3">
      <c r="A3018" s="41" t="s">
        <v>98</v>
      </c>
      <c r="B3018" s="19">
        <v>28424</v>
      </c>
    </row>
    <row r="3019" spans="1:2" x14ac:dyDescent="0.3">
      <c r="A3019" s="41" t="s">
        <v>96</v>
      </c>
      <c r="B3019" s="19">
        <v>38640</v>
      </c>
    </row>
    <row r="3020" spans="1:2" x14ac:dyDescent="0.3">
      <c r="A3020" s="41" t="s">
        <v>100</v>
      </c>
      <c r="B3020" s="19">
        <v>79722</v>
      </c>
    </row>
    <row r="3021" spans="1:2" x14ac:dyDescent="0.3">
      <c r="A3021" s="40" t="s">
        <v>94</v>
      </c>
      <c r="B3021" s="19"/>
    </row>
    <row r="3022" spans="1:2" x14ac:dyDescent="0.3">
      <c r="A3022" s="41" t="s">
        <v>99</v>
      </c>
      <c r="B3022" s="19">
        <v>209551</v>
      </c>
    </row>
    <row r="3023" spans="1:2" x14ac:dyDescent="0.3">
      <c r="A3023" s="41" t="s">
        <v>97</v>
      </c>
      <c r="B3023" s="19">
        <v>298920</v>
      </c>
    </row>
    <row r="3024" spans="1:2" x14ac:dyDescent="0.3">
      <c r="A3024" s="41" t="s">
        <v>96</v>
      </c>
      <c r="B3024" s="19">
        <v>309120</v>
      </c>
    </row>
    <row r="3025" spans="1:2" x14ac:dyDescent="0.3">
      <c r="A3025" s="41" t="s">
        <v>100</v>
      </c>
      <c r="B3025" s="19">
        <v>295059</v>
      </c>
    </row>
    <row r="3026" spans="1:2" x14ac:dyDescent="0.3">
      <c r="A3026" s="39">
        <v>45586</v>
      </c>
      <c r="B3026" s="19">
        <v>5964056</v>
      </c>
    </row>
    <row r="3027" spans="1:2" x14ac:dyDescent="0.3">
      <c r="A3027" s="40" t="s">
        <v>95</v>
      </c>
      <c r="B3027" s="19"/>
    </row>
    <row r="3028" spans="1:2" x14ac:dyDescent="0.3">
      <c r="A3028" s="41" t="s">
        <v>97</v>
      </c>
      <c r="B3028" s="19">
        <v>72780</v>
      </c>
    </row>
    <row r="3029" spans="1:2" x14ac:dyDescent="0.3">
      <c r="A3029" s="41" t="s">
        <v>96</v>
      </c>
      <c r="B3029" s="19">
        <v>81472</v>
      </c>
    </row>
    <row r="3030" spans="1:2" x14ac:dyDescent="0.3">
      <c r="A3030" s="41" t="s">
        <v>100</v>
      </c>
      <c r="B3030" s="19">
        <v>60700</v>
      </c>
    </row>
    <row r="3031" spans="1:2" x14ac:dyDescent="0.3">
      <c r="A3031" s="40" t="s">
        <v>80</v>
      </c>
      <c r="B3031" s="19"/>
    </row>
    <row r="3032" spans="1:2" x14ac:dyDescent="0.3">
      <c r="A3032" s="41" t="s">
        <v>99</v>
      </c>
      <c r="B3032" s="19">
        <v>59865</v>
      </c>
    </row>
    <row r="3033" spans="1:2" x14ac:dyDescent="0.3">
      <c r="A3033" s="41" t="s">
        <v>97</v>
      </c>
      <c r="B3033" s="19">
        <v>67050</v>
      </c>
    </row>
    <row r="3034" spans="1:2" x14ac:dyDescent="0.3">
      <c r="A3034" s="41" t="s">
        <v>98</v>
      </c>
      <c r="B3034" s="19">
        <v>29328</v>
      </c>
    </row>
    <row r="3035" spans="1:2" x14ac:dyDescent="0.3">
      <c r="A3035" s="41" t="s">
        <v>96</v>
      </c>
      <c r="B3035" s="19">
        <v>33812</v>
      </c>
    </row>
    <row r="3036" spans="1:2" x14ac:dyDescent="0.3">
      <c r="A3036" s="41" t="s">
        <v>100</v>
      </c>
      <c r="B3036" s="19">
        <v>86400</v>
      </c>
    </row>
    <row r="3037" spans="1:2" x14ac:dyDescent="0.3">
      <c r="A3037" s="40" t="s">
        <v>88</v>
      </c>
      <c r="B3037" s="19"/>
    </row>
    <row r="3038" spans="1:2" x14ac:dyDescent="0.3">
      <c r="A3038" s="41" t="s">
        <v>99</v>
      </c>
      <c r="B3038" s="19">
        <v>57540</v>
      </c>
    </row>
    <row r="3039" spans="1:2" x14ac:dyDescent="0.3">
      <c r="A3039" s="41" t="s">
        <v>97</v>
      </c>
      <c r="B3039" s="19">
        <v>73185</v>
      </c>
    </row>
    <row r="3040" spans="1:2" x14ac:dyDescent="0.3">
      <c r="A3040" s="41" t="s">
        <v>98</v>
      </c>
      <c r="B3040" s="19">
        <v>24725</v>
      </c>
    </row>
    <row r="3041" spans="1:2" x14ac:dyDescent="0.3">
      <c r="A3041" s="41" t="s">
        <v>96</v>
      </c>
      <c r="B3041" s="19">
        <v>34992</v>
      </c>
    </row>
    <row r="3042" spans="1:2" x14ac:dyDescent="0.3">
      <c r="A3042" s="41" t="s">
        <v>100</v>
      </c>
      <c r="B3042" s="19">
        <v>91635</v>
      </c>
    </row>
    <row r="3043" spans="1:2" x14ac:dyDescent="0.3">
      <c r="A3043" s="40" t="s">
        <v>92</v>
      </c>
      <c r="B3043" s="19"/>
    </row>
    <row r="3044" spans="1:2" x14ac:dyDescent="0.3">
      <c r="A3044" s="41" t="s">
        <v>99</v>
      </c>
      <c r="B3044" s="19">
        <v>225078</v>
      </c>
    </row>
    <row r="3045" spans="1:2" x14ac:dyDescent="0.3">
      <c r="A3045" s="41" t="s">
        <v>97</v>
      </c>
      <c r="B3045" s="19">
        <v>246703</v>
      </c>
    </row>
    <row r="3046" spans="1:2" x14ac:dyDescent="0.3">
      <c r="A3046" s="41" t="s">
        <v>96</v>
      </c>
      <c r="B3046" s="19">
        <v>362802</v>
      </c>
    </row>
    <row r="3047" spans="1:2" x14ac:dyDescent="0.3">
      <c r="A3047" s="41" t="s">
        <v>100</v>
      </c>
      <c r="B3047" s="19">
        <v>278515</v>
      </c>
    </row>
    <row r="3048" spans="1:2" x14ac:dyDescent="0.3">
      <c r="A3048" s="40" t="s">
        <v>93</v>
      </c>
      <c r="B3048" s="19"/>
    </row>
    <row r="3049" spans="1:2" x14ac:dyDescent="0.3">
      <c r="A3049" s="41" t="s">
        <v>99</v>
      </c>
      <c r="B3049" s="19">
        <v>261750</v>
      </c>
    </row>
    <row r="3050" spans="1:2" x14ac:dyDescent="0.3">
      <c r="A3050" s="41" t="s">
        <v>97</v>
      </c>
      <c r="B3050" s="19">
        <v>261579</v>
      </c>
    </row>
    <row r="3051" spans="1:2" x14ac:dyDescent="0.3">
      <c r="A3051" s="41" t="s">
        <v>96</v>
      </c>
      <c r="B3051" s="19">
        <v>302784</v>
      </c>
    </row>
    <row r="3052" spans="1:2" x14ac:dyDescent="0.3">
      <c r="A3052" s="41" t="s">
        <v>100</v>
      </c>
      <c r="B3052" s="19">
        <v>309819</v>
      </c>
    </row>
    <row r="3053" spans="1:2" x14ac:dyDescent="0.3">
      <c r="A3053" s="40" t="s">
        <v>89</v>
      </c>
      <c r="B3053" s="19"/>
    </row>
    <row r="3054" spans="1:2" x14ac:dyDescent="0.3">
      <c r="A3054" s="41" t="s">
        <v>99</v>
      </c>
      <c r="B3054" s="19">
        <v>47397</v>
      </c>
    </row>
    <row r="3055" spans="1:2" x14ac:dyDescent="0.3">
      <c r="A3055" s="41" t="s">
        <v>97</v>
      </c>
      <c r="B3055" s="19">
        <v>64605</v>
      </c>
    </row>
    <row r="3056" spans="1:2" x14ac:dyDescent="0.3">
      <c r="A3056" s="41" t="s">
        <v>98</v>
      </c>
      <c r="B3056" s="19">
        <v>26554</v>
      </c>
    </row>
    <row r="3057" spans="1:2" x14ac:dyDescent="0.3">
      <c r="A3057" s="41" t="s">
        <v>96</v>
      </c>
      <c r="B3057" s="19">
        <v>34596</v>
      </c>
    </row>
    <row r="3058" spans="1:2" x14ac:dyDescent="0.3">
      <c r="A3058" s="41" t="s">
        <v>100</v>
      </c>
      <c r="B3058" s="19">
        <v>65326</v>
      </c>
    </row>
    <row r="3059" spans="1:2" x14ac:dyDescent="0.3">
      <c r="A3059" s="40" t="s">
        <v>84</v>
      </c>
      <c r="B3059" s="19"/>
    </row>
    <row r="3060" spans="1:2" x14ac:dyDescent="0.3">
      <c r="A3060" s="41" t="s">
        <v>99</v>
      </c>
      <c r="B3060" s="19">
        <v>54325</v>
      </c>
    </row>
    <row r="3061" spans="1:2" x14ac:dyDescent="0.3">
      <c r="A3061" s="41" t="s">
        <v>97</v>
      </c>
      <c r="B3061" s="19">
        <v>74124</v>
      </c>
    </row>
    <row r="3062" spans="1:2" x14ac:dyDescent="0.3">
      <c r="A3062" s="41" t="s">
        <v>98</v>
      </c>
      <c r="B3062" s="19">
        <v>22356</v>
      </c>
    </row>
    <row r="3063" spans="1:2" x14ac:dyDescent="0.3">
      <c r="A3063" s="41" t="s">
        <v>96</v>
      </c>
      <c r="B3063" s="19">
        <v>42818</v>
      </c>
    </row>
    <row r="3064" spans="1:2" x14ac:dyDescent="0.3">
      <c r="A3064" s="41" t="s">
        <v>100</v>
      </c>
      <c r="B3064" s="19">
        <v>85869</v>
      </c>
    </row>
    <row r="3065" spans="1:2" x14ac:dyDescent="0.3">
      <c r="A3065" s="40" t="s">
        <v>82</v>
      </c>
      <c r="B3065" s="19"/>
    </row>
    <row r="3066" spans="1:2" x14ac:dyDescent="0.3">
      <c r="A3066" s="41" t="s">
        <v>99</v>
      </c>
      <c r="B3066" s="19">
        <v>64800</v>
      </c>
    </row>
    <row r="3067" spans="1:2" x14ac:dyDescent="0.3">
      <c r="A3067" s="41" t="s">
        <v>97</v>
      </c>
      <c r="B3067" s="19">
        <v>95130</v>
      </c>
    </row>
    <row r="3068" spans="1:2" x14ac:dyDescent="0.3">
      <c r="A3068" s="41" t="s">
        <v>98</v>
      </c>
      <c r="B3068" s="19">
        <v>28305</v>
      </c>
    </row>
    <row r="3069" spans="1:2" x14ac:dyDescent="0.3">
      <c r="A3069" s="41" t="s">
        <v>96</v>
      </c>
      <c r="B3069" s="19">
        <v>50736</v>
      </c>
    </row>
    <row r="3070" spans="1:2" x14ac:dyDescent="0.3">
      <c r="A3070" s="41" t="s">
        <v>100</v>
      </c>
      <c r="B3070" s="19">
        <v>96036</v>
      </c>
    </row>
    <row r="3071" spans="1:2" x14ac:dyDescent="0.3">
      <c r="A3071" s="40" t="s">
        <v>83</v>
      </c>
      <c r="B3071" s="19"/>
    </row>
    <row r="3072" spans="1:2" x14ac:dyDescent="0.3">
      <c r="A3072" s="41" t="s">
        <v>99</v>
      </c>
      <c r="B3072" s="19">
        <v>62799</v>
      </c>
    </row>
    <row r="3073" spans="1:2" x14ac:dyDescent="0.3">
      <c r="A3073" s="41" t="s">
        <v>97</v>
      </c>
      <c r="B3073" s="19">
        <v>82824</v>
      </c>
    </row>
    <row r="3074" spans="1:2" x14ac:dyDescent="0.3">
      <c r="A3074" s="41" t="s">
        <v>96</v>
      </c>
      <c r="B3074" s="19">
        <v>43778</v>
      </c>
    </row>
    <row r="3075" spans="1:2" x14ac:dyDescent="0.3">
      <c r="A3075" s="41" t="s">
        <v>100</v>
      </c>
      <c r="B3075" s="19">
        <v>106444</v>
      </c>
    </row>
    <row r="3076" spans="1:2" x14ac:dyDescent="0.3">
      <c r="A3076" s="40" t="s">
        <v>87</v>
      </c>
      <c r="B3076" s="19"/>
    </row>
    <row r="3077" spans="1:2" x14ac:dyDescent="0.3">
      <c r="A3077" s="41" t="s">
        <v>99</v>
      </c>
      <c r="B3077" s="19">
        <v>50463</v>
      </c>
    </row>
    <row r="3078" spans="1:2" x14ac:dyDescent="0.3">
      <c r="A3078" s="41" t="s">
        <v>97</v>
      </c>
      <c r="B3078" s="19">
        <v>71965</v>
      </c>
    </row>
    <row r="3079" spans="1:2" x14ac:dyDescent="0.3">
      <c r="A3079" s="41" t="s">
        <v>98</v>
      </c>
      <c r="B3079" s="19">
        <v>28860</v>
      </c>
    </row>
    <row r="3080" spans="1:2" x14ac:dyDescent="0.3">
      <c r="A3080" s="41" t="s">
        <v>96</v>
      </c>
      <c r="B3080" s="19">
        <v>40560</v>
      </c>
    </row>
    <row r="3081" spans="1:2" x14ac:dyDescent="0.3">
      <c r="A3081" s="41" t="s">
        <v>100</v>
      </c>
      <c r="B3081" s="19">
        <v>78625</v>
      </c>
    </row>
    <row r="3082" spans="1:2" x14ac:dyDescent="0.3">
      <c r="A3082" s="40" t="s">
        <v>86</v>
      </c>
      <c r="B3082" s="19"/>
    </row>
    <row r="3083" spans="1:2" x14ac:dyDescent="0.3">
      <c r="A3083" s="41" t="s">
        <v>99</v>
      </c>
      <c r="B3083" s="19">
        <v>41108</v>
      </c>
    </row>
    <row r="3084" spans="1:2" x14ac:dyDescent="0.3">
      <c r="A3084" s="41" t="s">
        <v>97</v>
      </c>
      <c r="B3084" s="19">
        <v>75768</v>
      </c>
    </row>
    <row r="3085" spans="1:2" x14ac:dyDescent="0.3">
      <c r="A3085" s="41" t="s">
        <v>96</v>
      </c>
      <c r="B3085" s="19">
        <v>27280</v>
      </c>
    </row>
    <row r="3086" spans="1:2" x14ac:dyDescent="0.3">
      <c r="A3086" s="41" t="s">
        <v>100</v>
      </c>
      <c r="B3086" s="19">
        <v>64512</v>
      </c>
    </row>
    <row r="3087" spans="1:2" x14ac:dyDescent="0.3">
      <c r="A3087" s="40" t="s">
        <v>81</v>
      </c>
      <c r="B3087" s="19"/>
    </row>
    <row r="3088" spans="1:2" x14ac:dyDescent="0.3">
      <c r="A3088" s="41" t="s">
        <v>99</v>
      </c>
      <c r="B3088" s="19">
        <v>47400</v>
      </c>
    </row>
    <row r="3089" spans="1:2" x14ac:dyDescent="0.3">
      <c r="A3089" s="41" t="s">
        <v>97</v>
      </c>
      <c r="B3089" s="19">
        <v>94556</v>
      </c>
    </row>
    <row r="3090" spans="1:2" x14ac:dyDescent="0.3">
      <c r="A3090" s="41" t="s">
        <v>98</v>
      </c>
      <c r="B3090" s="19">
        <v>26082</v>
      </c>
    </row>
    <row r="3091" spans="1:2" x14ac:dyDescent="0.3">
      <c r="A3091" s="41" t="s">
        <v>96</v>
      </c>
      <c r="B3091" s="19">
        <v>41796</v>
      </c>
    </row>
    <row r="3092" spans="1:2" x14ac:dyDescent="0.3">
      <c r="A3092" s="41" t="s">
        <v>100</v>
      </c>
      <c r="B3092" s="19">
        <v>87756</v>
      </c>
    </row>
    <row r="3093" spans="1:2" x14ac:dyDescent="0.3">
      <c r="A3093" s="40" t="s">
        <v>94</v>
      </c>
      <c r="B3093" s="19"/>
    </row>
    <row r="3094" spans="1:2" x14ac:dyDescent="0.3">
      <c r="A3094" s="41" t="s">
        <v>99</v>
      </c>
      <c r="B3094" s="19">
        <v>198627</v>
      </c>
    </row>
    <row r="3095" spans="1:2" x14ac:dyDescent="0.3">
      <c r="A3095" s="41" t="s">
        <v>97</v>
      </c>
      <c r="B3095" s="19">
        <v>268002</v>
      </c>
    </row>
    <row r="3096" spans="1:2" x14ac:dyDescent="0.3">
      <c r="A3096" s="41" t="s">
        <v>96</v>
      </c>
      <c r="B3096" s="19">
        <v>299860</v>
      </c>
    </row>
    <row r="3097" spans="1:2" x14ac:dyDescent="0.3">
      <c r="A3097" s="41" t="s">
        <v>100</v>
      </c>
      <c r="B3097" s="19">
        <v>249500</v>
      </c>
    </row>
    <row r="3098" spans="1:2" x14ac:dyDescent="0.3">
      <c r="A3098" s="39">
        <v>45593</v>
      </c>
      <c r="B3098" s="19">
        <v>5705888</v>
      </c>
    </row>
    <row r="3099" spans="1:2" x14ac:dyDescent="0.3">
      <c r="A3099" s="40" t="s">
        <v>95</v>
      </c>
      <c r="B3099" s="19"/>
    </row>
    <row r="3100" spans="1:2" x14ac:dyDescent="0.3">
      <c r="A3100" s="41" t="s">
        <v>97</v>
      </c>
      <c r="B3100" s="19">
        <v>66935</v>
      </c>
    </row>
    <row r="3101" spans="1:2" x14ac:dyDescent="0.3">
      <c r="A3101" s="41" t="s">
        <v>96</v>
      </c>
      <c r="B3101" s="19">
        <v>75225</v>
      </c>
    </row>
    <row r="3102" spans="1:2" x14ac:dyDescent="0.3">
      <c r="A3102" s="41" t="s">
        <v>100</v>
      </c>
      <c r="B3102" s="19">
        <v>70281</v>
      </c>
    </row>
    <row r="3103" spans="1:2" x14ac:dyDescent="0.3">
      <c r="A3103" s="40" t="s">
        <v>80</v>
      </c>
      <c r="B3103" s="19"/>
    </row>
    <row r="3104" spans="1:2" x14ac:dyDescent="0.3">
      <c r="A3104" s="41" t="s">
        <v>99</v>
      </c>
      <c r="B3104" s="19">
        <v>53985</v>
      </c>
    </row>
    <row r="3105" spans="1:2" x14ac:dyDescent="0.3">
      <c r="A3105" s="41" t="s">
        <v>97</v>
      </c>
      <c r="B3105" s="19">
        <v>77740</v>
      </c>
    </row>
    <row r="3106" spans="1:2" x14ac:dyDescent="0.3">
      <c r="A3106" s="41" t="s">
        <v>98</v>
      </c>
      <c r="B3106" s="19">
        <v>26775</v>
      </c>
    </row>
    <row r="3107" spans="1:2" x14ac:dyDescent="0.3">
      <c r="A3107" s="41" t="s">
        <v>96</v>
      </c>
      <c r="B3107" s="19">
        <v>35482</v>
      </c>
    </row>
    <row r="3108" spans="1:2" x14ac:dyDescent="0.3">
      <c r="A3108" s="41" t="s">
        <v>100</v>
      </c>
      <c r="B3108" s="19">
        <v>75600</v>
      </c>
    </row>
    <row r="3109" spans="1:2" x14ac:dyDescent="0.3">
      <c r="A3109" s="40" t="s">
        <v>88</v>
      </c>
      <c r="B3109" s="19"/>
    </row>
    <row r="3110" spans="1:2" x14ac:dyDescent="0.3">
      <c r="A3110" s="41" t="s">
        <v>99</v>
      </c>
      <c r="B3110" s="19">
        <v>57330</v>
      </c>
    </row>
    <row r="3111" spans="1:2" x14ac:dyDescent="0.3">
      <c r="A3111" s="41" t="s">
        <v>97</v>
      </c>
      <c r="B3111" s="19">
        <v>80546</v>
      </c>
    </row>
    <row r="3112" spans="1:2" x14ac:dyDescent="0.3">
      <c r="A3112" s="41" t="s">
        <v>98</v>
      </c>
      <c r="B3112" s="19">
        <v>23326</v>
      </c>
    </row>
    <row r="3113" spans="1:2" x14ac:dyDescent="0.3">
      <c r="A3113" s="41" t="s">
        <v>96</v>
      </c>
      <c r="B3113" s="19">
        <v>36936</v>
      </c>
    </row>
    <row r="3114" spans="1:2" x14ac:dyDescent="0.3">
      <c r="A3114" s="41" t="s">
        <v>100</v>
      </c>
      <c r="B3114" s="19">
        <v>75348</v>
      </c>
    </row>
    <row r="3115" spans="1:2" x14ac:dyDescent="0.3">
      <c r="A3115" s="40" t="s">
        <v>92</v>
      </c>
      <c r="B3115" s="19"/>
    </row>
    <row r="3116" spans="1:2" x14ac:dyDescent="0.3">
      <c r="A3116" s="41" t="s">
        <v>99</v>
      </c>
      <c r="B3116" s="19">
        <v>204440</v>
      </c>
    </row>
    <row r="3117" spans="1:2" x14ac:dyDescent="0.3">
      <c r="A3117" s="41" t="s">
        <v>97</v>
      </c>
      <c r="B3117" s="19">
        <v>273364</v>
      </c>
    </row>
    <row r="3118" spans="1:2" x14ac:dyDescent="0.3">
      <c r="A3118" s="41" t="s">
        <v>96</v>
      </c>
      <c r="B3118" s="19">
        <v>299700</v>
      </c>
    </row>
    <row r="3119" spans="1:2" x14ac:dyDescent="0.3">
      <c r="A3119" s="41" t="s">
        <v>100</v>
      </c>
      <c r="B3119" s="19">
        <v>318480</v>
      </c>
    </row>
    <row r="3120" spans="1:2" x14ac:dyDescent="0.3">
      <c r="A3120" s="40" t="s">
        <v>93</v>
      </c>
      <c r="B3120" s="19"/>
    </row>
    <row r="3121" spans="1:2" x14ac:dyDescent="0.3">
      <c r="A3121" s="41" t="s">
        <v>99</v>
      </c>
      <c r="B3121" s="19">
        <v>219282</v>
      </c>
    </row>
    <row r="3122" spans="1:2" x14ac:dyDescent="0.3">
      <c r="A3122" s="41" t="s">
        <v>97</v>
      </c>
      <c r="B3122" s="19">
        <v>249214</v>
      </c>
    </row>
    <row r="3123" spans="1:2" x14ac:dyDescent="0.3">
      <c r="A3123" s="41" t="s">
        <v>96</v>
      </c>
      <c r="B3123" s="19">
        <v>284875</v>
      </c>
    </row>
    <row r="3124" spans="1:2" x14ac:dyDescent="0.3">
      <c r="A3124" s="41" t="s">
        <v>100</v>
      </c>
      <c r="B3124" s="19">
        <v>250635</v>
      </c>
    </row>
    <row r="3125" spans="1:2" x14ac:dyDescent="0.3">
      <c r="A3125" s="40" t="s">
        <v>89</v>
      </c>
      <c r="B3125" s="19"/>
    </row>
    <row r="3126" spans="1:2" x14ac:dyDescent="0.3">
      <c r="A3126" s="41" t="s">
        <v>99</v>
      </c>
      <c r="B3126" s="19">
        <v>41811</v>
      </c>
    </row>
    <row r="3127" spans="1:2" x14ac:dyDescent="0.3">
      <c r="A3127" s="41" t="s">
        <v>97</v>
      </c>
      <c r="B3127" s="19">
        <v>58587</v>
      </c>
    </row>
    <row r="3128" spans="1:2" x14ac:dyDescent="0.3">
      <c r="A3128" s="41" t="s">
        <v>98</v>
      </c>
      <c r="B3128" s="19">
        <v>21318</v>
      </c>
    </row>
    <row r="3129" spans="1:2" x14ac:dyDescent="0.3">
      <c r="A3129" s="41" t="s">
        <v>96</v>
      </c>
      <c r="B3129" s="19">
        <v>35335</v>
      </c>
    </row>
    <row r="3130" spans="1:2" x14ac:dyDescent="0.3">
      <c r="A3130" s="41" t="s">
        <v>100</v>
      </c>
      <c r="B3130" s="19">
        <v>65148</v>
      </c>
    </row>
    <row r="3131" spans="1:2" x14ac:dyDescent="0.3">
      <c r="A3131" s="40" t="s">
        <v>84</v>
      </c>
      <c r="B3131" s="19"/>
    </row>
    <row r="3132" spans="1:2" x14ac:dyDescent="0.3">
      <c r="A3132" s="41" t="s">
        <v>99</v>
      </c>
      <c r="B3132" s="19">
        <v>58960</v>
      </c>
    </row>
    <row r="3133" spans="1:2" x14ac:dyDescent="0.3">
      <c r="A3133" s="41" t="s">
        <v>97</v>
      </c>
      <c r="B3133" s="19">
        <v>67591</v>
      </c>
    </row>
    <row r="3134" spans="1:2" x14ac:dyDescent="0.3">
      <c r="A3134" s="41" t="s">
        <v>98</v>
      </c>
      <c r="B3134" s="19">
        <v>27744</v>
      </c>
    </row>
    <row r="3135" spans="1:2" x14ac:dyDescent="0.3">
      <c r="A3135" s="41" t="s">
        <v>96</v>
      </c>
      <c r="B3135" s="19">
        <v>34650</v>
      </c>
    </row>
    <row r="3136" spans="1:2" x14ac:dyDescent="0.3">
      <c r="A3136" s="41" t="s">
        <v>100</v>
      </c>
      <c r="B3136" s="19">
        <v>58649</v>
      </c>
    </row>
    <row r="3137" spans="1:2" x14ac:dyDescent="0.3">
      <c r="A3137" s="40" t="s">
        <v>82</v>
      </c>
      <c r="B3137" s="19"/>
    </row>
    <row r="3138" spans="1:2" x14ac:dyDescent="0.3">
      <c r="A3138" s="41" t="s">
        <v>99</v>
      </c>
      <c r="B3138" s="19">
        <v>77588</v>
      </c>
    </row>
    <row r="3139" spans="1:2" x14ac:dyDescent="0.3">
      <c r="A3139" s="41" t="s">
        <v>97</v>
      </c>
      <c r="B3139" s="19">
        <v>83316</v>
      </c>
    </row>
    <row r="3140" spans="1:2" x14ac:dyDescent="0.3">
      <c r="A3140" s="41" t="s">
        <v>98</v>
      </c>
      <c r="B3140" s="19">
        <v>30876</v>
      </c>
    </row>
    <row r="3141" spans="1:2" x14ac:dyDescent="0.3">
      <c r="A3141" s="41" t="s">
        <v>96</v>
      </c>
      <c r="B3141" s="19">
        <v>37408</v>
      </c>
    </row>
    <row r="3142" spans="1:2" x14ac:dyDescent="0.3">
      <c r="A3142" s="41" t="s">
        <v>100</v>
      </c>
      <c r="B3142" s="19">
        <v>80960</v>
      </c>
    </row>
    <row r="3143" spans="1:2" x14ac:dyDescent="0.3">
      <c r="A3143" s="40" t="s">
        <v>83</v>
      </c>
      <c r="B3143" s="19"/>
    </row>
    <row r="3144" spans="1:2" x14ac:dyDescent="0.3">
      <c r="A3144" s="41" t="s">
        <v>99</v>
      </c>
      <c r="B3144" s="19">
        <v>54087</v>
      </c>
    </row>
    <row r="3145" spans="1:2" x14ac:dyDescent="0.3">
      <c r="A3145" s="41" t="s">
        <v>97</v>
      </c>
      <c r="B3145" s="19">
        <v>97818</v>
      </c>
    </row>
    <row r="3146" spans="1:2" x14ac:dyDescent="0.3">
      <c r="A3146" s="41" t="s">
        <v>96</v>
      </c>
      <c r="B3146" s="19">
        <v>43407</v>
      </c>
    </row>
    <row r="3147" spans="1:2" x14ac:dyDescent="0.3">
      <c r="A3147" s="41" t="s">
        <v>100</v>
      </c>
      <c r="B3147" s="19">
        <v>78402</v>
      </c>
    </row>
    <row r="3148" spans="1:2" x14ac:dyDescent="0.3">
      <c r="A3148" s="40" t="s">
        <v>87</v>
      </c>
      <c r="B3148" s="19"/>
    </row>
    <row r="3149" spans="1:2" x14ac:dyDescent="0.3">
      <c r="A3149" s="41" t="s">
        <v>99</v>
      </c>
      <c r="B3149" s="19">
        <v>47177</v>
      </c>
    </row>
    <row r="3150" spans="1:2" x14ac:dyDescent="0.3">
      <c r="A3150" s="41" t="s">
        <v>97</v>
      </c>
      <c r="B3150" s="19">
        <v>74987</v>
      </c>
    </row>
    <row r="3151" spans="1:2" x14ac:dyDescent="0.3">
      <c r="A3151" s="41" t="s">
        <v>98</v>
      </c>
      <c r="B3151" s="19">
        <v>19700</v>
      </c>
    </row>
    <row r="3152" spans="1:2" x14ac:dyDescent="0.3">
      <c r="A3152" s="41" t="s">
        <v>96</v>
      </c>
      <c r="B3152" s="19">
        <v>36465</v>
      </c>
    </row>
    <row r="3153" spans="1:2" x14ac:dyDescent="0.3">
      <c r="A3153" s="41" t="s">
        <v>100</v>
      </c>
      <c r="B3153" s="19">
        <v>82770</v>
      </c>
    </row>
    <row r="3154" spans="1:2" x14ac:dyDescent="0.3">
      <c r="A3154" s="40" t="s">
        <v>86</v>
      </c>
      <c r="B3154" s="19"/>
    </row>
    <row r="3155" spans="1:2" x14ac:dyDescent="0.3">
      <c r="A3155" s="41" t="s">
        <v>99</v>
      </c>
      <c r="B3155" s="19">
        <v>41624</v>
      </c>
    </row>
    <row r="3156" spans="1:2" x14ac:dyDescent="0.3">
      <c r="A3156" s="41" t="s">
        <v>97</v>
      </c>
      <c r="B3156" s="19">
        <v>66234</v>
      </c>
    </row>
    <row r="3157" spans="1:2" x14ac:dyDescent="0.3">
      <c r="A3157" s="41" t="s">
        <v>96</v>
      </c>
      <c r="B3157" s="19">
        <v>32886</v>
      </c>
    </row>
    <row r="3158" spans="1:2" x14ac:dyDescent="0.3">
      <c r="A3158" s="41" t="s">
        <v>100</v>
      </c>
      <c r="B3158" s="19">
        <v>60502</v>
      </c>
    </row>
    <row r="3159" spans="1:2" x14ac:dyDescent="0.3">
      <c r="A3159" s="40" t="s">
        <v>81</v>
      </c>
      <c r="B3159" s="19"/>
    </row>
    <row r="3160" spans="1:2" x14ac:dyDescent="0.3">
      <c r="A3160" s="41" t="s">
        <v>99</v>
      </c>
      <c r="B3160" s="19">
        <v>59850</v>
      </c>
    </row>
    <row r="3161" spans="1:2" x14ac:dyDescent="0.3">
      <c r="A3161" s="41" t="s">
        <v>97</v>
      </c>
      <c r="B3161" s="19">
        <v>98868</v>
      </c>
    </row>
    <row r="3162" spans="1:2" x14ac:dyDescent="0.3">
      <c r="A3162" s="41" t="s">
        <v>98</v>
      </c>
      <c r="B3162" s="19">
        <v>27625</v>
      </c>
    </row>
    <row r="3163" spans="1:2" x14ac:dyDescent="0.3">
      <c r="A3163" s="41" t="s">
        <v>96</v>
      </c>
      <c r="B3163" s="19">
        <v>39804</v>
      </c>
    </row>
    <row r="3164" spans="1:2" x14ac:dyDescent="0.3">
      <c r="A3164" s="41" t="s">
        <v>100</v>
      </c>
      <c r="B3164" s="19">
        <v>92976</v>
      </c>
    </row>
    <row r="3165" spans="1:2" x14ac:dyDescent="0.3">
      <c r="A3165" s="40" t="s">
        <v>94</v>
      </c>
      <c r="B3165" s="19"/>
    </row>
    <row r="3166" spans="1:2" x14ac:dyDescent="0.3">
      <c r="A3166" s="41" t="s">
        <v>99</v>
      </c>
      <c r="B3166" s="19">
        <v>222508</v>
      </c>
    </row>
    <row r="3167" spans="1:2" x14ac:dyDescent="0.3">
      <c r="A3167" s="41" t="s">
        <v>97</v>
      </c>
      <c r="B3167" s="19">
        <v>297900</v>
      </c>
    </row>
    <row r="3168" spans="1:2" x14ac:dyDescent="0.3">
      <c r="A3168" s="41" t="s">
        <v>96</v>
      </c>
      <c r="B3168" s="19">
        <v>255290</v>
      </c>
    </row>
    <row r="3169" spans="1:2" x14ac:dyDescent="0.3">
      <c r="A3169" s="41" t="s">
        <v>100</v>
      </c>
      <c r="B3169" s="19">
        <v>239568</v>
      </c>
    </row>
    <row r="3170" spans="1:2" x14ac:dyDescent="0.3">
      <c r="A3170" s="39">
        <v>45600</v>
      </c>
      <c r="B3170" s="19">
        <v>5918342</v>
      </c>
    </row>
    <row r="3171" spans="1:2" x14ac:dyDescent="0.3">
      <c r="A3171" s="40" t="s">
        <v>95</v>
      </c>
      <c r="B3171" s="19"/>
    </row>
    <row r="3172" spans="1:2" x14ac:dyDescent="0.3">
      <c r="A3172" s="41" t="s">
        <v>97</v>
      </c>
      <c r="B3172" s="19">
        <v>57340</v>
      </c>
    </row>
    <row r="3173" spans="1:2" x14ac:dyDescent="0.3">
      <c r="A3173" s="41" t="s">
        <v>96</v>
      </c>
      <c r="B3173" s="19">
        <v>82745</v>
      </c>
    </row>
    <row r="3174" spans="1:2" x14ac:dyDescent="0.3">
      <c r="A3174" s="41" t="s">
        <v>100</v>
      </c>
      <c r="B3174" s="19">
        <v>70818</v>
      </c>
    </row>
    <row r="3175" spans="1:2" x14ac:dyDescent="0.3">
      <c r="A3175" s="40" t="s">
        <v>80</v>
      </c>
      <c r="B3175" s="19"/>
    </row>
    <row r="3176" spans="1:2" x14ac:dyDescent="0.3">
      <c r="A3176" s="41" t="s">
        <v>99</v>
      </c>
      <c r="B3176" s="19">
        <v>54646</v>
      </c>
    </row>
    <row r="3177" spans="1:2" x14ac:dyDescent="0.3">
      <c r="A3177" s="41" t="s">
        <v>97</v>
      </c>
      <c r="B3177" s="19">
        <v>73606</v>
      </c>
    </row>
    <row r="3178" spans="1:2" x14ac:dyDescent="0.3">
      <c r="A3178" s="41" t="s">
        <v>98</v>
      </c>
      <c r="B3178" s="19">
        <v>27090</v>
      </c>
    </row>
    <row r="3179" spans="1:2" x14ac:dyDescent="0.3">
      <c r="A3179" s="41" t="s">
        <v>96</v>
      </c>
      <c r="B3179" s="19">
        <v>44304</v>
      </c>
    </row>
    <row r="3180" spans="1:2" x14ac:dyDescent="0.3">
      <c r="A3180" s="41" t="s">
        <v>100</v>
      </c>
      <c r="B3180" s="19">
        <v>73386</v>
      </c>
    </row>
    <row r="3181" spans="1:2" x14ac:dyDescent="0.3">
      <c r="A3181" s="40" t="s">
        <v>88</v>
      </c>
      <c r="B3181" s="19"/>
    </row>
    <row r="3182" spans="1:2" x14ac:dyDescent="0.3">
      <c r="A3182" s="41" t="s">
        <v>99</v>
      </c>
      <c r="B3182" s="19">
        <v>52788</v>
      </c>
    </row>
    <row r="3183" spans="1:2" x14ac:dyDescent="0.3">
      <c r="A3183" s="41" t="s">
        <v>97</v>
      </c>
      <c r="B3183" s="19">
        <v>85463</v>
      </c>
    </row>
    <row r="3184" spans="1:2" x14ac:dyDescent="0.3">
      <c r="A3184" s="41" t="s">
        <v>98</v>
      </c>
      <c r="B3184" s="19">
        <v>36120</v>
      </c>
    </row>
    <row r="3185" spans="1:2" x14ac:dyDescent="0.3">
      <c r="A3185" s="41" t="s">
        <v>96</v>
      </c>
      <c r="B3185" s="19">
        <v>37664</v>
      </c>
    </row>
    <row r="3186" spans="1:2" x14ac:dyDescent="0.3">
      <c r="A3186" s="41" t="s">
        <v>100</v>
      </c>
      <c r="B3186" s="19">
        <v>66976</v>
      </c>
    </row>
    <row r="3187" spans="1:2" x14ac:dyDescent="0.3">
      <c r="A3187" s="40" t="s">
        <v>92</v>
      </c>
      <c r="B3187" s="19"/>
    </row>
    <row r="3188" spans="1:2" x14ac:dyDescent="0.3">
      <c r="A3188" s="41" t="s">
        <v>99</v>
      </c>
      <c r="B3188" s="19">
        <v>235928</v>
      </c>
    </row>
    <row r="3189" spans="1:2" x14ac:dyDescent="0.3">
      <c r="A3189" s="41" t="s">
        <v>97</v>
      </c>
      <c r="B3189" s="19">
        <v>291760</v>
      </c>
    </row>
    <row r="3190" spans="1:2" x14ac:dyDescent="0.3">
      <c r="A3190" s="41" t="s">
        <v>96</v>
      </c>
      <c r="B3190" s="19">
        <v>274700</v>
      </c>
    </row>
    <row r="3191" spans="1:2" x14ac:dyDescent="0.3">
      <c r="A3191" s="41" t="s">
        <v>100</v>
      </c>
      <c r="B3191" s="19">
        <v>273260</v>
      </c>
    </row>
    <row r="3192" spans="1:2" x14ac:dyDescent="0.3">
      <c r="A3192" s="40" t="s">
        <v>93</v>
      </c>
      <c r="B3192" s="19"/>
    </row>
    <row r="3193" spans="1:2" x14ac:dyDescent="0.3">
      <c r="A3193" s="41" t="s">
        <v>99</v>
      </c>
      <c r="B3193" s="19">
        <v>239844</v>
      </c>
    </row>
    <row r="3194" spans="1:2" x14ac:dyDescent="0.3">
      <c r="A3194" s="41" t="s">
        <v>97</v>
      </c>
      <c r="B3194" s="19">
        <v>260151</v>
      </c>
    </row>
    <row r="3195" spans="1:2" x14ac:dyDescent="0.3">
      <c r="A3195" s="41" t="s">
        <v>96</v>
      </c>
      <c r="B3195" s="19">
        <v>320640</v>
      </c>
    </row>
    <row r="3196" spans="1:2" x14ac:dyDescent="0.3">
      <c r="A3196" s="41" t="s">
        <v>100</v>
      </c>
      <c r="B3196" s="19">
        <v>257250</v>
      </c>
    </row>
    <row r="3197" spans="1:2" x14ac:dyDescent="0.3">
      <c r="A3197" s="40" t="s">
        <v>89</v>
      </c>
      <c r="B3197" s="19"/>
    </row>
    <row r="3198" spans="1:2" x14ac:dyDescent="0.3">
      <c r="A3198" s="41" t="s">
        <v>99</v>
      </c>
      <c r="B3198" s="19">
        <v>51480</v>
      </c>
    </row>
    <row r="3199" spans="1:2" x14ac:dyDescent="0.3">
      <c r="A3199" s="41" t="s">
        <v>97</v>
      </c>
      <c r="B3199" s="19">
        <v>63368</v>
      </c>
    </row>
    <row r="3200" spans="1:2" x14ac:dyDescent="0.3">
      <c r="A3200" s="41" t="s">
        <v>98</v>
      </c>
      <c r="B3200" s="19">
        <v>21762</v>
      </c>
    </row>
    <row r="3201" spans="1:2" x14ac:dyDescent="0.3">
      <c r="A3201" s="41" t="s">
        <v>96</v>
      </c>
      <c r="B3201" s="19">
        <v>33855</v>
      </c>
    </row>
    <row r="3202" spans="1:2" x14ac:dyDescent="0.3">
      <c r="A3202" s="41" t="s">
        <v>100</v>
      </c>
      <c r="B3202" s="19">
        <v>63540</v>
      </c>
    </row>
    <row r="3203" spans="1:2" x14ac:dyDescent="0.3">
      <c r="A3203" s="40" t="s">
        <v>84</v>
      </c>
      <c r="B3203" s="19"/>
    </row>
    <row r="3204" spans="1:2" x14ac:dyDescent="0.3">
      <c r="A3204" s="41" t="s">
        <v>99</v>
      </c>
      <c r="B3204" s="19">
        <v>60525</v>
      </c>
    </row>
    <row r="3205" spans="1:2" x14ac:dyDescent="0.3">
      <c r="A3205" s="41" t="s">
        <v>97</v>
      </c>
      <c r="B3205" s="19">
        <v>67854</v>
      </c>
    </row>
    <row r="3206" spans="1:2" x14ac:dyDescent="0.3">
      <c r="A3206" s="41" t="s">
        <v>98</v>
      </c>
      <c r="B3206" s="19">
        <v>24024</v>
      </c>
    </row>
    <row r="3207" spans="1:2" x14ac:dyDescent="0.3">
      <c r="A3207" s="41" t="s">
        <v>96</v>
      </c>
      <c r="B3207" s="19">
        <v>31824</v>
      </c>
    </row>
    <row r="3208" spans="1:2" x14ac:dyDescent="0.3">
      <c r="A3208" s="41" t="s">
        <v>100</v>
      </c>
      <c r="B3208" s="19">
        <v>64989</v>
      </c>
    </row>
    <row r="3209" spans="1:2" x14ac:dyDescent="0.3">
      <c r="A3209" s="40" t="s">
        <v>82</v>
      </c>
      <c r="B3209" s="19"/>
    </row>
    <row r="3210" spans="1:2" x14ac:dyDescent="0.3">
      <c r="A3210" s="41" t="s">
        <v>99</v>
      </c>
      <c r="B3210" s="19">
        <v>56588</v>
      </c>
    </row>
    <row r="3211" spans="1:2" x14ac:dyDescent="0.3">
      <c r="A3211" s="41" t="s">
        <v>97</v>
      </c>
      <c r="B3211" s="19">
        <v>76320</v>
      </c>
    </row>
    <row r="3212" spans="1:2" x14ac:dyDescent="0.3">
      <c r="A3212" s="41" t="s">
        <v>98</v>
      </c>
      <c r="B3212" s="19">
        <v>30876</v>
      </c>
    </row>
    <row r="3213" spans="1:2" x14ac:dyDescent="0.3">
      <c r="A3213" s="41" t="s">
        <v>96</v>
      </c>
      <c r="B3213" s="19">
        <v>39865</v>
      </c>
    </row>
    <row r="3214" spans="1:2" x14ac:dyDescent="0.3">
      <c r="A3214" s="41" t="s">
        <v>100</v>
      </c>
      <c r="B3214" s="19">
        <v>111387</v>
      </c>
    </row>
    <row r="3215" spans="1:2" x14ac:dyDescent="0.3">
      <c r="A3215" s="40" t="s">
        <v>83</v>
      </c>
      <c r="B3215" s="19"/>
    </row>
    <row r="3216" spans="1:2" x14ac:dyDescent="0.3">
      <c r="A3216" s="41" t="s">
        <v>99</v>
      </c>
      <c r="B3216" s="19">
        <v>78690</v>
      </c>
    </row>
    <row r="3217" spans="1:2" x14ac:dyDescent="0.3">
      <c r="A3217" s="41" t="s">
        <v>97</v>
      </c>
      <c r="B3217" s="19">
        <v>82360</v>
      </c>
    </row>
    <row r="3218" spans="1:2" x14ac:dyDescent="0.3">
      <c r="A3218" s="41" t="s">
        <v>96</v>
      </c>
      <c r="B3218" s="19">
        <v>40018</v>
      </c>
    </row>
    <row r="3219" spans="1:2" x14ac:dyDescent="0.3">
      <c r="A3219" s="41" t="s">
        <v>100</v>
      </c>
      <c r="B3219" s="19">
        <v>83538</v>
      </c>
    </row>
    <row r="3220" spans="1:2" x14ac:dyDescent="0.3">
      <c r="A3220" s="40" t="s">
        <v>87</v>
      </c>
      <c r="B3220" s="19"/>
    </row>
    <row r="3221" spans="1:2" x14ac:dyDescent="0.3">
      <c r="A3221" s="41" t="s">
        <v>99</v>
      </c>
      <c r="B3221" s="19">
        <v>55199</v>
      </c>
    </row>
    <row r="3222" spans="1:2" x14ac:dyDescent="0.3">
      <c r="A3222" s="41" t="s">
        <v>97</v>
      </c>
      <c r="B3222" s="19">
        <v>72369</v>
      </c>
    </row>
    <row r="3223" spans="1:2" x14ac:dyDescent="0.3">
      <c r="A3223" s="41" t="s">
        <v>98</v>
      </c>
      <c r="B3223" s="19">
        <v>23324</v>
      </c>
    </row>
    <row r="3224" spans="1:2" x14ac:dyDescent="0.3">
      <c r="A3224" s="41" t="s">
        <v>96</v>
      </c>
      <c r="B3224" s="19">
        <v>38800</v>
      </c>
    </row>
    <row r="3225" spans="1:2" x14ac:dyDescent="0.3">
      <c r="A3225" s="41" t="s">
        <v>100</v>
      </c>
      <c r="B3225" s="19">
        <v>80971</v>
      </c>
    </row>
    <row r="3226" spans="1:2" x14ac:dyDescent="0.3">
      <c r="A3226" s="40" t="s">
        <v>86</v>
      </c>
      <c r="B3226" s="19"/>
    </row>
    <row r="3227" spans="1:2" x14ac:dyDescent="0.3">
      <c r="A3227" s="41" t="s">
        <v>99</v>
      </c>
      <c r="B3227" s="19">
        <v>49300</v>
      </c>
    </row>
    <row r="3228" spans="1:2" x14ac:dyDescent="0.3">
      <c r="A3228" s="41" t="s">
        <v>97</v>
      </c>
      <c r="B3228" s="19">
        <v>64963</v>
      </c>
    </row>
    <row r="3229" spans="1:2" x14ac:dyDescent="0.3">
      <c r="A3229" s="41" t="s">
        <v>96</v>
      </c>
      <c r="B3229" s="19">
        <v>34650</v>
      </c>
    </row>
    <row r="3230" spans="1:2" x14ac:dyDescent="0.3">
      <c r="A3230" s="41" t="s">
        <v>100</v>
      </c>
      <c r="B3230" s="19">
        <v>62361</v>
      </c>
    </row>
    <row r="3231" spans="1:2" x14ac:dyDescent="0.3">
      <c r="A3231" s="40" t="s">
        <v>81</v>
      </c>
      <c r="B3231" s="19"/>
    </row>
    <row r="3232" spans="1:2" x14ac:dyDescent="0.3">
      <c r="A3232" s="41" t="s">
        <v>99</v>
      </c>
      <c r="B3232" s="19">
        <v>61620</v>
      </c>
    </row>
    <row r="3233" spans="1:2" x14ac:dyDescent="0.3">
      <c r="A3233" s="41" t="s">
        <v>97</v>
      </c>
      <c r="B3233" s="19">
        <v>82812</v>
      </c>
    </row>
    <row r="3234" spans="1:2" x14ac:dyDescent="0.3">
      <c r="A3234" s="41" t="s">
        <v>98</v>
      </c>
      <c r="B3234" s="19">
        <v>26809</v>
      </c>
    </row>
    <row r="3235" spans="1:2" x14ac:dyDescent="0.3">
      <c r="A3235" s="41" t="s">
        <v>96</v>
      </c>
      <c r="B3235" s="19">
        <v>39325</v>
      </c>
    </row>
    <row r="3236" spans="1:2" x14ac:dyDescent="0.3">
      <c r="A3236" s="41" t="s">
        <v>100</v>
      </c>
      <c r="B3236" s="19">
        <v>102279</v>
      </c>
    </row>
    <row r="3237" spans="1:2" x14ac:dyDescent="0.3">
      <c r="A3237" s="40" t="s">
        <v>94</v>
      </c>
      <c r="B3237" s="19"/>
    </row>
    <row r="3238" spans="1:2" x14ac:dyDescent="0.3">
      <c r="A3238" s="41" t="s">
        <v>99</v>
      </c>
      <c r="B3238" s="19">
        <v>226248</v>
      </c>
    </row>
    <row r="3239" spans="1:2" x14ac:dyDescent="0.3">
      <c r="A3239" s="41" t="s">
        <v>97</v>
      </c>
      <c r="B3239" s="19">
        <v>273405</v>
      </c>
    </row>
    <row r="3240" spans="1:2" x14ac:dyDescent="0.3">
      <c r="A3240" s="41" t="s">
        <v>96</v>
      </c>
      <c r="B3240" s="19">
        <v>346189</v>
      </c>
    </row>
    <row r="3241" spans="1:2" x14ac:dyDescent="0.3">
      <c r="A3241" s="41" t="s">
        <v>100</v>
      </c>
      <c r="B3241" s="19">
        <v>278376</v>
      </c>
    </row>
    <row r="3242" spans="1:2" x14ac:dyDescent="0.3">
      <c r="A3242" s="39">
        <v>45607</v>
      </c>
      <c r="B3242" s="19">
        <v>5973864</v>
      </c>
    </row>
    <row r="3243" spans="1:2" x14ac:dyDescent="0.3">
      <c r="A3243" s="40" t="s">
        <v>95</v>
      </c>
      <c r="B3243" s="19"/>
    </row>
    <row r="3244" spans="1:2" x14ac:dyDescent="0.3">
      <c r="A3244" s="41" t="s">
        <v>97</v>
      </c>
      <c r="B3244" s="19">
        <v>69540</v>
      </c>
    </row>
    <row r="3245" spans="1:2" x14ac:dyDescent="0.3">
      <c r="A3245" s="41" t="s">
        <v>96</v>
      </c>
      <c r="B3245" s="19">
        <v>66664</v>
      </c>
    </row>
    <row r="3246" spans="1:2" x14ac:dyDescent="0.3">
      <c r="A3246" s="41" t="s">
        <v>100</v>
      </c>
      <c r="B3246" s="19">
        <v>62730</v>
      </c>
    </row>
    <row r="3247" spans="1:2" x14ac:dyDescent="0.3">
      <c r="A3247" s="40" t="s">
        <v>80</v>
      </c>
      <c r="B3247" s="19"/>
    </row>
    <row r="3248" spans="1:2" x14ac:dyDescent="0.3">
      <c r="A3248" s="41" t="s">
        <v>99</v>
      </c>
      <c r="B3248" s="19">
        <v>56425</v>
      </c>
    </row>
    <row r="3249" spans="1:2" x14ac:dyDescent="0.3">
      <c r="A3249" s="41" t="s">
        <v>97</v>
      </c>
      <c r="B3249" s="19">
        <v>93600</v>
      </c>
    </row>
    <row r="3250" spans="1:2" x14ac:dyDescent="0.3">
      <c r="A3250" s="41" t="s">
        <v>98</v>
      </c>
      <c r="B3250" s="19">
        <v>26460</v>
      </c>
    </row>
    <row r="3251" spans="1:2" x14ac:dyDescent="0.3">
      <c r="A3251" s="41" t="s">
        <v>96</v>
      </c>
      <c r="B3251" s="19">
        <v>34965</v>
      </c>
    </row>
    <row r="3252" spans="1:2" x14ac:dyDescent="0.3">
      <c r="A3252" s="41" t="s">
        <v>100</v>
      </c>
      <c r="B3252" s="19">
        <v>85446</v>
      </c>
    </row>
    <row r="3253" spans="1:2" x14ac:dyDescent="0.3">
      <c r="A3253" s="40" t="s">
        <v>88</v>
      </c>
      <c r="B3253" s="19"/>
    </row>
    <row r="3254" spans="1:2" x14ac:dyDescent="0.3">
      <c r="A3254" s="41" t="s">
        <v>99</v>
      </c>
      <c r="B3254" s="19">
        <v>51728</v>
      </c>
    </row>
    <row r="3255" spans="1:2" x14ac:dyDescent="0.3">
      <c r="A3255" s="41" t="s">
        <v>97</v>
      </c>
      <c r="B3255" s="19">
        <v>78540</v>
      </c>
    </row>
    <row r="3256" spans="1:2" x14ac:dyDescent="0.3">
      <c r="A3256" s="41" t="s">
        <v>98</v>
      </c>
      <c r="B3256" s="19">
        <v>23328</v>
      </c>
    </row>
    <row r="3257" spans="1:2" x14ac:dyDescent="0.3">
      <c r="A3257" s="41" t="s">
        <v>96</v>
      </c>
      <c r="B3257" s="19">
        <v>35952</v>
      </c>
    </row>
    <row r="3258" spans="1:2" x14ac:dyDescent="0.3">
      <c r="A3258" s="41" t="s">
        <v>100</v>
      </c>
      <c r="B3258" s="19">
        <v>71894</v>
      </c>
    </row>
    <row r="3259" spans="1:2" x14ac:dyDescent="0.3">
      <c r="A3259" s="40" t="s">
        <v>92</v>
      </c>
      <c r="B3259" s="19"/>
    </row>
    <row r="3260" spans="1:2" x14ac:dyDescent="0.3">
      <c r="A3260" s="41" t="s">
        <v>99</v>
      </c>
      <c r="B3260" s="19">
        <v>248768</v>
      </c>
    </row>
    <row r="3261" spans="1:2" x14ac:dyDescent="0.3">
      <c r="A3261" s="41" t="s">
        <v>97</v>
      </c>
      <c r="B3261" s="19">
        <v>280211</v>
      </c>
    </row>
    <row r="3262" spans="1:2" x14ac:dyDescent="0.3">
      <c r="A3262" s="41" t="s">
        <v>96</v>
      </c>
      <c r="B3262" s="19">
        <v>328920</v>
      </c>
    </row>
    <row r="3263" spans="1:2" x14ac:dyDescent="0.3">
      <c r="A3263" s="41" t="s">
        <v>100</v>
      </c>
      <c r="B3263" s="19">
        <v>299307</v>
      </c>
    </row>
    <row r="3264" spans="1:2" x14ac:dyDescent="0.3">
      <c r="A3264" s="40" t="s">
        <v>93</v>
      </c>
      <c r="B3264" s="19"/>
    </row>
    <row r="3265" spans="1:2" x14ac:dyDescent="0.3">
      <c r="A3265" s="41" t="s">
        <v>99</v>
      </c>
      <c r="B3265" s="19">
        <v>228976</v>
      </c>
    </row>
    <row r="3266" spans="1:2" x14ac:dyDescent="0.3">
      <c r="A3266" s="41" t="s">
        <v>97</v>
      </c>
      <c r="B3266" s="19">
        <v>271784</v>
      </c>
    </row>
    <row r="3267" spans="1:2" x14ac:dyDescent="0.3">
      <c r="A3267" s="41" t="s">
        <v>96</v>
      </c>
      <c r="B3267" s="19">
        <v>331576</v>
      </c>
    </row>
    <row r="3268" spans="1:2" x14ac:dyDescent="0.3">
      <c r="A3268" s="41" t="s">
        <v>100</v>
      </c>
      <c r="B3268" s="19">
        <v>267852</v>
      </c>
    </row>
    <row r="3269" spans="1:2" x14ac:dyDescent="0.3">
      <c r="A3269" s="40" t="s">
        <v>89</v>
      </c>
      <c r="B3269" s="19"/>
    </row>
    <row r="3270" spans="1:2" x14ac:dyDescent="0.3">
      <c r="A3270" s="41" t="s">
        <v>99</v>
      </c>
      <c r="B3270" s="19">
        <v>47866</v>
      </c>
    </row>
    <row r="3271" spans="1:2" x14ac:dyDescent="0.3">
      <c r="A3271" s="41" t="s">
        <v>97</v>
      </c>
      <c r="B3271" s="19">
        <v>79376</v>
      </c>
    </row>
    <row r="3272" spans="1:2" x14ac:dyDescent="0.3">
      <c r="A3272" s="41" t="s">
        <v>98</v>
      </c>
      <c r="B3272" s="19">
        <v>23936</v>
      </c>
    </row>
    <row r="3273" spans="1:2" x14ac:dyDescent="0.3">
      <c r="A3273" s="41" t="s">
        <v>96</v>
      </c>
      <c r="B3273" s="19">
        <v>33670</v>
      </c>
    </row>
    <row r="3274" spans="1:2" x14ac:dyDescent="0.3">
      <c r="A3274" s="41" t="s">
        <v>100</v>
      </c>
      <c r="B3274" s="19">
        <v>87084</v>
      </c>
    </row>
    <row r="3275" spans="1:2" x14ac:dyDescent="0.3">
      <c r="A3275" s="40" t="s">
        <v>84</v>
      </c>
      <c r="B3275" s="19"/>
    </row>
    <row r="3276" spans="1:2" x14ac:dyDescent="0.3">
      <c r="A3276" s="41" t="s">
        <v>99</v>
      </c>
      <c r="B3276" s="19">
        <v>53531</v>
      </c>
    </row>
    <row r="3277" spans="1:2" x14ac:dyDescent="0.3">
      <c r="A3277" s="41" t="s">
        <v>97</v>
      </c>
      <c r="B3277" s="19">
        <v>66276</v>
      </c>
    </row>
    <row r="3278" spans="1:2" x14ac:dyDescent="0.3">
      <c r="A3278" s="41" t="s">
        <v>98</v>
      </c>
      <c r="B3278" s="19">
        <v>28222</v>
      </c>
    </row>
    <row r="3279" spans="1:2" x14ac:dyDescent="0.3">
      <c r="A3279" s="41" t="s">
        <v>96</v>
      </c>
      <c r="B3279" s="19">
        <v>34816</v>
      </c>
    </row>
    <row r="3280" spans="1:2" x14ac:dyDescent="0.3">
      <c r="A3280" s="41" t="s">
        <v>100</v>
      </c>
      <c r="B3280" s="19">
        <v>71002</v>
      </c>
    </row>
    <row r="3281" spans="1:2" x14ac:dyDescent="0.3">
      <c r="A3281" s="40" t="s">
        <v>82</v>
      </c>
      <c r="B3281" s="19"/>
    </row>
    <row r="3282" spans="1:2" x14ac:dyDescent="0.3">
      <c r="A3282" s="41" t="s">
        <v>99</v>
      </c>
      <c r="B3282" s="19">
        <v>79704</v>
      </c>
    </row>
    <row r="3283" spans="1:2" x14ac:dyDescent="0.3">
      <c r="A3283" s="41" t="s">
        <v>97</v>
      </c>
      <c r="B3283" s="19">
        <v>89320</v>
      </c>
    </row>
    <row r="3284" spans="1:2" x14ac:dyDescent="0.3">
      <c r="A3284" s="41" t="s">
        <v>98</v>
      </c>
      <c r="B3284" s="19">
        <v>27054</v>
      </c>
    </row>
    <row r="3285" spans="1:2" x14ac:dyDescent="0.3">
      <c r="A3285" s="41" t="s">
        <v>96</v>
      </c>
      <c r="B3285" s="19">
        <v>35192</v>
      </c>
    </row>
    <row r="3286" spans="1:2" x14ac:dyDescent="0.3">
      <c r="A3286" s="41" t="s">
        <v>100</v>
      </c>
      <c r="B3286" s="19">
        <v>83259</v>
      </c>
    </row>
    <row r="3287" spans="1:2" x14ac:dyDescent="0.3">
      <c r="A3287" s="40" t="s">
        <v>83</v>
      </c>
      <c r="B3287" s="19"/>
    </row>
    <row r="3288" spans="1:2" x14ac:dyDescent="0.3">
      <c r="A3288" s="41" t="s">
        <v>99</v>
      </c>
      <c r="B3288" s="19">
        <v>62626</v>
      </c>
    </row>
    <row r="3289" spans="1:2" x14ac:dyDescent="0.3">
      <c r="A3289" s="41" t="s">
        <v>97</v>
      </c>
      <c r="B3289" s="19">
        <v>110094</v>
      </c>
    </row>
    <row r="3290" spans="1:2" x14ac:dyDescent="0.3">
      <c r="A3290" s="41" t="s">
        <v>96</v>
      </c>
      <c r="B3290" s="19">
        <v>43125</v>
      </c>
    </row>
    <row r="3291" spans="1:2" x14ac:dyDescent="0.3">
      <c r="A3291" s="41" t="s">
        <v>100</v>
      </c>
      <c r="B3291" s="19">
        <v>96642</v>
      </c>
    </row>
    <row r="3292" spans="1:2" x14ac:dyDescent="0.3">
      <c r="A3292" s="40" t="s">
        <v>87</v>
      </c>
      <c r="B3292" s="19"/>
    </row>
    <row r="3293" spans="1:2" x14ac:dyDescent="0.3">
      <c r="A3293" s="41" t="s">
        <v>99</v>
      </c>
      <c r="B3293" s="19">
        <v>48132</v>
      </c>
    </row>
    <row r="3294" spans="1:2" x14ac:dyDescent="0.3">
      <c r="A3294" s="41" t="s">
        <v>97</v>
      </c>
      <c r="B3294" s="19">
        <v>67890</v>
      </c>
    </row>
    <row r="3295" spans="1:2" x14ac:dyDescent="0.3">
      <c r="A3295" s="41" t="s">
        <v>98</v>
      </c>
      <c r="B3295" s="19">
        <v>25155</v>
      </c>
    </row>
    <row r="3296" spans="1:2" x14ac:dyDescent="0.3">
      <c r="A3296" s="41" t="s">
        <v>96</v>
      </c>
      <c r="B3296" s="19">
        <v>30458</v>
      </c>
    </row>
    <row r="3297" spans="1:2" x14ac:dyDescent="0.3">
      <c r="A3297" s="41" t="s">
        <v>100</v>
      </c>
      <c r="B3297" s="19">
        <v>67881</v>
      </c>
    </row>
    <row r="3298" spans="1:2" x14ac:dyDescent="0.3">
      <c r="A3298" s="40" t="s">
        <v>86</v>
      </c>
      <c r="B3298" s="19"/>
    </row>
    <row r="3299" spans="1:2" x14ac:dyDescent="0.3">
      <c r="A3299" s="41" t="s">
        <v>99</v>
      </c>
      <c r="B3299" s="19">
        <v>40527</v>
      </c>
    </row>
    <row r="3300" spans="1:2" x14ac:dyDescent="0.3">
      <c r="A3300" s="41" t="s">
        <v>97</v>
      </c>
      <c r="B3300" s="19">
        <v>63168</v>
      </c>
    </row>
    <row r="3301" spans="1:2" x14ac:dyDescent="0.3">
      <c r="A3301" s="41" t="s">
        <v>96</v>
      </c>
      <c r="B3301" s="19">
        <v>28350</v>
      </c>
    </row>
    <row r="3302" spans="1:2" x14ac:dyDescent="0.3">
      <c r="A3302" s="41" t="s">
        <v>100</v>
      </c>
      <c r="B3302" s="19">
        <v>86530</v>
      </c>
    </row>
    <row r="3303" spans="1:2" x14ac:dyDescent="0.3">
      <c r="A3303" s="40" t="s">
        <v>81</v>
      </c>
      <c r="B3303" s="19"/>
    </row>
    <row r="3304" spans="1:2" x14ac:dyDescent="0.3">
      <c r="A3304" s="41" t="s">
        <v>99</v>
      </c>
      <c r="B3304" s="19">
        <v>62766</v>
      </c>
    </row>
    <row r="3305" spans="1:2" x14ac:dyDescent="0.3">
      <c r="A3305" s="41" t="s">
        <v>97</v>
      </c>
      <c r="B3305" s="19">
        <v>81220</v>
      </c>
    </row>
    <row r="3306" spans="1:2" x14ac:dyDescent="0.3">
      <c r="A3306" s="41" t="s">
        <v>98</v>
      </c>
      <c r="B3306" s="19">
        <v>30456</v>
      </c>
    </row>
    <row r="3307" spans="1:2" x14ac:dyDescent="0.3">
      <c r="A3307" s="41" t="s">
        <v>96</v>
      </c>
      <c r="B3307" s="19">
        <v>40894</v>
      </c>
    </row>
    <row r="3308" spans="1:2" x14ac:dyDescent="0.3">
      <c r="A3308" s="41" t="s">
        <v>100</v>
      </c>
      <c r="B3308" s="19">
        <v>68907</v>
      </c>
    </row>
    <row r="3309" spans="1:2" x14ac:dyDescent="0.3">
      <c r="A3309" s="40" t="s">
        <v>94</v>
      </c>
      <c r="B3309" s="19"/>
    </row>
    <row r="3310" spans="1:2" x14ac:dyDescent="0.3">
      <c r="A3310" s="41" t="s">
        <v>99</v>
      </c>
      <c r="B3310" s="19">
        <v>254350</v>
      </c>
    </row>
    <row r="3311" spans="1:2" x14ac:dyDescent="0.3">
      <c r="A3311" s="41" t="s">
        <v>97</v>
      </c>
      <c r="B3311" s="19">
        <v>232932</v>
      </c>
    </row>
    <row r="3312" spans="1:2" x14ac:dyDescent="0.3">
      <c r="A3312" s="41" t="s">
        <v>96</v>
      </c>
      <c r="B3312" s="19">
        <v>300962</v>
      </c>
    </row>
    <row r="3313" spans="1:2" x14ac:dyDescent="0.3">
      <c r="A3313" s="41" t="s">
        <v>100</v>
      </c>
      <c r="B3313" s="19">
        <v>275825</v>
      </c>
    </row>
    <row r="3314" spans="1:2" x14ac:dyDescent="0.3">
      <c r="A3314" s="39">
        <v>45614</v>
      </c>
      <c r="B3314" s="19">
        <v>6069325</v>
      </c>
    </row>
    <row r="3315" spans="1:2" x14ac:dyDescent="0.3">
      <c r="A3315" s="40" t="s">
        <v>95</v>
      </c>
      <c r="B3315" s="19"/>
    </row>
    <row r="3316" spans="1:2" x14ac:dyDescent="0.3">
      <c r="A3316" s="41" t="s">
        <v>97</v>
      </c>
      <c r="B3316" s="19">
        <v>67100</v>
      </c>
    </row>
    <row r="3317" spans="1:2" x14ac:dyDescent="0.3">
      <c r="A3317" s="41" t="s">
        <v>96</v>
      </c>
      <c r="B3317" s="19">
        <v>83622</v>
      </c>
    </row>
    <row r="3318" spans="1:2" x14ac:dyDescent="0.3">
      <c r="A3318" s="41" t="s">
        <v>100</v>
      </c>
      <c r="B3318" s="19">
        <v>63596</v>
      </c>
    </row>
    <row r="3319" spans="1:2" x14ac:dyDescent="0.3">
      <c r="A3319" s="40" t="s">
        <v>80</v>
      </c>
      <c r="B3319" s="19"/>
    </row>
    <row r="3320" spans="1:2" x14ac:dyDescent="0.3">
      <c r="A3320" s="41" t="s">
        <v>99</v>
      </c>
      <c r="B3320" s="19">
        <v>59328</v>
      </c>
    </row>
    <row r="3321" spans="1:2" x14ac:dyDescent="0.3">
      <c r="A3321" s="41" t="s">
        <v>97</v>
      </c>
      <c r="B3321" s="19">
        <v>85824</v>
      </c>
    </row>
    <row r="3322" spans="1:2" x14ac:dyDescent="0.3">
      <c r="A3322" s="41" t="s">
        <v>98</v>
      </c>
      <c r="B3322" s="19">
        <v>24414</v>
      </c>
    </row>
    <row r="3323" spans="1:2" x14ac:dyDescent="0.3">
      <c r="A3323" s="41" t="s">
        <v>96</v>
      </c>
      <c r="B3323" s="19">
        <v>50856</v>
      </c>
    </row>
    <row r="3324" spans="1:2" x14ac:dyDescent="0.3">
      <c r="A3324" s="41" t="s">
        <v>100</v>
      </c>
      <c r="B3324" s="19">
        <v>89996</v>
      </c>
    </row>
    <row r="3325" spans="1:2" x14ac:dyDescent="0.3">
      <c r="A3325" s="40" t="s">
        <v>88</v>
      </c>
      <c r="B3325" s="19"/>
    </row>
    <row r="3326" spans="1:2" x14ac:dyDescent="0.3">
      <c r="A3326" s="41" t="s">
        <v>99</v>
      </c>
      <c r="B3326" s="19">
        <v>50787</v>
      </c>
    </row>
    <row r="3327" spans="1:2" x14ac:dyDescent="0.3">
      <c r="A3327" s="41" t="s">
        <v>97</v>
      </c>
      <c r="B3327" s="19">
        <v>85690</v>
      </c>
    </row>
    <row r="3328" spans="1:2" x14ac:dyDescent="0.3">
      <c r="A3328" s="41" t="s">
        <v>98</v>
      </c>
      <c r="B3328" s="19">
        <v>27250</v>
      </c>
    </row>
    <row r="3329" spans="1:2" x14ac:dyDescent="0.3">
      <c r="A3329" s="41" t="s">
        <v>96</v>
      </c>
      <c r="B3329" s="19">
        <v>37062</v>
      </c>
    </row>
    <row r="3330" spans="1:2" x14ac:dyDescent="0.3">
      <c r="A3330" s="41" t="s">
        <v>100</v>
      </c>
      <c r="B3330" s="19">
        <v>71415</v>
      </c>
    </row>
    <row r="3331" spans="1:2" x14ac:dyDescent="0.3">
      <c r="A3331" s="40" t="s">
        <v>92</v>
      </c>
      <c r="B3331" s="19"/>
    </row>
    <row r="3332" spans="1:2" x14ac:dyDescent="0.3">
      <c r="A3332" s="41" t="s">
        <v>99</v>
      </c>
      <c r="B3332" s="19">
        <v>233533</v>
      </c>
    </row>
    <row r="3333" spans="1:2" x14ac:dyDescent="0.3">
      <c r="A3333" s="41" t="s">
        <v>97</v>
      </c>
      <c r="B3333" s="19">
        <v>265914</v>
      </c>
    </row>
    <row r="3334" spans="1:2" x14ac:dyDescent="0.3">
      <c r="A3334" s="41" t="s">
        <v>96</v>
      </c>
      <c r="B3334" s="19">
        <v>280092</v>
      </c>
    </row>
    <row r="3335" spans="1:2" x14ac:dyDescent="0.3">
      <c r="A3335" s="41" t="s">
        <v>100</v>
      </c>
      <c r="B3335" s="19">
        <v>274040</v>
      </c>
    </row>
    <row r="3336" spans="1:2" x14ac:dyDescent="0.3">
      <c r="A3336" s="40" t="s">
        <v>93</v>
      </c>
      <c r="B3336" s="19"/>
    </row>
    <row r="3337" spans="1:2" x14ac:dyDescent="0.3">
      <c r="A3337" s="41" t="s">
        <v>99</v>
      </c>
      <c r="B3337" s="19">
        <v>234810</v>
      </c>
    </row>
    <row r="3338" spans="1:2" x14ac:dyDescent="0.3">
      <c r="A3338" s="41" t="s">
        <v>97</v>
      </c>
      <c r="B3338" s="19">
        <v>311588</v>
      </c>
    </row>
    <row r="3339" spans="1:2" x14ac:dyDescent="0.3">
      <c r="A3339" s="41" t="s">
        <v>96</v>
      </c>
      <c r="B3339" s="19">
        <v>313113</v>
      </c>
    </row>
    <row r="3340" spans="1:2" x14ac:dyDescent="0.3">
      <c r="A3340" s="41" t="s">
        <v>100</v>
      </c>
      <c r="B3340" s="19">
        <v>313052</v>
      </c>
    </row>
    <row r="3341" spans="1:2" x14ac:dyDescent="0.3">
      <c r="A3341" s="40" t="s">
        <v>89</v>
      </c>
      <c r="B3341" s="19"/>
    </row>
    <row r="3342" spans="1:2" x14ac:dyDescent="0.3">
      <c r="A3342" s="41" t="s">
        <v>99</v>
      </c>
      <c r="B3342" s="19">
        <v>53619</v>
      </c>
    </row>
    <row r="3343" spans="1:2" x14ac:dyDescent="0.3">
      <c r="A3343" s="41" t="s">
        <v>97</v>
      </c>
      <c r="B3343" s="19">
        <v>57672</v>
      </c>
    </row>
    <row r="3344" spans="1:2" x14ac:dyDescent="0.3">
      <c r="A3344" s="41" t="s">
        <v>98</v>
      </c>
      <c r="B3344" s="19">
        <v>19530</v>
      </c>
    </row>
    <row r="3345" spans="1:2" x14ac:dyDescent="0.3">
      <c r="A3345" s="41" t="s">
        <v>96</v>
      </c>
      <c r="B3345" s="19">
        <v>35150</v>
      </c>
    </row>
    <row r="3346" spans="1:2" x14ac:dyDescent="0.3">
      <c r="A3346" s="41" t="s">
        <v>100</v>
      </c>
      <c r="B3346" s="19">
        <v>71912</v>
      </c>
    </row>
    <row r="3347" spans="1:2" x14ac:dyDescent="0.3">
      <c r="A3347" s="40" t="s">
        <v>84</v>
      </c>
      <c r="B3347" s="19"/>
    </row>
    <row r="3348" spans="1:2" x14ac:dyDescent="0.3">
      <c r="A3348" s="41" t="s">
        <v>99</v>
      </c>
      <c r="B3348" s="19">
        <v>51992</v>
      </c>
    </row>
    <row r="3349" spans="1:2" x14ac:dyDescent="0.3">
      <c r="A3349" s="41" t="s">
        <v>97</v>
      </c>
      <c r="B3349" s="19">
        <v>75660</v>
      </c>
    </row>
    <row r="3350" spans="1:2" x14ac:dyDescent="0.3">
      <c r="A3350" s="41" t="s">
        <v>98</v>
      </c>
      <c r="B3350" s="19">
        <v>24012</v>
      </c>
    </row>
    <row r="3351" spans="1:2" x14ac:dyDescent="0.3">
      <c r="A3351" s="41" t="s">
        <v>96</v>
      </c>
      <c r="B3351" s="19">
        <v>28770</v>
      </c>
    </row>
    <row r="3352" spans="1:2" x14ac:dyDescent="0.3">
      <c r="A3352" s="41" t="s">
        <v>100</v>
      </c>
      <c r="B3352" s="19">
        <v>75718</v>
      </c>
    </row>
    <row r="3353" spans="1:2" x14ac:dyDescent="0.3">
      <c r="A3353" s="40" t="s">
        <v>82</v>
      </c>
      <c r="B3353" s="19"/>
    </row>
    <row r="3354" spans="1:2" x14ac:dyDescent="0.3">
      <c r="A3354" s="41" t="s">
        <v>99</v>
      </c>
      <c r="B3354" s="19">
        <v>54776</v>
      </c>
    </row>
    <row r="3355" spans="1:2" x14ac:dyDescent="0.3">
      <c r="A3355" s="41" t="s">
        <v>97</v>
      </c>
      <c r="B3355" s="19">
        <v>97944</v>
      </c>
    </row>
    <row r="3356" spans="1:2" x14ac:dyDescent="0.3">
      <c r="A3356" s="41" t="s">
        <v>98</v>
      </c>
      <c r="B3356" s="19">
        <v>28224</v>
      </c>
    </row>
    <row r="3357" spans="1:2" x14ac:dyDescent="0.3">
      <c r="A3357" s="41" t="s">
        <v>96</v>
      </c>
      <c r="B3357" s="19">
        <v>39984</v>
      </c>
    </row>
    <row r="3358" spans="1:2" x14ac:dyDescent="0.3">
      <c r="A3358" s="41" t="s">
        <v>100</v>
      </c>
      <c r="B3358" s="19">
        <v>78568</v>
      </c>
    </row>
    <row r="3359" spans="1:2" x14ac:dyDescent="0.3">
      <c r="A3359" s="40" t="s">
        <v>83</v>
      </c>
      <c r="B3359" s="19"/>
    </row>
    <row r="3360" spans="1:2" x14ac:dyDescent="0.3">
      <c r="A3360" s="41" t="s">
        <v>99</v>
      </c>
      <c r="B3360" s="19">
        <v>60092</v>
      </c>
    </row>
    <row r="3361" spans="1:2" x14ac:dyDescent="0.3">
      <c r="A3361" s="41" t="s">
        <v>97</v>
      </c>
      <c r="B3361" s="19">
        <v>96448</v>
      </c>
    </row>
    <row r="3362" spans="1:2" x14ac:dyDescent="0.3">
      <c r="A3362" s="41" t="s">
        <v>96</v>
      </c>
      <c r="B3362" s="19">
        <v>42036</v>
      </c>
    </row>
    <row r="3363" spans="1:2" x14ac:dyDescent="0.3">
      <c r="A3363" s="41" t="s">
        <v>100</v>
      </c>
      <c r="B3363" s="19">
        <v>105315</v>
      </c>
    </row>
    <row r="3364" spans="1:2" x14ac:dyDescent="0.3">
      <c r="A3364" s="40" t="s">
        <v>87</v>
      </c>
      <c r="B3364" s="19"/>
    </row>
    <row r="3365" spans="1:2" x14ac:dyDescent="0.3">
      <c r="A3365" s="41" t="s">
        <v>99</v>
      </c>
      <c r="B3365" s="19">
        <v>61884</v>
      </c>
    </row>
    <row r="3366" spans="1:2" x14ac:dyDescent="0.3">
      <c r="A3366" s="41" t="s">
        <v>97</v>
      </c>
      <c r="B3366" s="19">
        <v>62645</v>
      </c>
    </row>
    <row r="3367" spans="1:2" x14ac:dyDescent="0.3">
      <c r="A3367" s="41" t="s">
        <v>98</v>
      </c>
      <c r="B3367" s="19">
        <v>22892</v>
      </c>
    </row>
    <row r="3368" spans="1:2" x14ac:dyDescent="0.3">
      <c r="A3368" s="41" t="s">
        <v>96</v>
      </c>
      <c r="B3368" s="19">
        <v>32010</v>
      </c>
    </row>
    <row r="3369" spans="1:2" x14ac:dyDescent="0.3">
      <c r="A3369" s="41" t="s">
        <v>100</v>
      </c>
      <c r="B3369" s="19">
        <v>78678</v>
      </c>
    </row>
    <row r="3370" spans="1:2" x14ac:dyDescent="0.3">
      <c r="A3370" s="40" t="s">
        <v>86</v>
      </c>
      <c r="B3370" s="19"/>
    </row>
    <row r="3371" spans="1:2" x14ac:dyDescent="0.3">
      <c r="A3371" s="41" t="s">
        <v>99</v>
      </c>
      <c r="B3371" s="19">
        <v>47538</v>
      </c>
    </row>
    <row r="3372" spans="1:2" x14ac:dyDescent="0.3">
      <c r="A3372" s="41" t="s">
        <v>97</v>
      </c>
      <c r="B3372" s="19">
        <v>64176</v>
      </c>
    </row>
    <row r="3373" spans="1:2" x14ac:dyDescent="0.3">
      <c r="A3373" s="41" t="s">
        <v>96</v>
      </c>
      <c r="B3373" s="19">
        <v>35000</v>
      </c>
    </row>
    <row r="3374" spans="1:2" x14ac:dyDescent="0.3">
      <c r="A3374" s="41" t="s">
        <v>100</v>
      </c>
      <c r="B3374" s="19">
        <v>64344</v>
      </c>
    </row>
    <row r="3375" spans="1:2" x14ac:dyDescent="0.3">
      <c r="A3375" s="40" t="s">
        <v>81</v>
      </c>
      <c r="B3375" s="19"/>
    </row>
    <row r="3376" spans="1:2" x14ac:dyDescent="0.3">
      <c r="A3376" s="41" t="s">
        <v>99</v>
      </c>
      <c r="B3376" s="19">
        <v>49926</v>
      </c>
    </row>
    <row r="3377" spans="1:2" x14ac:dyDescent="0.3">
      <c r="A3377" s="41" t="s">
        <v>97</v>
      </c>
      <c r="B3377" s="19">
        <v>100100</v>
      </c>
    </row>
    <row r="3378" spans="1:2" x14ac:dyDescent="0.3">
      <c r="A3378" s="41" t="s">
        <v>98</v>
      </c>
      <c r="B3378" s="19">
        <v>23506</v>
      </c>
    </row>
    <row r="3379" spans="1:2" x14ac:dyDescent="0.3">
      <c r="A3379" s="41" t="s">
        <v>96</v>
      </c>
      <c r="B3379" s="19">
        <v>41538</v>
      </c>
    </row>
    <row r="3380" spans="1:2" x14ac:dyDescent="0.3">
      <c r="A3380" s="41" t="s">
        <v>100</v>
      </c>
      <c r="B3380" s="19">
        <v>86769</v>
      </c>
    </row>
    <row r="3381" spans="1:2" x14ac:dyDescent="0.3">
      <c r="A3381" s="40" t="s">
        <v>94</v>
      </c>
      <c r="B3381" s="19"/>
    </row>
    <row r="3382" spans="1:2" x14ac:dyDescent="0.3">
      <c r="A3382" s="41" t="s">
        <v>99</v>
      </c>
      <c r="B3382" s="19">
        <v>233680</v>
      </c>
    </row>
    <row r="3383" spans="1:2" x14ac:dyDescent="0.3">
      <c r="A3383" s="41" t="s">
        <v>97</v>
      </c>
      <c r="B3383" s="19">
        <v>321555</v>
      </c>
    </row>
    <row r="3384" spans="1:2" x14ac:dyDescent="0.3">
      <c r="A3384" s="41" t="s">
        <v>96</v>
      </c>
      <c r="B3384" s="19">
        <v>311340</v>
      </c>
    </row>
    <row r="3385" spans="1:2" x14ac:dyDescent="0.3">
      <c r="A3385" s="41" t="s">
        <v>100</v>
      </c>
      <c r="B3385" s="19">
        <v>311240</v>
      </c>
    </row>
    <row r="3386" spans="1:2" x14ac:dyDescent="0.3">
      <c r="A3386" s="39">
        <v>45621</v>
      </c>
      <c r="B3386" s="19">
        <v>5863186</v>
      </c>
    </row>
    <row r="3387" spans="1:2" x14ac:dyDescent="0.3">
      <c r="A3387" s="40" t="s">
        <v>95</v>
      </c>
      <c r="B3387" s="19"/>
    </row>
    <row r="3388" spans="1:2" x14ac:dyDescent="0.3">
      <c r="A3388" s="41" t="s">
        <v>97</v>
      </c>
      <c r="B3388" s="19">
        <v>71803</v>
      </c>
    </row>
    <row r="3389" spans="1:2" x14ac:dyDescent="0.3">
      <c r="A3389" s="41" t="s">
        <v>96</v>
      </c>
      <c r="B3389" s="19">
        <v>69410</v>
      </c>
    </row>
    <row r="3390" spans="1:2" x14ac:dyDescent="0.3">
      <c r="A3390" s="41" t="s">
        <v>100</v>
      </c>
      <c r="B3390" s="19">
        <v>61150</v>
      </c>
    </row>
    <row r="3391" spans="1:2" x14ac:dyDescent="0.3">
      <c r="A3391" s="40" t="s">
        <v>80</v>
      </c>
      <c r="B3391" s="19"/>
    </row>
    <row r="3392" spans="1:2" x14ac:dyDescent="0.3">
      <c r="A3392" s="41" t="s">
        <v>99</v>
      </c>
      <c r="B3392" s="19">
        <v>49588</v>
      </c>
    </row>
    <row r="3393" spans="1:2" x14ac:dyDescent="0.3">
      <c r="A3393" s="41" t="s">
        <v>97</v>
      </c>
      <c r="B3393" s="19">
        <v>78076</v>
      </c>
    </row>
    <row r="3394" spans="1:2" x14ac:dyDescent="0.3">
      <c r="A3394" s="41" t="s">
        <v>98</v>
      </c>
      <c r="B3394" s="19">
        <v>26775</v>
      </c>
    </row>
    <row r="3395" spans="1:2" x14ac:dyDescent="0.3">
      <c r="A3395" s="41" t="s">
        <v>96</v>
      </c>
      <c r="B3395" s="19">
        <v>38064</v>
      </c>
    </row>
    <row r="3396" spans="1:2" x14ac:dyDescent="0.3">
      <c r="A3396" s="41" t="s">
        <v>100</v>
      </c>
      <c r="B3396" s="19">
        <v>82144</v>
      </c>
    </row>
    <row r="3397" spans="1:2" x14ac:dyDescent="0.3">
      <c r="A3397" s="40" t="s">
        <v>88</v>
      </c>
      <c r="B3397" s="19"/>
    </row>
    <row r="3398" spans="1:2" x14ac:dyDescent="0.3">
      <c r="A3398" s="41" t="s">
        <v>99</v>
      </c>
      <c r="B3398" s="19">
        <v>56910</v>
      </c>
    </row>
    <row r="3399" spans="1:2" x14ac:dyDescent="0.3">
      <c r="A3399" s="41" t="s">
        <v>97</v>
      </c>
      <c r="B3399" s="19">
        <v>89175</v>
      </c>
    </row>
    <row r="3400" spans="1:2" x14ac:dyDescent="0.3">
      <c r="A3400" s="41" t="s">
        <v>98</v>
      </c>
      <c r="B3400" s="19">
        <v>24610</v>
      </c>
    </row>
    <row r="3401" spans="1:2" x14ac:dyDescent="0.3">
      <c r="A3401" s="41" t="s">
        <v>96</v>
      </c>
      <c r="B3401" s="19">
        <v>35856</v>
      </c>
    </row>
    <row r="3402" spans="1:2" x14ac:dyDescent="0.3">
      <c r="A3402" s="41" t="s">
        <v>100</v>
      </c>
      <c r="B3402" s="19">
        <v>81180</v>
      </c>
    </row>
    <row r="3403" spans="1:2" x14ac:dyDescent="0.3">
      <c r="A3403" s="40" t="s">
        <v>92</v>
      </c>
      <c r="B3403" s="19"/>
    </row>
    <row r="3404" spans="1:2" x14ac:dyDescent="0.3">
      <c r="A3404" s="41" t="s">
        <v>99</v>
      </c>
      <c r="B3404" s="19">
        <v>269900</v>
      </c>
    </row>
    <row r="3405" spans="1:2" x14ac:dyDescent="0.3">
      <c r="A3405" s="41" t="s">
        <v>97</v>
      </c>
      <c r="B3405" s="19">
        <v>269586</v>
      </c>
    </row>
    <row r="3406" spans="1:2" x14ac:dyDescent="0.3">
      <c r="A3406" s="41" t="s">
        <v>96</v>
      </c>
      <c r="B3406" s="19">
        <v>281010</v>
      </c>
    </row>
    <row r="3407" spans="1:2" x14ac:dyDescent="0.3">
      <c r="A3407" s="41" t="s">
        <v>100</v>
      </c>
      <c r="B3407" s="19">
        <v>267699</v>
      </c>
    </row>
    <row r="3408" spans="1:2" x14ac:dyDescent="0.3">
      <c r="A3408" s="40" t="s">
        <v>93</v>
      </c>
      <c r="B3408" s="19"/>
    </row>
    <row r="3409" spans="1:2" x14ac:dyDescent="0.3">
      <c r="A3409" s="41" t="s">
        <v>99</v>
      </c>
      <c r="B3409" s="19">
        <v>265047</v>
      </c>
    </row>
    <row r="3410" spans="1:2" x14ac:dyDescent="0.3">
      <c r="A3410" s="41" t="s">
        <v>97</v>
      </c>
      <c r="B3410" s="19">
        <v>287448</v>
      </c>
    </row>
    <row r="3411" spans="1:2" x14ac:dyDescent="0.3">
      <c r="A3411" s="41" t="s">
        <v>96</v>
      </c>
      <c r="B3411" s="19">
        <v>312405</v>
      </c>
    </row>
    <row r="3412" spans="1:2" x14ac:dyDescent="0.3">
      <c r="A3412" s="41" t="s">
        <v>100</v>
      </c>
      <c r="B3412" s="19">
        <v>239512</v>
      </c>
    </row>
    <row r="3413" spans="1:2" x14ac:dyDescent="0.3">
      <c r="A3413" s="40" t="s">
        <v>89</v>
      </c>
      <c r="B3413" s="19"/>
    </row>
    <row r="3414" spans="1:2" x14ac:dyDescent="0.3">
      <c r="A3414" s="41" t="s">
        <v>99</v>
      </c>
      <c r="B3414" s="19">
        <v>48960</v>
      </c>
    </row>
    <row r="3415" spans="1:2" x14ac:dyDescent="0.3">
      <c r="A3415" s="41" t="s">
        <v>97</v>
      </c>
      <c r="B3415" s="19">
        <v>66906</v>
      </c>
    </row>
    <row r="3416" spans="1:2" x14ac:dyDescent="0.3">
      <c r="A3416" s="41" t="s">
        <v>98</v>
      </c>
      <c r="B3416" s="19">
        <v>22015</v>
      </c>
    </row>
    <row r="3417" spans="1:2" x14ac:dyDescent="0.3">
      <c r="A3417" s="41" t="s">
        <v>96</v>
      </c>
      <c r="B3417" s="19">
        <v>35890</v>
      </c>
    </row>
    <row r="3418" spans="1:2" x14ac:dyDescent="0.3">
      <c r="A3418" s="41" t="s">
        <v>100</v>
      </c>
      <c r="B3418" s="19">
        <v>85796</v>
      </c>
    </row>
    <row r="3419" spans="1:2" x14ac:dyDescent="0.3">
      <c r="A3419" s="40" t="s">
        <v>84</v>
      </c>
      <c r="B3419" s="19"/>
    </row>
    <row r="3420" spans="1:2" x14ac:dyDescent="0.3">
      <c r="A3420" s="41" t="s">
        <v>99</v>
      </c>
      <c r="B3420" s="19">
        <v>48594</v>
      </c>
    </row>
    <row r="3421" spans="1:2" x14ac:dyDescent="0.3">
      <c r="A3421" s="41" t="s">
        <v>97</v>
      </c>
      <c r="B3421" s="19">
        <v>73903</v>
      </c>
    </row>
    <row r="3422" spans="1:2" x14ac:dyDescent="0.3">
      <c r="A3422" s="41" t="s">
        <v>98</v>
      </c>
      <c r="B3422" s="19">
        <v>22000</v>
      </c>
    </row>
    <row r="3423" spans="1:2" x14ac:dyDescent="0.3">
      <c r="A3423" s="41" t="s">
        <v>96</v>
      </c>
      <c r="B3423" s="19">
        <v>31510</v>
      </c>
    </row>
    <row r="3424" spans="1:2" x14ac:dyDescent="0.3">
      <c r="A3424" s="41" t="s">
        <v>100</v>
      </c>
      <c r="B3424" s="19">
        <v>88818</v>
      </c>
    </row>
    <row r="3425" spans="1:2" x14ac:dyDescent="0.3">
      <c r="A3425" s="40" t="s">
        <v>82</v>
      </c>
      <c r="B3425" s="19"/>
    </row>
    <row r="3426" spans="1:2" x14ac:dyDescent="0.3">
      <c r="A3426" s="41" t="s">
        <v>99</v>
      </c>
      <c r="B3426" s="19">
        <v>50700</v>
      </c>
    </row>
    <row r="3427" spans="1:2" x14ac:dyDescent="0.3">
      <c r="A3427" s="41" t="s">
        <v>97</v>
      </c>
      <c r="B3427" s="19">
        <v>82998</v>
      </c>
    </row>
    <row r="3428" spans="1:2" x14ac:dyDescent="0.3">
      <c r="A3428" s="41" t="s">
        <v>98</v>
      </c>
      <c r="B3428" s="19">
        <v>34299</v>
      </c>
    </row>
    <row r="3429" spans="1:2" x14ac:dyDescent="0.3">
      <c r="A3429" s="41" t="s">
        <v>96</v>
      </c>
      <c r="B3429" s="19">
        <v>32204</v>
      </c>
    </row>
    <row r="3430" spans="1:2" x14ac:dyDescent="0.3">
      <c r="A3430" s="41" t="s">
        <v>100</v>
      </c>
      <c r="B3430" s="19">
        <v>86449</v>
      </c>
    </row>
    <row r="3431" spans="1:2" x14ac:dyDescent="0.3">
      <c r="A3431" s="40" t="s">
        <v>83</v>
      </c>
      <c r="B3431" s="19"/>
    </row>
    <row r="3432" spans="1:2" x14ac:dyDescent="0.3">
      <c r="A3432" s="41" t="s">
        <v>99</v>
      </c>
      <c r="B3432" s="19">
        <v>70445</v>
      </c>
    </row>
    <row r="3433" spans="1:2" x14ac:dyDescent="0.3">
      <c r="A3433" s="41" t="s">
        <v>97</v>
      </c>
      <c r="B3433" s="19">
        <v>96288</v>
      </c>
    </row>
    <row r="3434" spans="1:2" x14ac:dyDescent="0.3">
      <c r="A3434" s="41" t="s">
        <v>96</v>
      </c>
      <c r="B3434" s="19">
        <v>45254</v>
      </c>
    </row>
    <row r="3435" spans="1:2" x14ac:dyDescent="0.3">
      <c r="A3435" s="41" t="s">
        <v>100</v>
      </c>
      <c r="B3435" s="19">
        <v>98968</v>
      </c>
    </row>
    <row r="3436" spans="1:2" x14ac:dyDescent="0.3">
      <c r="A3436" s="40" t="s">
        <v>87</v>
      </c>
      <c r="B3436" s="19"/>
    </row>
    <row r="3437" spans="1:2" x14ac:dyDescent="0.3">
      <c r="A3437" s="41" t="s">
        <v>99</v>
      </c>
      <c r="B3437" s="19">
        <v>48000</v>
      </c>
    </row>
    <row r="3438" spans="1:2" x14ac:dyDescent="0.3">
      <c r="A3438" s="41" t="s">
        <v>97</v>
      </c>
      <c r="B3438" s="19">
        <v>69936</v>
      </c>
    </row>
    <row r="3439" spans="1:2" x14ac:dyDescent="0.3">
      <c r="A3439" s="41" t="s">
        <v>98</v>
      </c>
      <c r="B3439" s="19">
        <v>25935</v>
      </c>
    </row>
    <row r="3440" spans="1:2" x14ac:dyDescent="0.3">
      <c r="A3440" s="41" t="s">
        <v>96</v>
      </c>
      <c r="B3440" s="19">
        <v>34710</v>
      </c>
    </row>
    <row r="3441" spans="1:2" x14ac:dyDescent="0.3">
      <c r="A3441" s="41" t="s">
        <v>100</v>
      </c>
      <c r="B3441" s="19">
        <v>70876</v>
      </c>
    </row>
    <row r="3442" spans="1:2" x14ac:dyDescent="0.3">
      <c r="A3442" s="40" t="s">
        <v>86</v>
      </c>
      <c r="B3442" s="19"/>
    </row>
    <row r="3443" spans="1:2" x14ac:dyDescent="0.3">
      <c r="A3443" s="41" t="s">
        <v>99</v>
      </c>
      <c r="B3443" s="19">
        <v>57246</v>
      </c>
    </row>
    <row r="3444" spans="1:2" x14ac:dyDescent="0.3">
      <c r="A3444" s="41" t="s">
        <v>97</v>
      </c>
      <c r="B3444" s="19">
        <v>62832</v>
      </c>
    </row>
    <row r="3445" spans="1:2" x14ac:dyDescent="0.3">
      <c r="A3445" s="41" t="s">
        <v>96</v>
      </c>
      <c r="B3445" s="19">
        <v>29568</v>
      </c>
    </row>
    <row r="3446" spans="1:2" x14ac:dyDescent="0.3">
      <c r="A3446" s="41" t="s">
        <v>100</v>
      </c>
      <c r="B3446" s="19">
        <v>60816</v>
      </c>
    </row>
    <row r="3447" spans="1:2" x14ac:dyDescent="0.3">
      <c r="A3447" s="40" t="s">
        <v>81</v>
      </c>
      <c r="B3447" s="19"/>
    </row>
    <row r="3448" spans="1:2" x14ac:dyDescent="0.3">
      <c r="A3448" s="41" t="s">
        <v>99</v>
      </c>
      <c r="B3448" s="19">
        <v>48825</v>
      </c>
    </row>
    <row r="3449" spans="1:2" x14ac:dyDescent="0.3">
      <c r="A3449" s="41" t="s">
        <v>97</v>
      </c>
      <c r="B3449" s="19">
        <v>85346</v>
      </c>
    </row>
    <row r="3450" spans="1:2" x14ac:dyDescent="0.3">
      <c r="A3450" s="41" t="s">
        <v>98</v>
      </c>
      <c r="B3450" s="19">
        <v>25359</v>
      </c>
    </row>
    <row r="3451" spans="1:2" x14ac:dyDescent="0.3">
      <c r="A3451" s="41" t="s">
        <v>96</v>
      </c>
      <c r="B3451" s="19">
        <v>38199</v>
      </c>
    </row>
    <row r="3452" spans="1:2" x14ac:dyDescent="0.3">
      <c r="A3452" s="41" t="s">
        <v>100</v>
      </c>
      <c r="B3452" s="19">
        <v>83390</v>
      </c>
    </row>
    <row r="3453" spans="1:2" x14ac:dyDescent="0.3">
      <c r="A3453" s="40" t="s">
        <v>94</v>
      </c>
      <c r="B3453" s="19"/>
    </row>
    <row r="3454" spans="1:2" x14ac:dyDescent="0.3">
      <c r="A3454" s="41" t="s">
        <v>99</v>
      </c>
      <c r="B3454" s="19">
        <v>214116</v>
      </c>
    </row>
    <row r="3455" spans="1:2" x14ac:dyDescent="0.3">
      <c r="A3455" s="41" t="s">
        <v>97</v>
      </c>
      <c r="B3455" s="19">
        <v>241962</v>
      </c>
    </row>
    <row r="3456" spans="1:2" x14ac:dyDescent="0.3">
      <c r="A3456" s="41" t="s">
        <v>96</v>
      </c>
      <c r="B3456" s="19">
        <v>291312</v>
      </c>
    </row>
    <row r="3457" spans="1:2" x14ac:dyDescent="0.3">
      <c r="A3457" s="41" t="s">
        <v>100</v>
      </c>
      <c r="B3457" s="19">
        <v>295413</v>
      </c>
    </row>
    <row r="3458" spans="1:2" x14ac:dyDescent="0.3">
      <c r="A3458" s="39">
        <v>45628</v>
      </c>
      <c r="B3458" s="19">
        <v>6029623</v>
      </c>
    </row>
    <row r="3459" spans="1:2" x14ac:dyDescent="0.3">
      <c r="A3459" s="40" t="s">
        <v>95</v>
      </c>
      <c r="B3459" s="19"/>
    </row>
    <row r="3460" spans="1:2" x14ac:dyDescent="0.3">
      <c r="A3460" s="41" t="s">
        <v>97</v>
      </c>
      <c r="B3460" s="19">
        <v>61812</v>
      </c>
    </row>
    <row r="3461" spans="1:2" x14ac:dyDescent="0.3">
      <c r="A3461" s="41" t="s">
        <v>96</v>
      </c>
      <c r="B3461" s="19">
        <v>62524</v>
      </c>
    </row>
    <row r="3462" spans="1:2" x14ac:dyDescent="0.3">
      <c r="A3462" s="41" t="s">
        <v>100</v>
      </c>
      <c r="B3462" s="19">
        <v>77112</v>
      </c>
    </row>
    <row r="3463" spans="1:2" x14ac:dyDescent="0.3">
      <c r="A3463" s="40" t="s">
        <v>80</v>
      </c>
      <c r="B3463" s="19"/>
    </row>
    <row r="3464" spans="1:2" x14ac:dyDescent="0.3">
      <c r="A3464" s="41" t="s">
        <v>99</v>
      </c>
      <c r="B3464" s="19">
        <v>50768</v>
      </c>
    </row>
    <row r="3465" spans="1:2" x14ac:dyDescent="0.3">
      <c r="A3465" s="41" t="s">
        <v>97</v>
      </c>
      <c r="B3465" s="19">
        <v>80700</v>
      </c>
    </row>
    <row r="3466" spans="1:2" x14ac:dyDescent="0.3">
      <c r="A3466" s="41" t="s">
        <v>98</v>
      </c>
      <c r="B3466" s="19">
        <v>26945</v>
      </c>
    </row>
    <row r="3467" spans="1:2" x14ac:dyDescent="0.3">
      <c r="A3467" s="41" t="s">
        <v>96</v>
      </c>
      <c r="B3467" s="19">
        <v>46650</v>
      </c>
    </row>
    <row r="3468" spans="1:2" x14ac:dyDescent="0.3">
      <c r="A3468" s="41" t="s">
        <v>100</v>
      </c>
      <c r="B3468" s="19">
        <v>76884</v>
      </c>
    </row>
    <row r="3469" spans="1:2" x14ac:dyDescent="0.3">
      <c r="A3469" s="40" t="s">
        <v>88</v>
      </c>
      <c r="B3469" s="19"/>
    </row>
    <row r="3470" spans="1:2" x14ac:dyDescent="0.3">
      <c r="A3470" s="41" t="s">
        <v>99</v>
      </c>
      <c r="B3470" s="19">
        <v>50456</v>
      </c>
    </row>
    <row r="3471" spans="1:2" x14ac:dyDescent="0.3">
      <c r="A3471" s="41" t="s">
        <v>97</v>
      </c>
      <c r="B3471" s="19">
        <v>70040</v>
      </c>
    </row>
    <row r="3472" spans="1:2" x14ac:dyDescent="0.3">
      <c r="A3472" s="41" t="s">
        <v>98</v>
      </c>
      <c r="B3472" s="19">
        <v>23762</v>
      </c>
    </row>
    <row r="3473" spans="1:2" x14ac:dyDescent="0.3">
      <c r="A3473" s="41" t="s">
        <v>96</v>
      </c>
      <c r="B3473" s="19">
        <v>49235</v>
      </c>
    </row>
    <row r="3474" spans="1:2" x14ac:dyDescent="0.3">
      <c r="A3474" s="41" t="s">
        <v>100</v>
      </c>
      <c r="B3474" s="19">
        <v>75141</v>
      </c>
    </row>
    <row r="3475" spans="1:2" x14ac:dyDescent="0.3">
      <c r="A3475" s="40" t="s">
        <v>92</v>
      </c>
      <c r="B3475" s="19"/>
    </row>
    <row r="3476" spans="1:2" x14ac:dyDescent="0.3">
      <c r="A3476" s="41" t="s">
        <v>99</v>
      </c>
      <c r="B3476" s="19">
        <v>231039</v>
      </c>
    </row>
    <row r="3477" spans="1:2" x14ac:dyDescent="0.3">
      <c r="A3477" s="41" t="s">
        <v>97</v>
      </c>
      <c r="B3477" s="19">
        <v>299136</v>
      </c>
    </row>
    <row r="3478" spans="1:2" x14ac:dyDescent="0.3">
      <c r="A3478" s="41" t="s">
        <v>96</v>
      </c>
      <c r="B3478" s="19">
        <v>326700</v>
      </c>
    </row>
    <row r="3479" spans="1:2" x14ac:dyDescent="0.3">
      <c r="A3479" s="41" t="s">
        <v>100</v>
      </c>
      <c r="B3479" s="19">
        <v>318237</v>
      </c>
    </row>
    <row r="3480" spans="1:2" x14ac:dyDescent="0.3">
      <c r="A3480" s="40" t="s">
        <v>93</v>
      </c>
      <c r="B3480" s="19"/>
    </row>
    <row r="3481" spans="1:2" x14ac:dyDescent="0.3">
      <c r="A3481" s="41" t="s">
        <v>99</v>
      </c>
      <c r="B3481" s="19">
        <v>256760</v>
      </c>
    </row>
    <row r="3482" spans="1:2" x14ac:dyDescent="0.3">
      <c r="A3482" s="41" t="s">
        <v>97</v>
      </c>
      <c r="B3482" s="19">
        <v>275400</v>
      </c>
    </row>
    <row r="3483" spans="1:2" x14ac:dyDescent="0.3">
      <c r="A3483" s="41" t="s">
        <v>96</v>
      </c>
      <c r="B3483" s="19">
        <v>329406</v>
      </c>
    </row>
    <row r="3484" spans="1:2" x14ac:dyDescent="0.3">
      <c r="A3484" s="41" t="s">
        <v>100</v>
      </c>
      <c r="B3484" s="19">
        <v>276642</v>
      </c>
    </row>
    <row r="3485" spans="1:2" x14ac:dyDescent="0.3">
      <c r="A3485" s="40" t="s">
        <v>89</v>
      </c>
      <c r="B3485" s="19"/>
    </row>
    <row r="3486" spans="1:2" x14ac:dyDescent="0.3">
      <c r="A3486" s="41" t="s">
        <v>99</v>
      </c>
      <c r="B3486" s="19">
        <v>53326</v>
      </c>
    </row>
    <row r="3487" spans="1:2" x14ac:dyDescent="0.3">
      <c r="A3487" s="41" t="s">
        <v>97</v>
      </c>
      <c r="B3487" s="19">
        <v>75579</v>
      </c>
    </row>
    <row r="3488" spans="1:2" x14ac:dyDescent="0.3">
      <c r="A3488" s="41" t="s">
        <v>98</v>
      </c>
      <c r="B3488" s="19">
        <v>22066</v>
      </c>
    </row>
    <row r="3489" spans="1:2" x14ac:dyDescent="0.3">
      <c r="A3489" s="41" t="s">
        <v>96</v>
      </c>
      <c r="B3489" s="19">
        <v>29440</v>
      </c>
    </row>
    <row r="3490" spans="1:2" x14ac:dyDescent="0.3">
      <c r="A3490" s="41" t="s">
        <v>100</v>
      </c>
      <c r="B3490" s="19">
        <v>71200</v>
      </c>
    </row>
    <row r="3491" spans="1:2" x14ac:dyDescent="0.3">
      <c r="A3491" s="40" t="s">
        <v>84</v>
      </c>
      <c r="B3491" s="19"/>
    </row>
    <row r="3492" spans="1:2" x14ac:dyDescent="0.3">
      <c r="A3492" s="41" t="s">
        <v>99</v>
      </c>
      <c r="B3492" s="19">
        <v>49128</v>
      </c>
    </row>
    <row r="3493" spans="1:2" x14ac:dyDescent="0.3">
      <c r="A3493" s="41" t="s">
        <v>97</v>
      </c>
      <c r="B3493" s="19">
        <v>93010</v>
      </c>
    </row>
    <row r="3494" spans="1:2" x14ac:dyDescent="0.3">
      <c r="A3494" s="41" t="s">
        <v>98</v>
      </c>
      <c r="B3494" s="19">
        <v>25662</v>
      </c>
    </row>
    <row r="3495" spans="1:2" x14ac:dyDescent="0.3">
      <c r="A3495" s="41" t="s">
        <v>96</v>
      </c>
      <c r="B3495" s="19">
        <v>32368</v>
      </c>
    </row>
    <row r="3496" spans="1:2" x14ac:dyDescent="0.3">
      <c r="A3496" s="41" t="s">
        <v>100</v>
      </c>
      <c r="B3496" s="19">
        <v>69426</v>
      </c>
    </row>
    <row r="3497" spans="1:2" x14ac:dyDescent="0.3">
      <c r="A3497" s="40" t="s">
        <v>82</v>
      </c>
      <c r="B3497" s="19"/>
    </row>
    <row r="3498" spans="1:2" x14ac:dyDescent="0.3">
      <c r="A3498" s="41" t="s">
        <v>99</v>
      </c>
      <c r="B3498" s="19">
        <v>54768</v>
      </c>
    </row>
    <row r="3499" spans="1:2" x14ac:dyDescent="0.3">
      <c r="A3499" s="41" t="s">
        <v>97</v>
      </c>
      <c r="B3499" s="19">
        <v>87492</v>
      </c>
    </row>
    <row r="3500" spans="1:2" x14ac:dyDescent="0.3">
      <c r="A3500" s="41" t="s">
        <v>98</v>
      </c>
      <c r="B3500" s="19">
        <v>24864</v>
      </c>
    </row>
    <row r="3501" spans="1:2" x14ac:dyDescent="0.3">
      <c r="A3501" s="41" t="s">
        <v>96</v>
      </c>
      <c r="B3501" s="19">
        <v>38727</v>
      </c>
    </row>
    <row r="3502" spans="1:2" x14ac:dyDescent="0.3">
      <c r="A3502" s="41" t="s">
        <v>100</v>
      </c>
      <c r="B3502" s="19">
        <v>89001</v>
      </c>
    </row>
    <row r="3503" spans="1:2" x14ac:dyDescent="0.3">
      <c r="A3503" s="40" t="s">
        <v>83</v>
      </c>
      <c r="B3503" s="19"/>
    </row>
    <row r="3504" spans="1:2" x14ac:dyDescent="0.3">
      <c r="A3504" s="41" t="s">
        <v>99</v>
      </c>
      <c r="B3504" s="19">
        <v>70034</v>
      </c>
    </row>
    <row r="3505" spans="1:2" x14ac:dyDescent="0.3">
      <c r="A3505" s="41" t="s">
        <v>97</v>
      </c>
      <c r="B3505" s="19">
        <v>89607</v>
      </c>
    </row>
    <row r="3506" spans="1:2" x14ac:dyDescent="0.3">
      <c r="A3506" s="41" t="s">
        <v>96</v>
      </c>
      <c r="B3506" s="19">
        <v>54312</v>
      </c>
    </row>
    <row r="3507" spans="1:2" x14ac:dyDescent="0.3">
      <c r="A3507" s="41" t="s">
        <v>100</v>
      </c>
      <c r="B3507" s="19">
        <v>105790</v>
      </c>
    </row>
    <row r="3508" spans="1:2" x14ac:dyDescent="0.3">
      <c r="A3508" s="40" t="s">
        <v>87</v>
      </c>
      <c r="B3508" s="19"/>
    </row>
    <row r="3509" spans="1:2" x14ac:dyDescent="0.3">
      <c r="A3509" s="41" t="s">
        <v>99</v>
      </c>
      <c r="B3509" s="19">
        <v>72192</v>
      </c>
    </row>
    <row r="3510" spans="1:2" x14ac:dyDescent="0.3">
      <c r="A3510" s="41" t="s">
        <v>97</v>
      </c>
      <c r="B3510" s="19">
        <v>73098</v>
      </c>
    </row>
    <row r="3511" spans="1:2" x14ac:dyDescent="0.3">
      <c r="A3511" s="41" t="s">
        <v>98</v>
      </c>
      <c r="B3511" s="19">
        <v>22892</v>
      </c>
    </row>
    <row r="3512" spans="1:2" x14ac:dyDescent="0.3">
      <c r="A3512" s="41" t="s">
        <v>96</v>
      </c>
      <c r="B3512" s="19">
        <v>32786</v>
      </c>
    </row>
    <row r="3513" spans="1:2" x14ac:dyDescent="0.3">
      <c r="A3513" s="41" t="s">
        <v>100</v>
      </c>
      <c r="B3513" s="19">
        <v>100793</v>
      </c>
    </row>
    <row r="3514" spans="1:2" x14ac:dyDescent="0.3">
      <c r="A3514" s="40" t="s">
        <v>86</v>
      </c>
      <c r="B3514" s="19"/>
    </row>
    <row r="3515" spans="1:2" x14ac:dyDescent="0.3">
      <c r="A3515" s="41" t="s">
        <v>99</v>
      </c>
      <c r="B3515" s="19">
        <v>37620</v>
      </c>
    </row>
    <row r="3516" spans="1:2" x14ac:dyDescent="0.3">
      <c r="A3516" s="41" t="s">
        <v>97</v>
      </c>
      <c r="B3516" s="19">
        <v>73814</v>
      </c>
    </row>
    <row r="3517" spans="1:2" x14ac:dyDescent="0.3">
      <c r="A3517" s="41" t="s">
        <v>96</v>
      </c>
      <c r="B3517" s="19">
        <v>32190</v>
      </c>
    </row>
    <row r="3518" spans="1:2" x14ac:dyDescent="0.3">
      <c r="A3518" s="41" t="s">
        <v>100</v>
      </c>
      <c r="B3518" s="19">
        <v>64512</v>
      </c>
    </row>
    <row r="3519" spans="1:2" x14ac:dyDescent="0.3">
      <c r="A3519" s="40" t="s">
        <v>81</v>
      </c>
      <c r="B3519" s="19"/>
    </row>
    <row r="3520" spans="1:2" x14ac:dyDescent="0.3">
      <c r="A3520" s="41" t="s">
        <v>99</v>
      </c>
      <c r="B3520" s="19">
        <v>47250</v>
      </c>
    </row>
    <row r="3521" spans="1:2" x14ac:dyDescent="0.3">
      <c r="A3521" s="41" t="s">
        <v>97</v>
      </c>
      <c r="B3521" s="19">
        <v>76752</v>
      </c>
    </row>
    <row r="3522" spans="1:2" x14ac:dyDescent="0.3">
      <c r="A3522" s="41" t="s">
        <v>98</v>
      </c>
      <c r="B3522" s="19">
        <v>28688</v>
      </c>
    </row>
    <row r="3523" spans="1:2" x14ac:dyDescent="0.3">
      <c r="A3523" s="41" t="s">
        <v>96</v>
      </c>
      <c r="B3523" s="19">
        <v>45582</v>
      </c>
    </row>
    <row r="3524" spans="1:2" x14ac:dyDescent="0.3">
      <c r="A3524" s="41" t="s">
        <v>100</v>
      </c>
      <c r="B3524" s="19">
        <v>89919</v>
      </c>
    </row>
    <row r="3525" spans="1:2" x14ac:dyDescent="0.3">
      <c r="A3525" s="40" t="s">
        <v>94</v>
      </c>
      <c r="B3525" s="19"/>
    </row>
    <row r="3526" spans="1:2" x14ac:dyDescent="0.3">
      <c r="A3526" s="41" t="s">
        <v>99</v>
      </c>
      <c r="B3526" s="19">
        <v>249018</v>
      </c>
    </row>
    <row r="3527" spans="1:2" x14ac:dyDescent="0.3">
      <c r="A3527" s="41" t="s">
        <v>97</v>
      </c>
      <c r="B3527" s="19">
        <v>252654</v>
      </c>
    </row>
    <row r="3528" spans="1:2" x14ac:dyDescent="0.3">
      <c r="A3528" s="41" t="s">
        <v>96</v>
      </c>
      <c r="B3528" s="19">
        <v>280314</v>
      </c>
    </row>
    <row r="3529" spans="1:2" x14ac:dyDescent="0.3">
      <c r="A3529" s="41" t="s">
        <v>100</v>
      </c>
      <c r="B3529" s="19">
        <v>248400</v>
      </c>
    </row>
    <row r="3530" spans="1:2" x14ac:dyDescent="0.3">
      <c r="A3530" s="39">
        <v>45635</v>
      </c>
      <c r="B3530" s="19">
        <v>5935425</v>
      </c>
    </row>
    <row r="3531" spans="1:2" x14ac:dyDescent="0.3">
      <c r="A3531" s="40" t="s">
        <v>95</v>
      </c>
      <c r="B3531" s="19"/>
    </row>
    <row r="3532" spans="1:2" x14ac:dyDescent="0.3">
      <c r="A3532" s="41" t="s">
        <v>97</v>
      </c>
      <c r="B3532" s="19">
        <v>58848</v>
      </c>
    </row>
    <row r="3533" spans="1:2" x14ac:dyDescent="0.3">
      <c r="A3533" s="41" t="s">
        <v>96</v>
      </c>
      <c r="B3533" s="19">
        <v>75660</v>
      </c>
    </row>
    <row r="3534" spans="1:2" x14ac:dyDescent="0.3">
      <c r="A3534" s="41" t="s">
        <v>100</v>
      </c>
      <c r="B3534" s="19">
        <v>72629</v>
      </c>
    </row>
    <row r="3535" spans="1:2" x14ac:dyDescent="0.3">
      <c r="A3535" s="40" t="s">
        <v>80</v>
      </c>
      <c r="B3535" s="19"/>
    </row>
    <row r="3536" spans="1:2" x14ac:dyDescent="0.3">
      <c r="A3536" s="41" t="s">
        <v>99</v>
      </c>
      <c r="B3536" s="19">
        <v>57288</v>
      </c>
    </row>
    <row r="3537" spans="1:2" x14ac:dyDescent="0.3">
      <c r="A3537" s="41" t="s">
        <v>97</v>
      </c>
      <c r="B3537" s="19">
        <v>83979</v>
      </c>
    </row>
    <row r="3538" spans="1:2" x14ac:dyDescent="0.3">
      <c r="A3538" s="41" t="s">
        <v>98</v>
      </c>
      <c r="B3538" s="19">
        <v>27492</v>
      </c>
    </row>
    <row r="3539" spans="1:2" x14ac:dyDescent="0.3">
      <c r="A3539" s="41" t="s">
        <v>96</v>
      </c>
      <c r="B3539" s="19">
        <v>36110</v>
      </c>
    </row>
    <row r="3540" spans="1:2" x14ac:dyDescent="0.3">
      <c r="A3540" s="41" t="s">
        <v>100</v>
      </c>
      <c r="B3540" s="19">
        <v>87300</v>
      </c>
    </row>
    <row r="3541" spans="1:2" x14ac:dyDescent="0.3">
      <c r="A3541" s="40" t="s">
        <v>88</v>
      </c>
      <c r="B3541" s="19"/>
    </row>
    <row r="3542" spans="1:2" x14ac:dyDescent="0.3">
      <c r="A3542" s="41" t="s">
        <v>99</v>
      </c>
      <c r="B3542" s="19">
        <v>67620</v>
      </c>
    </row>
    <row r="3543" spans="1:2" x14ac:dyDescent="0.3">
      <c r="A3543" s="41" t="s">
        <v>97</v>
      </c>
      <c r="B3543" s="19">
        <v>79950</v>
      </c>
    </row>
    <row r="3544" spans="1:2" x14ac:dyDescent="0.3">
      <c r="A3544" s="41" t="s">
        <v>98</v>
      </c>
      <c r="B3544" s="19">
        <v>24396</v>
      </c>
    </row>
    <row r="3545" spans="1:2" x14ac:dyDescent="0.3">
      <c r="A3545" s="41" t="s">
        <v>96</v>
      </c>
      <c r="B3545" s="19">
        <v>38664</v>
      </c>
    </row>
    <row r="3546" spans="1:2" x14ac:dyDescent="0.3">
      <c r="A3546" s="41" t="s">
        <v>100</v>
      </c>
      <c r="B3546" s="19">
        <v>71001</v>
      </c>
    </row>
    <row r="3547" spans="1:2" x14ac:dyDescent="0.3">
      <c r="A3547" s="40" t="s">
        <v>92</v>
      </c>
      <c r="B3547" s="19"/>
    </row>
    <row r="3548" spans="1:2" x14ac:dyDescent="0.3">
      <c r="A3548" s="41" t="s">
        <v>99</v>
      </c>
      <c r="B3548" s="19">
        <v>239895</v>
      </c>
    </row>
    <row r="3549" spans="1:2" x14ac:dyDescent="0.3">
      <c r="A3549" s="41" t="s">
        <v>97</v>
      </c>
      <c r="B3549" s="19">
        <v>327732</v>
      </c>
    </row>
    <row r="3550" spans="1:2" x14ac:dyDescent="0.3">
      <c r="A3550" s="41" t="s">
        <v>96</v>
      </c>
      <c r="B3550" s="19">
        <v>320311</v>
      </c>
    </row>
    <row r="3551" spans="1:2" x14ac:dyDescent="0.3">
      <c r="A3551" s="41" t="s">
        <v>100</v>
      </c>
      <c r="B3551" s="19">
        <v>281772</v>
      </c>
    </row>
    <row r="3552" spans="1:2" x14ac:dyDescent="0.3">
      <c r="A3552" s="40" t="s">
        <v>93</v>
      </c>
      <c r="B3552" s="19"/>
    </row>
    <row r="3553" spans="1:2" x14ac:dyDescent="0.3">
      <c r="A3553" s="41" t="s">
        <v>99</v>
      </c>
      <c r="B3553" s="19">
        <v>213774</v>
      </c>
    </row>
    <row r="3554" spans="1:2" x14ac:dyDescent="0.3">
      <c r="A3554" s="41" t="s">
        <v>97</v>
      </c>
      <c r="B3554" s="19">
        <v>281600</v>
      </c>
    </row>
    <row r="3555" spans="1:2" x14ac:dyDescent="0.3">
      <c r="A3555" s="41" t="s">
        <v>96</v>
      </c>
      <c r="B3555" s="19">
        <v>261611</v>
      </c>
    </row>
    <row r="3556" spans="1:2" x14ac:dyDescent="0.3">
      <c r="A3556" s="41" t="s">
        <v>100</v>
      </c>
      <c r="B3556" s="19">
        <v>266864</v>
      </c>
    </row>
    <row r="3557" spans="1:2" x14ac:dyDescent="0.3">
      <c r="A3557" s="40" t="s">
        <v>89</v>
      </c>
      <c r="B3557" s="19"/>
    </row>
    <row r="3558" spans="1:2" x14ac:dyDescent="0.3">
      <c r="A3558" s="41" t="s">
        <v>99</v>
      </c>
      <c r="B3558" s="19">
        <v>43862</v>
      </c>
    </row>
    <row r="3559" spans="1:2" x14ac:dyDescent="0.3">
      <c r="A3559" s="41" t="s">
        <v>97</v>
      </c>
      <c r="B3559" s="19">
        <v>60520</v>
      </c>
    </row>
    <row r="3560" spans="1:2" x14ac:dyDescent="0.3">
      <c r="A3560" s="41" t="s">
        <v>98</v>
      </c>
      <c r="B3560" s="19">
        <v>19902</v>
      </c>
    </row>
    <row r="3561" spans="1:2" x14ac:dyDescent="0.3">
      <c r="A3561" s="41" t="s">
        <v>96</v>
      </c>
      <c r="B3561" s="19">
        <v>28888</v>
      </c>
    </row>
    <row r="3562" spans="1:2" x14ac:dyDescent="0.3">
      <c r="A3562" s="41" t="s">
        <v>100</v>
      </c>
      <c r="B3562" s="19">
        <v>71685</v>
      </c>
    </row>
    <row r="3563" spans="1:2" x14ac:dyDescent="0.3">
      <c r="A3563" s="40" t="s">
        <v>84</v>
      </c>
      <c r="B3563" s="19"/>
    </row>
    <row r="3564" spans="1:2" x14ac:dyDescent="0.3">
      <c r="A3564" s="41" t="s">
        <v>99</v>
      </c>
      <c r="B3564" s="19">
        <v>46725</v>
      </c>
    </row>
    <row r="3565" spans="1:2" x14ac:dyDescent="0.3">
      <c r="A3565" s="41" t="s">
        <v>97</v>
      </c>
      <c r="B3565" s="19">
        <v>77740</v>
      </c>
    </row>
    <row r="3566" spans="1:2" x14ac:dyDescent="0.3">
      <c r="A3566" s="41" t="s">
        <v>98</v>
      </c>
      <c r="B3566" s="19">
        <v>26772</v>
      </c>
    </row>
    <row r="3567" spans="1:2" x14ac:dyDescent="0.3">
      <c r="A3567" s="41" t="s">
        <v>96</v>
      </c>
      <c r="B3567" s="19">
        <v>30576</v>
      </c>
    </row>
    <row r="3568" spans="1:2" x14ac:dyDescent="0.3">
      <c r="A3568" s="41" t="s">
        <v>100</v>
      </c>
      <c r="B3568" s="19">
        <v>74124</v>
      </c>
    </row>
    <row r="3569" spans="1:2" x14ac:dyDescent="0.3">
      <c r="A3569" s="40" t="s">
        <v>82</v>
      </c>
      <c r="B3569" s="19"/>
    </row>
    <row r="3570" spans="1:2" x14ac:dyDescent="0.3">
      <c r="A3570" s="41" t="s">
        <v>99</v>
      </c>
      <c r="B3570" s="19">
        <v>64675</v>
      </c>
    </row>
    <row r="3571" spans="1:2" x14ac:dyDescent="0.3">
      <c r="A3571" s="41" t="s">
        <v>97</v>
      </c>
      <c r="B3571" s="19">
        <v>95432</v>
      </c>
    </row>
    <row r="3572" spans="1:2" x14ac:dyDescent="0.3">
      <c r="A3572" s="41" t="s">
        <v>98</v>
      </c>
      <c r="B3572" s="19">
        <v>28224</v>
      </c>
    </row>
    <row r="3573" spans="1:2" x14ac:dyDescent="0.3">
      <c r="A3573" s="41" t="s">
        <v>96</v>
      </c>
      <c r="B3573" s="19">
        <v>37296</v>
      </c>
    </row>
    <row r="3574" spans="1:2" x14ac:dyDescent="0.3">
      <c r="A3574" s="41" t="s">
        <v>100</v>
      </c>
      <c r="B3574" s="19">
        <v>89001</v>
      </c>
    </row>
    <row r="3575" spans="1:2" x14ac:dyDescent="0.3">
      <c r="A3575" s="40" t="s">
        <v>83</v>
      </c>
      <c r="B3575" s="19"/>
    </row>
    <row r="3576" spans="1:2" x14ac:dyDescent="0.3">
      <c r="A3576" s="41" t="s">
        <v>99</v>
      </c>
      <c r="B3576" s="19">
        <v>59532</v>
      </c>
    </row>
    <row r="3577" spans="1:2" x14ac:dyDescent="0.3">
      <c r="A3577" s="41" t="s">
        <v>97</v>
      </c>
      <c r="B3577" s="19">
        <v>91492</v>
      </c>
    </row>
    <row r="3578" spans="1:2" x14ac:dyDescent="0.3">
      <c r="A3578" s="41" t="s">
        <v>96</v>
      </c>
      <c r="B3578" s="19">
        <v>44891</v>
      </c>
    </row>
    <row r="3579" spans="1:2" x14ac:dyDescent="0.3">
      <c r="A3579" s="41" t="s">
        <v>100</v>
      </c>
      <c r="B3579" s="19">
        <v>92204</v>
      </c>
    </row>
    <row r="3580" spans="1:2" x14ac:dyDescent="0.3">
      <c r="A3580" s="40" t="s">
        <v>87</v>
      </c>
      <c r="B3580" s="19"/>
    </row>
    <row r="3581" spans="1:2" x14ac:dyDescent="0.3">
      <c r="A3581" s="41" t="s">
        <v>99</v>
      </c>
      <c r="B3581" s="19">
        <v>47120</v>
      </c>
    </row>
    <row r="3582" spans="1:2" x14ac:dyDescent="0.3">
      <c r="A3582" s="41" t="s">
        <v>97</v>
      </c>
      <c r="B3582" s="19">
        <v>77792</v>
      </c>
    </row>
    <row r="3583" spans="1:2" x14ac:dyDescent="0.3">
      <c r="A3583" s="41" t="s">
        <v>98</v>
      </c>
      <c r="B3583" s="19">
        <v>28324</v>
      </c>
    </row>
    <row r="3584" spans="1:2" x14ac:dyDescent="0.3">
      <c r="A3584" s="41" t="s">
        <v>96</v>
      </c>
      <c r="B3584" s="19">
        <v>38994</v>
      </c>
    </row>
    <row r="3585" spans="1:2" x14ac:dyDescent="0.3">
      <c r="A3585" s="41" t="s">
        <v>100</v>
      </c>
      <c r="B3585" s="19">
        <v>72912</v>
      </c>
    </row>
    <row r="3586" spans="1:2" x14ac:dyDescent="0.3">
      <c r="A3586" s="40" t="s">
        <v>86</v>
      </c>
      <c r="B3586" s="19"/>
    </row>
    <row r="3587" spans="1:2" x14ac:dyDescent="0.3">
      <c r="A3587" s="41" t="s">
        <v>99</v>
      </c>
      <c r="B3587" s="19">
        <v>40420</v>
      </c>
    </row>
    <row r="3588" spans="1:2" x14ac:dyDescent="0.3">
      <c r="A3588" s="41" t="s">
        <v>97</v>
      </c>
      <c r="B3588" s="19">
        <v>54096</v>
      </c>
    </row>
    <row r="3589" spans="1:2" x14ac:dyDescent="0.3">
      <c r="A3589" s="41" t="s">
        <v>96</v>
      </c>
      <c r="B3589" s="19">
        <v>27258</v>
      </c>
    </row>
    <row r="3590" spans="1:2" x14ac:dyDescent="0.3">
      <c r="A3590" s="41" t="s">
        <v>100</v>
      </c>
      <c r="B3590" s="19">
        <v>65620</v>
      </c>
    </row>
    <row r="3591" spans="1:2" x14ac:dyDescent="0.3">
      <c r="A3591" s="40" t="s">
        <v>81</v>
      </c>
      <c r="B3591" s="19"/>
    </row>
    <row r="3592" spans="1:2" x14ac:dyDescent="0.3">
      <c r="A3592" s="41" t="s">
        <v>99</v>
      </c>
      <c r="B3592" s="19">
        <v>66462</v>
      </c>
    </row>
    <row r="3593" spans="1:2" x14ac:dyDescent="0.3">
      <c r="A3593" s="41" t="s">
        <v>97</v>
      </c>
      <c r="B3593" s="19">
        <v>109242</v>
      </c>
    </row>
    <row r="3594" spans="1:2" x14ac:dyDescent="0.3">
      <c r="A3594" s="41" t="s">
        <v>98</v>
      </c>
      <c r="B3594" s="19">
        <v>27300</v>
      </c>
    </row>
    <row r="3595" spans="1:2" x14ac:dyDescent="0.3">
      <c r="A3595" s="41" t="s">
        <v>96</v>
      </c>
      <c r="B3595" s="19">
        <v>41472</v>
      </c>
    </row>
    <row r="3596" spans="1:2" x14ac:dyDescent="0.3">
      <c r="A3596" s="41" t="s">
        <v>100</v>
      </c>
      <c r="B3596" s="19">
        <v>79872</v>
      </c>
    </row>
    <row r="3597" spans="1:2" x14ac:dyDescent="0.3">
      <c r="A3597" s="40" t="s">
        <v>94</v>
      </c>
      <c r="B3597" s="19"/>
    </row>
    <row r="3598" spans="1:2" x14ac:dyDescent="0.3">
      <c r="A3598" s="41" t="s">
        <v>99</v>
      </c>
      <c r="B3598" s="19">
        <v>222552</v>
      </c>
    </row>
    <row r="3599" spans="1:2" x14ac:dyDescent="0.3">
      <c r="A3599" s="41" t="s">
        <v>97</v>
      </c>
      <c r="B3599" s="19">
        <v>248900</v>
      </c>
    </row>
    <row r="3600" spans="1:2" x14ac:dyDescent="0.3">
      <c r="A3600" s="41" t="s">
        <v>96</v>
      </c>
      <c r="B3600" s="19">
        <v>320540</v>
      </c>
    </row>
    <row r="3601" spans="1:2" x14ac:dyDescent="0.3">
      <c r="A3601" s="41" t="s">
        <v>100</v>
      </c>
      <c r="B3601" s="19">
        <v>308512</v>
      </c>
    </row>
    <row r="3602" spans="1:2" x14ac:dyDescent="0.3">
      <c r="A3602" s="39">
        <v>45642</v>
      </c>
      <c r="B3602" s="19">
        <v>6031776</v>
      </c>
    </row>
    <row r="3603" spans="1:2" x14ac:dyDescent="0.3">
      <c r="A3603" s="40" t="s">
        <v>95</v>
      </c>
      <c r="B3603" s="19"/>
    </row>
    <row r="3604" spans="1:2" x14ac:dyDescent="0.3">
      <c r="A3604" s="41" t="s">
        <v>97</v>
      </c>
      <c r="B3604" s="19">
        <v>67540</v>
      </c>
    </row>
    <row r="3605" spans="1:2" x14ac:dyDescent="0.3">
      <c r="A3605" s="41" t="s">
        <v>96</v>
      </c>
      <c r="B3605" s="19">
        <v>71960</v>
      </c>
    </row>
    <row r="3606" spans="1:2" x14ac:dyDescent="0.3">
      <c r="A3606" s="41" t="s">
        <v>100</v>
      </c>
      <c r="B3606" s="19">
        <v>65137</v>
      </c>
    </row>
    <row r="3607" spans="1:2" x14ac:dyDescent="0.3">
      <c r="A3607" s="40" t="s">
        <v>80</v>
      </c>
      <c r="B3607" s="19"/>
    </row>
    <row r="3608" spans="1:2" x14ac:dyDescent="0.3">
      <c r="A3608" s="41" t="s">
        <v>99</v>
      </c>
      <c r="B3608" s="19">
        <v>55815</v>
      </c>
    </row>
    <row r="3609" spans="1:2" x14ac:dyDescent="0.3">
      <c r="A3609" s="41" t="s">
        <v>97</v>
      </c>
      <c r="B3609" s="19">
        <v>83956</v>
      </c>
    </row>
    <row r="3610" spans="1:2" x14ac:dyDescent="0.3">
      <c r="A3610" s="41" t="s">
        <v>98</v>
      </c>
      <c r="B3610" s="19">
        <v>30674</v>
      </c>
    </row>
    <row r="3611" spans="1:2" x14ac:dyDescent="0.3">
      <c r="A3611" s="41" t="s">
        <v>96</v>
      </c>
      <c r="B3611" s="19">
        <v>38115</v>
      </c>
    </row>
    <row r="3612" spans="1:2" x14ac:dyDescent="0.3">
      <c r="A3612" s="41" t="s">
        <v>100</v>
      </c>
      <c r="B3612" s="19">
        <v>66822</v>
      </c>
    </row>
    <row r="3613" spans="1:2" x14ac:dyDescent="0.3">
      <c r="A3613" s="40" t="s">
        <v>88</v>
      </c>
      <c r="B3613" s="19"/>
    </row>
    <row r="3614" spans="1:2" x14ac:dyDescent="0.3">
      <c r="A3614" s="41" t="s">
        <v>99</v>
      </c>
      <c r="B3614" s="19">
        <v>54649</v>
      </c>
    </row>
    <row r="3615" spans="1:2" x14ac:dyDescent="0.3">
      <c r="A3615" s="41" t="s">
        <v>97</v>
      </c>
      <c r="B3615" s="19">
        <v>74778</v>
      </c>
    </row>
    <row r="3616" spans="1:2" x14ac:dyDescent="0.3">
      <c r="A3616" s="41" t="s">
        <v>98</v>
      </c>
      <c r="B3616" s="19">
        <v>23976</v>
      </c>
    </row>
    <row r="3617" spans="1:2" x14ac:dyDescent="0.3">
      <c r="A3617" s="41" t="s">
        <v>96</v>
      </c>
      <c r="B3617" s="19">
        <v>33110</v>
      </c>
    </row>
    <row r="3618" spans="1:2" x14ac:dyDescent="0.3">
      <c r="A3618" s="41" t="s">
        <v>100</v>
      </c>
      <c r="B3618" s="19">
        <v>69759</v>
      </c>
    </row>
    <row r="3619" spans="1:2" x14ac:dyDescent="0.3">
      <c r="A3619" s="40" t="s">
        <v>92</v>
      </c>
      <c r="B3619" s="19"/>
    </row>
    <row r="3620" spans="1:2" x14ac:dyDescent="0.3">
      <c r="A3620" s="41" t="s">
        <v>99</v>
      </c>
      <c r="B3620" s="19">
        <v>237468</v>
      </c>
    </row>
    <row r="3621" spans="1:2" x14ac:dyDescent="0.3">
      <c r="A3621" s="41" t="s">
        <v>97</v>
      </c>
      <c r="B3621" s="19">
        <v>315720</v>
      </c>
    </row>
    <row r="3622" spans="1:2" x14ac:dyDescent="0.3">
      <c r="A3622" s="41" t="s">
        <v>96</v>
      </c>
      <c r="B3622" s="19">
        <v>301400</v>
      </c>
    </row>
    <row r="3623" spans="1:2" x14ac:dyDescent="0.3">
      <c r="A3623" s="41" t="s">
        <v>100</v>
      </c>
      <c r="B3623" s="19">
        <v>285390</v>
      </c>
    </row>
    <row r="3624" spans="1:2" x14ac:dyDescent="0.3">
      <c r="A3624" s="40" t="s">
        <v>93</v>
      </c>
      <c r="B3624" s="19"/>
    </row>
    <row r="3625" spans="1:2" x14ac:dyDescent="0.3">
      <c r="A3625" s="41" t="s">
        <v>99</v>
      </c>
      <c r="B3625" s="19">
        <v>257838</v>
      </c>
    </row>
    <row r="3626" spans="1:2" x14ac:dyDescent="0.3">
      <c r="A3626" s="41" t="s">
        <v>97</v>
      </c>
      <c r="B3626" s="19">
        <v>284704</v>
      </c>
    </row>
    <row r="3627" spans="1:2" x14ac:dyDescent="0.3">
      <c r="A3627" s="41" t="s">
        <v>96</v>
      </c>
      <c r="B3627" s="19">
        <v>322200</v>
      </c>
    </row>
    <row r="3628" spans="1:2" x14ac:dyDescent="0.3">
      <c r="A3628" s="41" t="s">
        <v>100</v>
      </c>
      <c r="B3628" s="19">
        <v>292410</v>
      </c>
    </row>
    <row r="3629" spans="1:2" x14ac:dyDescent="0.3">
      <c r="A3629" s="40" t="s">
        <v>89</v>
      </c>
      <c r="B3629" s="19"/>
    </row>
    <row r="3630" spans="1:2" x14ac:dyDescent="0.3">
      <c r="A3630" s="41" t="s">
        <v>99</v>
      </c>
      <c r="B3630" s="19">
        <v>47840</v>
      </c>
    </row>
    <row r="3631" spans="1:2" x14ac:dyDescent="0.3">
      <c r="A3631" s="41" t="s">
        <v>97</v>
      </c>
      <c r="B3631" s="19">
        <v>80550</v>
      </c>
    </row>
    <row r="3632" spans="1:2" x14ac:dyDescent="0.3">
      <c r="A3632" s="41" t="s">
        <v>98</v>
      </c>
      <c r="B3632" s="19">
        <v>21204</v>
      </c>
    </row>
    <row r="3633" spans="1:2" x14ac:dyDescent="0.3">
      <c r="A3633" s="41" t="s">
        <v>96</v>
      </c>
      <c r="B3633" s="19">
        <v>37200</v>
      </c>
    </row>
    <row r="3634" spans="1:2" x14ac:dyDescent="0.3">
      <c r="A3634" s="41" t="s">
        <v>100</v>
      </c>
      <c r="B3634" s="19">
        <v>66729</v>
      </c>
    </row>
    <row r="3635" spans="1:2" x14ac:dyDescent="0.3">
      <c r="A3635" s="40" t="s">
        <v>84</v>
      </c>
      <c r="B3635" s="19"/>
    </row>
    <row r="3636" spans="1:2" x14ac:dyDescent="0.3">
      <c r="A3636" s="41" t="s">
        <v>99</v>
      </c>
      <c r="B3636" s="19">
        <v>47614</v>
      </c>
    </row>
    <row r="3637" spans="1:2" x14ac:dyDescent="0.3">
      <c r="A3637" s="41" t="s">
        <v>97</v>
      </c>
      <c r="B3637" s="19">
        <v>74670</v>
      </c>
    </row>
    <row r="3638" spans="1:2" x14ac:dyDescent="0.3">
      <c r="A3638" s="41" t="s">
        <v>98</v>
      </c>
      <c r="B3638" s="19">
        <v>27225</v>
      </c>
    </row>
    <row r="3639" spans="1:2" x14ac:dyDescent="0.3">
      <c r="A3639" s="41" t="s">
        <v>96</v>
      </c>
      <c r="B3639" s="19">
        <v>30962</v>
      </c>
    </row>
    <row r="3640" spans="1:2" x14ac:dyDescent="0.3">
      <c r="A3640" s="41" t="s">
        <v>100</v>
      </c>
      <c r="B3640" s="19">
        <v>92486</v>
      </c>
    </row>
    <row r="3641" spans="1:2" x14ac:dyDescent="0.3">
      <c r="A3641" s="40" t="s">
        <v>82</v>
      </c>
      <c r="B3641" s="19"/>
    </row>
    <row r="3642" spans="1:2" x14ac:dyDescent="0.3">
      <c r="A3642" s="41" t="s">
        <v>99</v>
      </c>
      <c r="B3642" s="19">
        <v>68460</v>
      </c>
    </row>
    <row r="3643" spans="1:2" x14ac:dyDescent="0.3">
      <c r="A3643" s="41" t="s">
        <v>97</v>
      </c>
      <c r="B3643" s="19">
        <v>77517</v>
      </c>
    </row>
    <row r="3644" spans="1:2" x14ac:dyDescent="0.3">
      <c r="A3644" s="41" t="s">
        <v>98</v>
      </c>
      <c r="B3644" s="19">
        <v>36180</v>
      </c>
    </row>
    <row r="3645" spans="1:2" x14ac:dyDescent="0.3">
      <c r="A3645" s="41" t="s">
        <v>96</v>
      </c>
      <c r="B3645" s="19">
        <v>40414</v>
      </c>
    </row>
    <row r="3646" spans="1:2" x14ac:dyDescent="0.3">
      <c r="A3646" s="41" t="s">
        <v>100</v>
      </c>
      <c r="B3646" s="19">
        <v>83840</v>
      </c>
    </row>
    <row r="3647" spans="1:2" x14ac:dyDescent="0.3">
      <c r="A3647" s="40" t="s">
        <v>83</v>
      </c>
      <c r="B3647" s="19"/>
    </row>
    <row r="3648" spans="1:2" x14ac:dyDescent="0.3">
      <c r="A3648" s="41" t="s">
        <v>99</v>
      </c>
      <c r="B3648" s="19">
        <v>73440</v>
      </c>
    </row>
    <row r="3649" spans="1:2" x14ac:dyDescent="0.3">
      <c r="A3649" s="41" t="s">
        <v>97</v>
      </c>
      <c r="B3649" s="19">
        <v>100820</v>
      </c>
    </row>
    <row r="3650" spans="1:2" x14ac:dyDescent="0.3">
      <c r="A3650" s="41" t="s">
        <v>96</v>
      </c>
      <c r="B3650" s="19">
        <v>43778</v>
      </c>
    </row>
    <row r="3651" spans="1:2" x14ac:dyDescent="0.3">
      <c r="A3651" s="41" t="s">
        <v>100</v>
      </c>
      <c r="B3651" s="19">
        <v>105492</v>
      </c>
    </row>
    <row r="3652" spans="1:2" x14ac:dyDescent="0.3">
      <c r="A3652" s="40" t="s">
        <v>87</v>
      </c>
      <c r="B3652" s="19"/>
    </row>
    <row r="3653" spans="1:2" x14ac:dyDescent="0.3">
      <c r="A3653" s="41" t="s">
        <v>99</v>
      </c>
      <c r="B3653" s="19">
        <v>51456</v>
      </c>
    </row>
    <row r="3654" spans="1:2" x14ac:dyDescent="0.3">
      <c r="A3654" s="41" t="s">
        <v>97</v>
      </c>
      <c r="B3654" s="19">
        <v>90321</v>
      </c>
    </row>
    <row r="3655" spans="1:2" x14ac:dyDescent="0.3">
      <c r="A3655" s="41" t="s">
        <v>98</v>
      </c>
      <c r="B3655" s="19">
        <v>22932</v>
      </c>
    </row>
    <row r="3656" spans="1:2" x14ac:dyDescent="0.3">
      <c r="A3656" s="41" t="s">
        <v>96</v>
      </c>
      <c r="B3656" s="19">
        <v>35502</v>
      </c>
    </row>
    <row r="3657" spans="1:2" x14ac:dyDescent="0.3">
      <c r="A3657" s="41" t="s">
        <v>100</v>
      </c>
      <c r="B3657" s="19">
        <v>100254</v>
      </c>
    </row>
    <row r="3658" spans="1:2" x14ac:dyDescent="0.3">
      <c r="A3658" s="40" t="s">
        <v>86</v>
      </c>
      <c r="B3658" s="19"/>
    </row>
    <row r="3659" spans="1:2" x14ac:dyDescent="0.3">
      <c r="A3659" s="41" t="s">
        <v>99</v>
      </c>
      <c r="B3659" s="19">
        <v>44807</v>
      </c>
    </row>
    <row r="3660" spans="1:2" x14ac:dyDescent="0.3">
      <c r="A3660" s="41" t="s">
        <v>97</v>
      </c>
      <c r="B3660" s="19">
        <v>71309</v>
      </c>
    </row>
    <row r="3661" spans="1:2" x14ac:dyDescent="0.3">
      <c r="A3661" s="41" t="s">
        <v>96</v>
      </c>
      <c r="B3661" s="19">
        <v>28875</v>
      </c>
    </row>
    <row r="3662" spans="1:2" x14ac:dyDescent="0.3">
      <c r="A3662" s="41" t="s">
        <v>100</v>
      </c>
      <c r="B3662" s="19">
        <v>55263</v>
      </c>
    </row>
    <row r="3663" spans="1:2" x14ac:dyDescent="0.3">
      <c r="A3663" s="40" t="s">
        <v>81</v>
      </c>
      <c r="B3663" s="19"/>
    </row>
    <row r="3664" spans="1:2" x14ac:dyDescent="0.3">
      <c r="A3664" s="41" t="s">
        <v>99</v>
      </c>
      <c r="B3664" s="19">
        <v>58404</v>
      </c>
    </row>
    <row r="3665" spans="1:2" x14ac:dyDescent="0.3">
      <c r="A3665" s="41" t="s">
        <v>97</v>
      </c>
      <c r="B3665" s="19">
        <v>104470</v>
      </c>
    </row>
    <row r="3666" spans="1:2" x14ac:dyDescent="0.3">
      <c r="A3666" s="41" t="s">
        <v>98</v>
      </c>
      <c r="B3666" s="19">
        <v>31752</v>
      </c>
    </row>
    <row r="3667" spans="1:2" x14ac:dyDescent="0.3">
      <c r="A3667" s="41" t="s">
        <v>96</v>
      </c>
      <c r="B3667" s="19">
        <v>37030</v>
      </c>
    </row>
    <row r="3668" spans="1:2" x14ac:dyDescent="0.3">
      <c r="A3668" s="41" t="s">
        <v>100</v>
      </c>
      <c r="B3668" s="19">
        <v>76632</v>
      </c>
    </row>
    <row r="3669" spans="1:2" x14ac:dyDescent="0.3">
      <c r="A3669" s="40" t="s">
        <v>94</v>
      </c>
      <c r="B3669" s="19"/>
    </row>
    <row r="3670" spans="1:2" x14ac:dyDescent="0.3">
      <c r="A3670" s="41" t="s">
        <v>99</v>
      </c>
      <c r="B3670" s="19">
        <v>222640</v>
      </c>
    </row>
    <row r="3671" spans="1:2" x14ac:dyDescent="0.3">
      <c r="A3671" s="41" t="s">
        <v>97</v>
      </c>
      <c r="B3671" s="19">
        <v>242207</v>
      </c>
    </row>
    <row r="3672" spans="1:2" x14ac:dyDescent="0.3">
      <c r="A3672" s="41" t="s">
        <v>96</v>
      </c>
      <c r="B3672" s="19">
        <v>307560</v>
      </c>
    </row>
    <row r="3673" spans="1:2" x14ac:dyDescent="0.3">
      <c r="A3673" s="41" t="s">
        <v>100</v>
      </c>
      <c r="B3673" s="19">
        <v>260520</v>
      </c>
    </row>
    <row r="3674" spans="1:2" x14ac:dyDescent="0.3">
      <c r="A3674" s="39">
        <v>45649</v>
      </c>
      <c r="B3674" s="19">
        <v>5829253</v>
      </c>
    </row>
    <row r="3675" spans="1:2" x14ac:dyDescent="0.3">
      <c r="A3675" s="40" t="s">
        <v>95</v>
      </c>
      <c r="B3675" s="19"/>
    </row>
    <row r="3676" spans="1:2" x14ac:dyDescent="0.3">
      <c r="A3676" s="41" t="s">
        <v>97</v>
      </c>
      <c r="B3676" s="19">
        <v>66770</v>
      </c>
    </row>
    <row r="3677" spans="1:2" x14ac:dyDescent="0.3">
      <c r="A3677" s="41" t="s">
        <v>96</v>
      </c>
      <c r="B3677" s="19">
        <v>70345</v>
      </c>
    </row>
    <row r="3678" spans="1:2" x14ac:dyDescent="0.3">
      <c r="A3678" s="41" t="s">
        <v>100</v>
      </c>
      <c r="B3678" s="19">
        <v>69540</v>
      </c>
    </row>
    <row r="3679" spans="1:2" x14ac:dyDescent="0.3">
      <c r="A3679" s="40" t="s">
        <v>80</v>
      </c>
      <c r="B3679" s="19"/>
    </row>
    <row r="3680" spans="1:2" x14ac:dyDescent="0.3">
      <c r="A3680" s="41" t="s">
        <v>99</v>
      </c>
      <c r="B3680" s="19">
        <v>54468</v>
      </c>
    </row>
    <row r="3681" spans="1:2" x14ac:dyDescent="0.3">
      <c r="A3681" s="41" t="s">
        <v>97</v>
      </c>
      <c r="B3681" s="19">
        <v>77517</v>
      </c>
    </row>
    <row r="3682" spans="1:2" x14ac:dyDescent="0.3">
      <c r="A3682" s="41" t="s">
        <v>98</v>
      </c>
      <c r="B3682" s="19">
        <v>27632</v>
      </c>
    </row>
    <row r="3683" spans="1:2" x14ac:dyDescent="0.3">
      <c r="A3683" s="41" t="s">
        <v>96</v>
      </c>
      <c r="B3683" s="19">
        <v>34540</v>
      </c>
    </row>
    <row r="3684" spans="1:2" x14ac:dyDescent="0.3">
      <c r="A3684" s="41" t="s">
        <v>100</v>
      </c>
      <c r="B3684" s="19">
        <v>95734</v>
      </c>
    </row>
    <row r="3685" spans="1:2" x14ac:dyDescent="0.3">
      <c r="A3685" s="40" t="s">
        <v>88</v>
      </c>
      <c r="B3685" s="19"/>
    </row>
    <row r="3686" spans="1:2" x14ac:dyDescent="0.3">
      <c r="A3686" s="41" t="s">
        <v>99</v>
      </c>
      <c r="B3686" s="19">
        <v>66465</v>
      </c>
    </row>
    <row r="3687" spans="1:2" x14ac:dyDescent="0.3">
      <c r="A3687" s="41" t="s">
        <v>97</v>
      </c>
      <c r="B3687" s="19">
        <v>99630</v>
      </c>
    </row>
    <row r="3688" spans="1:2" x14ac:dyDescent="0.3">
      <c r="A3688" s="41" t="s">
        <v>98</v>
      </c>
      <c r="B3688" s="19">
        <v>24192</v>
      </c>
    </row>
    <row r="3689" spans="1:2" x14ac:dyDescent="0.3">
      <c r="A3689" s="41" t="s">
        <v>96</v>
      </c>
      <c r="B3689" s="19">
        <v>36550</v>
      </c>
    </row>
    <row r="3690" spans="1:2" x14ac:dyDescent="0.3">
      <c r="A3690" s="41" t="s">
        <v>100</v>
      </c>
      <c r="B3690" s="19">
        <v>72718</v>
      </c>
    </row>
    <row r="3691" spans="1:2" x14ac:dyDescent="0.3">
      <c r="A3691" s="40" t="s">
        <v>92</v>
      </c>
      <c r="B3691" s="19"/>
    </row>
    <row r="3692" spans="1:2" x14ac:dyDescent="0.3">
      <c r="A3692" s="41" t="s">
        <v>99</v>
      </c>
      <c r="B3692" s="19">
        <v>221441</v>
      </c>
    </row>
    <row r="3693" spans="1:2" x14ac:dyDescent="0.3">
      <c r="A3693" s="41" t="s">
        <v>97</v>
      </c>
      <c r="B3693" s="19">
        <v>273000</v>
      </c>
    </row>
    <row r="3694" spans="1:2" x14ac:dyDescent="0.3">
      <c r="A3694" s="41" t="s">
        <v>96</v>
      </c>
      <c r="B3694" s="19">
        <v>301345</v>
      </c>
    </row>
    <row r="3695" spans="1:2" x14ac:dyDescent="0.3">
      <c r="A3695" s="41" t="s">
        <v>100</v>
      </c>
      <c r="B3695" s="19">
        <v>248348</v>
      </c>
    </row>
    <row r="3696" spans="1:2" x14ac:dyDescent="0.3">
      <c r="A3696" s="40" t="s">
        <v>93</v>
      </c>
      <c r="B3696" s="19"/>
    </row>
    <row r="3697" spans="1:2" x14ac:dyDescent="0.3">
      <c r="A3697" s="41" t="s">
        <v>99</v>
      </c>
      <c r="B3697" s="19">
        <v>257054</v>
      </c>
    </row>
    <row r="3698" spans="1:2" x14ac:dyDescent="0.3">
      <c r="A3698" s="41" t="s">
        <v>97</v>
      </c>
      <c r="B3698" s="19">
        <v>245664</v>
      </c>
    </row>
    <row r="3699" spans="1:2" x14ac:dyDescent="0.3">
      <c r="A3699" s="41" t="s">
        <v>96</v>
      </c>
      <c r="B3699" s="19">
        <v>303981</v>
      </c>
    </row>
    <row r="3700" spans="1:2" x14ac:dyDescent="0.3">
      <c r="A3700" s="41" t="s">
        <v>100</v>
      </c>
      <c r="B3700" s="19">
        <v>298874</v>
      </c>
    </row>
    <row r="3701" spans="1:2" x14ac:dyDescent="0.3">
      <c r="A3701" s="40" t="s">
        <v>89</v>
      </c>
      <c r="B3701" s="19"/>
    </row>
    <row r="3702" spans="1:2" x14ac:dyDescent="0.3">
      <c r="A3702" s="41" t="s">
        <v>99</v>
      </c>
      <c r="B3702" s="19">
        <v>60424</v>
      </c>
    </row>
    <row r="3703" spans="1:2" x14ac:dyDescent="0.3">
      <c r="A3703" s="41" t="s">
        <v>97</v>
      </c>
      <c r="B3703" s="19">
        <v>68145</v>
      </c>
    </row>
    <row r="3704" spans="1:2" x14ac:dyDescent="0.3">
      <c r="A3704" s="41" t="s">
        <v>98</v>
      </c>
      <c r="B3704" s="19">
        <v>21275</v>
      </c>
    </row>
    <row r="3705" spans="1:2" x14ac:dyDescent="0.3">
      <c r="A3705" s="41" t="s">
        <v>96</v>
      </c>
      <c r="B3705" s="19">
        <v>33666</v>
      </c>
    </row>
    <row r="3706" spans="1:2" x14ac:dyDescent="0.3">
      <c r="A3706" s="41" t="s">
        <v>100</v>
      </c>
      <c r="B3706" s="19">
        <v>72624</v>
      </c>
    </row>
    <row r="3707" spans="1:2" x14ac:dyDescent="0.3">
      <c r="A3707" s="40" t="s">
        <v>84</v>
      </c>
      <c r="B3707" s="19"/>
    </row>
    <row r="3708" spans="1:2" x14ac:dyDescent="0.3">
      <c r="A3708" s="41" t="s">
        <v>99</v>
      </c>
      <c r="B3708" s="19">
        <v>48861</v>
      </c>
    </row>
    <row r="3709" spans="1:2" x14ac:dyDescent="0.3">
      <c r="A3709" s="41" t="s">
        <v>97</v>
      </c>
      <c r="B3709" s="19">
        <v>66286</v>
      </c>
    </row>
    <row r="3710" spans="1:2" x14ac:dyDescent="0.3">
      <c r="A3710" s="41" t="s">
        <v>98</v>
      </c>
      <c r="B3710" s="19">
        <v>25208</v>
      </c>
    </row>
    <row r="3711" spans="1:2" x14ac:dyDescent="0.3">
      <c r="A3711" s="41" t="s">
        <v>96</v>
      </c>
      <c r="B3711" s="19">
        <v>33000</v>
      </c>
    </row>
    <row r="3712" spans="1:2" x14ac:dyDescent="0.3">
      <c r="A3712" s="41" t="s">
        <v>100</v>
      </c>
      <c r="B3712" s="19">
        <v>70470</v>
      </c>
    </row>
    <row r="3713" spans="1:2" x14ac:dyDescent="0.3">
      <c r="A3713" s="40" t="s">
        <v>82</v>
      </c>
      <c r="B3713" s="19"/>
    </row>
    <row r="3714" spans="1:2" x14ac:dyDescent="0.3">
      <c r="A3714" s="41" t="s">
        <v>99</v>
      </c>
      <c r="B3714" s="19">
        <v>56744</v>
      </c>
    </row>
    <row r="3715" spans="1:2" x14ac:dyDescent="0.3">
      <c r="A3715" s="41" t="s">
        <v>97</v>
      </c>
      <c r="B3715" s="19">
        <v>102080</v>
      </c>
    </row>
    <row r="3716" spans="1:2" x14ac:dyDescent="0.3">
      <c r="A3716" s="41" t="s">
        <v>98</v>
      </c>
      <c r="B3716" s="19">
        <v>33864</v>
      </c>
    </row>
    <row r="3717" spans="1:2" x14ac:dyDescent="0.3">
      <c r="A3717" s="41" t="s">
        <v>96</v>
      </c>
      <c r="B3717" s="19">
        <v>35748</v>
      </c>
    </row>
    <row r="3718" spans="1:2" x14ac:dyDescent="0.3">
      <c r="A3718" s="41" t="s">
        <v>100</v>
      </c>
      <c r="B3718" s="19">
        <v>86618</v>
      </c>
    </row>
    <row r="3719" spans="1:2" x14ac:dyDescent="0.3">
      <c r="A3719" s="40" t="s">
        <v>83</v>
      </c>
      <c r="B3719" s="19"/>
    </row>
    <row r="3720" spans="1:2" x14ac:dyDescent="0.3">
      <c r="A3720" s="41" t="s">
        <v>99</v>
      </c>
      <c r="B3720" s="19">
        <v>62073</v>
      </c>
    </row>
    <row r="3721" spans="1:2" x14ac:dyDescent="0.3">
      <c r="A3721" s="41" t="s">
        <v>97</v>
      </c>
      <c r="B3721" s="19">
        <v>82368</v>
      </c>
    </row>
    <row r="3722" spans="1:2" x14ac:dyDescent="0.3">
      <c r="A3722" s="41" t="s">
        <v>96</v>
      </c>
      <c r="B3722" s="19">
        <v>44770</v>
      </c>
    </row>
    <row r="3723" spans="1:2" x14ac:dyDescent="0.3">
      <c r="A3723" s="41" t="s">
        <v>100</v>
      </c>
      <c r="B3723" s="19">
        <v>78942</v>
      </c>
    </row>
    <row r="3724" spans="1:2" x14ac:dyDescent="0.3">
      <c r="A3724" s="40" t="s">
        <v>87</v>
      </c>
      <c r="B3724" s="19"/>
    </row>
    <row r="3725" spans="1:2" x14ac:dyDescent="0.3">
      <c r="A3725" s="41" t="s">
        <v>99</v>
      </c>
      <c r="B3725" s="19">
        <v>50496</v>
      </c>
    </row>
    <row r="3726" spans="1:2" x14ac:dyDescent="0.3">
      <c r="A3726" s="41" t="s">
        <v>97</v>
      </c>
      <c r="B3726" s="19">
        <v>71424</v>
      </c>
    </row>
    <row r="3727" spans="1:2" x14ac:dyDescent="0.3">
      <c r="A3727" s="41" t="s">
        <v>98</v>
      </c>
      <c r="B3727" s="19">
        <v>22230</v>
      </c>
    </row>
    <row r="3728" spans="1:2" x14ac:dyDescent="0.3">
      <c r="A3728" s="41" t="s">
        <v>96</v>
      </c>
      <c r="B3728" s="19">
        <v>39780</v>
      </c>
    </row>
    <row r="3729" spans="1:2" x14ac:dyDescent="0.3">
      <c r="A3729" s="41" t="s">
        <v>100</v>
      </c>
      <c r="B3729" s="19">
        <v>67133</v>
      </c>
    </row>
    <row r="3730" spans="1:2" x14ac:dyDescent="0.3">
      <c r="A3730" s="40" t="s">
        <v>86</v>
      </c>
      <c r="B3730" s="19"/>
    </row>
    <row r="3731" spans="1:2" x14ac:dyDescent="0.3">
      <c r="A3731" s="41" t="s">
        <v>99</v>
      </c>
      <c r="B3731" s="19">
        <v>44032</v>
      </c>
    </row>
    <row r="3732" spans="1:2" x14ac:dyDescent="0.3">
      <c r="A3732" s="41" t="s">
        <v>97</v>
      </c>
      <c r="B3732" s="19">
        <v>63375</v>
      </c>
    </row>
    <row r="3733" spans="1:2" x14ac:dyDescent="0.3">
      <c r="A3733" s="41" t="s">
        <v>96</v>
      </c>
      <c r="B3733" s="19">
        <v>27984</v>
      </c>
    </row>
    <row r="3734" spans="1:2" x14ac:dyDescent="0.3">
      <c r="A3734" s="41" t="s">
        <v>100</v>
      </c>
      <c r="B3734" s="19">
        <v>60690</v>
      </c>
    </row>
    <row r="3735" spans="1:2" x14ac:dyDescent="0.3">
      <c r="A3735" s="40" t="s">
        <v>81</v>
      </c>
      <c r="B3735" s="19"/>
    </row>
    <row r="3736" spans="1:2" x14ac:dyDescent="0.3">
      <c r="A3736" s="41" t="s">
        <v>99</v>
      </c>
      <c r="B3736" s="19">
        <v>57377</v>
      </c>
    </row>
    <row r="3737" spans="1:2" x14ac:dyDescent="0.3">
      <c r="A3737" s="41" t="s">
        <v>97</v>
      </c>
      <c r="B3737" s="19">
        <v>103206</v>
      </c>
    </row>
    <row r="3738" spans="1:2" x14ac:dyDescent="0.3">
      <c r="A3738" s="41" t="s">
        <v>98</v>
      </c>
      <c r="B3738" s="19">
        <v>26244</v>
      </c>
    </row>
    <row r="3739" spans="1:2" x14ac:dyDescent="0.3">
      <c r="A3739" s="41" t="s">
        <v>96</v>
      </c>
      <c r="B3739" s="19">
        <v>33915</v>
      </c>
    </row>
    <row r="3740" spans="1:2" x14ac:dyDescent="0.3">
      <c r="A3740" s="41" t="s">
        <v>100</v>
      </c>
      <c r="B3740" s="19">
        <v>87672</v>
      </c>
    </row>
    <row r="3741" spans="1:2" x14ac:dyDescent="0.3">
      <c r="A3741" s="40" t="s">
        <v>94</v>
      </c>
      <c r="B3741" s="19"/>
    </row>
    <row r="3742" spans="1:2" x14ac:dyDescent="0.3">
      <c r="A3742" s="41" t="s">
        <v>99</v>
      </c>
      <c r="B3742" s="19">
        <v>255850</v>
      </c>
    </row>
    <row r="3743" spans="1:2" x14ac:dyDescent="0.3">
      <c r="A3743" s="41" t="s">
        <v>97</v>
      </c>
      <c r="B3743" s="19">
        <v>263781</v>
      </c>
    </row>
    <row r="3744" spans="1:2" x14ac:dyDescent="0.3">
      <c r="A3744" s="41" t="s">
        <v>96</v>
      </c>
      <c r="B3744" s="19">
        <v>265506</v>
      </c>
    </row>
    <row r="3745" spans="1:2" x14ac:dyDescent="0.3">
      <c r="A3745" s="41" t="s">
        <v>100</v>
      </c>
      <c r="B3745" s="19">
        <v>259584</v>
      </c>
    </row>
    <row r="3746" spans="1:2" x14ac:dyDescent="0.3">
      <c r="A3746" s="42" t="s">
        <v>384</v>
      </c>
      <c r="B3746" s="19">
        <v>328424955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BEA4A-A6D4-480D-A84C-3B46FB4EFB35}">
  <sheetPr codeName="Sheet13"/>
  <dimension ref="B2:C15"/>
  <sheetViews>
    <sheetView workbookViewId="0">
      <selection activeCell="F20" sqref="F20"/>
    </sheetView>
  </sheetViews>
  <sheetFormatPr defaultRowHeight="14.4" x14ac:dyDescent="0.3"/>
  <cols>
    <col min="1" max="1" width="8.88671875" style="2"/>
    <col min="2" max="2" width="12.5546875" style="2" bestFit="1" customWidth="1"/>
    <col min="3" max="3" width="22.44140625" style="2" bestFit="1" customWidth="1"/>
    <col min="4" max="16384" width="8.88671875" style="2"/>
  </cols>
  <sheetData>
    <row r="2" spans="2:3" x14ac:dyDescent="0.3">
      <c r="B2" s="2" t="s">
        <v>383</v>
      </c>
      <c r="C2" s="2" t="s">
        <v>385</v>
      </c>
    </row>
    <row r="3" spans="2:3" x14ac:dyDescent="0.3">
      <c r="B3" s="42" t="s">
        <v>390</v>
      </c>
      <c r="C3" s="19">
        <v>30299321</v>
      </c>
    </row>
    <row r="4" spans="2:3" x14ac:dyDescent="0.3">
      <c r="B4" s="42" t="s">
        <v>391</v>
      </c>
      <c r="C4" s="19">
        <v>24016595</v>
      </c>
    </row>
    <row r="5" spans="2:3" x14ac:dyDescent="0.3">
      <c r="B5" s="42" t="s">
        <v>392</v>
      </c>
      <c r="C5" s="19">
        <v>24122817</v>
      </c>
    </row>
    <row r="6" spans="2:3" x14ac:dyDescent="0.3">
      <c r="B6" s="42" t="s">
        <v>393</v>
      </c>
      <c r="C6" s="19">
        <v>29791810</v>
      </c>
    </row>
    <row r="7" spans="2:3" x14ac:dyDescent="0.3">
      <c r="B7" s="42" t="s">
        <v>394</v>
      </c>
      <c r="C7" s="19">
        <v>27038879</v>
      </c>
    </row>
    <row r="8" spans="2:3" x14ac:dyDescent="0.3">
      <c r="B8" s="42" t="s">
        <v>395</v>
      </c>
      <c r="C8" s="19">
        <v>28098561</v>
      </c>
    </row>
    <row r="9" spans="2:3" x14ac:dyDescent="0.3">
      <c r="B9" s="42" t="s">
        <v>396</v>
      </c>
      <c r="C9" s="19">
        <v>35240831</v>
      </c>
    </row>
    <row r="10" spans="2:3" x14ac:dyDescent="0.3">
      <c r="B10" s="42" t="s">
        <v>397</v>
      </c>
      <c r="C10" s="19">
        <v>28143028</v>
      </c>
    </row>
    <row r="11" spans="2:3" x14ac:dyDescent="0.3">
      <c r="B11" s="42" t="s">
        <v>398</v>
      </c>
      <c r="C11" s="19">
        <v>30185695</v>
      </c>
    </row>
    <row r="12" spans="2:3" x14ac:dyDescent="0.3">
      <c r="B12" s="42" t="s">
        <v>399</v>
      </c>
      <c r="C12" s="19">
        <v>23836624</v>
      </c>
    </row>
    <row r="13" spans="2:3" x14ac:dyDescent="0.3">
      <c r="B13" s="42" t="s">
        <v>400</v>
      </c>
      <c r="C13" s="19">
        <v>23824717</v>
      </c>
    </row>
    <row r="14" spans="2:3" x14ac:dyDescent="0.3">
      <c r="B14" s="42" t="s">
        <v>401</v>
      </c>
      <c r="C14" s="19">
        <v>23826077</v>
      </c>
    </row>
    <row r="15" spans="2:3" x14ac:dyDescent="0.3">
      <c r="B15" s="42" t="s">
        <v>384</v>
      </c>
      <c r="C15" s="19">
        <v>328424955</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B440A-5AD6-4486-8669-B306BC3AEAE8}">
  <sheetPr codeName="Sheet14"/>
  <dimension ref="A1:B13"/>
  <sheetViews>
    <sheetView workbookViewId="0">
      <selection activeCell="M10" sqref="M10"/>
    </sheetView>
  </sheetViews>
  <sheetFormatPr defaultRowHeight="14.4" x14ac:dyDescent="0.3"/>
  <cols>
    <col min="1" max="1" width="12.5546875" style="2" bestFit="1" customWidth="1"/>
    <col min="2" max="2" width="16.33203125" style="2" bestFit="1" customWidth="1"/>
    <col min="3" max="16384" width="8.88671875" style="2"/>
  </cols>
  <sheetData>
    <row r="1" spans="1:2" x14ac:dyDescent="0.3">
      <c r="A1" s="2" t="s">
        <v>383</v>
      </c>
      <c r="B1" s="2" t="s">
        <v>407</v>
      </c>
    </row>
    <row r="2" spans="1:2" x14ac:dyDescent="0.3">
      <c r="A2" s="42" t="s">
        <v>391</v>
      </c>
      <c r="B2" s="19">
        <v>1</v>
      </c>
    </row>
    <row r="3" spans="1:2" x14ac:dyDescent="0.3">
      <c r="A3" s="42" t="s">
        <v>392</v>
      </c>
      <c r="B3" s="19">
        <v>1</v>
      </c>
    </row>
    <row r="4" spans="1:2" x14ac:dyDescent="0.3">
      <c r="A4" s="42" t="s">
        <v>393</v>
      </c>
      <c r="B4" s="19">
        <v>9</v>
      </c>
    </row>
    <row r="5" spans="1:2" x14ac:dyDescent="0.3">
      <c r="A5" s="42" t="s">
        <v>394</v>
      </c>
      <c r="B5" s="19">
        <v>6</v>
      </c>
    </row>
    <row r="6" spans="1:2" x14ac:dyDescent="0.3">
      <c r="A6" s="42" t="s">
        <v>395</v>
      </c>
      <c r="B6" s="19">
        <v>6</v>
      </c>
    </row>
    <row r="7" spans="1:2" x14ac:dyDescent="0.3">
      <c r="A7" s="42" t="s">
        <v>396</v>
      </c>
      <c r="B7" s="19">
        <v>8</v>
      </c>
    </row>
    <row r="8" spans="1:2" x14ac:dyDescent="0.3">
      <c r="A8" s="42" t="s">
        <v>397</v>
      </c>
      <c r="B8" s="19">
        <v>9</v>
      </c>
    </row>
    <row r="9" spans="1:2" x14ac:dyDescent="0.3">
      <c r="A9" s="42" t="s">
        <v>398</v>
      </c>
      <c r="B9" s="19">
        <v>8</v>
      </c>
    </row>
    <row r="10" spans="1:2" x14ac:dyDescent="0.3">
      <c r="A10" s="42" t="s">
        <v>399</v>
      </c>
      <c r="B10" s="19">
        <v>9</v>
      </c>
    </row>
    <row r="11" spans="1:2" x14ac:dyDescent="0.3">
      <c r="A11" s="42" t="s">
        <v>400</v>
      </c>
      <c r="B11" s="19">
        <v>12</v>
      </c>
    </row>
    <row r="12" spans="1:2" x14ac:dyDescent="0.3">
      <c r="A12" s="42" t="s">
        <v>401</v>
      </c>
      <c r="B12" s="19">
        <v>3</v>
      </c>
    </row>
    <row r="13" spans="1:2" x14ac:dyDescent="0.3">
      <c r="A13" s="42" t="s">
        <v>384</v>
      </c>
      <c r="B13" s="19">
        <v>72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92561-B127-43A7-9649-CB87DEB42F60}">
  <sheetPr codeName="Sheet15"/>
  <dimension ref="A1:B9"/>
  <sheetViews>
    <sheetView workbookViewId="0">
      <selection activeCell="N17" sqref="N17"/>
    </sheetView>
  </sheetViews>
  <sheetFormatPr defaultRowHeight="14.4" x14ac:dyDescent="0.3"/>
  <cols>
    <col min="1" max="1" width="16.33203125" style="2" bestFit="1" customWidth="1"/>
    <col min="2" max="2" width="19.5546875" style="2" bestFit="1" customWidth="1"/>
    <col min="3" max="16384" width="8.88671875" style="2"/>
  </cols>
  <sheetData>
    <row r="1" spans="1:2" x14ac:dyDescent="0.3">
      <c r="A1" s="2" t="s">
        <v>383</v>
      </c>
      <c r="B1" s="43" t="s">
        <v>408</v>
      </c>
    </row>
    <row r="2" spans="1:2" x14ac:dyDescent="0.3">
      <c r="A2" s="42" t="s">
        <v>181</v>
      </c>
      <c r="B2" s="43">
        <v>0.15</v>
      </c>
    </row>
    <row r="3" spans="1:2" x14ac:dyDescent="0.3">
      <c r="A3" s="42" t="s">
        <v>190</v>
      </c>
      <c r="B3" s="43">
        <v>0.15</v>
      </c>
    </row>
    <row r="4" spans="1:2" x14ac:dyDescent="0.3">
      <c r="A4" s="42" t="s">
        <v>103</v>
      </c>
      <c r="B4" s="43">
        <v>0.19827586206896558</v>
      </c>
    </row>
    <row r="5" spans="1:2" x14ac:dyDescent="0.3">
      <c r="A5" s="42" t="s">
        <v>106</v>
      </c>
      <c r="B5" s="43">
        <v>0.22352941176470592</v>
      </c>
    </row>
    <row r="6" spans="1:2" x14ac:dyDescent="0.3">
      <c r="A6" s="42" t="s">
        <v>171</v>
      </c>
      <c r="B6" s="43">
        <v>0.25</v>
      </c>
    </row>
    <row r="7" spans="1:2" x14ac:dyDescent="0.3">
      <c r="A7" s="42" t="s">
        <v>122</v>
      </c>
      <c r="B7" s="43">
        <v>0.26666666666666666</v>
      </c>
    </row>
    <row r="8" spans="1:2" x14ac:dyDescent="0.3">
      <c r="A8" s="42" t="s">
        <v>113</v>
      </c>
      <c r="B8" s="43">
        <v>0.33</v>
      </c>
    </row>
    <row r="9" spans="1:2" x14ac:dyDescent="0.3">
      <c r="A9" s="42" t="s">
        <v>384</v>
      </c>
      <c r="B9" s="43">
        <v>0.21966666666666654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2CBD2-5B21-4FEA-9192-2B12B69BB608}">
  <sheetPr codeName="Sheet9"/>
  <dimension ref="A1:F21"/>
  <sheetViews>
    <sheetView workbookViewId="0">
      <selection activeCell="H9" sqref="H9"/>
    </sheetView>
  </sheetViews>
  <sheetFormatPr defaultRowHeight="16.8" x14ac:dyDescent="0.4"/>
  <cols>
    <col min="1" max="1" width="9.5546875" style="29" bestFit="1" customWidth="1"/>
    <col min="2" max="2" width="53.88671875" style="29" customWidth="1"/>
    <col min="3" max="3" width="58.88671875" style="29" customWidth="1"/>
    <col min="4" max="4" width="16.21875" style="29" bestFit="1" customWidth="1"/>
    <col min="5" max="5" width="11.44140625" style="29" bestFit="1" customWidth="1"/>
    <col min="6" max="6" width="7.6640625" style="2" bestFit="1" customWidth="1"/>
    <col min="7" max="16384" width="8.88671875" style="2"/>
  </cols>
  <sheetData>
    <row r="1" spans="1:6" x14ac:dyDescent="0.4">
      <c r="A1" s="78" t="s">
        <v>329</v>
      </c>
      <c r="B1" s="78"/>
      <c r="C1" s="78"/>
      <c r="D1" s="78"/>
      <c r="E1" s="78"/>
      <c r="F1" s="78"/>
    </row>
    <row r="2" spans="1:6" x14ac:dyDescent="0.3">
      <c r="A2" s="25" t="s">
        <v>330</v>
      </c>
      <c r="B2" s="25" t="s">
        <v>331</v>
      </c>
      <c r="C2" s="25" t="s">
        <v>328</v>
      </c>
      <c r="D2" s="25" t="s">
        <v>374</v>
      </c>
      <c r="E2" s="25" t="s">
        <v>18</v>
      </c>
    </row>
    <row r="3" spans="1:6" ht="33.6" x14ac:dyDescent="0.3">
      <c r="A3" s="26" t="s">
        <v>332</v>
      </c>
      <c r="B3" s="26" t="s">
        <v>333</v>
      </c>
      <c r="C3" s="27"/>
      <c r="D3" s="26" t="str">
        <f>IF(COUNTIF(Products_SKU, Sales_SKU)&gt;0,"OK","MISSING")</f>
        <v>OK</v>
      </c>
      <c r="E3" s="26"/>
    </row>
    <row r="4" spans="1:6" x14ac:dyDescent="0.3">
      <c r="A4" s="26" t="s">
        <v>334</v>
      </c>
      <c r="B4" s="26" t="s">
        <v>335</v>
      </c>
      <c r="C4" s="26" t="s">
        <v>336</v>
      </c>
      <c r="D4" s="26" t="str">
        <f>IF(COUNTIF(Stores_StoreID, Sales_StoreID)&gt;0,"OK","MISSING")</f>
        <v>OK</v>
      </c>
      <c r="E4" s="26"/>
    </row>
    <row r="5" spans="1:6" x14ac:dyDescent="0.3">
      <c r="A5" s="26" t="s">
        <v>337</v>
      </c>
      <c r="B5" s="26" t="s">
        <v>338</v>
      </c>
      <c r="C5" s="26" t="s">
        <v>339</v>
      </c>
      <c r="D5" s="26" t="str">
        <f>IF(COUNTIF(Calendar_YearWeek, Sales_YearWeek)&gt;0,"OK","MISSING")</f>
        <v>OK</v>
      </c>
      <c r="E5" s="26"/>
    </row>
    <row r="6" spans="1:6" x14ac:dyDescent="0.3">
      <c r="A6" s="26" t="s">
        <v>340</v>
      </c>
      <c r="B6" s="26" t="s">
        <v>341</v>
      </c>
      <c r="C6" s="26" t="s">
        <v>343</v>
      </c>
      <c r="D6" s="26" t="str">
        <f>IF(COUNTIF(Products_SKU, Products_SKU)=1,"UNIQUE","DUPLICATE")</f>
        <v>UNIQUE</v>
      </c>
      <c r="E6" s="26"/>
    </row>
    <row r="7" spans="1:6" ht="67.2" x14ac:dyDescent="0.3">
      <c r="A7" s="26" t="s">
        <v>344</v>
      </c>
      <c r="B7" s="26" t="s">
        <v>345</v>
      </c>
      <c r="C7" s="27" t="s">
        <v>346</v>
      </c>
      <c r="D7" s="26" t="str">
        <f>IF(COUNTIF(Stores[StoreID],Stores[StoreID]=1),"UNIQUE","DUPLICATE")</f>
        <v>DUPLICATE</v>
      </c>
      <c r="E7" s="26" t="s">
        <v>347</v>
      </c>
    </row>
    <row r="8" spans="1:6" ht="50.4" x14ac:dyDescent="0.3">
      <c r="A8" s="26" t="s">
        <v>348</v>
      </c>
      <c r="B8" s="26" t="s">
        <v>349</v>
      </c>
      <c r="C8" s="27" t="s">
        <v>350</v>
      </c>
      <c r="D8" s="26" t="s">
        <v>342</v>
      </c>
      <c r="E8" s="26" t="s">
        <v>351</v>
      </c>
    </row>
    <row r="9" spans="1:6" ht="50.4" x14ac:dyDescent="0.3">
      <c r="A9" s="26" t="s">
        <v>352</v>
      </c>
      <c r="B9" s="26" t="s">
        <v>353</v>
      </c>
      <c r="C9" s="27" t="s">
        <v>354</v>
      </c>
      <c r="D9" s="26" t="e">
        <f>IF(COUNTIFS(Price[YearWeek],Price[YearWeek],Sales[YearWeek],Sales[YearWeek], Price[SKU],Price[SKU], Sales[SKU],Sales[SKU],Price[StoreID],Price[StoreID],Sales[StoreID],Sales[StoreID])&gt;0, "OK","NO MEDIA DATA")</f>
        <v>#VALUE!</v>
      </c>
      <c r="E9" s="26" t="s">
        <v>355</v>
      </c>
    </row>
    <row r="10" spans="1:6" ht="50.4" x14ac:dyDescent="0.3">
      <c r="A10" s="26" t="s">
        <v>356</v>
      </c>
      <c r="B10" s="26" t="s">
        <v>357</v>
      </c>
      <c r="C10" s="27" t="s">
        <v>358</v>
      </c>
      <c r="D10" s="26" t="str">
        <f>IF(COUNTIF(Media[YearWeek],Sales[YearWeek])&gt;0,"OK","NO MEDIA DATA")</f>
        <v>OK</v>
      </c>
      <c r="E10" s="26" t="s">
        <v>359</v>
      </c>
    </row>
    <row r="11" spans="1:6" ht="33.6" x14ac:dyDescent="0.3">
      <c r="A11" s="26" t="s">
        <v>360</v>
      </c>
      <c r="B11" s="26" t="s">
        <v>361</v>
      </c>
      <c r="C11" s="27" t="s">
        <v>362</v>
      </c>
      <c r="D11" s="26" t="str">
        <f>IF(ISNUMBER(Sales_WeekStart), "OK", "INVALID DATE")</f>
        <v>OK</v>
      </c>
      <c r="E11" s="26"/>
    </row>
    <row r="12" spans="1:6" x14ac:dyDescent="0.3">
      <c r="A12" s="26" t="s">
        <v>363</v>
      </c>
      <c r="B12" s="26" t="s">
        <v>364</v>
      </c>
      <c r="C12" s="28" t="s">
        <v>375</v>
      </c>
      <c r="D12" s="26" t="s">
        <v>365</v>
      </c>
      <c r="E12" s="26"/>
    </row>
    <row r="15" spans="1:6" x14ac:dyDescent="0.4">
      <c r="A15" s="79" t="s">
        <v>376</v>
      </c>
      <c r="B15" s="80"/>
      <c r="C15" s="80"/>
    </row>
    <row r="16" spans="1:6" x14ac:dyDescent="0.4">
      <c r="A16" s="25" t="s">
        <v>366</v>
      </c>
      <c r="B16" s="25" t="s">
        <v>327</v>
      </c>
      <c r="C16" s="25" t="s">
        <v>367</v>
      </c>
    </row>
    <row r="17" spans="1:3" x14ac:dyDescent="0.4">
      <c r="A17" s="26" t="s">
        <v>3</v>
      </c>
      <c r="B17" s="26" t="s">
        <v>368</v>
      </c>
      <c r="C17" s="30" t="s">
        <v>378</v>
      </c>
    </row>
    <row r="18" spans="1:3" x14ac:dyDescent="0.4">
      <c r="A18" s="26" t="s">
        <v>2</v>
      </c>
      <c r="B18" s="26" t="s">
        <v>369</v>
      </c>
      <c r="C18" s="30" t="str">
        <f>Promos[StoreID]</f>
        <v>ST004</v>
      </c>
    </row>
    <row r="19" spans="1:3" ht="33.6" x14ac:dyDescent="0.4">
      <c r="A19" s="26" t="s">
        <v>1</v>
      </c>
      <c r="B19" s="26" t="s">
        <v>370</v>
      </c>
      <c r="C19" s="31">
        <f>Promos[WeekStart]</f>
        <v>45516</v>
      </c>
    </row>
    <row r="20" spans="1:3" x14ac:dyDescent="0.4">
      <c r="A20" s="26" t="s">
        <v>23</v>
      </c>
      <c r="B20" s="26" t="s">
        <v>371</v>
      </c>
      <c r="C20" s="31">
        <f>Promos[WeekEnd]</f>
        <v>45543</v>
      </c>
    </row>
    <row r="21" spans="1:3" ht="33.6" x14ac:dyDescent="0.4">
      <c r="A21" s="32" t="s">
        <v>372</v>
      </c>
      <c r="B21" s="26" t="s">
        <v>373</v>
      </c>
      <c r="C21" s="27">
        <f>SUMPRODUCT(
 (Promos[SKU]=B2)*
 (Promos[StoreID]=C2)*
 (Promos[WeekStart]&lt;=E2)*
 (Promos[WeekEnd]&gt;=D2)
)</f>
        <v>0</v>
      </c>
    </row>
  </sheetData>
  <mergeCells count="2">
    <mergeCell ref="A1:F1"/>
    <mergeCell ref="A15:C15"/>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B1E4C-DFDD-43C4-974A-822AAC48F989}">
  <sheetPr codeName="Sheet16"/>
  <dimension ref="H4:L28"/>
  <sheetViews>
    <sheetView workbookViewId="0">
      <selection activeCell="N12" sqref="N12"/>
    </sheetView>
  </sheetViews>
  <sheetFormatPr defaultRowHeight="14.4" x14ac:dyDescent="0.3"/>
  <cols>
    <col min="1" max="6" width="8.88671875" style="2"/>
    <col min="7" max="7" width="8.44140625" style="2" customWidth="1"/>
    <col min="8" max="8" width="19.77734375" style="2" customWidth="1"/>
    <col min="9" max="9" width="7.88671875" style="2" customWidth="1"/>
    <col min="10" max="10" width="19.77734375" style="2" customWidth="1"/>
    <col min="11" max="11" width="8.6640625" style="2" customWidth="1"/>
    <col min="12" max="12" width="19.77734375" style="2" customWidth="1"/>
    <col min="13" max="16384" width="8.88671875" style="2"/>
  </cols>
  <sheetData>
    <row r="4" spans="8:12" x14ac:dyDescent="0.3">
      <c r="J4" s="44" t="s">
        <v>414</v>
      </c>
    </row>
    <row r="5" spans="8:12" x14ac:dyDescent="0.3">
      <c r="J5" s="45" t="s">
        <v>421</v>
      </c>
    </row>
    <row r="6" spans="8:12" x14ac:dyDescent="0.3">
      <c r="J6" s="46" t="s">
        <v>13</v>
      </c>
    </row>
    <row r="7" spans="8:12" x14ac:dyDescent="0.3">
      <c r="J7" s="46" t="s">
        <v>435</v>
      </c>
    </row>
    <row r="8" spans="8:12" x14ac:dyDescent="0.3">
      <c r="J8" s="38"/>
    </row>
    <row r="10" spans="8:12" x14ac:dyDescent="0.3">
      <c r="H10" s="44" t="s">
        <v>415</v>
      </c>
      <c r="I10" s="37"/>
      <c r="J10" s="44" t="s">
        <v>413</v>
      </c>
      <c r="L10" s="44" t="s">
        <v>416</v>
      </c>
    </row>
    <row r="11" spans="8:12" x14ac:dyDescent="0.3">
      <c r="H11" s="45" t="s">
        <v>422</v>
      </c>
      <c r="J11" s="45" t="s">
        <v>427</v>
      </c>
      <c r="L11" s="45" t="s">
        <v>423</v>
      </c>
    </row>
    <row r="12" spans="8:12" x14ac:dyDescent="0.3">
      <c r="H12" s="46" t="s">
        <v>19</v>
      </c>
      <c r="J12" s="45" t="s">
        <v>428</v>
      </c>
      <c r="L12" s="46" t="s">
        <v>23</v>
      </c>
    </row>
    <row r="13" spans="8:12" x14ac:dyDescent="0.3">
      <c r="H13" s="46" t="s">
        <v>20</v>
      </c>
      <c r="J13" s="45" t="s">
        <v>429</v>
      </c>
      <c r="L13" s="46" t="s">
        <v>24</v>
      </c>
    </row>
    <row r="14" spans="8:12" x14ac:dyDescent="0.3">
      <c r="H14" s="46" t="s">
        <v>439</v>
      </c>
      <c r="J14" s="46" t="s">
        <v>438</v>
      </c>
      <c r="L14" s="46" t="s">
        <v>434</v>
      </c>
    </row>
    <row r="17" spans="8:12" x14ac:dyDescent="0.3">
      <c r="J17" s="47" t="s">
        <v>417</v>
      </c>
    </row>
    <row r="18" spans="8:12" x14ac:dyDescent="0.3">
      <c r="J18" s="45" t="s">
        <v>424</v>
      </c>
    </row>
    <row r="19" spans="8:12" x14ac:dyDescent="0.3">
      <c r="J19" s="48" t="s">
        <v>425</v>
      </c>
    </row>
    <row r="20" spans="8:12" x14ac:dyDescent="0.3">
      <c r="J20" s="48" t="s">
        <v>426</v>
      </c>
    </row>
    <row r="21" spans="8:12" x14ac:dyDescent="0.3">
      <c r="J21" s="48" t="s">
        <v>437</v>
      </c>
    </row>
    <row r="22" spans="8:12" x14ac:dyDescent="0.3">
      <c r="J22" s="38"/>
    </row>
    <row r="24" spans="8:12" x14ac:dyDescent="0.3">
      <c r="H24" s="44" t="s">
        <v>418</v>
      </c>
      <c r="J24" s="44" t="s">
        <v>419</v>
      </c>
      <c r="L24" s="44" t="s">
        <v>420</v>
      </c>
    </row>
    <row r="25" spans="8:12" x14ac:dyDescent="0.3">
      <c r="H25" s="45" t="s">
        <v>430</v>
      </c>
      <c r="J25" s="45" t="s">
        <v>430</v>
      </c>
      <c r="L25" s="45" t="s">
        <v>430</v>
      </c>
    </row>
    <row r="26" spans="8:12" x14ac:dyDescent="0.3">
      <c r="H26" s="45" t="s">
        <v>427</v>
      </c>
      <c r="J26" s="45" t="s">
        <v>431</v>
      </c>
      <c r="L26" s="45" t="s">
        <v>433</v>
      </c>
    </row>
    <row r="27" spans="8:12" x14ac:dyDescent="0.3">
      <c r="H27" s="45" t="s">
        <v>428</v>
      </c>
      <c r="J27" s="45" t="s">
        <v>432</v>
      </c>
      <c r="L27" s="46" t="s">
        <v>38</v>
      </c>
    </row>
    <row r="28" spans="8:12" x14ac:dyDescent="0.3">
      <c r="H28" s="46" t="s">
        <v>441</v>
      </c>
      <c r="J28" s="46" t="s">
        <v>436</v>
      </c>
      <c r="L28" s="46" t="s">
        <v>440</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71EA0-8056-49B5-B77C-C141B1F5A399}">
  <sheetPr codeName="Sheet17"/>
  <dimension ref="A1:D10"/>
  <sheetViews>
    <sheetView workbookViewId="0">
      <selection activeCell="H16" sqref="H16"/>
    </sheetView>
  </sheetViews>
  <sheetFormatPr defaultRowHeight="14.4" x14ac:dyDescent="0.3"/>
  <cols>
    <col min="1" max="1" width="16.33203125" style="2" bestFit="1" customWidth="1"/>
    <col min="2" max="2" width="19.5546875" style="2" bestFit="1" customWidth="1"/>
    <col min="3" max="3" width="23.33203125" style="2" bestFit="1" customWidth="1"/>
    <col min="4" max="4" width="16.33203125" style="2" bestFit="1" customWidth="1"/>
    <col min="5" max="16384" width="8.88671875" style="2"/>
  </cols>
  <sheetData>
    <row r="1" spans="1:4" x14ac:dyDescent="0.3">
      <c r="A1" s="2" t="s">
        <v>383</v>
      </c>
      <c r="B1" s="2" t="s">
        <v>408</v>
      </c>
      <c r="C1" s="2" t="s">
        <v>410</v>
      </c>
      <c r="D1" s="2" t="s">
        <v>407</v>
      </c>
    </row>
    <row r="2" spans="1:4" x14ac:dyDescent="0.3">
      <c r="A2" s="42" t="s">
        <v>190</v>
      </c>
      <c r="B2" s="19">
        <v>0.15</v>
      </c>
      <c r="C2" s="19">
        <v>268000</v>
      </c>
      <c r="D2" s="19">
        <v>3</v>
      </c>
    </row>
    <row r="3" spans="1:4" x14ac:dyDescent="0.3">
      <c r="A3" s="42" t="s">
        <v>171</v>
      </c>
      <c r="B3" s="19">
        <v>0.25</v>
      </c>
      <c r="C3" s="19">
        <v>94000</v>
      </c>
      <c r="D3" s="19">
        <v>1</v>
      </c>
    </row>
    <row r="4" spans="1:4" x14ac:dyDescent="0.3">
      <c r="A4" s="42" t="s">
        <v>139</v>
      </c>
      <c r="B4" s="19">
        <v>0</v>
      </c>
      <c r="C4" s="19">
        <v>530000</v>
      </c>
      <c r="D4" s="19">
        <v>12</v>
      </c>
    </row>
    <row r="5" spans="1:4" x14ac:dyDescent="0.3">
      <c r="A5" s="42" t="s">
        <v>122</v>
      </c>
      <c r="B5" s="19">
        <v>0.26666666666666666</v>
      </c>
      <c r="C5" s="19">
        <v>286000</v>
      </c>
      <c r="D5" s="19">
        <v>3</v>
      </c>
    </row>
    <row r="6" spans="1:4" x14ac:dyDescent="0.3">
      <c r="A6" s="42" t="s">
        <v>181</v>
      </c>
      <c r="B6" s="19">
        <v>0.15</v>
      </c>
      <c r="C6" s="19">
        <v>65000</v>
      </c>
      <c r="D6" s="19">
        <v>1</v>
      </c>
    </row>
    <row r="7" spans="1:4" x14ac:dyDescent="0.3">
      <c r="A7" s="42" t="s">
        <v>106</v>
      </c>
      <c r="B7" s="19">
        <v>0.22352941176470592</v>
      </c>
      <c r="C7" s="19">
        <v>1523000</v>
      </c>
      <c r="D7" s="19">
        <v>17</v>
      </c>
    </row>
    <row r="8" spans="1:4" x14ac:dyDescent="0.3">
      <c r="A8" s="42" t="s">
        <v>113</v>
      </c>
      <c r="B8" s="19">
        <v>0.33</v>
      </c>
      <c r="C8" s="19">
        <v>667000</v>
      </c>
      <c r="D8" s="19">
        <v>6</v>
      </c>
    </row>
    <row r="9" spans="1:4" x14ac:dyDescent="0.3">
      <c r="A9" s="42" t="s">
        <v>103</v>
      </c>
      <c r="B9" s="19">
        <v>0.19827586206896558</v>
      </c>
      <c r="C9" s="19">
        <v>2358000</v>
      </c>
      <c r="D9" s="19">
        <v>29</v>
      </c>
    </row>
    <row r="10" spans="1:4" x14ac:dyDescent="0.3">
      <c r="A10" s="42" t="s">
        <v>384</v>
      </c>
      <c r="B10" s="19">
        <v>0.18305555555555544</v>
      </c>
      <c r="C10" s="19">
        <v>5791000</v>
      </c>
      <c r="D10" s="19">
        <v>72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279D7-E34C-4505-9273-0F04E955C53C}">
  <sheetPr codeName="Sheet18"/>
  <dimension ref="A1:D9"/>
  <sheetViews>
    <sheetView workbookViewId="0">
      <selection activeCell="E19" sqref="E19"/>
    </sheetView>
  </sheetViews>
  <sheetFormatPr defaultRowHeight="14.4" x14ac:dyDescent="0.3"/>
  <cols>
    <col min="1" max="1" width="16.33203125" style="2" bestFit="1" customWidth="1"/>
    <col min="2" max="2" width="18.88671875" style="2" bestFit="1" customWidth="1"/>
    <col min="3" max="3" width="22.33203125" style="2" bestFit="1" customWidth="1"/>
    <col min="4" max="4" width="15.88671875" style="2" bestFit="1" customWidth="1"/>
    <col min="5" max="16384" width="8.88671875" style="2"/>
  </cols>
  <sheetData>
    <row r="1" spans="1:4" x14ac:dyDescent="0.3">
      <c r="A1" s="2" t="s">
        <v>383</v>
      </c>
      <c r="B1" s="2" t="s">
        <v>408</v>
      </c>
      <c r="C1" s="2" t="s">
        <v>410</v>
      </c>
      <c r="D1" s="2" t="s">
        <v>407</v>
      </c>
    </row>
    <row r="2" spans="1:4" x14ac:dyDescent="0.3">
      <c r="A2" s="2" t="s">
        <v>190</v>
      </c>
      <c r="B2" s="49">
        <v>0.15</v>
      </c>
      <c r="C2" s="2">
        <v>268000</v>
      </c>
      <c r="D2" s="2">
        <v>3</v>
      </c>
    </row>
    <row r="3" spans="1:4" x14ac:dyDescent="0.3">
      <c r="A3" s="2" t="s">
        <v>171</v>
      </c>
      <c r="B3" s="49">
        <v>0.25</v>
      </c>
      <c r="C3" s="2">
        <v>94000</v>
      </c>
      <c r="D3" s="2">
        <v>1</v>
      </c>
    </row>
    <row r="4" spans="1:4" x14ac:dyDescent="0.3">
      <c r="A4" s="2" t="s">
        <v>122</v>
      </c>
      <c r="B4" s="49">
        <v>0.26666666666666666</v>
      </c>
      <c r="C4" s="2">
        <v>286000</v>
      </c>
      <c r="D4" s="2">
        <v>3</v>
      </c>
    </row>
    <row r="5" spans="1:4" x14ac:dyDescent="0.3">
      <c r="A5" s="2" t="s">
        <v>181</v>
      </c>
      <c r="B5" s="49">
        <v>0.15</v>
      </c>
      <c r="C5" s="2">
        <v>65000</v>
      </c>
      <c r="D5" s="2">
        <v>1</v>
      </c>
    </row>
    <row r="6" spans="1:4" x14ac:dyDescent="0.3">
      <c r="A6" s="2" t="s">
        <v>106</v>
      </c>
      <c r="B6" s="49">
        <v>0.22352941176470592</v>
      </c>
      <c r="C6" s="2">
        <v>1523000</v>
      </c>
      <c r="D6" s="2">
        <v>17</v>
      </c>
    </row>
    <row r="7" spans="1:4" x14ac:dyDescent="0.3">
      <c r="A7" s="2" t="s">
        <v>113</v>
      </c>
      <c r="B7" s="49">
        <v>0.33</v>
      </c>
      <c r="C7" s="2">
        <v>667000</v>
      </c>
      <c r="D7" s="2">
        <v>6</v>
      </c>
    </row>
    <row r="8" spans="1:4" x14ac:dyDescent="0.3">
      <c r="A8" s="2" t="s">
        <v>103</v>
      </c>
      <c r="B8" s="49">
        <v>0.19827586206896558</v>
      </c>
      <c r="C8" s="2">
        <v>2358000</v>
      </c>
      <c r="D8" s="2">
        <v>29</v>
      </c>
    </row>
    <row r="9" spans="1:4" x14ac:dyDescent="0.3">
      <c r="B9" s="49"/>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0C348-61B2-4E86-B52B-A375EA94D72A}">
  <sheetPr codeName="Sheet19"/>
  <dimension ref="A1:B7"/>
  <sheetViews>
    <sheetView workbookViewId="0">
      <selection activeCell="O14" sqref="O14"/>
    </sheetView>
  </sheetViews>
  <sheetFormatPr defaultRowHeight="14.4" x14ac:dyDescent="0.3"/>
  <cols>
    <col min="1" max="1" width="12.5546875" style="2" bestFit="1" customWidth="1"/>
    <col min="2" max="2" width="16.33203125" style="2" bestFit="1" customWidth="1"/>
    <col min="3" max="3" width="15.21875" style="2" bestFit="1" customWidth="1"/>
    <col min="4" max="16384" width="8.88671875" style="2"/>
  </cols>
  <sheetData>
    <row r="1" spans="1:2" x14ac:dyDescent="0.3">
      <c r="A1" s="2" t="s">
        <v>383</v>
      </c>
      <c r="B1" s="2" t="s">
        <v>407</v>
      </c>
    </row>
    <row r="2" spans="1:2" x14ac:dyDescent="0.3">
      <c r="A2" s="42" t="s">
        <v>99</v>
      </c>
      <c r="B2" s="19">
        <v>22</v>
      </c>
    </row>
    <row r="3" spans="1:2" x14ac:dyDescent="0.3">
      <c r="A3" s="42" t="s">
        <v>97</v>
      </c>
      <c r="B3" s="19">
        <v>17</v>
      </c>
    </row>
    <row r="4" spans="1:2" x14ac:dyDescent="0.3">
      <c r="A4" s="42" t="s">
        <v>98</v>
      </c>
      <c r="B4" s="19">
        <v>5</v>
      </c>
    </row>
    <row r="5" spans="1:2" x14ac:dyDescent="0.3">
      <c r="A5" s="42" t="s">
        <v>96</v>
      </c>
      <c r="B5" s="19">
        <v>8</v>
      </c>
    </row>
    <row r="6" spans="1:2" x14ac:dyDescent="0.3">
      <c r="A6" s="42" t="s">
        <v>100</v>
      </c>
      <c r="B6" s="19">
        <v>20</v>
      </c>
    </row>
    <row r="7" spans="1:2" x14ac:dyDescent="0.3">
      <c r="A7" s="42" t="s">
        <v>384</v>
      </c>
      <c r="B7" s="19">
        <v>72</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371BD8-5AA3-4F15-8FA0-E9D249560D3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14</vt:i4>
      </vt:variant>
    </vt:vector>
  </HeadingPairs>
  <TitlesOfParts>
    <vt:vector size="33" baseType="lpstr">
      <vt:lpstr>Promotion Analysis Dashboard</vt:lpstr>
      <vt:lpstr>Sales</vt:lpstr>
      <vt:lpstr>Products</vt:lpstr>
      <vt:lpstr>Stores</vt:lpstr>
      <vt:lpstr>Calendar</vt:lpstr>
      <vt:lpstr>Promos</vt:lpstr>
      <vt:lpstr>Pricelist</vt:lpstr>
      <vt:lpstr>Competitor</vt:lpstr>
      <vt:lpstr>Media</vt:lpstr>
      <vt:lpstr>DataValidation</vt:lpstr>
      <vt:lpstr>Pivot_NetRevenuebyMonth</vt:lpstr>
      <vt:lpstr>Calculations</vt:lpstr>
      <vt:lpstr>Pivot_PromoCount</vt:lpstr>
      <vt:lpstr>Pivot_AvgDiscountbyMechanic</vt:lpstr>
      <vt:lpstr>LookupMap</vt:lpstr>
      <vt:lpstr>STAR-Schema data model</vt:lpstr>
      <vt:lpstr>Pivot_Efficiency</vt:lpstr>
      <vt:lpstr>Helper_Efficiency</vt:lpstr>
      <vt:lpstr>Pivot_Top5Stores</vt:lpstr>
      <vt:lpstr>Calendar_YearWeek</vt:lpstr>
      <vt:lpstr>Products_Category</vt:lpstr>
      <vt:lpstr>Products_SKU</vt:lpstr>
      <vt:lpstr>Sales_DiscountPct</vt:lpstr>
      <vt:lpstr>Sales_FeatureFlag</vt:lpstr>
      <vt:lpstr>Sales_NetPrice</vt:lpstr>
      <vt:lpstr>Sales_NetRevenue</vt:lpstr>
      <vt:lpstr>Sales_PromoFlag</vt:lpstr>
      <vt:lpstr>Sales_SKU</vt:lpstr>
      <vt:lpstr>Sales_StoreID</vt:lpstr>
      <vt:lpstr>Sales_Units</vt:lpstr>
      <vt:lpstr>Sales_WeekStart</vt:lpstr>
      <vt:lpstr>Sales_YearWeek</vt:lpstr>
      <vt:lpstr>Stores_StoreID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Viktória Zetkó</dc:creator>
  <cp:lastModifiedBy>Viktória Zetkó</cp:lastModifiedBy>
  <dcterms:created xsi:type="dcterms:W3CDTF">2025-10-17T12:52:40Z</dcterms:created>
  <dcterms:modified xsi:type="dcterms:W3CDTF">2025-11-09T17:12:08Z</dcterms:modified>
</cp:coreProperties>
</file>