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Users\50803\Desktop\"/>
    </mc:Choice>
  </mc:AlternateContent>
  <xr:revisionPtr revIDLastSave="0" documentId="13_ncr:1_{9FD3BB88-0200-462A-A7C0-CF8BC97F27EA}" xr6:coauthVersionLast="47" xr6:coauthVersionMax="47" xr10:uidLastSave="{00000000-0000-0000-0000-000000000000}"/>
  <workbookProtection workbookPassword="B5A5" lockStructure="1"/>
  <bookViews>
    <workbookView xWindow="-120" yWindow="-120" windowWidth="25440" windowHeight="15270" activeTab="2" xr2:uid="{00000000-000D-0000-FFFF-FFFF00000000}"/>
  </bookViews>
  <sheets>
    <sheet name="Welcome Page" sheetId="1" r:id="rId1"/>
    <sheet name="Overcharge Considerations" sheetId="2" r:id="rId2"/>
    <sheet name="Start Up Delay Calculator" sheetId="3" r:id="rId3"/>
    <sheet name="Dvdt Calculator" sheetId="4" r:id="rId4"/>
    <sheet name="Bootstrap Design Calculator" sheetId="5" r:id="rId5"/>
    <sheet name="Asse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3" l="1"/>
  <c r="B12" i="4" l="1"/>
  <c r="B42" i="6" l="1"/>
  <c r="B38" i="6" l="1"/>
  <c r="B39" i="6"/>
  <c r="B40" i="6"/>
  <c r="B41" i="6"/>
  <c r="B44" i="6"/>
  <c r="B45" i="6"/>
  <c r="C19" i="6"/>
  <c r="E19" i="6"/>
  <c r="F19" i="6"/>
  <c r="G19" i="6"/>
  <c r="D19" i="6"/>
  <c r="C20" i="6"/>
  <c r="E20" i="6"/>
  <c r="F20" i="6"/>
  <c r="G20" i="6"/>
  <c r="D20" i="6"/>
  <c r="C21" i="6"/>
  <c r="E21" i="6"/>
  <c r="F21" i="6"/>
  <c r="G21" i="6"/>
  <c r="D21" i="6"/>
  <c r="C22" i="6"/>
  <c r="E22" i="6"/>
  <c r="F22" i="6"/>
  <c r="G22" i="6"/>
  <c r="D22" i="6"/>
  <c r="C23" i="6"/>
  <c r="E23" i="6"/>
  <c r="F23" i="6"/>
  <c r="G23" i="6"/>
  <c r="D23" i="6"/>
  <c r="C24" i="6"/>
  <c r="E24" i="6"/>
  <c r="F24" i="6"/>
  <c r="G24" i="6"/>
  <c r="D24" i="6"/>
  <c r="C25" i="6"/>
  <c r="E25" i="6"/>
  <c r="F25" i="6"/>
  <c r="G25" i="6"/>
  <c r="D25" i="6"/>
  <c r="C26" i="6"/>
  <c r="E26" i="6"/>
  <c r="F26" i="6"/>
  <c r="G26" i="6"/>
  <c r="D26" i="6"/>
  <c r="C27" i="6"/>
  <c r="E27" i="6"/>
  <c r="F27" i="6"/>
  <c r="G27" i="6"/>
  <c r="D27" i="6"/>
  <c r="C28" i="6"/>
  <c r="E28" i="6"/>
  <c r="F28" i="6"/>
  <c r="G28" i="6"/>
  <c r="D28" i="6"/>
  <c r="C29" i="6"/>
  <c r="E29" i="6"/>
  <c r="F29" i="6"/>
  <c r="G29" i="6"/>
  <c r="D29" i="6"/>
  <c r="C30" i="6"/>
  <c r="E30" i="6"/>
  <c r="F30" i="6"/>
  <c r="G30" i="6"/>
  <c r="D30" i="6"/>
  <c r="B20" i="6"/>
  <c r="B21" i="6"/>
  <c r="B22" i="6"/>
  <c r="B23" i="6"/>
  <c r="B24" i="6"/>
  <c r="B25" i="6"/>
  <c r="B26" i="6"/>
  <c r="B27" i="6"/>
  <c r="B28" i="6"/>
  <c r="B29" i="6"/>
  <c r="B30" i="6"/>
  <c r="B19" i="6"/>
  <c r="B4" i="6"/>
  <c r="D3" i="6"/>
  <c r="C3" i="6"/>
  <c r="E3" i="6"/>
  <c r="F3" i="6"/>
  <c r="G3" i="6"/>
  <c r="C4" i="6"/>
  <c r="D4" i="6"/>
  <c r="E4" i="6"/>
  <c r="F4" i="6"/>
  <c r="G4" i="6"/>
  <c r="C5" i="6"/>
  <c r="D5" i="6"/>
  <c r="E5" i="6"/>
  <c r="F5" i="6"/>
  <c r="G5" i="6"/>
  <c r="C6" i="6"/>
  <c r="D6" i="6"/>
  <c r="E6" i="6"/>
  <c r="F6" i="6"/>
  <c r="G6" i="6"/>
  <c r="C7" i="6"/>
  <c r="D7" i="6"/>
  <c r="E7" i="6"/>
  <c r="F7" i="6"/>
  <c r="G7" i="6"/>
  <c r="C8" i="6"/>
  <c r="D8" i="6"/>
  <c r="E8" i="6"/>
  <c r="F8" i="6"/>
  <c r="G8" i="6"/>
  <c r="C9" i="6"/>
  <c r="D9" i="6"/>
  <c r="E9" i="6"/>
  <c r="F9" i="6"/>
  <c r="G9" i="6"/>
  <c r="C10" i="6"/>
  <c r="D10" i="6"/>
  <c r="E10" i="6"/>
  <c r="F10" i="6"/>
  <c r="G10" i="6"/>
  <c r="C11" i="6"/>
  <c r="D11" i="6"/>
  <c r="E11" i="6"/>
  <c r="F11" i="6"/>
  <c r="G11" i="6"/>
  <c r="C12" i="6"/>
  <c r="D12" i="6"/>
  <c r="E12" i="6"/>
  <c r="F12" i="6"/>
  <c r="G12" i="6"/>
  <c r="C13" i="6"/>
  <c r="D13" i="6"/>
  <c r="E13" i="6"/>
  <c r="F13" i="6"/>
  <c r="G13" i="6"/>
  <c r="C14" i="6"/>
  <c r="D14" i="6"/>
  <c r="E14" i="6"/>
  <c r="F14" i="6"/>
  <c r="G14" i="6"/>
  <c r="B5" i="6"/>
  <c r="B6" i="6"/>
  <c r="B7" i="6"/>
  <c r="B8" i="6"/>
  <c r="B9" i="6"/>
  <c r="B10" i="6"/>
  <c r="B11" i="6"/>
  <c r="B12" i="6"/>
  <c r="B13" i="6"/>
  <c r="B14" i="6"/>
  <c r="B3" i="6"/>
  <c r="B47" i="6" l="1"/>
  <c r="B48" i="6" s="1"/>
  <c r="B49" i="6" s="1"/>
  <c r="B50" i="6" s="1"/>
  <c r="B46" i="6"/>
  <c r="F40" i="6"/>
  <c r="F45" i="6"/>
  <c r="E40" i="6"/>
  <c r="F39" i="6"/>
  <c r="E41" i="6"/>
  <c r="F42" i="6"/>
  <c r="E42" i="6"/>
  <c r="E44" i="6"/>
  <c r="F41" i="6"/>
  <c r="F44" i="6"/>
  <c r="E39" i="6"/>
  <c r="F43" i="6"/>
  <c r="E43" i="6"/>
  <c r="E45" i="6"/>
  <c r="F46" i="6"/>
  <c r="I40" i="6" l="1"/>
  <c r="I48" i="6"/>
  <c r="I47" i="6"/>
  <c r="I51" i="6"/>
  <c r="I41" i="6"/>
  <c r="I45" i="6"/>
  <c r="I44" i="6"/>
  <c r="I50" i="6"/>
  <c r="I49" i="6"/>
  <c r="I43" i="6"/>
  <c r="I39" i="6"/>
  <c r="I46" i="6"/>
  <c r="I42" i="6"/>
</calcChain>
</file>

<file path=xl/sharedStrings.xml><?xml version="1.0" encoding="utf-8"?>
<sst xmlns="http://schemas.openxmlformats.org/spreadsheetml/2006/main" count="82" uniqueCount="59">
  <si>
    <t>Please Enter:</t>
  </si>
  <si>
    <t>Max duty cycle (%)</t>
  </si>
  <si>
    <t>dead time (ns)</t>
  </si>
  <si>
    <t>Frequency (kHz)</t>
  </si>
  <si>
    <t>delay calculator</t>
  </si>
  <si>
    <t>cap, uF</t>
  </si>
  <si>
    <t>Estimated Startup time (us):</t>
  </si>
  <si>
    <t>VCC (V)</t>
  </si>
  <si>
    <t>dv/dt Calculator</t>
  </si>
  <si>
    <t>Recommended Max</t>
  </si>
  <si>
    <t>Estimated dV/dt (V/us)</t>
  </si>
  <si>
    <t>Max Frequency (kHz)</t>
  </si>
  <si>
    <t>UVLO level(V)</t>
  </si>
  <si>
    <t>Switch Gate Charge(nC)</t>
  </si>
  <si>
    <t>Switch Drain Voltage(V)</t>
  </si>
  <si>
    <t>Allowable Ripple Voltage(V)</t>
  </si>
  <si>
    <t>Worst Case low side on time</t>
  </si>
  <si>
    <t>Minimum duty cycle(%)</t>
  </si>
  <si>
    <t>Worst case low side off time(us)</t>
  </si>
  <si>
    <t>Charge needed on capacitor each cycle(nC):</t>
  </si>
  <si>
    <t>Charge needed on capacitor each cycle(uC):</t>
  </si>
  <si>
    <t>Min Cap Value(uF)</t>
  </si>
  <si>
    <t>Max current diode = 10A</t>
  </si>
  <si>
    <t>Max dvdt = 5V/us</t>
  </si>
  <si>
    <t>Cap</t>
  </si>
  <si>
    <t>MinR current</t>
  </si>
  <si>
    <t>MinR dvdt limit</t>
  </si>
  <si>
    <t>R</t>
  </si>
  <si>
    <t>min C</t>
  </si>
  <si>
    <t>Dead Time (ns)</t>
  </si>
  <si>
    <t>Resources</t>
  </si>
  <si>
    <t>Technote on Bootstrap Circuitry Selections for Half-Bridge Configurations</t>
  </si>
  <si>
    <t>High-side supply dV/dt E2E FAQ</t>
  </si>
  <si>
    <t>Driver Power Up Delay E2E FAQ</t>
  </si>
  <si>
    <t>Bootstrap Capacitor Overcharge E2E FAQ</t>
  </si>
  <si>
    <t>V</t>
  </si>
  <si>
    <t>uF</t>
  </si>
  <si>
    <t>Ohm</t>
  </si>
  <si>
    <t>V/us</t>
  </si>
  <si>
    <t>%</t>
  </si>
  <si>
    <t>ns</t>
  </si>
  <si>
    <t>kHz</t>
  </si>
  <si>
    <t>us</t>
  </si>
  <si>
    <t>nC</t>
  </si>
  <si>
    <t>If you have more questions feel free to post on TI's online E2E.ti.com forum</t>
  </si>
  <si>
    <t>UCC21520</t>
  </si>
  <si>
    <t>UCC21222</t>
  </si>
  <si>
    <t>ucc21520</t>
  </si>
  <si>
    <t>CBoot(uF)</t>
  </si>
  <si>
    <t>RBoot (Ohm)</t>
  </si>
  <si>
    <t>VBOOT (V)</t>
  </si>
  <si>
    <t>Percent On Time of PWM-A</t>
  </si>
  <si>
    <t>10*R_DT(Kohm)</t>
  </si>
  <si>
    <t>Max PWM Frequency</t>
  </si>
  <si>
    <t>Allowable voltage ripple on VDDA</t>
  </si>
  <si>
    <t>Read from FET datasheet for the proper driving voltage</t>
  </si>
  <si>
    <t>Description</t>
  </si>
  <si>
    <t>Vboot (V)</t>
  </si>
  <si>
    <t>resistance, 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</si>
</sst>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4" x14ac:knownFonts="1">
    <font>
      <sz val="11"/>
      <color theme="1"/>
      <name val="宋体"/>
      <family val="2"/>
      <scheme val="minor"/>
    </font>
    <font>
      <b/>
      <u/>
      <sz val="11"/>
      <color theme="1"/>
      <name val="宋体"/>
      <family val="2"/>
      <scheme val="minor"/>
    </font>
    <font>
      <u/>
      <sz val="11"/>
      <color theme="10"/>
      <name val="宋体"/>
      <family val="2"/>
      <scheme val="minor"/>
    </font>
    <font>
      <sz val="9"/>
      <name val="宋体"/>
      <family val="3"/>
      <charset val="134"/>
      <scheme val="minor"/>
    </font>
  </fonts>
  <fills count="5">
    <fill>
      <patternFill patternType="none"/>
    </fill>
    <fill>
      <patternFill patternType="gray125"/>
    </fill>
    <fill>
      <patternFill patternType="solid">
        <fgColor rgb="FFDE0000"/>
        <bgColor indexed="64"/>
      </patternFill>
    </fill>
    <fill>
      <patternFill patternType="solid">
        <fgColor rgb="FF00B0F0"/>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0" borderId="0" xfId="0" applyFill="1"/>
    <xf numFmtId="0" fontId="0" fillId="0" borderId="0" xfId="0"/>
    <xf numFmtId="0" fontId="0" fillId="2" borderId="0" xfId="0" applyFill="1"/>
    <xf numFmtId="0" fontId="0" fillId="0" borderId="0" xfId="0"/>
    <xf numFmtId="0" fontId="0" fillId="0" borderId="0" xfId="0"/>
    <xf numFmtId="0" fontId="0" fillId="0" borderId="0" xfId="0"/>
    <xf numFmtId="0" fontId="1" fillId="0" borderId="0" xfId="0" applyFont="1"/>
    <xf numFmtId="2" fontId="0" fillId="0" borderId="0" xfId="0" applyNumberFormat="1"/>
    <xf numFmtId="176" fontId="0" fillId="4" borderId="0" xfId="0" applyNumberFormat="1" applyFill="1" applyProtection="1">
      <protection locked="0"/>
    </xf>
    <xf numFmtId="176" fontId="0" fillId="0" borderId="0" xfId="0" applyNumberFormat="1" applyFill="1" applyProtection="1">
      <protection locked="0"/>
    </xf>
    <xf numFmtId="176" fontId="0" fillId="3" borderId="0" xfId="0" applyNumberFormat="1" applyFill="1" applyProtection="1">
      <protection locked="0"/>
    </xf>
    <xf numFmtId="176" fontId="0" fillId="0" borderId="0" xfId="0" applyNumberFormat="1"/>
    <xf numFmtId="176" fontId="0" fillId="0" borderId="0" xfId="0" applyNumberFormat="1" applyProtection="1">
      <protection locked="0"/>
    </xf>
    <xf numFmtId="0" fontId="2" fillId="0" borderId="0" xfId="1" applyAlignment="1">
      <alignment horizontal="left"/>
    </xf>
    <xf numFmtId="0" fontId="0" fillId="0" borderId="0" xfId="0" applyAlignment="1">
      <alignment horizontal="left"/>
    </xf>
    <xf numFmtId="0" fontId="0" fillId="0" borderId="0" xfId="0" applyAlignment="1">
      <alignment horizontal="left"/>
    </xf>
    <xf numFmtId="2" fontId="0" fillId="0" borderId="0" xfId="0" applyNumberFormat="1" applyAlignment="1">
      <alignment horizontal="left" wrapText="1"/>
    </xf>
    <xf numFmtId="0" fontId="2" fillId="0" borderId="0" xfId="1" applyAlignment="1">
      <alignment horizontal="left"/>
    </xf>
    <xf numFmtId="0" fontId="0" fillId="0" borderId="0" xfId="0" applyAlignment="1">
      <alignment horizontal="left"/>
    </xf>
  </cellXfs>
  <cellStyles count="2">
    <cellStyle name="常规" xfId="0" builtinId="0"/>
    <cellStyle name="超链接" xfId="1" builtinId="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D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Estimated Start Up Delay UCC21520</a:t>
            </a:r>
          </a:p>
        </c:rich>
      </c:tx>
      <c:layout>
        <c:manualLayout>
          <c:xMode val="edge"/>
          <c:yMode val="edge"/>
          <c:x val="0.27762805736239493"/>
          <c:y val="2.1116138763197588E-2"/>
        </c:manualLayout>
      </c:layout>
      <c:overlay val="0"/>
    </c:title>
    <c:autoTitleDeleted val="0"/>
    <c:plotArea>
      <c:layout/>
      <c:scatterChart>
        <c:scatterStyle val="smoothMarker"/>
        <c:varyColors val="0"/>
        <c:ser>
          <c:idx val="0"/>
          <c:order val="0"/>
          <c:tx>
            <c:v>100nF Bootstrap Capacitance</c:v>
          </c:tx>
          <c:xVal>
            <c:numRef>
              <c:f>Assets!$A$3:$A$14</c:f>
              <c:numCache>
                <c:formatCode>General</c:formatCode>
                <c:ptCount val="12"/>
                <c:pt idx="0">
                  <c:v>0.1</c:v>
                </c:pt>
                <c:pt idx="1">
                  <c:v>1</c:v>
                </c:pt>
                <c:pt idx="2">
                  <c:v>1.5</c:v>
                </c:pt>
                <c:pt idx="3">
                  <c:v>2.2000000000000002</c:v>
                </c:pt>
                <c:pt idx="4">
                  <c:v>3.3</c:v>
                </c:pt>
                <c:pt idx="5">
                  <c:v>4.7</c:v>
                </c:pt>
                <c:pt idx="6">
                  <c:v>10</c:v>
                </c:pt>
                <c:pt idx="7">
                  <c:v>15</c:v>
                </c:pt>
                <c:pt idx="8">
                  <c:v>18</c:v>
                </c:pt>
                <c:pt idx="9">
                  <c:v>22</c:v>
                </c:pt>
                <c:pt idx="10">
                  <c:v>27</c:v>
                </c:pt>
                <c:pt idx="11">
                  <c:v>47</c:v>
                </c:pt>
              </c:numCache>
            </c:numRef>
          </c:xVal>
          <c:yVal>
            <c:numRef>
              <c:f>Assets!$B$3:$B$14</c:f>
              <c:numCache>
                <c:formatCode>General</c:formatCode>
                <c:ptCount val="12"/>
                <c:pt idx="0">
                  <c:v>50.017391304347825</c:v>
                </c:pt>
                <c:pt idx="1">
                  <c:v>50.173913043478258</c:v>
                </c:pt>
                <c:pt idx="2">
                  <c:v>50.260869565217391</c:v>
                </c:pt>
                <c:pt idx="3">
                  <c:v>50.382608695652173</c:v>
                </c:pt>
                <c:pt idx="4">
                  <c:v>50.573913043478264</c:v>
                </c:pt>
                <c:pt idx="5">
                  <c:v>50.817391304347829</c:v>
                </c:pt>
                <c:pt idx="6">
                  <c:v>51.739130434782609</c:v>
                </c:pt>
                <c:pt idx="7">
                  <c:v>52.608695652173914</c:v>
                </c:pt>
                <c:pt idx="8">
                  <c:v>53.130434782608695</c:v>
                </c:pt>
                <c:pt idx="9">
                  <c:v>53.826086956521742</c:v>
                </c:pt>
                <c:pt idx="10">
                  <c:v>54.695652173913047</c:v>
                </c:pt>
                <c:pt idx="11">
                  <c:v>58.173913043478265</c:v>
                </c:pt>
              </c:numCache>
            </c:numRef>
          </c:yVal>
          <c:smooth val="1"/>
          <c:extLst>
            <c:ext xmlns:c16="http://schemas.microsoft.com/office/drawing/2014/chart" uri="{C3380CC4-5D6E-409C-BE32-E72D297353CC}">
              <c16:uniqueId val="{00000000-47E7-45F5-8A16-72F6CE5409E2}"/>
            </c:ext>
          </c:extLst>
        </c:ser>
        <c:ser>
          <c:idx val="1"/>
          <c:order val="1"/>
          <c:tx>
            <c:v>220nF Bootstrap Capacitance</c:v>
          </c:tx>
          <c:xVal>
            <c:numRef>
              <c:f>Assets!$A$3:$A$14</c:f>
              <c:numCache>
                <c:formatCode>General</c:formatCode>
                <c:ptCount val="12"/>
                <c:pt idx="0">
                  <c:v>0.1</c:v>
                </c:pt>
                <c:pt idx="1">
                  <c:v>1</c:v>
                </c:pt>
                <c:pt idx="2">
                  <c:v>1.5</c:v>
                </c:pt>
                <c:pt idx="3">
                  <c:v>2.2000000000000002</c:v>
                </c:pt>
                <c:pt idx="4">
                  <c:v>3.3</c:v>
                </c:pt>
                <c:pt idx="5">
                  <c:v>4.7</c:v>
                </c:pt>
                <c:pt idx="6">
                  <c:v>10</c:v>
                </c:pt>
                <c:pt idx="7">
                  <c:v>15</c:v>
                </c:pt>
                <c:pt idx="8">
                  <c:v>18</c:v>
                </c:pt>
                <c:pt idx="9">
                  <c:v>22</c:v>
                </c:pt>
                <c:pt idx="10">
                  <c:v>27</c:v>
                </c:pt>
                <c:pt idx="11">
                  <c:v>47</c:v>
                </c:pt>
              </c:numCache>
            </c:numRef>
          </c:xVal>
          <c:yVal>
            <c:numRef>
              <c:f>Assets!$C$3:$C$14</c:f>
              <c:numCache>
                <c:formatCode>General</c:formatCode>
                <c:ptCount val="12"/>
                <c:pt idx="0">
                  <c:v>50.038260869565221</c:v>
                </c:pt>
                <c:pt idx="1">
                  <c:v>50.382608695652173</c:v>
                </c:pt>
                <c:pt idx="2">
                  <c:v>50.573913043478264</c:v>
                </c:pt>
                <c:pt idx="3">
                  <c:v>50.841739130434782</c:v>
                </c:pt>
                <c:pt idx="4">
                  <c:v>51.262608695652176</c:v>
                </c:pt>
                <c:pt idx="5">
                  <c:v>51.798260869565219</c:v>
                </c:pt>
                <c:pt idx="6">
                  <c:v>53.826086956521742</c:v>
                </c:pt>
                <c:pt idx="7">
                  <c:v>55.739130434782609</c:v>
                </c:pt>
                <c:pt idx="8">
                  <c:v>56.88695652173913</c:v>
                </c:pt>
                <c:pt idx="9">
                  <c:v>58.417391304347831</c:v>
                </c:pt>
                <c:pt idx="10">
                  <c:v>60.330434782608698</c:v>
                </c:pt>
                <c:pt idx="11">
                  <c:v>67.982608695652175</c:v>
                </c:pt>
              </c:numCache>
            </c:numRef>
          </c:yVal>
          <c:smooth val="1"/>
          <c:extLst>
            <c:ext xmlns:c16="http://schemas.microsoft.com/office/drawing/2014/chart" uri="{C3380CC4-5D6E-409C-BE32-E72D297353CC}">
              <c16:uniqueId val="{00000001-47E7-45F5-8A16-72F6CE5409E2}"/>
            </c:ext>
          </c:extLst>
        </c:ser>
        <c:ser>
          <c:idx val="2"/>
          <c:order val="2"/>
          <c:tx>
            <c:v>1uF Bootstrap Capacitance</c:v>
          </c:tx>
          <c:xVal>
            <c:numRef>
              <c:f>Assets!$A$3:$A$14</c:f>
              <c:numCache>
                <c:formatCode>General</c:formatCode>
                <c:ptCount val="12"/>
                <c:pt idx="0">
                  <c:v>0.1</c:v>
                </c:pt>
                <c:pt idx="1">
                  <c:v>1</c:v>
                </c:pt>
                <c:pt idx="2">
                  <c:v>1.5</c:v>
                </c:pt>
                <c:pt idx="3">
                  <c:v>2.2000000000000002</c:v>
                </c:pt>
                <c:pt idx="4">
                  <c:v>3.3</c:v>
                </c:pt>
                <c:pt idx="5">
                  <c:v>4.7</c:v>
                </c:pt>
                <c:pt idx="6">
                  <c:v>10</c:v>
                </c:pt>
                <c:pt idx="7">
                  <c:v>15</c:v>
                </c:pt>
                <c:pt idx="8">
                  <c:v>18</c:v>
                </c:pt>
                <c:pt idx="9">
                  <c:v>22</c:v>
                </c:pt>
                <c:pt idx="10">
                  <c:v>27</c:v>
                </c:pt>
                <c:pt idx="11">
                  <c:v>47</c:v>
                </c:pt>
              </c:numCache>
            </c:numRef>
          </c:xVal>
          <c:yVal>
            <c:numRef>
              <c:f>Assets!$D$3:$D$14</c:f>
              <c:numCache>
                <c:formatCode>General</c:formatCode>
                <c:ptCount val="12"/>
                <c:pt idx="0">
                  <c:v>50.173913043478258</c:v>
                </c:pt>
                <c:pt idx="1">
                  <c:v>51.739130434782609</c:v>
                </c:pt>
                <c:pt idx="2">
                  <c:v>52.608695652173914</c:v>
                </c:pt>
                <c:pt idx="3">
                  <c:v>53.826086956521742</c:v>
                </c:pt>
                <c:pt idx="4">
                  <c:v>55.739130434782609</c:v>
                </c:pt>
                <c:pt idx="5">
                  <c:v>58.173913043478265</c:v>
                </c:pt>
                <c:pt idx="6">
                  <c:v>67.391304347826093</c:v>
                </c:pt>
                <c:pt idx="7">
                  <c:v>76.086956521739125</c:v>
                </c:pt>
                <c:pt idx="8">
                  <c:v>81.304347826086953</c:v>
                </c:pt>
                <c:pt idx="9">
                  <c:v>88.260869565217391</c:v>
                </c:pt>
                <c:pt idx="10">
                  <c:v>96.956521739130437</c:v>
                </c:pt>
                <c:pt idx="11">
                  <c:v>131.73913043478262</c:v>
                </c:pt>
              </c:numCache>
            </c:numRef>
          </c:yVal>
          <c:smooth val="1"/>
          <c:extLst>
            <c:ext xmlns:c16="http://schemas.microsoft.com/office/drawing/2014/chart" uri="{C3380CC4-5D6E-409C-BE32-E72D297353CC}">
              <c16:uniqueId val="{00000002-47E7-45F5-8A16-72F6CE5409E2}"/>
            </c:ext>
          </c:extLst>
        </c:ser>
        <c:ser>
          <c:idx val="3"/>
          <c:order val="3"/>
          <c:tx>
            <c:v>2.2uF Bootstrap Capacitance</c:v>
          </c:tx>
          <c:xVal>
            <c:numRef>
              <c:f>Assets!$A$3:$A$14</c:f>
              <c:numCache>
                <c:formatCode>General</c:formatCode>
                <c:ptCount val="12"/>
                <c:pt idx="0">
                  <c:v>0.1</c:v>
                </c:pt>
                <c:pt idx="1">
                  <c:v>1</c:v>
                </c:pt>
                <c:pt idx="2">
                  <c:v>1.5</c:v>
                </c:pt>
                <c:pt idx="3">
                  <c:v>2.2000000000000002</c:v>
                </c:pt>
                <c:pt idx="4">
                  <c:v>3.3</c:v>
                </c:pt>
                <c:pt idx="5">
                  <c:v>4.7</c:v>
                </c:pt>
                <c:pt idx="6">
                  <c:v>10</c:v>
                </c:pt>
                <c:pt idx="7">
                  <c:v>15</c:v>
                </c:pt>
                <c:pt idx="8">
                  <c:v>18</c:v>
                </c:pt>
                <c:pt idx="9">
                  <c:v>22</c:v>
                </c:pt>
                <c:pt idx="10">
                  <c:v>27</c:v>
                </c:pt>
                <c:pt idx="11">
                  <c:v>47</c:v>
                </c:pt>
              </c:numCache>
            </c:numRef>
          </c:xVal>
          <c:yVal>
            <c:numRef>
              <c:f>Assets!$E$3:$E$14</c:f>
              <c:numCache>
                <c:formatCode>General</c:formatCode>
                <c:ptCount val="12"/>
                <c:pt idx="0">
                  <c:v>50.382608695652173</c:v>
                </c:pt>
                <c:pt idx="1">
                  <c:v>53.826086956521742</c:v>
                </c:pt>
                <c:pt idx="2">
                  <c:v>55.739130434782609</c:v>
                </c:pt>
                <c:pt idx="3">
                  <c:v>58.417391304347831</c:v>
                </c:pt>
                <c:pt idx="4">
                  <c:v>62.626086956521739</c:v>
                </c:pt>
                <c:pt idx="5">
                  <c:v>67.982608695652175</c:v>
                </c:pt>
                <c:pt idx="6">
                  <c:v>88.260869565217391</c:v>
                </c:pt>
                <c:pt idx="7">
                  <c:v>107.39130434782609</c:v>
                </c:pt>
                <c:pt idx="8">
                  <c:v>118.86956521739131</c:v>
                </c:pt>
                <c:pt idx="9">
                  <c:v>134.17391304347825</c:v>
                </c:pt>
                <c:pt idx="10">
                  <c:v>153.30434782608694</c:v>
                </c:pt>
                <c:pt idx="11">
                  <c:v>229.82608695652175</c:v>
                </c:pt>
              </c:numCache>
            </c:numRef>
          </c:yVal>
          <c:smooth val="1"/>
          <c:extLst>
            <c:ext xmlns:c16="http://schemas.microsoft.com/office/drawing/2014/chart" uri="{C3380CC4-5D6E-409C-BE32-E72D297353CC}">
              <c16:uniqueId val="{00000003-47E7-45F5-8A16-72F6CE5409E2}"/>
            </c:ext>
          </c:extLst>
        </c:ser>
        <c:ser>
          <c:idx val="4"/>
          <c:order val="4"/>
          <c:tx>
            <c:v>4.7uF Bootstrap Capacitance</c:v>
          </c:tx>
          <c:xVal>
            <c:numRef>
              <c:f>Assets!$A$3:$A$14</c:f>
              <c:numCache>
                <c:formatCode>General</c:formatCode>
                <c:ptCount val="12"/>
                <c:pt idx="0">
                  <c:v>0.1</c:v>
                </c:pt>
                <c:pt idx="1">
                  <c:v>1</c:v>
                </c:pt>
                <c:pt idx="2">
                  <c:v>1.5</c:v>
                </c:pt>
                <c:pt idx="3">
                  <c:v>2.2000000000000002</c:v>
                </c:pt>
                <c:pt idx="4">
                  <c:v>3.3</c:v>
                </c:pt>
                <c:pt idx="5">
                  <c:v>4.7</c:v>
                </c:pt>
                <c:pt idx="6">
                  <c:v>10</c:v>
                </c:pt>
                <c:pt idx="7">
                  <c:v>15</c:v>
                </c:pt>
                <c:pt idx="8">
                  <c:v>18</c:v>
                </c:pt>
                <c:pt idx="9">
                  <c:v>22</c:v>
                </c:pt>
                <c:pt idx="10">
                  <c:v>27</c:v>
                </c:pt>
                <c:pt idx="11">
                  <c:v>47</c:v>
                </c:pt>
              </c:numCache>
            </c:numRef>
          </c:xVal>
          <c:yVal>
            <c:numRef>
              <c:f>Assets!$F$3:$F$14</c:f>
              <c:numCache>
                <c:formatCode>General</c:formatCode>
                <c:ptCount val="12"/>
                <c:pt idx="0">
                  <c:v>50.817391304347829</c:v>
                </c:pt>
                <c:pt idx="1">
                  <c:v>58.173913043478265</c:v>
                </c:pt>
                <c:pt idx="2">
                  <c:v>62.260869565217391</c:v>
                </c:pt>
                <c:pt idx="3">
                  <c:v>67.982608695652175</c:v>
                </c:pt>
                <c:pt idx="4">
                  <c:v>76.973913043478262</c:v>
                </c:pt>
                <c:pt idx="5">
                  <c:v>88.417391304347831</c:v>
                </c:pt>
                <c:pt idx="6">
                  <c:v>131.73913043478262</c:v>
                </c:pt>
                <c:pt idx="7">
                  <c:v>172.60869565217394</c:v>
                </c:pt>
                <c:pt idx="8">
                  <c:v>197.13043478260872</c:v>
                </c:pt>
                <c:pt idx="9">
                  <c:v>229.82608695652172</c:v>
                </c:pt>
                <c:pt idx="10">
                  <c:v>270.69565217391306</c:v>
                </c:pt>
                <c:pt idx="11">
                  <c:v>434.17391304347825</c:v>
                </c:pt>
              </c:numCache>
            </c:numRef>
          </c:yVal>
          <c:smooth val="1"/>
          <c:extLst>
            <c:ext xmlns:c16="http://schemas.microsoft.com/office/drawing/2014/chart" uri="{C3380CC4-5D6E-409C-BE32-E72D297353CC}">
              <c16:uniqueId val="{00000004-47E7-45F5-8A16-72F6CE5409E2}"/>
            </c:ext>
          </c:extLst>
        </c:ser>
        <c:ser>
          <c:idx val="5"/>
          <c:order val="5"/>
          <c:tx>
            <c:v>10uF Bootstrap Capacitance</c:v>
          </c:tx>
          <c:xVal>
            <c:numRef>
              <c:f>Assets!$A$3:$A$14</c:f>
              <c:numCache>
                <c:formatCode>General</c:formatCode>
                <c:ptCount val="12"/>
                <c:pt idx="0">
                  <c:v>0.1</c:v>
                </c:pt>
                <c:pt idx="1">
                  <c:v>1</c:v>
                </c:pt>
                <c:pt idx="2">
                  <c:v>1.5</c:v>
                </c:pt>
                <c:pt idx="3">
                  <c:v>2.2000000000000002</c:v>
                </c:pt>
                <c:pt idx="4">
                  <c:v>3.3</c:v>
                </c:pt>
                <c:pt idx="5">
                  <c:v>4.7</c:v>
                </c:pt>
                <c:pt idx="6">
                  <c:v>10</c:v>
                </c:pt>
                <c:pt idx="7">
                  <c:v>15</c:v>
                </c:pt>
                <c:pt idx="8">
                  <c:v>18</c:v>
                </c:pt>
                <c:pt idx="9">
                  <c:v>22</c:v>
                </c:pt>
                <c:pt idx="10">
                  <c:v>27</c:v>
                </c:pt>
                <c:pt idx="11">
                  <c:v>47</c:v>
                </c:pt>
              </c:numCache>
            </c:numRef>
          </c:xVal>
          <c:yVal>
            <c:numRef>
              <c:f>Assets!$G$3:$G$14</c:f>
              <c:numCache>
                <c:formatCode>General</c:formatCode>
                <c:ptCount val="12"/>
                <c:pt idx="0">
                  <c:v>51.739130434782609</c:v>
                </c:pt>
                <c:pt idx="1">
                  <c:v>67.391304347826093</c:v>
                </c:pt>
                <c:pt idx="2">
                  <c:v>76.086956521739125</c:v>
                </c:pt>
                <c:pt idx="3">
                  <c:v>88.260869565217391</c:v>
                </c:pt>
                <c:pt idx="4">
                  <c:v>107.39130434782608</c:v>
                </c:pt>
                <c:pt idx="5">
                  <c:v>131.73913043478262</c:v>
                </c:pt>
                <c:pt idx="6">
                  <c:v>223.91304347826087</c:v>
                </c:pt>
                <c:pt idx="7">
                  <c:v>310.86956521739131</c:v>
                </c:pt>
                <c:pt idx="8">
                  <c:v>363.04347826086956</c:v>
                </c:pt>
                <c:pt idx="9">
                  <c:v>432.60869565217388</c:v>
                </c:pt>
                <c:pt idx="10">
                  <c:v>519.56521739130426</c:v>
                </c:pt>
                <c:pt idx="11">
                  <c:v>867.39130434782601</c:v>
                </c:pt>
              </c:numCache>
            </c:numRef>
          </c:yVal>
          <c:smooth val="1"/>
          <c:extLst>
            <c:ext xmlns:c16="http://schemas.microsoft.com/office/drawing/2014/chart" uri="{C3380CC4-5D6E-409C-BE32-E72D297353CC}">
              <c16:uniqueId val="{00000005-47E7-45F5-8A16-72F6CE5409E2}"/>
            </c:ext>
          </c:extLst>
        </c:ser>
        <c:dLbls>
          <c:showLegendKey val="0"/>
          <c:showVal val="0"/>
          <c:showCatName val="0"/>
          <c:showSerName val="0"/>
          <c:showPercent val="0"/>
          <c:showBubbleSize val="0"/>
        </c:dLbls>
        <c:axId val="154207744"/>
        <c:axId val="154209664"/>
      </c:scatterChart>
      <c:valAx>
        <c:axId val="154207744"/>
        <c:scaling>
          <c:orientation val="minMax"/>
          <c:max val="30"/>
          <c:min val="0"/>
        </c:scaling>
        <c:delete val="0"/>
        <c:axPos val="b"/>
        <c:title>
          <c:tx>
            <c:rich>
              <a:bodyPr/>
              <a:lstStyle/>
              <a:p>
                <a:pPr>
                  <a:defRPr/>
                </a:pPr>
                <a:r>
                  <a:rPr lang="en-US"/>
                  <a:t>Bootstrap Resistance (Ohms)</a:t>
                </a:r>
              </a:p>
            </c:rich>
          </c:tx>
          <c:overlay val="0"/>
        </c:title>
        <c:numFmt formatCode="General" sourceLinked="1"/>
        <c:majorTickMark val="out"/>
        <c:minorTickMark val="none"/>
        <c:tickLblPos val="nextTo"/>
        <c:crossAx val="154209664"/>
        <c:crosses val="autoZero"/>
        <c:crossBetween val="midCat"/>
      </c:valAx>
      <c:valAx>
        <c:axId val="154209664"/>
        <c:scaling>
          <c:orientation val="minMax"/>
          <c:max val="250"/>
          <c:min val="0"/>
        </c:scaling>
        <c:delete val="0"/>
        <c:axPos val="l"/>
        <c:majorGridlines/>
        <c:title>
          <c:tx>
            <c:rich>
              <a:bodyPr rot="-5400000" vert="horz"/>
              <a:lstStyle/>
              <a:p>
                <a:pPr>
                  <a:defRPr/>
                </a:pPr>
                <a:r>
                  <a:rPr lang="en-US"/>
                  <a:t>Start Up Delay (us)</a:t>
                </a:r>
              </a:p>
            </c:rich>
          </c:tx>
          <c:overlay val="0"/>
        </c:title>
        <c:numFmt formatCode="General" sourceLinked="1"/>
        <c:majorTickMark val="out"/>
        <c:minorTickMark val="none"/>
        <c:tickLblPos val="nextTo"/>
        <c:crossAx val="15420774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Estimated dV/dt</a:t>
            </a:r>
          </a:p>
        </c:rich>
      </c:tx>
      <c:layout>
        <c:manualLayout>
          <c:xMode val="edge"/>
          <c:yMode val="edge"/>
          <c:x val="0.38980329705977762"/>
          <c:y val="2.6502790790391712E-2"/>
        </c:manualLayout>
      </c:layout>
      <c:overlay val="0"/>
    </c:title>
    <c:autoTitleDeleted val="0"/>
    <c:plotArea>
      <c:layout>
        <c:manualLayout>
          <c:layoutTarget val="inner"/>
          <c:xMode val="edge"/>
          <c:yMode val="edge"/>
          <c:x val="0.10986507509063088"/>
          <c:y val="0.13740581082427988"/>
          <c:w val="0.58243079104163076"/>
          <c:h val="0.70410844214093493"/>
        </c:manualLayout>
      </c:layout>
      <c:scatterChart>
        <c:scatterStyle val="smoothMarker"/>
        <c:varyColors val="0"/>
        <c:ser>
          <c:idx val="1"/>
          <c:order val="0"/>
          <c:tx>
            <c:v>220nF</c:v>
          </c:tx>
          <c:marker>
            <c:symbol val="none"/>
          </c:marker>
          <c:xVal>
            <c:numRef>
              <c:f>Assets!$A$19:$A$30</c:f>
              <c:numCache>
                <c:formatCode>General</c:formatCode>
                <c:ptCount val="12"/>
                <c:pt idx="0">
                  <c:v>0.1</c:v>
                </c:pt>
                <c:pt idx="1">
                  <c:v>1</c:v>
                </c:pt>
                <c:pt idx="2">
                  <c:v>1.5</c:v>
                </c:pt>
                <c:pt idx="3">
                  <c:v>2.2000000000000002</c:v>
                </c:pt>
                <c:pt idx="4">
                  <c:v>3.3</c:v>
                </c:pt>
                <c:pt idx="5">
                  <c:v>4.7</c:v>
                </c:pt>
                <c:pt idx="6">
                  <c:v>10</c:v>
                </c:pt>
                <c:pt idx="7">
                  <c:v>15</c:v>
                </c:pt>
                <c:pt idx="8">
                  <c:v>18</c:v>
                </c:pt>
                <c:pt idx="9">
                  <c:v>22</c:v>
                </c:pt>
                <c:pt idx="10">
                  <c:v>27</c:v>
                </c:pt>
                <c:pt idx="11">
                  <c:v>47</c:v>
                </c:pt>
              </c:numCache>
            </c:numRef>
          </c:xVal>
          <c:yVal>
            <c:numRef>
              <c:f>Assets!$C$19:$C$30</c:f>
              <c:numCache>
                <c:formatCode>General</c:formatCode>
                <c:ptCount val="12"/>
                <c:pt idx="0">
                  <c:v>818.18181818181813</c:v>
                </c:pt>
                <c:pt idx="1">
                  <c:v>81.818181818181813</c:v>
                </c:pt>
                <c:pt idx="2">
                  <c:v>54.54545454545454</c:v>
                </c:pt>
                <c:pt idx="3">
                  <c:v>37.190082644628099</c:v>
                </c:pt>
                <c:pt idx="4">
                  <c:v>24.793388429752067</c:v>
                </c:pt>
                <c:pt idx="5">
                  <c:v>17.408123791102515</c:v>
                </c:pt>
                <c:pt idx="6">
                  <c:v>8.1818181818181817</c:v>
                </c:pt>
                <c:pt idx="7">
                  <c:v>5.454545454545455</c:v>
                </c:pt>
                <c:pt idx="8">
                  <c:v>4.5454545454545459</c:v>
                </c:pt>
                <c:pt idx="9">
                  <c:v>3.71900826446281</c:v>
                </c:pt>
                <c:pt idx="10">
                  <c:v>3.0303030303030303</c:v>
                </c:pt>
                <c:pt idx="11">
                  <c:v>1.7408123791102514</c:v>
                </c:pt>
              </c:numCache>
            </c:numRef>
          </c:yVal>
          <c:smooth val="1"/>
          <c:extLst>
            <c:ext xmlns:c16="http://schemas.microsoft.com/office/drawing/2014/chart" uri="{C3380CC4-5D6E-409C-BE32-E72D297353CC}">
              <c16:uniqueId val="{00000000-D65A-41FB-A279-65E8FD0B9C54}"/>
            </c:ext>
          </c:extLst>
        </c:ser>
        <c:ser>
          <c:idx val="5"/>
          <c:order val="1"/>
          <c:tx>
            <c:v>470nF</c:v>
          </c:tx>
          <c:marker>
            <c:symbol val="none"/>
          </c:marker>
          <c:xVal>
            <c:numRef>
              <c:f>Assets!$A$19:$A$30</c:f>
              <c:numCache>
                <c:formatCode>General</c:formatCode>
                <c:ptCount val="12"/>
                <c:pt idx="0">
                  <c:v>0.1</c:v>
                </c:pt>
                <c:pt idx="1">
                  <c:v>1</c:v>
                </c:pt>
                <c:pt idx="2">
                  <c:v>1.5</c:v>
                </c:pt>
                <c:pt idx="3">
                  <c:v>2.2000000000000002</c:v>
                </c:pt>
                <c:pt idx="4">
                  <c:v>3.3</c:v>
                </c:pt>
                <c:pt idx="5">
                  <c:v>4.7</c:v>
                </c:pt>
                <c:pt idx="6">
                  <c:v>10</c:v>
                </c:pt>
                <c:pt idx="7">
                  <c:v>15</c:v>
                </c:pt>
                <c:pt idx="8">
                  <c:v>18</c:v>
                </c:pt>
                <c:pt idx="9">
                  <c:v>22</c:v>
                </c:pt>
                <c:pt idx="10">
                  <c:v>27</c:v>
                </c:pt>
                <c:pt idx="11">
                  <c:v>47</c:v>
                </c:pt>
              </c:numCache>
            </c:numRef>
          </c:xVal>
          <c:yVal>
            <c:numRef>
              <c:f>Assets!$D$19:$D$30</c:f>
              <c:numCache>
                <c:formatCode>General</c:formatCode>
                <c:ptCount val="12"/>
                <c:pt idx="0">
                  <c:v>382.97872340425533</c:v>
                </c:pt>
                <c:pt idx="1">
                  <c:v>38.297872340425535</c:v>
                </c:pt>
                <c:pt idx="2">
                  <c:v>25.531914893617024</c:v>
                </c:pt>
                <c:pt idx="3">
                  <c:v>17.408123791102515</c:v>
                </c:pt>
                <c:pt idx="4">
                  <c:v>11.605415860735009</c:v>
                </c:pt>
                <c:pt idx="5">
                  <c:v>8.1484834766862839</c:v>
                </c:pt>
                <c:pt idx="6">
                  <c:v>3.8297872340425538</c:v>
                </c:pt>
                <c:pt idx="7">
                  <c:v>2.5531914893617023</c:v>
                </c:pt>
                <c:pt idx="8">
                  <c:v>2.1276595744680855</c:v>
                </c:pt>
                <c:pt idx="9">
                  <c:v>1.7408123791102514</c:v>
                </c:pt>
                <c:pt idx="10">
                  <c:v>1.4184397163120568</c:v>
                </c:pt>
                <c:pt idx="11">
                  <c:v>0.81484834766862835</c:v>
                </c:pt>
              </c:numCache>
            </c:numRef>
          </c:yVal>
          <c:smooth val="1"/>
          <c:extLst>
            <c:ext xmlns:c16="http://schemas.microsoft.com/office/drawing/2014/chart" uri="{C3380CC4-5D6E-409C-BE32-E72D297353CC}">
              <c16:uniqueId val="{00000001-D65A-41FB-A279-65E8FD0B9C54}"/>
            </c:ext>
          </c:extLst>
        </c:ser>
        <c:ser>
          <c:idx val="2"/>
          <c:order val="2"/>
          <c:tx>
            <c:v>1uF</c:v>
          </c:tx>
          <c:marker>
            <c:symbol val="none"/>
          </c:marker>
          <c:xVal>
            <c:numRef>
              <c:f>Assets!$A$19:$A$30</c:f>
              <c:numCache>
                <c:formatCode>General</c:formatCode>
                <c:ptCount val="12"/>
                <c:pt idx="0">
                  <c:v>0.1</c:v>
                </c:pt>
                <c:pt idx="1">
                  <c:v>1</c:v>
                </c:pt>
                <c:pt idx="2">
                  <c:v>1.5</c:v>
                </c:pt>
                <c:pt idx="3">
                  <c:v>2.2000000000000002</c:v>
                </c:pt>
                <c:pt idx="4">
                  <c:v>3.3</c:v>
                </c:pt>
                <c:pt idx="5">
                  <c:v>4.7</c:v>
                </c:pt>
                <c:pt idx="6">
                  <c:v>10</c:v>
                </c:pt>
                <c:pt idx="7">
                  <c:v>15</c:v>
                </c:pt>
                <c:pt idx="8">
                  <c:v>18</c:v>
                </c:pt>
                <c:pt idx="9">
                  <c:v>22</c:v>
                </c:pt>
                <c:pt idx="10">
                  <c:v>27</c:v>
                </c:pt>
                <c:pt idx="11">
                  <c:v>47</c:v>
                </c:pt>
              </c:numCache>
            </c:numRef>
          </c:xVal>
          <c:yVal>
            <c:numRef>
              <c:f>Assets!$E$19:$E$30</c:f>
              <c:numCache>
                <c:formatCode>General</c:formatCode>
                <c:ptCount val="12"/>
                <c:pt idx="0">
                  <c:v>180</c:v>
                </c:pt>
                <c:pt idx="1">
                  <c:v>18</c:v>
                </c:pt>
                <c:pt idx="2">
                  <c:v>12</c:v>
                </c:pt>
                <c:pt idx="3">
                  <c:v>8.1818181818181817</c:v>
                </c:pt>
                <c:pt idx="4">
                  <c:v>5.454545454545455</c:v>
                </c:pt>
                <c:pt idx="5">
                  <c:v>3.8297872340425529</c:v>
                </c:pt>
                <c:pt idx="6">
                  <c:v>1.8</c:v>
                </c:pt>
                <c:pt idx="7">
                  <c:v>1.2</c:v>
                </c:pt>
                <c:pt idx="8">
                  <c:v>1</c:v>
                </c:pt>
                <c:pt idx="9">
                  <c:v>0.81818181818181823</c:v>
                </c:pt>
                <c:pt idx="10">
                  <c:v>0.66666666666666663</c:v>
                </c:pt>
                <c:pt idx="11">
                  <c:v>0.38297872340425532</c:v>
                </c:pt>
              </c:numCache>
            </c:numRef>
          </c:yVal>
          <c:smooth val="1"/>
          <c:extLst>
            <c:ext xmlns:c16="http://schemas.microsoft.com/office/drawing/2014/chart" uri="{C3380CC4-5D6E-409C-BE32-E72D297353CC}">
              <c16:uniqueId val="{00000002-D65A-41FB-A279-65E8FD0B9C54}"/>
            </c:ext>
          </c:extLst>
        </c:ser>
        <c:ser>
          <c:idx val="3"/>
          <c:order val="3"/>
          <c:tx>
            <c:v>2.2uF</c:v>
          </c:tx>
          <c:marker>
            <c:symbol val="none"/>
          </c:marker>
          <c:xVal>
            <c:numRef>
              <c:f>Assets!$A$19:$A$30</c:f>
              <c:numCache>
                <c:formatCode>General</c:formatCode>
                <c:ptCount val="12"/>
                <c:pt idx="0">
                  <c:v>0.1</c:v>
                </c:pt>
                <c:pt idx="1">
                  <c:v>1</c:v>
                </c:pt>
                <c:pt idx="2">
                  <c:v>1.5</c:v>
                </c:pt>
                <c:pt idx="3">
                  <c:v>2.2000000000000002</c:v>
                </c:pt>
                <c:pt idx="4">
                  <c:v>3.3</c:v>
                </c:pt>
                <c:pt idx="5">
                  <c:v>4.7</c:v>
                </c:pt>
                <c:pt idx="6">
                  <c:v>10</c:v>
                </c:pt>
                <c:pt idx="7">
                  <c:v>15</c:v>
                </c:pt>
                <c:pt idx="8">
                  <c:v>18</c:v>
                </c:pt>
                <c:pt idx="9">
                  <c:v>22</c:v>
                </c:pt>
                <c:pt idx="10">
                  <c:v>27</c:v>
                </c:pt>
                <c:pt idx="11">
                  <c:v>47</c:v>
                </c:pt>
              </c:numCache>
            </c:numRef>
          </c:xVal>
          <c:yVal>
            <c:numRef>
              <c:f>Assets!$F$19:$F$30</c:f>
              <c:numCache>
                <c:formatCode>General</c:formatCode>
                <c:ptCount val="12"/>
                <c:pt idx="0">
                  <c:v>81.818181818181813</c:v>
                </c:pt>
                <c:pt idx="1">
                  <c:v>8.1818181818181817</c:v>
                </c:pt>
                <c:pt idx="2">
                  <c:v>5.4545454545454541</c:v>
                </c:pt>
                <c:pt idx="3">
                  <c:v>3.7190082644628095</c:v>
                </c:pt>
                <c:pt idx="4">
                  <c:v>2.4793388429752068</c:v>
                </c:pt>
                <c:pt idx="5">
                  <c:v>1.7408123791102512</c:v>
                </c:pt>
                <c:pt idx="6">
                  <c:v>0.81818181818181823</c:v>
                </c:pt>
                <c:pt idx="7">
                  <c:v>0.54545454545454541</c:v>
                </c:pt>
                <c:pt idx="8">
                  <c:v>0.45454545454545453</c:v>
                </c:pt>
                <c:pt idx="9">
                  <c:v>0.37190082644628097</c:v>
                </c:pt>
                <c:pt idx="10">
                  <c:v>0.30303030303030298</c:v>
                </c:pt>
                <c:pt idx="11">
                  <c:v>0.17408123791102514</c:v>
                </c:pt>
              </c:numCache>
            </c:numRef>
          </c:yVal>
          <c:smooth val="1"/>
          <c:extLst>
            <c:ext xmlns:c16="http://schemas.microsoft.com/office/drawing/2014/chart" uri="{C3380CC4-5D6E-409C-BE32-E72D297353CC}">
              <c16:uniqueId val="{00000003-D65A-41FB-A279-65E8FD0B9C54}"/>
            </c:ext>
          </c:extLst>
        </c:ser>
        <c:ser>
          <c:idx val="4"/>
          <c:order val="4"/>
          <c:tx>
            <c:v>4.7uF</c:v>
          </c:tx>
          <c:marker>
            <c:symbol val="none"/>
          </c:marker>
          <c:xVal>
            <c:numRef>
              <c:f>Assets!$A$19:$A$30</c:f>
              <c:numCache>
                <c:formatCode>General</c:formatCode>
                <c:ptCount val="12"/>
                <c:pt idx="0">
                  <c:v>0.1</c:v>
                </c:pt>
                <c:pt idx="1">
                  <c:v>1</c:v>
                </c:pt>
                <c:pt idx="2">
                  <c:v>1.5</c:v>
                </c:pt>
                <c:pt idx="3">
                  <c:v>2.2000000000000002</c:v>
                </c:pt>
                <c:pt idx="4">
                  <c:v>3.3</c:v>
                </c:pt>
                <c:pt idx="5">
                  <c:v>4.7</c:v>
                </c:pt>
                <c:pt idx="6">
                  <c:v>10</c:v>
                </c:pt>
                <c:pt idx="7">
                  <c:v>15</c:v>
                </c:pt>
                <c:pt idx="8">
                  <c:v>18</c:v>
                </c:pt>
                <c:pt idx="9">
                  <c:v>22</c:v>
                </c:pt>
                <c:pt idx="10">
                  <c:v>27</c:v>
                </c:pt>
                <c:pt idx="11">
                  <c:v>47</c:v>
                </c:pt>
              </c:numCache>
            </c:numRef>
          </c:xVal>
          <c:yVal>
            <c:numRef>
              <c:f>Assets!$G$19:$G$30</c:f>
              <c:numCache>
                <c:formatCode>General</c:formatCode>
                <c:ptCount val="12"/>
                <c:pt idx="0">
                  <c:v>38.297872340425528</c:v>
                </c:pt>
                <c:pt idx="1">
                  <c:v>3.8297872340425529</c:v>
                </c:pt>
                <c:pt idx="2">
                  <c:v>2.5531914893617018</c:v>
                </c:pt>
                <c:pt idx="3">
                  <c:v>1.7408123791102512</c:v>
                </c:pt>
                <c:pt idx="4">
                  <c:v>1.1605415860735009</c:v>
                </c:pt>
                <c:pt idx="5">
                  <c:v>0.81484834766862824</c:v>
                </c:pt>
                <c:pt idx="6">
                  <c:v>0.38297872340425532</c:v>
                </c:pt>
                <c:pt idx="7">
                  <c:v>0.25531914893617019</c:v>
                </c:pt>
                <c:pt idx="8">
                  <c:v>0.21276595744680848</c:v>
                </c:pt>
                <c:pt idx="9">
                  <c:v>0.17408123791102514</c:v>
                </c:pt>
                <c:pt idx="10">
                  <c:v>0.14184397163120566</c:v>
                </c:pt>
                <c:pt idx="11">
                  <c:v>8.1484834766862829E-2</c:v>
                </c:pt>
              </c:numCache>
            </c:numRef>
          </c:yVal>
          <c:smooth val="1"/>
          <c:extLst>
            <c:ext xmlns:c16="http://schemas.microsoft.com/office/drawing/2014/chart" uri="{C3380CC4-5D6E-409C-BE32-E72D297353CC}">
              <c16:uniqueId val="{00000004-D65A-41FB-A279-65E8FD0B9C54}"/>
            </c:ext>
          </c:extLst>
        </c:ser>
        <c:ser>
          <c:idx val="0"/>
          <c:order val="5"/>
          <c:tx>
            <c:v>Recommended Max</c:v>
          </c:tx>
          <c:spPr>
            <a:ln>
              <a:solidFill>
                <a:srgbClr val="FF0000"/>
              </a:solidFill>
            </a:ln>
          </c:spPr>
          <c:marker>
            <c:symbol val="none"/>
          </c:marker>
          <c:xVal>
            <c:numRef>
              <c:f>Assets!$A$19:$A$30</c:f>
              <c:numCache>
                <c:formatCode>General</c:formatCode>
                <c:ptCount val="12"/>
                <c:pt idx="0">
                  <c:v>0.1</c:v>
                </c:pt>
                <c:pt idx="1">
                  <c:v>1</c:v>
                </c:pt>
                <c:pt idx="2">
                  <c:v>1.5</c:v>
                </c:pt>
                <c:pt idx="3">
                  <c:v>2.2000000000000002</c:v>
                </c:pt>
                <c:pt idx="4">
                  <c:v>3.3</c:v>
                </c:pt>
                <c:pt idx="5">
                  <c:v>4.7</c:v>
                </c:pt>
                <c:pt idx="6">
                  <c:v>10</c:v>
                </c:pt>
                <c:pt idx="7">
                  <c:v>15</c:v>
                </c:pt>
                <c:pt idx="8">
                  <c:v>18</c:v>
                </c:pt>
                <c:pt idx="9">
                  <c:v>22</c:v>
                </c:pt>
                <c:pt idx="10">
                  <c:v>27</c:v>
                </c:pt>
                <c:pt idx="11">
                  <c:v>47</c:v>
                </c:pt>
              </c:numCache>
            </c:numRef>
          </c:xVal>
          <c:yVal>
            <c:numRef>
              <c:f>Assets!$I$19:$I$30</c:f>
              <c:numCache>
                <c:formatCode>General</c:formatCode>
                <c:ptCount val="12"/>
                <c:pt idx="0">
                  <c:v>5</c:v>
                </c:pt>
                <c:pt idx="1">
                  <c:v>5</c:v>
                </c:pt>
                <c:pt idx="2">
                  <c:v>5</c:v>
                </c:pt>
                <c:pt idx="3">
                  <c:v>5</c:v>
                </c:pt>
                <c:pt idx="4">
                  <c:v>5</c:v>
                </c:pt>
                <c:pt idx="5">
                  <c:v>5</c:v>
                </c:pt>
                <c:pt idx="6">
                  <c:v>5</c:v>
                </c:pt>
                <c:pt idx="7">
                  <c:v>5</c:v>
                </c:pt>
                <c:pt idx="8">
                  <c:v>5</c:v>
                </c:pt>
                <c:pt idx="9">
                  <c:v>5</c:v>
                </c:pt>
                <c:pt idx="10">
                  <c:v>5</c:v>
                </c:pt>
                <c:pt idx="11">
                  <c:v>5</c:v>
                </c:pt>
              </c:numCache>
            </c:numRef>
          </c:yVal>
          <c:smooth val="1"/>
          <c:extLst>
            <c:ext xmlns:c16="http://schemas.microsoft.com/office/drawing/2014/chart" uri="{C3380CC4-5D6E-409C-BE32-E72D297353CC}">
              <c16:uniqueId val="{00000005-D65A-41FB-A279-65E8FD0B9C54}"/>
            </c:ext>
          </c:extLst>
        </c:ser>
        <c:dLbls>
          <c:showLegendKey val="0"/>
          <c:showVal val="0"/>
          <c:showCatName val="0"/>
          <c:showSerName val="0"/>
          <c:showPercent val="0"/>
          <c:showBubbleSize val="0"/>
        </c:dLbls>
        <c:axId val="155166976"/>
        <c:axId val="155177344"/>
      </c:scatterChart>
      <c:valAx>
        <c:axId val="155166976"/>
        <c:scaling>
          <c:orientation val="minMax"/>
          <c:max val="25"/>
          <c:min val="0"/>
        </c:scaling>
        <c:delete val="0"/>
        <c:axPos val="b"/>
        <c:title>
          <c:tx>
            <c:rich>
              <a:bodyPr/>
              <a:lstStyle/>
              <a:p>
                <a:pPr>
                  <a:defRPr/>
                </a:pPr>
                <a:r>
                  <a:rPr lang="en-US"/>
                  <a:t>RBoot(Ohm)</a:t>
                </a:r>
              </a:p>
            </c:rich>
          </c:tx>
          <c:overlay val="0"/>
        </c:title>
        <c:numFmt formatCode="General" sourceLinked="1"/>
        <c:majorTickMark val="out"/>
        <c:minorTickMark val="none"/>
        <c:tickLblPos val="nextTo"/>
        <c:crossAx val="155177344"/>
        <c:crosses val="autoZero"/>
        <c:crossBetween val="midCat"/>
      </c:valAx>
      <c:valAx>
        <c:axId val="155177344"/>
        <c:scaling>
          <c:orientation val="minMax"/>
          <c:max val="6"/>
          <c:min val="0"/>
        </c:scaling>
        <c:delete val="0"/>
        <c:axPos val="l"/>
        <c:majorGridlines>
          <c:spPr>
            <a:ln>
              <a:solidFill>
                <a:schemeClr val="accent1"/>
              </a:solidFill>
            </a:ln>
          </c:spPr>
        </c:majorGridlines>
        <c:title>
          <c:tx>
            <c:rich>
              <a:bodyPr rot="-5400000" vert="horz"/>
              <a:lstStyle/>
              <a:p>
                <a:pPr>
                  <a:defRPr/>
                </a:pPr>
                <a:r>
                  <a:rPr lang="en-US"/>
                  <a:t>Estimated dV/dt (V/us)</a:t>
                </a:r>
              </a:p>
            </c:rich>
          </c:tx>
          <c:overlay val="0"/>
        </c:title>
        <c:numFmt formatCode="General" sourceLinked="1"/>
        <c:majorTickMark val="out"/>
        <c:minorTickMark val="none"/>
        <c:tickLblPos val="nextTo"/>
        <c:crossAx val="155166976"/>
        <c:crosses val="autoZero"/>
        <c:crossBetween val="midCat"/>
      </c:valAx>
      <c:spPr>
        <a:ln>
          <a:solidFill>
            <a:srgbClr val="FF0000">
              <a:alpha val="55000"/>
            </a:srgbClr>
          </a:solidFill>
        </a:ln>
      </c:spPr>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Minimum Bootstrap Capacitor and Resistor Values</a:t>
            </a:r>
          </a:p>
        </c:rich>
      </c:tx>
      <c:overlay val="0"/>
    </c:title>
    <c:autoTitleDeleted val="0"/>
    <c:plotArea>
      <c:layout/>
      <c:scatterChart>
        <c:scatterStyle val="smoothMarker"/>
        <c:varyColors val="0"/>
        <c:ser>
          <c:idx val="0"/>
          <c:order val="0"/>
          <c:tx>
            <c:v>Diode Current Limit</c:v>
          </c:tx>
          <c:marker>
            <c:symbol val="none"/>
          </c:marker>
          <c:xVal>
            <c:numRef>
              <c:f>Assets!$E$39:$E$46</c:f>
              <c:numCache>
                <c:formatCode>General</c:formatCode>
                <c:ptCount val="8"/>
                <c:pt idx="0">
                  <c:v>1.8</c:v>
                </c:pt>
                <c:pt idx="1">
                  <c:v>1.8</c:v>
                </c:pt>
                <c:pt idx="2">
                  <c:v>1.8</c:v>
                </c:pt>
                <c:pt idx="3">
                  <c:v>1.8</c:v>
                </c:pt>
                <c:pt idx="4">
                  <c:v>1.8</c:v>
                </c:pt>
                <c:pt idx="5">
                  <c:v>1.8</c:v>
                </c:pt>
                <c:pt idx="6">
                  <c:v>1.8</c:v>
                </c:pt>
                <c:pt idx="7">
                  <c:v>1.8</c:v>
                </c:pt>
              </c:numCache>
            </c:numRef>
          </c:xVal>
          <c:yVal>
            <c:numRef>
              <c:f>Assets!$D$39:$D$46</c:f>
              <c:numCache>
                <c:formatCode>General</c:formatCode>
                <c:ptCount val="8"/>
                <c:pt idx="0">
                  <c:v>0.1</c:v>
                </c:pt>
                <c:pt idx="1">
                  <c:v>0.5</c:v>
                </c:pt>
                <c:pt idx="2">
                  <c:v>1</c:v>
                </c:pt>
                <c:pt idx="3">
                  <c:v>1.5</c:v>
                </c:pt>
                <c:pt idx="4">
                  <c:v>2.2000000000000002</c:v>
                </c:pt>
                <c:pt idx="5">
                  <c:v>3.3</c:v>
                </c:pt>
                <c:pt idx="6">
                  <c:v>4.7</c:v>
                </c:pt>
                <c:pt idx="7">
                  <c:v>10</c:v>
                </c:pt>
              </c:numCache>
            </c:numRef>
          </c:yVal>
          <c:smooth val="1"/>
          <c:extLst>
            <c:ext xmlns:c16="http://schemas.microsoft.com/office/drawing/2014/chart" uri="{C3380CC4-5D6E-409C-BE32-E72D297353CC}">
              <c16:uniqueId val="{00000000-8CC4-48C4-A449-CD505CE5F07D}"/>
            </c:ext>
          </c:extLst>
        </c:ser>
        <c:ser>
          <c:idx val="1"/>
          <c:order val="1"/>
          <c:tx>
            <c:v>dV/dt limit</c:v>
          </c:tx>
          <c:marker>
            <c:symbol val="none"/>
          </c:marker>
          <c:xVal>
            <c:numRef>
              <c:f>Assets!$F$39:$F$46</c:f>
              <c:numCache>
                <c:formatCode>General</c:formatCode>
                <c:ptCount val="8"/>
                <c:pt idx="0">
                  <c:v>36</c:v>
                </c:pt>
                <c:pt idx="1">
                  <c:v>7.2</c:v>
                </c:pt>
                <c:pt idx="2">
                  <c:v>3.6</c:v>
                </c:pt>
                <c:pt idx="3">
                  <c:v>2.4</c:v>
                </c:pt>
                <c:pt idx="4">
                  <c:v>1.6363636363636365</c:v>
                </c:pt>
                <c:pt idx="5">
                  <c:v>1.0909090909090908</c:v>
                </c:pt>
                <c:pt idx="6">
                  <c:v>0.76595744680851063</c:v>
                </c:pt>
                <c:pt idx="7">
                  <c:v>0.36</c:v>
                </c:pt>
              </c:numCache>
            </c:numRef>
          </c:xVal>
          <c:yVal>
            <c:numRef>
              <c:f>Assets!$D$39:$D$46</c:f>
              <c:numCache>
                <c:formatCode>General</c:formatCode>
                <c:ptCount val="8"/>
                <c:pt idx="0">
                  <c:v>0.1</c:v>
                </c:pt>
                <c:pt idx="1">
                  <c:v>0.5</c:v>
                </c:pt>
                <c:pt idx="2">
                  <c:v>1</c:v>
                </c:pt>
                <c:pt idx="3">
                  <c:v>1.5</c:v>
                </c:pt>
                <c:pt idx="4">
                  <c:v>2.2000000000000002</c:v>
                </c:pt>
                <c:pt idx="5">
                  <c:v>3.3</c:v>
                </c:pt>
                <c:pt idx="6">
                  <c:v>4.7</c:v>
                </c:pt>
                <c:pt idx="7">
                  <c:v>10</c:v>
                </c:pt>
              </c:numCache>
            </c:numRef>
          </c:yVal>
          <c:smooth val="1"/>
          <c:extLst>
            <c:ext xmlns:c16="http://schemas.microsoft.com/office/drawing/2014/chart" uri="{C3380CC4-5D6E-409C-BE32-E72D297353CC}">
              <c16:uniqueId val="{00000001-8CC4-48C4-A449-CD505CE5F07D}"/>
            </c:ext>
          </c:extLst>
        </c:ser>
        <c:ser>
          <c:idx val="2"/>
          <c:order val="2"/>
          <c:tx>
            <c:v>Minimum Cap</c:v>
          </c:tx>
          <c:marker>
            <c:symbol val="none"/>
          </c:marker>
          <c:xVal>
            <c:numRef>
              <c:f>Assets!$H$39:$H$51</c:f>
              <c:numCache>
                <c:formatCode>General</c:formatCode>
                <c:ptCount val="13"/>
                <c:pt idx="0">
                  <c:v>0.1</c:v>
                </c:pt>
                <c:pt idx="1">
                  <c:v>0.5</c:v>
                </c:pt>
                <c:pt idx="2">
                  <c:v>1</c:v>
                </c:pt>
                <c:pt idx="3">
                  <c:v>1.5</c:v>
                </c:pt>
                <c:pt idx="4">
                  <c:v>2.2000000000000002</c:v>
                </c:pt>
                <c:pt idx="5">
                  <c:v>3.3</c:v>
                </c:pt>
                <c:pt idx="6">
                  <c:v>4.7</c:v>
                </c:pt>
                <c:pt idx="7">
                  <c:v>10</c:v>
                </c:pt>
                <c:pt idx="8">
                  <c:v>15</c:v>
                </c:pt>
                <c:pt idx="9">
                  <c:v>18</c:v>
                </c:pt>
                <c:pt idx="10">
                  <c:v>22</c:v>
                </c:pt>
                <c:pt idx="11">
                  <c:v>27</c:v>
                </c:pt>
                <c:pt idx="12">
                  <c:v>47</c:v>
                </c:pt>
              </c:numCache>
            </c:numRef>
          </c:xVal>
          <c:yVal>
            <c:numRef>
              <c:f>Assets!$I$39:$I$51</c:f>
              <c:numCache>
                <c:formatCode>General</c:formatCode>
                <c:ptCount val="13"/>
                <c:pt idx="0">
                  <c:v>0.73899999999999999</c:v>
                </c:pt>
                <c:pt idx="1">
                  <c:v>0.73899999999999999</c:v>
                </c:pt>
                <c:pt idx="2">
                  <c:v>0.73899999999999999</c:v>
                </c:pt>
                <c:pt idx="3">
                  <c:v>0.73899999999999999</c:v>
                </c:pt>
                <c:pt idx="4">
                  <c:v>0.73899999999999999</c:v>
                </c:pt>
                <c:pt idx="5">
                  <c:v>0.73899999999999999</c:v>
                </c:pt>
                <c:pt idx="6">
                  <c:v>0.73899999999999999</c:v>
                </c:pt>
                <c:pt idx="7">
                  <c:v>0.73899999999999999</c:v>
                </c:pt>
                <c:pt idx="8">
                  <c:v>0.73899999999999999</c:v>
                </c:pt>
                <c:pt idx="9">
                  <c:v>0.73899999999999999</c:v>
                </c:pt>
                <c:pt idx="10">
                  <c:v>0.73899999999999999</c:v>
                </c:pt>
                <c:pt idx="11">
                  <c:v>0.73899999999999999</c:v>
                </c:pt>
                <c:pt idx="12">
                  <c:v>0.73899999999999999</c:v>
                </c:pt>
              </c:numCache>
            </c:numRef>
          </c:yVal>
          <c:smooth val="1"/>
          <c:extLst>
            <c:ext xmlns:c16="http://schemas.microsoft.com/office/drawing/2014/chart" uri="{C3380CC4-5D6E-409C-BE32-E72D297353CC}">
              <c16:uniqueId val="{00000002-8CC4-48C4-A449-CD505CE5F07D}"/>
            </c:ext>
          </c:extLst>
        </c:ser>
        <c:dLbls>
          <c:showLegendKey val="0"/>
          <c:showVal val="0"/>
          <c:showCatName val="0"/>
          <c:showSerName val="0"/>
          <c:showPercent val="0"/>
          <c:showBubbleSize val="0"/>
        </c:dLbls>
        <c:axId val="134591232"/>
        <c:axId val="134593152"/>
      </c:scatterChart>
      <c:valAx>
        <c:axId val="134591232"/>
        <c:scaling>
          <c:orientation val="minMax"/>
          <c:max val="15"/>
          <c:min val="0"/>
        </c:scaling>
        <c:delete val="0"/>
        <c:axPos val="b"/>
        <c:majorGridlines/>
        <c:title>
          <c:tx>
            <c:rich>
              <a:bodyPr/>
              <a:lstStyle/>
              <a:p>
                <a:pPr>
                  <a:defRPr/>
                </a:pPr>
                <a:r>
                  <a:rPr lang="en-US"/>
                  <a:t>RBoot (Ohm)</a:t>
                </a:r>
              </a:p>
            </c:rich>
          </c:tx>
          <c:layout>
            <c:manualLayout>
              <c:xMode val="edge"/>
              <c:yMode val="edge"/>
              <c:x val="0.38790745441426316"/>
              <c:y val="0.92365613005462366"/>
            </c:manualLayout>
          </c:layout>
          <c:overlay val="0"/>
        </c:title>
        <c:numFmt formatCode="General" sourceLinked="1"/>
        <c:majorTickMark val="out"/>
        <c:minorTickMark val="none"/>
        <c:tickLblPos val="nextTo"/>
        <c:crossAx val="134593152"/>
        <c:crosses val="autoZero"/>
        <c:crossBetween val="midCat"/>
      </c:valAx>
      <c:valAx>
        <c:axId val="134593152"/>
        <c:scaling>
          <c:orientation val="minMax"/>
          <c:max val="6"/>
          <c:min val="0"/>
        </c:scaling>
        <c:delete val="0"/>
        <c:axPos val="l"/>
        <c:majorGridlines/>
        <c:title>
          <c:tx>
            <c:rich>
              <a:bodyPr rot="-5400000" vert="horz"/>
              <a:lstStyle/>
              <a:p>
                <a:pPr>
                  <a:defRPr/>
                </a:pPr>
                <a:r>
                  <a:rPr lang="en-US"/>
                  <a:t>CBoot (uF)</a:t>
                </a:r>
              </a:p>
            </c:rich>
          </c:tx>
          <c:overlay val="0"/>
        </c:title>
        <c:numFmt formatCode="General" sourceLinked="1"/>
        <c:majorTickMark val="out"/>
        <c:minorTickMark val="none"/>
        <c:tickLblPos val="nextTo"/>
        <c:crossAx val="134591232"/>
        <c:crosses val="autoZero"/>
        <c:crossBetween val="midCat"/>
      </c:valAx>
    </c:plotArea>
    <c:legend>
      <c:legendPos val="r"/>
      <c:layout>
        <c:manualLayout>
          <c:xMode val="edge"/>
          <c:yMode val="edge"/>
          <c:x val="0.68700860401137231"/>
          <c:y val="0.20240654640816505"/>
          <c:w val="0.25040605299243091"/>
          <c:h val="0.1580443633300575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Overcharge Considerations'!A1"/><Relationship Id="rId7" Type="http://schemas.openxmlformats.org/officeDocument/2006/relationships/hyperlink" Target="https://www.ti.com/product/UCC21520?qgpn=ucc21520" TargetMode="External"/><Relationship Id="rId2" Type="http://schemas.openxmlformats.org/officeDocument/2006/relationships/hyperlink" Target="https://www.ti.com/legal/copyright.html" TargetMode="External"/><Relationship Id="rId1" Type="http://schemas.openxmlformats.org/officeDocument/2006/relationships/image" Target="../media/image1.jpg"/><Relationship Id="rId6" Type="http://schemas.openxmlformats.org/officeDocument/2006/relationships/hyperlink" Target="#'Bootstrap Design Calculator'!A1"/><Relationship Id="rId5" Type="http://schemas.openxmlformats.org/officeDocument/2006/relationships/hyperlink" Target="#'Dvdt Calculator'!A1"/><Relationship Id="rId4" Type="http://schemas.openxmlformats.org/officeDocument/2006/relationships/hyperlink" Target="#'Start Up Delay Calculator'!A1"/></Relationships>
</file>

<file path=xl/drawings/_rels/drawing2.xml.rels><?xml version="1.0" encoding="UTF-8" standalone="yes"?>
<Relationships xmlns="http://schemas.openxmlformats.org/package/2006/relationships"><Relationship Id="rId3" Type="http://schemas.openxmlformats.org/officeDocument/2006/relationships/hyperlink" Target="https://www.ti.com/legal/copyright.html" TargetMode="External"/><Relationship Id="rId2" Type="http://schemas.openxmlformats.org/officeDocument/2006/relationships/image" Target="../media/image1.jpg"/><Relationship Id="rId1" Type="http://schemas.openxmlformats.org/officeDocument/2006/relationships/image" Target="../media/image3.png"/><Relationship Id="rId6" Type="http://schemas.openxmlformats.org/officeDocument/2006/relationships/image" Target="../media/image5.emf"/><Relationship Id="rId5" Type="http://schemas.openxmlformats.org/officeDocument/2006/relationships/image" Target="../media/image4.emf"/><Relationship Id="rId4" Type="http://schemas.openxmlformats.org/officeDocument/2006/relationships/hyperlink" Target="#'Welcome Page'!A1"/></Relationships>
</file>

<file path=xl/drawings/_rels/drawing3.xml.rels><?xml version="1.0" encoding="UTF-8" standalone="yes"?>
<Relationships xmlns="http://schemas.openxmlformats.org/package/2006/relationships"><Relationship Id="rId3" Type="http://schemas.openxmlformats.org/officeDocument/2006/relationships/hyperlink" Target="#'Welcome Page'!A1"/><Relationship Id="rId2" Type="http://schemas.openxmlformats.org/officeDocument/2006/relationships/hyperlink" Target="https://www.ti.com/legal/copyright.html" TargetMode="External"/><Relationship Id="rId1" Type="http://schemas.openxmlformats.org/officeDocument/2006/relationships/image" Target="../media/image1.jpg"/><Relationship Id="rId6" Type="http://schemas.openxmlformats.org/officeDocument/2006/relationships/image" Target="../media/image7.jpg"/><Relationship Id="rId5" Type="http://schemas.openxmlformats.org/officeDocument/2006/relationships/image" Target="../media/image6.png"/><Relationship Id="rId4"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hyperlink" Target="#'Welcome Page'!A1"/><Relationship Id="rId2" Type="http://schemas.openxmlformats.org/officeDocument/2006/relationships/hyperlink" Target="https://www.ti.com/legal/copyright.html" TargetMode="External"/><Relationship Id="rId1" Type="http://schemas.openxmlformats.org/officeDocument/2006/relationships/image" Target="../media/image1.jpg"/><Relationship Id="rId5" Type="http://schemas.openxmlformats.org/officeDocument/2006/relationships/image" Target="../media/image7.jpg"/><Relationship Id="rId4"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hyperlink" Target="https://www.ti.com/legal/copyright.html" TargetMode="External"/><Relationship Id="rId2" Type="http://schemas.openxmlformats.org/officeDocument/2006/relationships/image" Target="../media/image1.jpg"/><Relationship Id="rId1" Type="http://schemas.openxmlformats.org/officeDocument/2006/relationships/image" Target="../media/image7.jpg"/><Relationship Id="rId6" Type="http://schemas.openxmlformats.org/officeDocument/2006/relationships/image" Target="../media/image8.png"/><Relationship Id="rId5" Type="http://schemas.openxmlformats.org/officeDocument/2006/relationships/chart" Target="../charts/chart3.xml"/><Relationship Id="rId4" Type="http://schemas.openxmlformats.org/officeDocument/2006/relationships/hyperlink" Target="#'Welcome Page'!A1"/></Relationships>
</file>

<file path=xl/drawings/drawing1.xml><?xml version="1.0" encoding="utf-8"?>
<xdr:wsDr xmlns:xdr="http://schemas.openxmlformats.org/drawingml/2006/spreadsheetDrawing" xmlns:a="http://schemas.openxmlformats.org/drawingml/2006/main">
  <xdr:twoCellAnchor editAs="oneCell">
    <xdr:from>
      <xdr:col>0</xdr:col>
      <xdr:colOff>12700</xdr:colOff>
      <xdr:row>0</xdr:row>
      <xdr:rowOff>31750</xdr:rowOff>
    </xdr:from>
    <xdr:to>
      <xdr:col>4</xdr:col>
      <xdr:colOff>317500</xdr:colOff>
      <xdr:row>2</xdr:row>
      <xdr:rowOff>158750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7084" b="29166"/>
        <a:stretch/>
      </xdr:blipFill>
      <xdr:spPr>
        <a:xfrm>
          <a:off x="12700" y="31750"/>
          <a:ext cx="2743200" cy="400050"/>
        </a:xfrm>
        <a:prstGeom prst="rect">
          <a:avLst/>
        </a:prstGeom>
      </xdr:spPr>
    </xdr:pic>
    <xdr:clientData/>
  </xdr:twoCellAnchor>
  <xdr:twoCellAnchor>
    <xdr:from>
      <xdr:col>1</xdr:col>
      <xdr:colOff>12700</xdr:colOff>
      <xdr:row>9</xdr:row>
      <xdr:rowOff>38099</xdr:rowOff>
    </xdr:from>
    <xdr:to>
      <xdr:col>17</xdr:col>
      <xdr:colOff>19050</xdr:colOff>
      <xdr:row>24</xdr:row>
      <xdr:rowOff>82176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25288" y="1621864"/>
          <a:ext cx="9807762" cy="30920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Introduction</a:t>
          </a:r>
          <a:endParaRPr lang="en-US" sz="1100" b="0" u="none"/>
        </a:p>
        <a:p>
          <a:r>
            <a:rPr lang="en-US" sz="1100" b="0" u="none"/>
            <a:t>This calculator assists in the design of a</a:t>
          </a:r>
          <a:r>
            <a:rPr lang="en-US" sz="1100" b="0" u="none" baseline="0"/>
            <a:t> bootstrap power supply for the UCC21520. While specific values are calculated for the UCC21520, the general principles and patterns apply to all bootstrap circuits. Recommended bootstrap resistance and capacitance values are calculated, and design considerations are discussed. This calculator reduces design time and helps ensure that common pitfalls are avoided. An example schematic is shown below, with the bootstrap resistor, capacitor, and diode highlighted in yellow.</a:t>
          </a:r>
        </a:p>
        <a:p>
          <a:endParaRPr lang="en-US" sz="1100" b="0" u="none" baseline="0"/>
        </a:p>
        <a:p>
          <a:r>
            <a:rPr lang="en-US" sz="1100" b="1" u="none" baseline="0"/>
            <a:t>Note: This tool cannot consider all possible variations in design and as such the results should be taken as estimates rather than solid values</a:t>
          </a:r>
        </a:p>
        <a:p>
          <a:endParaRPr lang="en-US" sz="1100" b="1" u="none" baseline="0"/>
        </a:p>
        <a:p>
          <a:r>
            <a:rPr lang="en-US" sz="1100" b="1" u="sng" baseline="0"/>
            <a:t>Using This Calculator</a:t>
          </a:r>
        </a:p>
        <a:p>
          <a:r>
            <a:rPr lang="en-US" sz="1100" b="0" u="none"/>
            <a:t>This calculator is split into four</a:t>
          </a:r>
          <a:r>
            <a:rPr lang="en-US" sz="1100" b="0" u="none" baseline="0"/>
            <a:t> tools. The first three tools allow you to estimate Bootstrap Capacitor Overcharge, Driver Start Up Delay, and peak dV/dt across CBoot for your circuit. The final tool allows you to enter your required parameters and outputs a set of suggested values for the Bootstrap components, the components highlighted yellow in the figure. These tools can be accessed by clicking the buttons above.</a:t>
          </a:r>
        </a:p>
        <a:p>
          <a:endParaRPr lang="en-US" sz="1100" b="0" u="none" baseline="0"/>
        </a:p>
        <a:p>
          <a:r>
            <a:rPr lang="en-US" sz="1100" b="1" u="sng" baseline="0"/>
            <a:t>Assumptions</a:t>
          </a:r>
          <a:endParaRPr lang="en-US" sz="1100" b="0" u="none" baseline="0"/>
        </a:p>
        <a:p>
          <a:r>
            <a:rPr lang="en-US" sz="1100" b="0" u="none" baseline="0"/>
            <a:t>This calculator takes into account normal values of parasitic inductance for the traces, and normal ESR and ESL for the bootstrap capacitor. These parasitics are noted on the schematic below. Care should be taken to minimize parasitics and to select low ESR and ESL multi-layer ceramic capacitors, as these measures will help prevent unreliable operation. </a:t>
          </a:r>
        </a:p>
      </xdr:txBody>
    </xdr:sp>
    <xdr:clientData/>
  </xdr:twoCellAnchor>
  <xdr:twoCellAnchor>
    <xdr:from>
      <xdr:col>4</xdr:col>
      <xdr:colOff>431800</xdr:colOff>
      <xdr:row>0</xdr:row>
      <xdr:rowOff>44450</xdr:rowOff>
    </xdr:from>
    <xdr:to>
      <xdr:col>14</xdr:col>
      <xdr:colOff>228600</xdr:colOff>
      <xdr:row>2</xdr:row>
      <xdr:rowOff>165100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870200" y="44450"/>
          <a:ext cx="5892800" cy="39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u="sng"/>
            <a:t>UCC21520 Bootstrap Calculator: Getting Started</a:t>
          </a:r>
        </a:p>
      </xdr:txBody>
    </xdr:sp>
    <xdr:clientData/>
  </xdr:twoCellAnchor>
  <xdr:twoCellAnchor>
    <xdr:from>
      <xdr:col>14</xdr:col>
      <xdr:colOff>279400</xdr:colOff>
      <xdr:row>1</xdr:row>
      <xdr:rowOff>38100</xdr:rowOff>
    </xdr:from>
    <xdr:to>
      <xdr:col>21</xdr:col>
      <xdr:colOff>527050</xdr:colOff>
      <xdr:row>2</xdr:row>
      <xdr:rowOff>139700</xdr:rowOff>
    </xdr:to>
    <xdr:sp macro="" textlink="">
      <xdr:nvSpPr>
        <xdr:cNvPr id="5" name="TextBox 4">
          <a:hlinkClick xmlns:r="http://schemas.openxmlformats.org/officeDocument/2006/relationships" r:id="rId2"/>
          <a:extLst>
            <a:ext uri="{FF2B5EF4-FFF2-40B4-BE49-F238E27FC236}">
              <a16:creationId xmlns:a16="http://schemas.microsoft.com/office/drawing/2014/main" id="{00000000-0008-0000-0000-000005000000}"/>
            </a:ext>
          </a:extLst>
        </xdr:cNvPr>
        <xdr:cNvSpPr txBox="1"/>
      </xdr:nvSpPr>
      <xdr:spPr>
        <a:xfrm>
          <a:off x="8813800" y="177800"/>
          <a:ext cx="4514850" cy="2349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solidFill>
                <a:srgbClr val="0070C0"/>
              </a:solidFill>
            </a:rPr>
            <a:t>© Copyright 2020 </a:t>
          </a:r>
          <a:r>
            <a:rPr lang="en-US" sz="1100"/>
            <a:t>Texas Instruments Incorporated. All rights</a:t>
          </a:r>
          <a:r>
            <a:rPr lang="en-US" sz="1100" baseline="0"/>
            <a:t> reserved.</a:t>
          </a:r>
          <a:endParaRPr lang="en-US" sz="1100"/>
        </a:p>
      </xdr:txBody>
    </xdr:sp>
    <xdr:clientData/>
  </xdr:twoCellAnchor>
  <xdr:twoCellAnchor>
    <xdr:from>
      <xdr:col>2</xdr:col>
      <xdr:colOff>76200</xdr:colOff>
      <xdr:row>4</xdr:row>
      <xdr:rowOff>165100</xdr:rowOff>
    </xdr:from>
    <xdr:to>
      <xdr:col>5</xdr:col>
      <xdr:colOff>19050</xdr:colOff>
      <xdr:row>7</xdr:row>
      <xdr:rowOff>177800</xdr:rowOff>
    </xdr:to>
    <xdr:sp macro="" textlink="">
      <xdr:nvSpPr>
        <xdr:cNvPr id="9" name="Flowchart: Alternate Process 8">
          <a:hlinkClick xmlns:r="http://schemas.openxmlformats.org/officeDocument/2006/relationships" r:id="rId3"/>
          <a:extLst>
            <a:ext uri="{FF2B5EF4-FFF2-40B4-BE49-F238E27FC236}">
              <a16:creationId xmlns:a16="http://schemas.microsoft.com/office/drawing/2014/main" id="{00000000-0008-0000-0000-000009000000}"/>
            </a:ext>
          </a:extLst>
        </xdr:cNvPr>
        <xdr:cNvSpPr/>
      </xdr:nvSpPr>
      <xdr:spPr>
        <a:xfrm>
          <a:off x="1295400" y="806450"/>
          <a:ext cx="1771650" cy="565150"/>
        </a:xfrm>
        <a:prstGeom prst="flowChartAlternateProcess">
          <a:avLst/>
        </a:prstGeom>
        <a:solidFill>
          <a:srgbClr val="DE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Overcharge</a:t>
          </a:r>
          <a:r>
            <a:rPr lang="en-US" sz="1200" b="1" baseline="0"/>
            <a:t> Calculator</a:t>
          </a:r>
          <a:endParaRPr lang="en-US" sz="1200" b="1"/>
        </a:p>
      </xdr:txBody>
    </xdr:sp>
    <xdr:clientData/>
  </xdr:twoCellAnchor>
  <xdr:twoCellAnchor>
    <xdr:from>
      <xdr:col>6</xdr:col>
      <xdr:colOff>50800</xdr:colOff>
      <xdr:row>4</xdr:row>
      <xdr:rowOff>177800</xdr:rowOff>
    </xdr:from>
    <xdr:to>
      <xdr:col>8</xdr:col>
      <xdr:colOff>603250</xdr:colOff>
      <xdr:row>7</xdr:row>
      <xdr:rowOff>171450</xdr:rowOff>
    </xdr:to>
    <xdr:sp macro="" textlink="">
      <xdr:nvSpPr>
        <xdr:cNvPr id="15" name="Flowchart: Alternate Process 14">
          <a:hlinkClick xmlns:r="http://schemas.openxmlformats.org/officeDocument/2006/relationships" r:id="rId4"/>
          <a:extLst>
            <a:ext uri="{FF2B5EF4-FFF2-40B4-BE49-F238E27FC236}">
              <a16:creationId xmlns:a16="http://schemas.microsoft.com/office/drawing/2014/main" id="{00000000-0008-0000-0000-00000F000000}"/>
            </a:ext>
          </a:extLst>
        </xdr:cNvPr>
        <xdr:cNvSpPr/>
      </xdr:nvSpPr>
      <xdr:spPr>
        <a:xfrm>
          <a:off x="3708400" y="819150"/>
          <a:ext cx="1771650" cy="546100"/>
        </a:xfrm>
        <a:prstGeom prst="flowChartAlternateProcess">
          <a:avLst/>
        </a:prstGeom>
        <a:solidFill>
          <a:srgbClr val="DE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Start</a:t>
          </a:r>
          <a:r>
            <a:rPr lang="en-US" sz="1200" b="1" baseline="0"/>
            <a:t> Up Delay Calculator</a:t>
          </a:r>
          <a:endParaRPr lang="en-US" sz="1200" b="1"/>
        </a:p>
      </xdr:txBody>
    </xdr:sp>
    <xdr:clientData/>
  </xdr:twoCellAnchor>
  <xdr:twoCellAnchor>
    <xdr:from>
      <xdr:col>10</xdr:col>
      <xdr:colOff>76200</xdr:colOff>
      <xdr:row>5</xdr:row>
      <xdr:rowOff>0</xdr:rowOff>
    </xdr:from>
    <xdr:to>
      <xdr:col>13</xdr:col>
      <xdr:colOff>19050</xdr:colOff>
      <xdr:row>7</xdr:row>
      <xdr:rowOff>177800</xdr:rowOff>
    </xdr:to>
    <xdr:sp macro="" textlink="">
      <xdr:nvSpPr>
        <xdr:cNvPr id="16" name="Flowchart: Alternate Process 15">
          <a:hlinkClick xmlns:r="http://schemas.openxmlformats.org/officeDocument/2006/relationships" r:id="rId5"/>
          <a:extLst>
            <a:ext uri="{FF2B5EF4-FFF2-40B4-BE49-F238E27FC236}">
              <a16:creationId xmlns:a16="http://schemas.microsoft.com/office/drawing/2014/main" id="{00000000-0008-0000-0000-000010000000}"/>
            </a:ext>
          </a:extLst>
        </xdr:cNvPr>
        <xdr:cNvSpPr/>
      </xdr:nvSpPr>
      <xdr:spPr>
        <a:xfrm>
          <a:off x="6172200" y="825500"/>
          <a:ext cx="1771650" cy="546100"/>
        </a:xfrm>
        <a:prstGeom prst="flowChartAlternateProcess">
          <a:avLst/>
        </a:prstGeom>
        <a:solidFill>
          <a:srgbClr val="DE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dv/dt</a:t>
          </a:r>
          <a:r>
            <a:rPr lang="en-US" sz="1200" b="1" baseline="0"/>
            <a:t> Calculator</a:t>
          </a:r>
          <a:endParaRPr lang="en-US" sz="1200" b="1"/>
        </a:p>
      </xdr:txBody>
    </xdr:sp>
    <xdr:clientData/>
  </xdr:twoCellAnchor>
  <xdr:twoCellAnchor>
    <xdr:from>
      <xdr:col>14</xdr:col>
      <xdr:colOff>38100</xdr:colOff>
      <xdr:row>5</xdr:row>
      <xdr:rowOff>19050</xdr:rowOff>
    </xdr:from>
    <xdr:to>
      <xdr:col>16</xdr:col>
      <xdr:colOff>590550</xdr:colOff>
      <xdr:row>7</xdr:row>
      <xdr:rowOff>171450</xdr:rowOff>
    </xdr:to>
    <xdr:sp macro="" textlink="">
      <xdr:nvSpPr>
        <xdr:cNvPr id="17" name="Flowchart: Alternate Process 16">
          <a:hlinkClick xmlns:r="http://schemas.openxmlformats.org/officeDocument/2006/relationships" r:id="rId6"/>
          <a:extLst>
            <a:ext uri="{FF2B5EF4-FFF2-40B4-BE49-F238E27FC236}">
              <a16:creationId xmlns:a16="http://schemas.microsoft.com/office/drawing/2014/main" id="{00000000-0008-0000-0000-000011000000}"/>
            </a:ext>
          </a:extLst>
        </xdr:cNvPr>
        <xdr:cNvSpPr/>
      </xdr:nvSpPr>
      <xdr:spPr>
        <a:xfrm>
          <a:off x="8572500" y="844550"/>
          <a:ext cx="1771650" cy="520700"/>
        </a:xfrm>
        <a:prstGeom prst="flowChartAlternateProcess">
          <a:avLst/>
        </a:prstGeom>
        <a:solidFill>
          <a:srgbClr val="DE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Bootstrap</a:t>
          </a:r>
          <a:r>
            <a:rPr lang="en-US" sz="1200" b="1" baseline="0"/>
            <a:t> Design Calculator</a:t>
          </a:r>
          <a:endParaRPr lang="en-US" sz="1200" b="1"/>
        </a:p>
      </xdr:txBody>
    </xdr:sp>
    <xdr:clientData/>
  </xdr:twoCellAnchor>
  <xdr:twoCellAnchor>
    <xdr:from>
      <xdr:col>17</xdr:col>
      <xdr:colOff>146050</xdr:colOff>
      <xdr:row>19</xdr:row>
      <xdr:rowOff>101600</xdr:rowOff>
    </xdr:from>
    <xdr:to>
      <xdr:col>20</xdr:col>
      <xdr:colOff>69850</xdr:colOff>
      <xdr:row>23</xdr:row>
      <xdr:rowOff>63500</xdr:rowOff>
    </xdr:to>
    <xdr:sp macro="" textlink="">
      <xdr:nvSpPr>
        <xdr:cNvPr id="10" name="Flowchart: Alternate Process 9">
          <a:hlinkClick xmlns:r="http://schemas.openxmlformats.org/officeDocument/2006/relationships" r:id="rId7"/>
          <a:extLst>
            <a:ext uri="{FF2B5EF4-FFF2-40B4-BE49-F238E27FC236}">
              <a16:creationId xmlns:a16="http://schemas.microsoft.com/office/drawing/2014/main" id="{00000000-0008-0000-0000-00000A000000}"/>
            </a:ext>
          </a:extLst>
        </xdr:cNvPr>
        <xdr:cNvSpPr/>
      </xdr:nvSpPr>
      <xdr:spPr>
        <a:xfrm>
          <a:off x="10509250" y="3505200"/>
          <a:ext cx="1752600" cy="698500"/>
        </a:xfrm>
        <a:prstGeom prst="flowChartAlternateProcess">
          <a:avLst/>
        </a:prstGeom>
        <a:solidFill>
          <a:srgbClr val="DE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UCC21520</a:t>
          </a:r>
          <a:r>
            <a:rPr lang="en-US" sz="1100" b="1" baseline="0"/>
            <a:t> Product Page</a:t>
          </a:r>
          <a:endParaRPr lang="en-US" sz="1100" b="1"/>
        </a:p>
      </xdr:txBody>
    </xdr:sp>
    <xdr:clientData/>
  </xdr:twoCellAnchor>
  <xdr:twoCellAnchor editAs="oneCell">
    <xdr:from>
      <xdr:col>0</xdr:col>
      <xdr:colOff>520700</xdr:colOff>
      <xdr:row>31</xdr:row>
      <xdr:rowOff>177800</xdr:rowOff>
    </xdr:from>
    <xdr:to>
      <xdr:col>20</xdr:col>
      <xdr:colOff>448604</xdr:colOff>
      <xdr:row>56</xdr:row>
      <xdr:rowOff>6350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8"/>
        <a:stretch>
          <a:fillRect/>
        </a:stretch>
      </xdr:blipFill>
      <xdr:spPr>
        <a:xfrm>
          <a:off x="520700" y="6038850"/>
          <a:ext cx="12119904" cy="4432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457200</xdr:colOff>
      <xdr:row>26</xdr:row>
      <xdr:rowOff>120649</xdr:rowOff>
    </xdr:from>
    <xdr:to>
      <xdr:col>16</xdr:col>
      <xdr:colOff>273050</xdr:colOff>
      <xdr:row>47</xdr:row>
      <xdr:rowOff>48316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4114800" y="4851399"/>
          <a:ext cx="5911850" cy="3794817"/>
        </a:xfrm>
        <a:prstGeom prst="rect">
          <a:avLst/>
        </a:prstGeom>
      </xdr:spPr>
    </xdr:pic>
    <xdr:clientData/>
  </xdr:twoCellAnchor>
  <xdr:twoCellAnchor>
    <xdr:from>
      <xdr:col>4</xdr:col>
      <xdr:colOff>590550</xdr:colOff>
      <xdr:row>0</xdr:row>
      <xdr:rowOff>63500</xdr:rowOff>
    </xdr:from>
    <xdr:to>
      <xdr:col>12</xdr:col>
      <xdr:colOff>279400</xdr:colOff>
      <xdr:row>2</xdr:row>
      <xdr:rowOff>88900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3028950" y="63500"/>
          <a:ext cx="4565650" cy="412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u="sng"/>
            <a:t>UCC21520 Overcharge Considerations</a:t>
          </a:r>
        </a:p>
      </xdr:txBody>
    </xdr:sp>
    <xdr:clientData/>
  </xdr:twoCellAnchor>
  <xdr:twoCellAnchor editAs="oneCell">
    <xdr:from>
      <xdr:col>0</xdr:col>
      <xdr:colOff>0</xdr:colOff>
      <xdr:row>0</xdr:row>
      <xdr:rowOff>44450</xdr:rowOff>
    </xdr:from>
    <xdr:to>
      <xdr:col>4</xdr:col>
      <xdr:colOff>304800</xdr:colOff>
      <xdr:row>2</xdr:row>
      <xdr:rowOff>57150</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27084" b="29166"/>
        <a:stretch/>
      </xdr:blipFill>
      <xdr:spPr>
        <a:xfrm>
          <a:off x="0" y="44450"/>
          <a:ext cx="2743200" cy="400050"/>
        </a:xfrm>
        <a:prstGeom prst="rect">
          <a:avLst/>
        </a:prstGeom>
      </xdr:spPr>
    </xdr:pic>
    <xdr:clientData/>
  </xdr:twoCellAnchor>
  <xdr:twoCellAnchor>
    <xdr:from>
      <xdr:col>12</xdr:col>
      <xdr:colOff>298450</xdr:colOff>
      <xdr:row>1</xdr:row>
      <xdr:rowOff>44450</xdr:rowOff>
    </xdr:from>
    <xdr:to>
      <xdr:col>19</xdr:col>
      <xdr:colOff>546100</xdr:colOff>
      <xdr:row>2</xdr:row>
      <xdr:rowOff>76200</xdr:rowOff>
    </xdr:to>
    <xdr:sp macro="" textlink="">
      <xdr:nvSpPr>
        <xdr:cNvPr id="14" name="TextBox 13">
          <a:hlinkClick xmlns:r="http://schemas.openxmlformats.org/officeDocument/2006/relationships" r:id="rId3"/>
          <a:extLst>
            <a:ext uri="{FF2B5EF4-FFF2-40B4-BE49-F238E27FC236}">
              <a16:creationId xmlns:a16="http://schemas.microsoft.com/office/drawing/2014/main" id="{00000000-0008-0000-0100-00000E000000}"/>
            </a:ext>
          </a:extLst>
        </xdr:cNvPr>
        <xdr:cNvSpPr txBox="1"/>
      </xdr:nvSpPr>
      <xdr:spPr>
        <a:xfrm>
          <a:off x="7613650" y="228600"/>
          <a:ext cx="4514850" cy="2349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solidFill>
                <a:srgbClr val="0070C0"/>
              </a:solidFill>
            </a:rPr>
            <a:t>© Copyright 2020 </a:t>
          </a:r>
          <a:r>
            <a:rPr lang="en-US" sz="1100"/>
            <a:t>Texas Instruments Incorporated. All rights</a:t>
          </a:r>
          <a:r>
            <a:rPr lang="en-US" sz="1100" baseline="0"/>
            <a:t> reserved.</a:t>
          </a:r>
          <a:endParaRPr lang="en-US" sz="1100"/>
        </a:p>
      </xdr:txBody>
    </xdr:sp>
    <xdr:clientData/>
  </xdr:twoCellAnchor>
  <xdr:twoCellAnchor>
    <xdr:from>
      <xdr:col>14</xdr:col>
      <xdr:colOff>19050</xdr:colOff>
      <xdr:row>8</xdr:row>
      <xdr:rowOff>27215</xdr:rowOff>
    </xdr:from>
    <xdr:to>
      <xdr:col>16</xdr:col>
      <xdr:colOff>247650</xdr:colOff>
      <xdr:row>11</xdr:row>
      <xdr:rowOff>104322</xdr:rowOff>
    </xdr:to>
    <xdr:sp macro="" textlink="">
      <xdr:nvSpPr>
        <xdr:cNvPr id="15" name="Flowchart: Alternate Process 14">
          <a:hlinkClick xmlns:r="http://schemas.openxmlformats.org/officeDocument/2006/relationships" r:id="rId4"/>
          <a:extLst>
            <a:ext uri="{FF2B5EF4-FFF2-40B4-BE49-F238E27FC236}">
              <a16:creationId xmlns:a16="http://schemas.microsoft.com/office/drawing/2014/main" id="{00000000-0008-0000-0100-00000F000000}"/>
            </a:ext>
          </a:extLst>
        </xdr:cNvPr>
        <xdr:cNvSpPr/>
      </xdr:nvSpPr>
      <xdr:spPr>
        <a:xfrm>
          <a:off x="8553450" y="1442358"/>
          <a:ext cx="1447800" cy="632278"/>
        </a:xfrm>
        <a:prstGeom prst="flowChartAlternateProcess">
          <a:avLst/>
        </a:prstGeom>
        <a:solidFill>
          <a:srgbClr val="DE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Return to Start Page</a:t>
          </a:r>
        </a:p>
      </xdr:txBody>
    </xdr:sp>
    <xdr:clientData/>
  </xdr:twoCellAnchor>
  <xdr:twoCellAnchor>
    <xdr:from>
      <xdr:col>0</xdr:col>
      <xdr:colOff>228600</xdr:colOff>
      <xdr:row>4</xdr:row>
      <xdr:rowOff>31750</xdr:rowOff>
    </xdr:from>
    <xdr:to>
      <xdr:col>6</xdr:col>
      <xdr:colOff>393700</xdr:colOff>
      <xdr:row>48</xdr:row>
      <xdr:rowOff>126999</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228600" y="711200"/>
          <a:ext cx="3822700" cy="81978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Taking Bootstrap Capacitor Overcharge Into</a:t>
          </a:r>
          <a:r>
            <a:rPr lang="en-US" sz="1100" b="1" u="sng" baseline="0"/>
            <a:t> Consideration</a:t>
          </a:r>
        </a:p>
        <a:p>
          <a:r>
            <a:rPr lang="en-US" sz="1100" b="0" u="none"/>
            <a:t>Bootstrap</a:t>
          </a:r>
          <a:r>
            <a:rPr lang="en-US" sz="1100" b="0" u="none" baseline="0"/>
            <a:t> capacitor overcharge occurs  when the voltage across the bootstrap capacitor climbs to a level higher than VBoot. This causes problems as the capacitor voltage approaches the recommended max of the driver.</a:t>
          </a:r>
        </a:p>
        <a:p>
          <a:endParaRPr lang="en-US" sz="1100" b="0" u="none" baseline="0"/>
        </a:p>
        <a:p>
          <a:r>
            <a:rPr lang="en-US" sz="1100" b="1" u="none" baseline="0"/>
            <a:t>What Causes Overcharge?</a:t>
          </a:r>
        </a:p>
        <a:p>
          <a:r>
            <a:rPr lang="en-US" sz="1100" b="0" u="none" baseline="0"/>
            <a:t>Overcharge is generally a result of switch node undershoot.</a:t>
          </a:r>
        </a:p>
        <a:p>
          <a:r>
            <a:rPr lang="en-US" sz="1100" b="0" u="none" baseline="0"/>
            <a:t>Switch node undershoot, shown in the figure to the right, is caused as current through the low side FET induces a voltage when the high side FET turns off. This is because the load continues to draw current, so when the high-side FET no longer supplies current, it is drawn through the low-side FET, as is shown in the schematic to the right. There are three components of undershoot that need to be understood. The first is the portion highlighted red in the plot to the right. This segment, a large negative spike, is caused by parasitic inductance at the switch node (Highlighted red in the schematic). The second segment, the two yellow highlighted regions in the figure, are caused by the reverse current (the blue arrow in the schematic) during the dead time of the driver, when neither switch is on. The magnitude of this component is determined by the characteristics of the switch, and the load current. Finally, the green region on the plot is a minimal  undershoot that is dependent on the type of switch. </a:t>
          </a:r>
        </a:p>
        <a:p>
          <a:endParaRPr lang="en-US" sz="1100" b="0" u="none" baseline="0"/>
        </a:p>
        <a:p>
          <a:r>
            <a:rPr lang="en-US" sz="1100" b="0" u="none" baseline="0"/>
            <a:t>The general effect of such switch node undershoot is to cause the voltage across CBoot to climb, which can lead to voltages above the recommended maximum of the driver. This overcharge in CBoot is shown in the simulation on the far right. In this case, the recommended max of the driver is 25V.</a:t>
          </a:r>
        </a:p>
        <a:p>
          <a:endParaRPr lang="en-US" sz="1100" b="0" u="none" baseline="0"/>
        </a:p>
        <a:p>
          <a:r>
            <a:rPr lang="en-US" sz="1100" b="1" u="none" baseline="0"/>
            <a:t>How to design for Overcharge:</a:t>
          </a:r>
        </a:p>
        <a:p>
          <a:r>
            <a:rPr lang="en-US" sz="1100" b="0" u="none" baseline="0"/>
            <a:t>If you notice overcharge or voltage spikes across your bootstrap capacitor, increase the bootstrap capacitance and/or resistance to reduce the effects. The importance of bootstrap resistance in controlling overcharge is shown in the simulation to the far right, with increasing capacitance having similar effects. The amount of adjustment needed will very based on specific application, with many factors having an effect. Other suggestions that can improve overcharge include: </a:t>
          </a:r>
        </a:p>
        <a:p>
          <a:pPr marL="171450" indent="-171450">
            <a:buFont typeface="Wingdings" panose="05000000000000000000" pitchFamily="2" charset="2"/>
            <a:buChar char="§"/>
          </a:pPr>
          <a:r>
            <a:rPr lang="en-US" sz="1100" b="0" u="none" baseline="0"/>
            <a:t>Optimizing Dead Time</a:t>
          </a:r>
        </a:p>
        <a:p>
          <a:pPr marL="171450" indent="-171450">
            <a:buFont typeface="Wingdings" panose="05000000000000000000" pitchFamily="2" charset="2"/>
            <a:buChar char="§"/>
          </a:pPr>
          <a:r>
            <a:rPr lang="en-US" sz="1100" b="0" u="none" baseline="0"/>
            <a:t>Minimizing the parasitic inductance at the switch node (highlighted red in schematic)</a:t>
          </a:r>
        </a:p>
        <a:p>
          <a:pPr marL="171450" indent="-171450">
            <a:buFont typeface="Wingdings" panose="05000000000000000000" pitchFamily="2" charset="2"/>
            <a:buChar char="§"/>
          </a:pPr>
          <a:r>
            <a:rPr lang="en-US" sz="1100" b="0" u="none" baseline="0"/>
            <a:t>Increasing CBoot</a:t>
          </a:r>
        </a:p>
        <a:p>
          <a:pPr marL="171450" indent="-171450">
            <a:buFont typeface="Wingdings" panose="05000000000000000000" pitchFamily="2" charset="2"/>
            <a:buChar char="§"/>
          </a:pPr>
          <a:r>
            <a:rPr lang="en-US" sz="1100" b="0" u="none" baseline="0"/>
            <a:t>Increasing RBoot</a:t>
          </a:r>
        </a:p>
      </xdr:txBody>
    </xdr:sp>
    <xdr:clientData/>
  </xdr:twoCellAnchor>
  <xdr:twoCellAnchor>
    <xdr:from>
      <xdr:col>7</xdr:col>
      <xdr:colOff>293756</xdr:colOff>
      <xdr:row>22</xdr:row>
      <xdr:rowOff>71231</xdr:rowOff>
    </xdr:from>
    <xdr:to>
      <xdr:col>13</xdr:col>
      <xdr:colOff>376306</xdr:colOff>
      <xdr:row>24</xdr:row>
      <xdr:rowOff>77581</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545495" y="4030318"/>
          <a:ext cx="3726898" cy="3707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Simulated</a:t>
          </a:r>
          <a:r>
            <a:rPr lang="en-US" sz="900" baseline="0"/>
            <a:t> with a SiC Mosfets, VBoot=18V, CBoot = 2.2uF, RBoot = 2.2Ohm, Frequency = 200kHz, duty cycle = 50%, dead time = 200ns</a:t>
          </a:r>
          <a:endParaRPr lang="en-US" sz="900"/>
        </a:p>
      </xdr:txBody>
    </xdr:sp>
    <xdr:clientData/>
  </xdr:twoCellAnchor>
  <xdr:twoCellAnchor editAs="oneCell">
    <xdr:from>
      <xdr:col>7</xdr:col>
      <xdr:colOff>153615</xdr:colOff>
      <xdr:row>5</xdr:row>
      <xdr:rowOff>44408</xdr:rowOff>
    </xdr:from>
    <xdr:to>
      <xdr:col>13</xdr:col>
      <xdr:colOff>256209</xdr:colOff>
      <xdr:row>22</xdr:row>
      <xdr:rowOff>67727</xdr:rowOff>
    </xdr:to>
    <xdr:pic>
      <xdr:nvPicPr>
        <xdr:cNvPr id="18" name="Picture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405354" y="905799"/>
          <a:ext cx="3746942" cy="3121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409438</xdr:colOff>
      <xdr:row>28</xdr:row>
      <xdr:rowOff>155437</xdr:rowOff>
    </xdr:from>
    <xdr:to>
      <xdr:col>15</xdr:col>
      <xdr:colOff>142738</xdr:colOff>
      <xdr:row>36</xdr:row>
      <xdr:rowOff>110987</xdr:rowOff>
    </xdr:to>
    <xdr:cxnSp macro="">
      <xdr:nvCxnSpPr>
        <xdr:cNvPr id="8" name="Elbow Connector 7">
          <a:extLst>
            <a:ext uri="{FF2B5EF4-FFF2-40B4-BE49-F238E27FC236}">
              <a16:creationId xmlns:a16="http://schemas.microsoft.com/office/drawing/2014/main" id="{00000000-0008-0000-0100-000008000000}"/>
            </a:ext>
          </a:extLst>
        </xdr:cNvPr>
        <xdr:cNvCxnSpPr/>
      </xdr:nvCxnSpPr>
      <xdr:spPr>
        <a:xfrm rot="16200000" flipH="1">
          <a:off x="8400913" y="5797412"/>
          <a:ext cx="1428750" cy="342900"/>
        </a:xfrm>
        <a:prstGeom prst="bentConnector3">
          <a:avLst>
            <a:gd name="adj1" fmla="val 99778"/>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155161</xdr:colOff>
      <xdr:row>27</xdr:row>
      <xdr:rowOff>41136</xdr:rowOff>
    </xdr:from>
    <xdr:to>
      <xdr:col>11</xdr:col>
      <xdr:colOff>491711</xdr:colOff>
      <xdr:row>27</xdr:row>
      <xdr:rowOff>41136</xdr:rowOff>
    </xdr:to>
    <xdr:cxnSp macro="">
      <xdr:nvCxnSpPr>
        <xdr:cNvPr id="35" name="Straight Arrow Connector 34">
          <a:extLst>
            <a:ext uri="{FF2B5EF4-FFF2-40B4-BE49-F238E27FC236}">
              <a16:creationId xmlns:a16="http://schemas.microsoft.com/office/drawing/2014/main" id="{00000000-0008-0000-0100-000023000000}"/>
            </a:ext>
          </a:extLst>
        </xdr:cNvPr>
        <xdr:cNvCxnSpPr/>
      </xdr:nvCxnSpPr>
      <xdr:spPr>
        <a:xfrm>
          <a:off x="6836465" y="4911310"/>
          <a:ext cx="336550" cy="0"/>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102980</xdr:colOff>
      <xdr:row>29</xdr:row>
      <xdr:rowOff>86967</xdr:rowOff>
    </xdr:from>
    <xdr:to>
      <xdr:col>11</xdr:col>
      <xdr:colOff>496680</xdr:colOff>
      <xdr:row>29</xdr:row>
      <xdr:rowOff>93317</xdr:rowOff>
    </xdr:to>
    <xdr:cxnSp macro="">
      <xdr:nvCxnSpPr>
        <xdr:cNvPr id="36" name="Straight Arrow Connector 35">
          <a:extLst>
            <a:ext uri="{FF2B5EF4-FFF2-40B4-BE49-F238E27FC236}">
              <a16:creationId xmlns:a16="http://schemas.microsoft.com/office/drawing/2014/main" id="{00000000-0008-0000-0100-000024000000}"/>
            </a:ext>
          </a:extLst>
        </xdr:cNvPr>
        <xdr:cNvCxnSpPr/>
      </xdr:nvCxnSpPr>
      <xdr:spPr>
        <a:xfrm flipV="1">
          <a:off x="6784284" y="5321576"/>
          <a:ext cx="393700" cy="6350"/>
        </a:xfrm>
        <a:prstGeom prst="straightConnector1">
          <a:avLst/>
        </a:prstGeom>
        <a:ln w="2540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478734</xdr:colOff>
      <xdr:row>26</xdr:row>
      <xdr:rowOff>100496</xdr:rowOff>
    </xdr:from>
    <xdr:to>
      <xdr:col>14</xdr:col>
      <xdr:colOff>250134</xdr:colOff>
      <xdr:row>31</xdr:row>
      <xdr:rowOff>26229</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160038" y="4788453"/>
          <a:ext cx="1593574" cy="836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Switch</a:t>
          </a:r>
          <a:r>
            <a:rPr lang="en-US" sz="900" baseline="0"/>
            <a:t> Node Current when High Side is on</a:t>
          </a:r>
        </a:p>
        <a:p>
          <a:endParaRPr lang="en-US" sz="900" baseline="0"/>
        </a:p>
        <a:p>
          <a:r>
            <a:rPr lang="en-US" sz="900" baseline="0"/>
            <a:t>Switch Node current right after high side turns off</a:t>
          </a:r>
          <a:endParaRPr lang="en-US" sz="900"/>
        </a:p>
      </xdr:txBody>
    </xdr:sp>
    <xdr:clientData/>
  </xdr:twoCellAnchor>
  <xdr:twoCellAnchor>
    <xdr:from>
      <xdr:col>14</xdr:col>
      <xdr:colOff>561008</xdr:colOff>
      <xdr:row>38</xdr:row>
      <xdr:rowOff>150742</xdr:rowOff>
    </xdr:from>
    <xdr:to>
      <xdr:col>17</xdr:col>
      <xdr:colOff>332408</xdr:colOff>
      <xdr:row>44</xdr:row>
      <xdr:rowOff>80892</xdr:rowOff>
    </xdr:to>
    <xdr:sp macro="" textlink="">
      <xdr:nvSpPr>
        <xdr:cNvPr id="51" name="TextBox 50">
          <a:extLst>
            <a:ext uri="{FF2B5EF4-FFF2-40B4-BE49-F238E27FC236}">
              <a16:creationId xmlns:a16="http://schemas.microsoft.com/office/drawing/2014/main" id="{00000000-0008-0000-0100-000033000000}"/>
            </a:ext>
          </a:extLst>
        </xdr:cNvPr>
        <xdr:cNvSpPr txBox="1"/>
      </xdr:nvSpPr>
      <xdr:spPr>
        <a:xfrm>
          <a:off x="9095408" y="7091292"/>
          <a:ext cx="1600200" cy="1035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a:t>
          </a:r>
        </a:p>
        <a:p>
          <a:r>
            <a:rPr lang="en-US" sz="900"/>
            <a:t>Switch </a:t>
          </a:r>
        </a:p>
        <a:p>
          <a:r>
            <a:rPr lang="en-US" sz="900"/>
            <a:t>Node </a:t>
          </a:r>
        </a:p>
        <a:p>
          <a:r>
            <a:rPr lang="en-US" sz="900"/>
            <a:t>Undershoot</a:t>
          </a:r>
        </a:p>
        <a:p>
          <a:r>
            <a:rPr lang="en-US" sz="1400"/>
            <a:t>+</a:t>
          </a:r>
        </a:p>
      </xdr:txBody>
    </xdr:sp>
    <xdr:clientData/>
  </xdr:twoCellAnchor>
  <xdr:twoCellAnchor>
    <xdr:from>
      <xdr:col>14</xdr:col>
      <xdr:colOff>419101</xdr:colOff>
      <xdr:row>37</xdr:row>
      <xdr:rowOff>130313</xdr:rowOff>
    </xdr:from>
    <xdr:to>
      <xdr:col>15</xdr:col>
      <xdr:colOff>184151</xdr:colOff>
      <xdr:row>45</xdr:row>
      <xdr:rowOff>98563</xdr:rowOff>
    </xdr:to>
    <xdr:cxnSp macro="">
      <xdr:nvCxnSpPr>
        <xdr:cNvPr id="54" name="Elbow Connector 53">
          <a:extLst>
            <a:ext uri="{FF2B5EF4-FFF2-40B4-BE49-F238E27FC236}">
              <a16:creationId xmlns:a16="http://schemas.microsoft.com/office/drawing/2014/main" id="{00000000-0008-0000-0100-000036000000}"/>
            </a:ext>
          </a:extLst>
        </xdr:cNvPr>
        <xdr:cNvCxnSpPr/>
      </xdr:nvCxnSpPr>
      <xdr:spPr>
        <a:xfrm rot="5400000" flipH="1" flipV="1">
          <a:off x="8420101" y="7420113"/>
          <a:ext cx="1441450" cy="374650"/>
        </a:xfrm>
        <a:prstGeom prst="bentConnector3">
          <a:avLst>
            <a:gd name="adj1" fmla="val 99780"/>
          </a:avLst>
        </a:prstGeom>
        <a:ln w="2540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222250</xdr:colOff>
      <xdr:row>15</xdr:row>
      <xdr:rowOff>38100</xdr:rowOff>
    </xdr:from>
    <xdr:to>
      <xdr:col>9</xdr:col>
      <xdr:colOff>285750</xdr:colOff>
      <xdr:row>18</xdr:row>
      <xdr:rowOff>50800</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5708650" y="2743200"/>
          <a:ext cx="63500" cy="565150"/>
        </a:xfrm>
        <a:prstGeom prst="rect">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285750</xdr:colOff>
      <xdr:row>15</xdr:row>
      <xdr:rowOff>44450</xdr:rowOff>
    </xdr:from>
    <xdr:to>
      <xdr:col>9</xdr:col>
      <xdr:colOff>558800</xdr:colOff>
      <xdr:row>16</xdr:row>
      <xdr:rowOff>139700</xdr:rowOff>
    </xdr:to>
    <xdr:sp macro="" textlink="">
      <xdr:nvSpPr>
        <xdr:cNvPr id="24" name="Rectangle 23">
          <a:extLst>
            <a:ext uri="{FF2B5EF4-FFF2-40B4-BE49-F238E27FC236}">
              <a16:creationId xmlns:a16="http://schemas.microsoft.com/office/drawing/2014/main" id="{00000000-0008-0000-0100-000018000000}"/>
            </a:ext>
          </a:extLst>
        </xdr:cNvPr>
        <xdr:cNvSpPr/>
      </xdr:nvSpPr>
      <xdr:spPr>
        <a:xfrm>
          <a:off x="5772150" y="2749550"/>
          <a:ext cx="273050" cy="279400"/>
        </a:xfrm>
        <a:prstGeom prst="rect">
          <a:avLst/>
        </a:prstGeom>
        <a:solidFill>
          <a:srgbClr val="FFC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209550</xdr:colOff>
      <xdr:row>15</xdr:row>
      <xdr:rowOff>25400</xdr:rowOff>
    </xdr:from>
    <xdr:to>
      <xdr:col>11</xdr:col>
      <xdr:colOff>482600</xdr:colOff>
      <xdr:row>16</xdr:row>
      <xdr:rowOff>120650</xdr:rowOff>
    </xdr:to>
    <xdr:sp macro="" textlink="">
      <xdr:nvSpPr>
        <xdr:cNvPr id="25" name="Rectangle 24">
          <a:extLst>
            <a:ext uri="{FF2B5EF4-FFF2-40B4-BE49-F238E27FC236}">
              <a16:creationId xmlns:a16="http://schemas.microsoft.com/office/drawing/2014/main" id="{00000000-0008-0000-0100-000019000000}"/>
            </a:ext>
          </a:extLst>
        </xdr:cNvPr>
        <xdr:cNvSpPr/>
      </xdr:nvSpPr>
      <xdr:spPr>
        <a:xfrm>
          <a:off x="6915150" y="2730500"/>
          <a:ext cx="273050" cy="279400"/>
        </a:xfrm>
        <a:prstGeom prst="rect">
          <a:avLst/>
        </a:prstGeom>
        <a:solidFill>
          <a:srgbClr val="FFC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546100</xdr:colOff>
      <xdr:row>15</xdr:row>
      <xdr:rowOff>31750</xdr:rowOff>
    </xdr:from>
    <xdr:to>
      <xdr:col>11</xdr:col>
      <xdr:colOff>215900</xdr:colOff>
      <xdr:row>16</xdr:row>
      <xdr:rowOff>127000</xdr:rowOff>
    </xdr:to>
    <xdr:sp macro="" textlink="">
      <xdr:nvSpPr>
        <xdr:cNvPr id="26" name="Rectangle 25">
          <a:extLst>
            <a:ext uri="{FF2B5EF4-FFF2-40B4-BE49-F238E27FC236}">
              <a16:creationId xmlns:a16="http://schemas.microsoft.com/office/drawing/2014/main" id="{00000000-0008-0000-0100-00001A000000}"/>
            </a:ext>
          </a:extLst>
        </xdr:cNvPr>
        <xdr:cNvSpPr/>
      </xdr:nvSpPr>
      <xdr:spPr>
        <a:xfrm>
          <a:off x="6032500" y="2736850"/>
          <a:ext cx="889000" cy="279400"/>
        </a:xfrm>
        <a:prstGeom prst="rect">
          <a:avLst/>
        </a:prstGeom>
        <a:solidFill>
          <a:srgbClr val="92D05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279400</xdr:colOff>
      <xdr:row>38</xdr:row>
      <xdr:rowOff>31750</xdr:rowOff>
    </xdr:from>
    <xdr:to>
      <xdr:col>15</xdr:col>
      <xdr:colOff>19050</xdr:colOff>
      <xdr:row>39</xdr:row>
      <xdr:rowOff>95250</xdr:rowOff>
    </xdr:to>
    <xdr:sp macro="" textlink="">
      <xdr:nvSpPr>
        <xdr:cNvPr id="27" name="Rectangle 26">
          <a:extLst>
            <a:ext uri="{FF2B5EF4-FFF2-40B4-BE49-F238E27FC236}">
              <a16:creationId xmlns:a16="http://schemas.microsoft.com/office/drawing/2014/main" id="{00000000-0008-0000-0100-00001B000000}"/>
            </a:ext>
          </a:extLst>
        </xdr:cNvPr>
        <xdr:cNvSpPr/>
      </xdr:nvSpPr>
      <xdr:spPr>
        <a:xfrm>
          <a:off x="8813800" y="6972300"/>
          <a:ext cx="349250" cy="247650"/>
        </a:xfrm>
        <a:prstGeom prst="rect">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54428</xdr:colOff>
      <xdr:row>25</xdr:row>
      <xdr:rowOff>143329</xdr:rowOff>
    </xdr:from>
    <xdr:to>
      <xdr:col>23</xdr:col>
      <xdr:colOff>600528</xdr:colOff>
      <xdr:row>46</xdr:row>
      <xdr:rowOff>49658</xdr:rowOff>
    </xdr:to>
    <xdr:pic>
      <xdr:nvPicPr>
        <xdr:cNvPr id="28" name="Picture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417628" y="4704443"/>
          <a:ext cx="4203700" cy="3792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57416</xdr:colOff>
      <xdr:row>45</xdr:row>
      <xdr:rowOff>103202</xdr:rowOff>
    </xdr:from>
    <xdr:to>
      <xdr:col>24</xdr:col>
      <xdr:colOff>482866</xdr:colOff>
      <xdr:row>47</xdr:row>
      <xdr:rowOff>181429</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10420616" y="8365459"/>
          <a:ext cx="4692650" cy="4483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dk1"/>
              </a:solidFill>
              <a:effectLst/>
              <a:latin typeface="+mn-lt"/>
              <a:ea typeface="+mn-ea"/>
              <a:cs typeface="+mn-cs"/>
            </a:rPr>
            <a:t>Simulated</a:t>
          </a:r>
          <a:r>
            <a:rPr lang="en-US" sz="900" baseline="0">
              <a:solidFill>
                <a:schemeClr val="dk1"/>
              </a:solidFill>
              <a:effectLst/>
              <a:latin typeface="+mn-lt"/>
              <a:ea typeface="+mn-ea"/>
              <a:cs typeface="+mn-cs"/>
            </a:rPr>
            <a:t> with a SiC Mosfets, VBoot=18V, CBoot = 2.2uF, Frequency = 200kHz, duty cycle = 50%, dead time = 200ns</a:t>
          </a:r>
          <a:endParaRPr lang="en-US" sz="900">
            <a:effectLst/>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69850</xdr:colOff>
      <xdr:row>0</xdr:row>
      <xdr:rowOff>63500</xdr:rowOff>
    </xdr:from>
    <xdr:to>
      <xdr:col>9</xdr:col>
      <xdr:colOff>361950</xdr:colOff>
      <xdr:row>2</xdr:row>
      <xdr:rowOff>88900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724150" y="63500"/>
          <a:ext cx="403225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u="sng"/>
            <a:t>UCC21520 Start Up Delay Calculator</a:t>
          </a:r>
        </a:p>
      </xdr:txBody>
    </xdr:sp>
    <xdr:clientData/>
  </xdr:twoCellAnchor>
  <xdr:twoCellAnchor editAs="oneCell">
    <xdr:from>
      <xdr:col>0</xdr:col>
      <xdr:colOff>44450</xdr:colOff>
      <xdr:row>0</xdr:row>
      <xdr:rowOff>25400</xdr:rowOff>
    </xdr:from>
    <xdr:to>
      <xdr:col>3</xdr:col>
      <xdr:colOff>11430</xdr:colOff>
      <xdr:row>2</xdr:row>
      <xdr:rowOff>120650</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7084" b="29166"/>
        <a:stretch/>
      </xdr:blipFill>
      <xdr:spPr>
        <a:xfrm>
          <a:off x="44450" y="25400"/>
          <a:ext cx="2743200" cy="400050"/>
        </a:xfrm>
        <a:prstGeom prst="rect">
          <a:avLst/>
        </a:prstGeom>
      </xdr:spPr>
    </xdr:pic>
    <xdr:clientData/>
  </xdr:twoCellAnchor>
  <xdr:twoCellAnchor>
    <xdr:from>
      <xdr:col>9</xdr:col>
      <xdr:colOff>552450</xdr:colOff>
      <xdr:row>1</xdr:row>
      <xdr:rowOff>25400</xdr:rowOff>
    </xdr:from>
    <xdr:to>
      <xdr:col>17</xdr:col>
      <xdr:colOff>190500</xdr:colOff>
      <xdr:row>3</xdr:row>
      <xdr:rowOff>0</xdr:rowOff>
    </xdr:to>
    <xdr:sp macro="" textlink="">
      <xdr:nvSpPr>
        <xdr:cNvPr id="6" name="TextBox 5">
          <a:hlinkClick xmlns:r="http://schemas.openxmlformats.org/officeDocument/2006/relationships" r:id="rId2"/>
          <a:extLst>
            <a:ext uri="{FF2B5EF4-FFF2-40B4-BE49-F238E27FC236}">
              <a16:creationId xmlns:a16="http://schemas.microsoft.com/office/drawing/2014/main" id="{00000000-0008-0000-0200-000006000000}"/>
            </a:ext>
          </a:extLst>
        </xdr:cNvPr>
        <xdr:cNvSpPr txBox="1"/>
      </xdr:nvSpPr>
      <xdr:spPr>
        <a:xfrm>
          <a:off x="7124700" y="209550"/>
          <a:ext cx="4514850" cy="2349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solidFill>
                <a:srgbClr val="0070C0"/>
              </a:solidFill>
            </a:rPr>
            <a:t>© Copyright 2020 </a:t>
          </a:r>
          <a:r>
            <a:rPr lang="en-US" sz="1100"/>
            <a:t>Texas Instruments Incorporated. All rights</a:t>
          </a:r>
          <a:r>
            <a:rPr lang="en-US" sz="1100" baseline="0"/>
            <a:t> reserved.</a:t>
          </a:r>
          <a:endParaRPr lang="en-US" sz="1100"/>
        </a:p>
      </xdr:txBody>
    </xdr:sp>
    <xdr:clientData/>
  </xdr:twoCellAnchor>
  <xdr:twoCellAnchor>
    <xdr:from>
      <xdr:col>14</xdr:col>
      <xdr:colOff>24130</xdr:colOff>
      <xdr:row>8</xdr:row>
      <xdr:rowOff>163830</xdr:rowOff>
    </xdr:from>
    <xdr:to>
      <xdr:col>16</xdr:col>
      <xdr:colOff>252730</xdr:colOff>
      <xdr:row>12</xdr:row>
      <xdr:rowOff>57150</xdr:rowOff>
    </xdr:to>
    <xdr:sp macro="" textlink="">
      <xdr:nvSpPr>
        <xdr:cNvPr id="7" name="Flowchart: Alternate Process 6">
          <a:hlinkClick xmlns:r="http://schemas.openxmlformats.org/officeDocument/2006/relationships" r:id="rId3"/>
          <a:extLst>
            <a:ext uri="{FF2B5EF4-FFF2-40B4-BE49-F238E27FC236}">
              <a16:creationId xmlns:a16="http://schemas.microsoft.com/office/drawing/2014/main" id="{00000000-0008-0000-0200-000007000000}"/>
            </a:ext>
          </a:extLst>
        </xdr:cNvPr>
        <xdr:cNvSpPr/>
      </xdr:nvSpPr>
      <xdr:spPr>
        <a:xfrm>
          <a:off x="9411970" y="1512570"/>
          <a:ext cx="1447800" cy="624840"/>
        </a:xfrm>
        <a:prstGeom prst="flowChartAlternateProcess">
          <a:avLst/>
        </a:prstGeom>
        <a:solidFill>
          <a:srgbClr val="DE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Return to Start Page</a:t>
          </a:r>
        </a:p>
      </xdr:txBody>
    </xdr:sp>
    <xdr:clientData/>
  </xdr:twoCellAnchor>
  <xdr:twoCellAnchor>
    <xdr:from>
      <xdr:col>0</xdr:col>
      <xdr:colOff>139701</xdr:colOff>
      <xdr:row>16</xdr:row>
      <xdr:rowOff>19051</xdr:rowOff>
    </xdr:from>
    <xdr:to>
      <xdr:col>9</xdr:col>
      <xdr:colOff>139701</xdr:colOff>
      <xdr:row>38</xdr:row>
      <xdr:rowOff>177801</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4</xdr:row>
      <xdr:rowOff>57150</xdr:rowOff>
    </xdr:from>
    <xdr:to>
      <xdr:col>13</xdr:col>
      <xdr:colOff>247650</xdr:colOff>
      <xdr:row>16</xdr:row>
      <xdr:rowOff>0</xdr:rowOff>
    </xdr:to>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4584700" y="685800"/>
              <a:ext cx="4495800" cy="2152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Instructions</a:t>
              </a:r>
            </a:p>
            <a:p>
              <a:r>
                <a:rPr lang="en-US" sz="1100" b="0" u="none"/>
                <a:t>Start</a:t>
              </a:r>
              <a:r>
                <a:rPr lang="en-US" sz="1100" b="0" u="none" baseline="0"/>
                <a:t> up delay refers to the time from the activation of the driver to the first high-side output pulse. This includes the time it takes the bootstrap capacitor to reach the UVLO level, plus the VDDA Power-up Delay Time (</a:t>
              </a:r>
              <a14:m>
                <m:oMath xmlns:m="http://schemas.openxmlformats.org/officeDocument/2006/math">
                  <m:sSub>
                    <m:sSubPr>
                      <m:ctrlPr>
                        <a:rPr lang="en-US" sz="1100" b="0" i="1" u="none" baseline="0">
                          <a:latin typeface="Cambria Math" panose="02040503050406030204" pitchFamily="18" charset="0"/>
                        </a:rPr>
                      </m:ctrlPr>
                    </m:sSubPr>
                    <m:e>
                      <m:r>
                        <a:rPr lang="en-US" sz="1100" b="0" i="1" u="none" baseline="0">
                          <a:latin typeface="Cambria Math"/>
                        </a:rPr>
                        <m:t>𝑡</m:t>
                      </m:r>
                    </m:e>
                    <m:sub>
                      <m:r>
                        <a:rPr lang="en-US" sz="1100" b="0" i="1" u="none" baseline="0">
                          <a:latin typeface="Cambria Math"/>
                        </a:rPr>
                        <m:t>𝑉𝐷𝐷</m:t>
                      </m:r>
                      <m:r>
                        <a:rPr lang="en-US" sz="1100" b="0" i="1" u="none" baseline="0">
                          <a:latin typeface="Cambria Math"/>
                        </a:rPr>
                        <m:t>+</m:t>
                      </m:r>
                      <m:r>
                        <a:rPr lang="en-US" sz="1100" b="0" i="1" u="none" baseline="0">
                          <a:latin typeface="Cambria Math"/>
                        </a:rPr>
                        <m:t>𝑡𝑜</m:t>
                      </m:r>
                      <m:r>
                        <a:rPr lang="en-US" sz="1100" b="0" i="1" u="none" baseline="0">
                          <a:latin typeface="Cambria Math"/>
                        </a:rPr>
                        <m:t> </m:t>
                      </m:r>
                      <m:r>
                        <a:rPr lang="en-US" sz="1100" b="0" i="1" u="none" baseline="0">
                          <a:latin typeface="Cambria Math"/>
                        </a:rPr>
                        <m:t>𝑂𝑈𝑇</m:t>
                      </m:r>
                    </m:sub>
                  </m:sSub>
                  <m:r>
                    <a:rPr lang="en-US" sz="1100" b="0" i="1" u="none" baseline="0">
                      <a:latin typeface="Cambria Math"/>
                    </a:rPr>
                    <m:t>)</m:t>
                  </m:r>
                </m:oMath>
              </a14:m>
              <a:r>
                <a:rPr lang="en-US" sz="1100" b="0" u="none" baseline="0"/>
                <a:t>of 50 us for UCC21520. </a:t>
              </a:r>
              <a14:m>
                <m:oMath xmlns:m="http://schemas.openxmlformats.org/officeDocument/2006/math">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a:ea typeface="+mn-ea"/>
                          <a:cs typeface="+mn-cs"/>
                        </a:rPr>
                        <m:t>𝑡</m:t>
                      </m:r>
                    </m:e>
                    <m:sub>
                      <m:r>
                        <a:rPr lang="en-US" sz="1100" b="0" i="1" baseline="0">
                          <a:solidFill>
                            <a:schemeClr val="dk1"/>
                          </a:solidFill>
                          <a:effectLst/>
                          <a:latin typeface="Cambria Math"/>
                          <a:ea typeface="+mn-ea"/>
                          <a:cs typeface="+mn-cs"/>
                        </a:rPr>
                        <m:t>𝑉𝐷𝐷</m:t>
                      </m:r>
                      <m:r>
                        <a:rPr lang="en-US" sz="1100" b="0" i="1" baseline="0">
                          <a:solidFill>
                            <a:schemeClr val="dk1"/>
                          </a:solidFill>
                          <a:effectLst/>
                          <a:latin typeface="Cambria Math"/>
                          <a:ea typeface="+mn-ea"/>
                          <a:cs typeface="+mn-cs"/>
                        </a:rPr>
                        <m:t>+</m:t>
                      </m:r>
                      <m:r>
                        <a:rPr lang="en-US" sz="1100" b="0" i="1" baseline="0">
                          <a:solidFill>
                            <a:schemeClr val="dk1"/>
                          </a:solidFill>
                          <a:effectLst/>
                          <a:latin typeface="Cambria Math"/>
                          <a:ea typeface="+mn-ea"/>
                          <a:cs typeface="+mn-cs"/>
                        </a:rPr>
                        <m:t>𝑡𝑜</m:t>
                      </m:r>
                      <m:r>
                        <a:rPr lang="en-US" sz="1100" b="0" i="1" baseline="0">
                          <a:solidFill>
                            <a:schemeClr val="dk1"/>
                          </a:solidFill>
                          <a:effectLst/>
                          <a:latin typeface="Cambria Math"/>
                          <a:ea typeface="+mn-ea"/>
                          <a:cs typeface="+mn-cs"/>
                        </a:rPr>
                        <m:t> </m:t>
                      </m:r>
                      <m:r>
                        <a:rPr lang="en-US" sz="1100" b="0" i="1" baseline="0">
                          <a:solidFill>
                            <a:schemeClr val="dk1"/>
                          </a:solidFill>
                          <a:effectLst/>
                          <a:latin typeface="Cambria Math"/>
                          <a:ea typeface="+mn-ea"/>
                          <a:cs typeface="+mn-cs"/>
                        </a:rPr>
                        <m:t>𝑂𝑈𝑇</m:t>
                      </m:r>
                    </m:sub>
                  </m:sSub>
                </m:oMath>
              </a14:m>
              <a:r>
                <a:rPr lang="en-US" sz="1100" b="0" u="none"/>
                <a:t> is shown in the timing diagram below.</a:t>
              </a:r>
            </a:p>
            <a:p>
              <a:endParaRPr lang="en-US" sz="1100" b="0" u="none"/>
            </a:p>
            <a:p>
              <a:r>
                <a:rPr lang="en-US" sz="1100" b="0" u="none"/>
                <a:t>To</a:t>
              </a:r>
              <a:r>
                <a:rPr lang="en-US" sz="1100" b="0" u="none" baseline="0"/>
                <a:t> plot the startup delay for a range of bootstrap resistance and capacitance values, enter the values in green boxes.</a:t>
              </a:r>
            </a:p>
            <a:p>
              <a:endParaRPr lang="en-US" sz="1100" b="0" u="none" baseline="0"/>
            </a:p>
            <a:p>
              <a:r>
                <a:rPr lang="en-US" sz="1100" b="0" u="none" baseline="0"/>
                <a:t>To estimate the startup delay for a given bootstrap resistance and capacitance, also enter those values in the blue boxes.</a:t>
              </a:r>
            </a:p>
            <a:p>
              <a:endParaRPr lang="en-US" sz="1100" b="0" u="none" baseline="0"/>
            </a:p>
          </xdr:txBody>
        </xdr:sp>
      </mc:Choice>
      <mc:Fallback xmlns="">
        <xdr:sp macro="" textlink="">
          <xdr:nvSpPr>
            <xdr:cNvPr id="9" name="TextBox 8"/>
            <xdr:cNvSpPr txBox="1"/>
          </xdr:nvSpPr>
          <xdr:spPr>
            <a:xfrm>
              <a:off x="4584700" y="685800"/>
              <a:ext cx="4495800" cy="2152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Instructions</a:t>
              </a:r>
            </a:p>
            <a:p>
              <a:r>
                <a:rPr lang="en-US" sz="1100" b="0" u="none"/>
                <a:t>Start</a:t>
              </a:r>
              <a:r>
                <a:rPr lang="en-US" sz="1100" b="0" u="none" baseline="0"/>
                <a:t> up delay refers to the time from the activation of the driver to the first high-side output pulse. This includes the time it takes the bootstrap capacitor to reach the UVLO level, plus the VDDA Power-up Delay Time (</a:t>
              </a:r>
              <a:r>
                <a:rPr lang="en-US" sz="1100" b="0" i="0" u="none" baseline="0">
                  <a:latin typeface="Cambria Math"/>
                </a:rPr>
                <a:t>𝑡_(𝑉𝐷𝐷+𝑡𝑜 𝑂𝑈𝑇))</a:t>
              </a:r>
              <a:r>
                <a:rPr lang="en-US" sz="1100" b="0" u="none" baseline="0"/>
                <a:t>of 50 us for UCC21520. </a:t>
              </a:r>
              <a:r>
                <a:rPr lang="en-US" sz="1100" b="0" i="0" baseline="0">
                  <a:solidFill>
                    <a:schemeClr val="dk1"/>
                  </a:solidFill>
                  <a:effectLst/>
                  <a:latin typeface="+mn-lt"/>
                  <a:ea typeface="+mn-ea"/>
                  <a:cs typeface="+mn-cs"/>
                </a:rPr>
                <a:t>𝑡_(𝑉𝐷𝐷+𝑡𝑜 𝑂𝑈𝑇)</a:t>
              </a:r>
              <a:r>
                <a:rPr lang="en-US" sz="1100" b="0" u="none"/>
                <a:t> is shown in the timing diagram below.</a:t>
              </a:r>
            </a:p>
            <a:p>
              <a:endParaRPr lang="en-US" sz="1100" b="0" u="none"/>
            </a:p>
            <a:p>
              <a:r>
                <a:rPr lang="en-US" sz="1100" b="0" u="none"/>
                <a:t>To</a:t>
              </a:r>
              <a:r>
                <a:rPr lang="en-US" sz="1100" b="0" u="none" baseline="0"/>
                <a:t> plot the startup delay for a range of bootstrap resistance and capacitance values, enter the values in green boxes.</a:t>
              </a:r>
            </a:p>
            <a:p>
              <a:endParaRPr lang="en-US" sz="1100" b="0" u="none" baseline="0"/>
            </a:p>
            <a:p>
              <a:r>
                <a:rPr lang="en-US" sz="1100" b="0" u="none" baseline="0"/>
                <a:t>To estimate the startup delay for a given bootstrap resistance and capacitance, also enter those values in the blue boxes.</a:t>
              </a:r>
            </a:p>
            <a:p>
              <a:endParaRPr lang="en-US" sz="1100" b="0" u="none" baseline="0"/>
            </a:p>
          </xdr:txBody>
        </xdr:sp>
      </mc:Fallback>
    </mc:AlternateContent>
    <xdr:clientData/>
  </xdr:twoCellAnchor>
  <xdr:twoCellAnchor editAs="oneCell">
    <xdr:from>
      <xdr:col>9</xdr:col>
      <xdr:colOff>330362</xdr:colOff>
      <xdr:row>18</xdr:row>
      <xdr:rowOff>104140</xdr:rowOff>
    </xdr:from>
    <xdr:to>
      <xdr:col>17</xdr:col>
      <xdr:colOff>596900</xdr:colOff>
      <xdr:row>36</xdr:row>
      <xdr:rowOff>30901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5"/>
        <a:stretch>
          <a:fillRect/>
        </a:stretch>
      </xdr:blipFill>
      <xdr:spPr>
        <a:xfrm>
          <a:off x="6670202" y="3281680"/>
          <a:ext cx="5143338" cy="3218601"/>
        </a:xfrm>
        <a:prstGeom prst="rect">
          <a:avLst/>
        </a:prstGeom>
      </xdr:spPr>
    </xdr:pic>
    <xdr:clientData/>
  </xdr:twoCellAnchor>
  <xdr:twoCellAnchor editAs="oneCell">
    <xdr:from>
      <xdr:col>0</xdr:col>
      <xdr:colOff>171450</xdr:colOff>
      <xdr:row>39</xdr:row>
      <xdr:rowOff>101600</xdr:rowOff>
    </xdr:from>
    <xdr:to>
      <xdr:col>17</xdr:col>
      <xdr:colOff>119380</xdr:colOff>
      <xdr:row>62</xdr:row>
      <xdr:rowOff>92314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71450" y="7175500"/>
          <a:ext cx="11341100" cy="422616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577850</xdr:colOff>
      <xdr:row>0</xdr:row>
      <xdr:rowOff>44450</xdr:rowOff>
    </xdr:from>
    <xdr:to>
      <xdr:col>8</xdr:col>
      <xdr:colOff>279400</xdr:colOff>
      <xdr:row>2</xdr:row>
      <xdr:rowOff>152400</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882900" y="44450"/>
          <a:ext cx="3359150" cy="374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u="sng"/>
            <a:t>UCC21520 Dv/Dt Calculator</a:t>
          </a:r>
        </a:p>
      </xdr:txBody>
    </xdr:sp>
    <xdr:clientData/>
  </xdr:twoCellAnchor>
  <xdr:twoCellAnchor editAs="oneCell">
    <xdr:from>
      <xdr:col>0</xdr:col>
      <xdr:colOff>0</xdr:colOff>
      <xdr:row>0</xdr:row>
      <xdr:rowOff>0</xdr:rowOff>
    </xdr:from>
    <xdr:to>
      <xdr:col>2</xdr:col>
      <xdr:colOff>234950</xdr:colOff>
      <xdr:row>2</xdr:row>
      <xdr:rowOff>133350</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7084" b="29166"/>
        <a:stretch/>
      </xdr:blipFill>
      <xdr:spPr>
        <a:xfrm>
          <a:off x="0" y="0"/>
          <a:ext cx="2743200" cy="400050"/>
        </a:xfrm>
        <a:prstGeom prst="rect">
          <a:avLst/>
        </a:prstGeom>
      </xdr:spPr>
    </xdr:pic>
    <xdr:clientData/>
  </xdr:twoCellAnchor>
  <xdr:twoCellAnchor>
    <xdr:from>
      <xdr:col>8</xdr:col>
      <xdr:colOff>457200</xdr:colOff>
      <xdr:row>1</xdr:row>
      <xdr:rowOff>6350</xdr:rowOff>
    </xdr:from>
    <xdr:to>
      <xdr:col>16</xdr:col>
      <xdr:colOff>95250</xdr:colOff>
      <xdr:row>2</xdr:row>
      <xdr:rowOff>158750</xdr:rowOff>
    </xdr:to>
    <xdr:sp macro="" textlink="">
      <xdr:nvSpPr>
        <xdr:cNvPr id="6" name="TextBox 5">
          <a:hlinkClick xmlns:r="http://schemas.openxmlformats.org/officeDocument/2006/relationships" r:id="rId2"/>
          <a:extLst>
            <a:ext uri="{FF2B5EF4-FFF2-40B4-BE49-F238E27FC236}">
              <a16:creationId xmlns:a16="http://schemas.microsoft.com/office/drawing/2014/main" id="{00000000-0008-0000-0300-000006000000}"/>
            </a:ext>
          </a:extLst>
        </xdr:cNvPr>
        <xdr:cNvSpPr txBox="1"/>
      </xdr:nvSpPr>
      <xdr:spPr>
        <a:xfrm>
          <a:off x="6419850" y="190500"/>
          <a:ext cx="4514850" cy="2349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solidFill>
                <a:srgbClr val="0070C0"/>
              </a:solidFill>
            </a:rPr>
            <a:t>© Copyright 2020 </a:t>
          </a:r>
          <a:r>
            <a:rPr lang="en-US" sz="1100"/>
            <a:t>Texas Instruments Incorporated. All rights</a:t>
          </a:r>
          <a:r>
            <a:rPr lang="en-US" sz="1100" baseline="0"/>
            <a:t> reserved.</a:t>
          </a:r>
          <a:endParaRPr lang="en-US" sz="1100"/>
        </a:p>
      </xdr:txBody>
    </xdr:sp>
    <xdr:clientData/>
  </xdr:twoCellAnchor>
  <xdr:twoCellAnchor>
    <xdr:from>
      <xdr:col>14</xdr:col>
      <xdr:colOff>0</xdr:colOff>
      <xdr:row>9</xdr:row>
      <xdr:rowOff>10160</xdr:rowOff>
    </xdr:from>
    <xdr:to>
      <xdr:col>16</xdr:col>
      <xdr:colOff>228600</xdr:colOff>
      <xdr:row>12</xdr:row>
      <xdr:rowOff>85090</xdr:rowOff>
    </xdr:to>
    <xdr:sp macro="" textlink="">
      <xdr:nvSpPr>
        <xdr:cNvPr id="7" name="Flowchart: Alternate Process 6">
          <a:hlinkClick xmlns:r="http://schemas.openxmlformats.org/officeDocument/2006/relationships" r:id="rId3"/>
          <a:extLst>
            <a:ext uri="{FF2B5EF4-FFF2-40B4-BE49-F238E27FC236}">
              <a16:creationId xmlns:a16="http://schemas.microsoft.com/office/drawing/2014/main" id="{00000000-0008-0000-0300-000007000000}"/>
            </a:ext>
          </a:extLst>
        </xdr:cNvPr>
        <xdr:cNvSpPr/>
      </xdr:nvSpPr>
      <xdr:spPr>
        <a:xfrm>
          <a:off x="9776460" y="1541780"/>
          <a:ext cx="1447800" cy="623570"/>
        </a:xfrm>
        <a:prstGeom prst="flowChartAlternateProcess">
          <a:avLst/>
        </a:prstGeom>
        <a:solidFill>
          <a:srgbClr val="DE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Return to Start Page</a:t>
          </a:r>
        </a:p>
      </xdr:txBody>
    </xdr:sp>
    <xdr:clientData/>
  </xdr:twoCellAnchor>
  <xdr:twoCellAnchor>
    <xdr:from>
      <xdr:col>0</xdr:col>
      <xdr:colOff>50800</xdr:colOff>
      <xdr:row>16</xdr:row>
      <xdr:rowOff>133350</xdr:rowOff>
    </xdr:from>
    <xdr:to>
      <xdr:col>9</xdr:col>
      <xdr:colOff>57150</xdr:colOff>
      <xdr:row>38</xdr:row>
      <xdr:rowOff>95250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304800</xdr:colOff>
      <xdr:row>5</xdr:row>
      <xdr:rowOff>6350</xdr:rowOff>
    </xdr:from>
    <xdr:to>
      <xdr:col>8</xdr:col>
      <xdr:colOff>127000</xdr:colOff>
      <xdr:row>16</xdr:row>
      <xdr:rowOff>25400</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3219450" y="819150"/>
          <a:ext cx="2870200" cy="204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chemeClr val="dk1"/>
              </a:solidFill>
              <a:effectLst/>
              <a:latin typeface="+mn-lt"/>
              <a:ea typeface="+mn-ea"/>
              <a:cs typeface="+mn-cs"/>
            </a:rPr>
            <a:t>Instructions</a:t>
          </a:r>
          <a:endParaRPr lang="en-US">
            <a:effectLst/>
          </a:endParaRPr>
        </a:p>
        <a:p>
          <a:r>
            <a:rPr lang="en-US" sz="1100" b="0">
              <a:solidFill>
                <a:schemeClr val="dk1"/>
              </a:solidFill>
              <a:effectLst/>
              <a:latin typeface="+mn-lt"/>
              <a:ea typeface="+mn-ea"/>
              <a:cs typeface="+mn-cs"/>
            </a:rPr>
            <a:t>To</a:t>
          </a:r>
          <a:r>
            <a:rPr lang="en-US" sz="1100" b="0" baseline="0">
              <a:solidFill>
                <a:schemeClr val="dk1"/>
              </a:solidFill>
              <a:effectLst/>
              <a:latin typeface="+mn-lt"/>
              <a:ea typeface="+mn-ea"/>
              <a:cs typeface="+mn-cs"/>
            </a:rPr>
            <a:t> plot the estimated start up dV/dt for a range of CBoot andRBoot values, enter the VDD supply voltage in the green box. dV/dt should be kept below 5 V/us, as indicated by the red box in the plot.</a:t>
          </a:r>
        </a:p>
        <a:p>
          <a:endParaRPr lang="en-US">
            <a:effectLst/>
          </a:endParaRPr>
        </a:p>
        <a:p>
          <a:r>
            <a:rPr lang="en-US" sz="1100" b="0" baseline="0">
              <a:solidFill>
                <a:schemeClr val="dk1"/>
              </a:solidFill>
              <a:effectLst/>
              <a:latin typeface="+mn-lt"/>
              <a:ea typeface="+mn-ea"/>
              <a:cs typeface="+mn-cs"/>
            </a:rPr>
            <a:t>To estimate the start up dV/dt for  given Cboot and Rboot values, enter those values in the blue boxes.</a:t>
          </a:r>
          <a:endParaRPr lang="en-US">
            <a:effectLst/>
          </a:endParaRPr>
        </a:p>
      </xdr:txBody>
    </xdr:sp>
    <xdr:clientData/>
  </xdr:twoCellAnchor>
  <xdr:twoCellAnchor>
    <xdr:from>
      <xdr:col>0</xdr:col>
      <xdr:colOff>806450</xdr:colOff>
      <xdr:row>19</xdr:row>
      <xdr:rowOff>152400</xdr:rowOff>
    </xdr:from>
    <xdr:to>
      <xdr:col>5</xdr:col>
      <xdr:colOff>438150</xdr:colOff>
      <xdr:row>22</xdr:row>
      <xdr:rowOff>57150</xdr:rowOff>
    </xdr:to>
    <xdr:sp macro="" textlink="">
      <xdr:nvSpPr>
        <xdr:cNvPr id="9" name="Rectangle 8">
          <a:extLst>
            <a:ext uri="{FF2B5EF4-FFF2-40B4-BE49-F238E27FC236}">
              <a16:creationId xmlns:a16="http://schemas.microsoft.com/office/drawing/2014/main" id="{00000000-0008-0000-0300-000009000000}"/>
            </a:ext>
          </a:extLst>
        </xdr:cNvPr>
        <xdr:cNvSpPr/>
      </xdr:nvSpPr>
      <xdr:spPr>
        <a:xfrm>
          <a:off x="806450" y="3543300"/>
          <a:ext cx="3968750" cy="457200"/>
        </a:xfrm>
        <a:prstGeom prst="rect">
          <a:avLst/>
        </a:prstGeom>
        <a:solidFill>
          <a:srgbClr val="FF0000">
            <a:alpha val="25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287019</xdr:colOff>
      <xdr:row>16</xdr:row>
      <xdr:rowOff>68580</xdr:rowOff>
    </xdr:from>
    <xdr:to>
      <xdr:col>19</xdr:col>
      <xdr:colOff>499694</xdr:colOff>
      <xdr:row>38</xdr:row>
      <xdr:rowOff>157887</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43245"/>
        <a:stretch/>
      </xdr:blipFill>
      <xdr:spPr>
        <a:xfrm>
          <a:off x="7015479" y="2880360"/>
          <a:ext cx="6308675" cy="41126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257840</xdr:colOff>
      <xdr:row>24</xdr:row>
      <xdr:rowOff>4484</xdr:rowOff>
    </xdr:from>
    <xdr:to>
      <xdr:col>30</xdr:col>
      <xdr:colOff>220355</xdr:colOff>
      <xdr:row>45</xdr:row>
      <xdr:rowOff>174600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29697" y="4347884"/>
          <a:ext cx="10935315" cy="4056316"/>
        </a:xfrm>
        <a:prstGeom prst="rect">
          <a:avLst/>
        </a:prstGeom>
      </xdr:spPr>
    </xdr:pic>
    <xdr:clientData/>
  </xdr:twoCellAnchor>
  <xdr:twoCellAnchor>
    <xdr:from>
      <xdr:col>0</xdr:col>
      <xdr:colOff>88900</xdr:colOff>
      <xdr:row>36</xdr:row>
      <xdr:rowOff>12700</xdr:rowOff>
    </xdr:from>
    <xdr:to>
      <xdr:col>10</xdr:col>
      <xdr:colOff>304800</xdr:colOff>
      <xdr:row>54</xdr:row>
      <xdr:rowOff>149412</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88900" y="6646582"/>
          <a:ext cx="7828429" cy="34984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Example</a:t>
          </a:r>
        </a:p>
        <a:p>
          <a:r>
            <a:rPr lang="en-US" sz="1100" b="0" u="none"/>
            <a:t>For</a:t>
          </a:r>
          <a:r>
            <a:rPr lang="en-US" sz="1100" b="0" u="none" baseline="0"/>
            <a:t> example, for a circuit where VBoot = VDD = 18V and</a:t>
          </a:r>
        </a:p>
        <a:p>
          <a:r>
            <a:rPr lang="en-US" sz="1100" b="0" u="none" baseline="0"/>
            <a:t>dead time = 100ns, driven with a 200kHz</a:t>
          </a:r>
        </a:p>
        <a:p>
          <a:r>
            <a:rPr lang="en-US" sz="1100" b="0" u="none" baseline="0"/>
            <a:t>50% duty cycle input pulse, and driving a SiC FET </a:t>
          </a:r>
        </a:p>
        <a:p>
          <a:r>
            <a:rPr lang="en-US" sz="1100" b="0" u="none" baseline="0"/>
            <a:t>with a required gate charge of 70nC, and a maximum </a:t>
          </a:r>
        </a:p>
        <a:p>
          <a:r>
            <a:rPr lang="en-US" sz="1100" b="0" u="none" baseline="0"/>
            <a:t>ripple voltage of 0.2V, the plot to the right is produced.</a:t>
          </a:r>
        </a:p>
        <a:p>
          <a:r>
            <a:rPr lang="en-US" sz="1100" b="0" u="none" baseline="0"/>
            <a:t>According to this plot, Capacitor and resistor values should </a:t>
          </a:r>
        </a:p>
        <a:p>
          <a:r>
            <a:rPr lang="en-US" sz="1100" b="0" u="none" baseline="0"/>
            <a:t>be chosen in the green region, with CBoot = 2.2uF and </a:t>
          </a:r>
        </a:p>
        <a:p>
          <a:r>
            <a:rPr lang="en-US" sz="1100" b="0" u="none" baseline="0"/>
            <a:t>RBoot = 2.2 Ohms being acceptable, but CBoot = 1uF and </a:t>
          </a:r>
        </a:p>
        <a:p>
          <a:r>
            <a:rPr lang="en-US" sz="1100" b="0" u="none" baseline="0"/>
            <a:t>RBoot = 2 Ohm leading to failure.</a:t>
          </a:r>
        </a:p>
        <a:p>
          <a:endParaRPr lang="en-US" sz="1100" b="0" u="none" baseline="0"/>
        </a:p>
        <a:p>
          <a:r>
            <a:rPr lang="en-US" sz="1100" b="0" u="none" baseline="0"/>
            <a:t>Both CBoot and RBoot can be increased to improve </a:t>
          </a:r>
        </a:p>
        <a:p>
          <a:r>
            <a:rPr lang="en-US" sz="1100" b="0" u="none" baseline="0"/>
            <a:t>overshoot results.</a:t>
          </a:r>
          <a:endParaRPr lang="en-US" sz="1100" b="0" u="none"/>
        </a:p>
      </xdr:txBody>
    </xdr:sp>
    <xdr:clientData/>
  </xdr:twoCellAnchor>
  <xdr:twoCellAnchor>
    <xdr:from>
      <xdr:col>3</xdr:col>
      <xdr:colOff>107950</xdr:colOff>
      <xdr:row>0</xdr:row>
      <xdr:rowOff>38100</xdr:rowOff>
    </xdr:from>
    <xdr:to>
      <xdr:col>9</xdr:col>
      <xdr:colOff>584200</xdr:colOff>
      <xdr:row>2</xdr:row>
      <xdr:rowOff>63500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3111500" y="38100"/>
          <a:ext cx="43624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u="sng"/>
            <a:t>UCC21520 Bootstrap Design Calculator</a:t>
          </a:r>
        </a:p>
      </xdr:txBody>
    </xdr:sp>
    <xdr:clientData/>
  </xdr:twoCellAnchor>
  <xdr:twoCellAnchor editAs="oneCell">
    <xdr:from>
      <xdr:col>0</xdr:col>
      <xdr:colOff>0</xdr:colOff>
      <xdr:row>0</xdr:row>
      <xdr:rowOff>0</xdr:rowOff>
    </xdr:from>
    <xdr:to>
      <xdr:col>2</xdr:col>
      <xdr:colOff>234950</xdr:colOff>
      <xdr:row>2</xdr:row>
      <xdr:rowOff>82550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27084" b="29166"/>
        <a:stretch/>
      </xdr:blipFill>
      <xdr:spPr>
        <a:xfrm>
          <a:off x="0" y="0"/>
          <a:ext cx="2743200" cy="400050"/>
        </a:xfrm>
        <a:prstGeom prst="rect">
          <a:avLst/>
        </a:prstGeom>
      </xdr:spPr>
    </xdr:pic>
    <xdr:clientData/>
  </xdr:twoCellAnchor>
  <xdr:twoCellAnchor>
    <xdr:from>
      <xdr:col>10</xdr:col>
      <xdr:colOff>298450</xdr:colOff>
      <xdr:row>0</xdr:row>
      <xdr:rowOff>171450</xdr:rowOff>
    </xdr:from>
    <xdr:to>
      <xdr:col>17</xdr:col>
      <xdr:colOff>546100</xdr:colOff>
      <xdr:row>2</xdr:row>
      <xdr:rowOff>88900</xdr:rowOff>
    </xdr:to>
    <xdr:sp macro="" textlink="">
      <xdr:nvSpPr>
        <xdr:cNvPr id="7" name="TextBox 6">
          <a:hlinkClick xmlns:r="http://schemas.openxmlformats.org/officeDocument/2006/relationships" r:id="rId3"/>
          <a:extLst>
            <a:ext uri="{FF2B5EF4-FFF2-40B4-BE49-F238E27FC236}">
              <a16:creationId xmlns:a16="http://schemas.microsoft.com/office/drawing/2014/main" id="{00000000-0008-0000-0400-000007000000}"/>
            </a:ext>
          </a:extLst>
        </xdr:cNvPr>
        <xdr:cNvSpPr txBox="1"/>
      </xdr:nvSpPr>
      <xdr:spPr>
        <a:xfrm>
          <a:off x="7797800" y="171450"/>
          <a:ext cx="4514850" cy="2349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solidFill>
                <a:srgbClr val="0070C0"/>
              </a:solidFill>
            </a:rPr>
            <a:t>© Copyright 2020 </a:t>
          </a:r>
          <a:r>
            <a:rPr lang="en-US" sz="1100"/>
            <a:t>Texas Instruments Incorporated. All rights</a:t>
          </a:r>
          <a:r>
            <a:rPr lang="en-US" sz="1100" baseline="0"/>
            <a:t> reserved.</a:t>
          </a:r>
          <a:endParaRPr lang="en-US" sz="1100"/>
        </a:p>
      </xdr:txBody>
    </xdr:sp>
    <xdr:clientData/>
  </xdr:twoCellAnchor>
  <xdr:twoCellAnchor>
    <xdr:from>
      <xdr:col>14</xdr:col>
      <xdr:colOff>11847</xdr:colOff>
      <xdr:row>9</xdr:row>
      <xdr:rowOff>14836</xdr:rowOff>
    </xdr:from>
    <xdr:to>
      <xdr:col>16</xdr:col>
      <xdr:colOff>237459</xdr:colOff>
      <xdr:row>11</xdr:row>
      <xdr:rowOff>89328</xdr:rowOff>
    </xdr:to>
    <xdr:sp macro="" textlink="">
      <xdr:nvSpPr>
        <xdr:cNvPr id="8" name="Flowchart: Alternate Process 7">
          <a:hlinkClick xmlns:r="http://schemas.openxmlformats.org/officeDocument/2006/relationships" r:id="rId4"/>
          <a:extLst>
            <a:ext uri="{FF2B5EF4-FFF2-40B4-BE49-F238E27FC236}">
              <a16:creationId xmlns:a16="http://schemas.microsoft.com/office/drawing/2014/main" id="{00000000-0008-0000-0400-000008000000}"/>
            </a:ext>
          </a:extLst>
        </xdr:cNvPr>
        <xdr:cNvSpPr/>
      </xdr:nvSpPr>
      <xdr:spPr>
        <a:xfrm>
          <a:off x="10102904" y="1582379"/>
          <a:ext cx="1444812" cy="444606"/>
        </a:xfrm>
        <a:prstGeom prst="flowChartAlternateProcess">
          <a:avLst/>
        </a:prstGeom>
        <a:solidFill>
          <a:srgbClr val="DE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Return to Start Page</a:t>
          </a:r>
        </a:p>
      </xdr:txBody>
    </xdr:sp>
    <xdr:clientData/>
  </xdr:twoCellAnchor>
  <xdr:twoCellAnchor>
    <xdr:from>
      <xdr:col>3</xdr:col>
      <xdr:colOff>4482</xdr:colOff>
      <xdr:row>13</xdr:row>
      <xdr:rowOff>104588</xdr:rowOff>
    </xdr:from>
    <xdr:to>
      <xdr:col>11</xdr:col>
      <xdr:colOff>556558</xdr:colOff>
      <xdr:row>36</xdr:row>
      <xdr:rowOff>10459</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95250</xdr:colOff>
      <xdr:row>14</xdr:row>
      <xdr:rowOff>76200</xdr:rowOff>
    </xdr:from>
    <xdr:to>
      <xdr:col>2</xdr:col>
      <xdr:colOff>425450</xdr:colOff>
      <xdr:row>34</xdr:row>
      <xdr:rowOff>146050</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95250" y="2565400"/>
          <a:ext cx="2724150" cy="3752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Instructions</a:t>
          </a:r>
          <a:endParaRPr lang="en-US" sz="1100" b="0" u="none"/>
        </a:p>
        <a:p>
          <a:r>
            <a:rPr lang="en-US" sz="1100" b="0" u="none"/>
            <a:t>To plot the minimum recommended</a:t>
          </a:r>
          <a:r>
            <a:rPr lang="en-US" sz="1100" b="0" u="none" baseline="0"/>
            <a:t> CBoot and RBoot values enter the necessary information from your application in the green boxes.</a:t>
          </a:r>
        </a:p>
        <a:p>
          <a:endParaRPr lang="en-US" sz="1100" b="0" u="none" baseline="0"/>
        </a:p>
        <a:p>
          <a:r>
            <a:rPr lang="en-US" sz="1100" b="0" u="none" baseline="0"/>
            <a:t>The plot on the right shows the minimum values for different considerations, with the red line showing the minimum values to keep below 5 V/us V/dt, the blue line to keep below a 5A peak bootstrap diode current, and the green line keep below the specified ripple voltage and allow normal operation.</a:t>
          </a:r>
        </a:p>
        <a:p>
          <a:endParaRPr lang="en-US" sz="1100" b="0" u="none" baseline="0"/>
        </a:p>
        <a:p>
          <a:r>
            <a:rPr lang="en-US" sz="1100" b="0" u="none" baseline="0"/>
            <a:t>Always choose a value that is above and to the right of all three lines. Refer to the Overcharge page to adjust for overvoltage on the bootstrap capacitor, generally by moving farther up and to the right of the plot.</a:t>
          </a:r>
        </a:p>
        <a:p>
          <a:r>
            <a:rPr lang="en-US" sz="1100" b="0" u="none" baseline="0"/>
            <a:t> </a:t>
          </a:r>
          <a:endParaRPr lang="en-US" sz="1100" b="1" u="sng"/>
        </a:p>
      </xdr:txBody>
    </xdr:sp>
    <xdr:clientData/>
  </xdr:twoCellAnchor>
  <xdr:twoCellAnchor editAs="oneCell">
    <xdr:from>
      <xdr:col>3</xdr:col>
      <xdr:colOff>603250</xdr:colOff>
      <xdr:row>36</xdr:row>
      <xdr:rowOff>118568</xdr:rowOff>
    </xdr:from>
    <xdr:to>
      <xdr:col>10</xdr:col>
      <xdr:colOff>72126</xdr:colOff>
      <xdr:row>53</xdr:row>
      <xdr:rowOff>165013</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6"/>
        <a:stretch>
          <a:fillRect/>
        </a:stretch>
      </xdr:blipFill>
      <xdr:spPr>
        <a:xfrm>
          <a:off x="3606800" y="6659068"/>
          <a:ext cx="4054323" cy="3176995"/>
        </a:xfrm>
        <a:prstGeom prst="rect">
          <a:avLst/>
        </a:prstGeom>
      </xdr:spPr>
    </xdr:pic>
    <xdr:clientData/>
  </xdr:twoCellAnchor>
  <xdr:twoCellAnchor>
    <xdr:from>
      <xdr:col>5</xdr:col>
      <xdr:colOff>87962</xdr:colOff>
      <xdr:row>39</xdr:row>
      <xdr:rowOff>152939</xdr:rowOff>
    </xdr:from>
    <xdr:to>
      <xdr:col>9</xdr:col>
      <xdr:colOff>511674</xdr:colOff>
      <xdr:row>50</xdr:row>
      <xdr:rowOff>29557</xdr:rowOff>
    </xdr:to>
    <xdr:sp macro="" textlink="">
      <xdr:nvSpPr>
        <xdr:cNvPr id="16" name="Freeform 15">
          <a:extLst>
            <a:ext uri="{FF2B5EF4-FFF2-40B4-BE49-F238E27FC236}">
              <a16:creationId xmlns:a16="http://schemas.microsoft.com/office/drawing/2014/main" id="{00000000-0008-0000-0400-000010000000}"/>
            </a:ext>
          </a:extLst>
        </xdr:cNvPr>
        <xdr:cNvSpPr/>
      </xdr:nvSpPr>
      <xdr:spPr>
        <a:xfrm>
          <a:off x="4413433" y="7347115"/>
          <a:ext cx="3098182" cy="1931030"/>
        </a:xfrm>
        <a:custGeom>
          <a:avLst/>
          <a:gdLst>
            <a:gd name="connsiteX0" fmla="*/ 15327 w 3079994"/>
            <a:gd name="connsiteY0" fmla="*/ 31227 h 1897625"/>
            <a:gd name="connsiteX1" fmla="*/ 4283 w 3079994"/>
            <a:gd name="connsiteY1" fmla="*/ 837401 h 1897625"/>
            <a:gd name="connsiteX2" fmla="*/ 9805 w 3079994"/>
            <a:gd name="connsiteY2" fmla="*/ 1417184 h 1897625"/>
            <a:gd name="connsiteX3" fmla="*/ 109196 w 3079994"/>
            <a:gd name="connsiteY3" fmla="*/ 1571792 h 1897625"/>
            <a:gd name="connsiteX4" fmla="*/ 230675 w 3079994"/>
            <a:gd name="connsiteY4" fmla="*/ 1687749 h 1897625"/>
            <a:gd name="connsiteX5" fmla="*/ 429457 w 3079994"/>
            <a:gd name="connsiteY5" fmla="*/ 1803705 h 1897625"/>
            <a:gd name="connsiteX6" fmla="*/ 683457 w 3079994"/>
            <a:gd name="connsiteY6" fmla="*/ 1881010 h 1897625"/>
            <a:gd name="connsiteX7" fmla="*/ 1031327 w 3079994"/>
            <a:gd name="connsiteY7" fmla="*/ 1897575 h 1897625"/>
            <a:gd name="connsiteX8" fmla="*/ 1390240 w 3079994"/>
            <a:gd name="connsiteY8" fmla="*/ 1881010 h 1897625"/>
            <a:gd name="connsiteX9" fmla="*/ 1909283 w 3079994"/>
            <a:gd name="connsiteY9" fmla="*/ 1892053 h 1897625"/>
            <a:gd name="connsiteX10" fmla="*/ 2257153 w 3079994"/>
            <a:gd name="connsiteY10" fmla="*/ 1881010 h 1897625"/>
            <a:gd name="connsiteX11" fmla="*/ 2776196 w 3079994"/>
            <a:gd name="connsiteY11" fmla="*/ 1897575 h 1897625"/>
            <a:gd name="connsiteX12" fmla="*/ 3013631 w 3079994"/>
            <a:gd name="connsiteY12" fmla="*/ 1886531 h 1897625"/>
            <a:gd name="connsiteX13" fmla="*/ 3068849 w 3079994"/>
            <a:gd name="connsiteY13" fmla="*/ 1897575 h 1897625"/>
            <a:gd name="connsiteX14" fmla="*/ 3079892 w 3079994"/>
            <a:gd name="connsiteY14" fmla="*/ 1881010 h 1897625"/>
            <a:gd name="connsiteX15" fmla="*/ 3074370 w 3079994"/>
            <a:gd name="connsiteY15" fmla="*/ 1820271 h 1897625"/>
            <a:gd name="connsiteX16" fmla="*/ 3074370 w 3079994"/>
            <a:gd name="connsiteY16" fmla="*/ 1693271 h 1897625"/>
            <a:gd name="connsiteX17" fmla="*/ 3079892 w 3079994"/>
            <a:gd name="connsiteY17" fmla="*/ 125097 h 1897625"/>
            <a:gd name="connsiteX18" fmla="*/ 3079892 w 3079994"/>
            <a:gd name="connsiteY18" fmla="*/ 86444 h 1897625"/>
            <a:gd name="connsiteX19" fmla="*/ 3074370 w 3079994"/>
            <a:gd name="connsiteY19" fmla="*/ 9140 h 1897625"/>
            <a:gd name="connsiteX20" fmla="*/ 3035718 w 3079994"/>
            <a:gd name="connsiteY20" fmla="*/ 14662 h 1897625"/>
            <a:gd name="connsiteX21" fmla="*/ 2903196 w 3079994"/>
            <a:gd name="connsiteY21" fmla="*/ 20184 h 1897625"/>
            <a:gd name="connsiteX22" fmla="*/ 15327 w 3079994"/>
            <a:gd name="connsiteY22" fmla="*/ 31227 h 1897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Lst>
          <a:rect l="l" t="t" r="r" b="b"/>
          <a:pathLst>
            <a:path w="3079994" h="1897625">
              <a:moveTo>
                <a:pt x="15327" y="31227"/>
              </a:moveTo>
              <a:cubicBezTo>
                <a:pt x="10265" y="318817"/>
                <a:pt x="5203" y="606408"/>
                <a:pt x="4283" y="837401"/>
              </a:cubicBezTo>
              <a:cubicBezTo>
                <a:pt x="3363" y="1068394"/>
                <a:pt x="-7681" y="1294785"/>
                <a:pt x="9805" y="1417184"/>
              </a:cubicBezTo>
              <a:cubicBezTo>
                <a:pt x="27291" y="1539583"/>
                <a:pt x="72385" y="1526698"/>
                <a:pt x="109196" y="1571792"/>
              </a:cubicBezTo>
              <a:cubicBezTo>
                <a:pt x="146007" y="1616886"/>
                <a:pt x="177298" y="1649097"/>
                <a:pt x="230675" y="1687749"/>
              </a:cubicBezTo>
              <a:cubicBezTo>
                <a:pt x="284052" y="1726401"/>
                <a:pt x="353993" y="1771495"/>
                <a:pt x="429457" y="1803705"/>
              </a:cubicBezTo>
              <a:cubicBezTo>
                <a:pt x="504921" y="1835915"/>
                <a:pt x="583145" y="1865365"/>
                <a:pt x="683457" y="1881010"/>
              </a:cubicBezTo>
              <a:cubicBezTo>
                <a:pt x="783769" y="1896655"/>
                <a:pt x="913530" y="1897575"/>
                <a:pt x="1031327" y="1897575"/>
              </a:cubicBezTo>
              <a:cubicBezTo>
                <a:pt x="1149124" y="1897575"/>
                <a:pt x="1243914" y="1881930"/>
                <a:pt x="1390240" y="1881010"/>
              </a:cubicBezTo>
              <a:cubicBezTo>
                <a:pt x="1536566" y="1880090"/>
                <a:pt x="1764798" y="1892053"/>
                <a:pt x="1909283" y="1892053"/>
              </a:cubicBezTo>
              <a:cubicBezTo>
                <a:pt x="2053768" y="1892053"/>
                <a:pt x="2112668" y="1880090"/>
                <a:pt x="2257153" y="1881010"/>
              </a:cubicBezTo>
              <a:cubicBezTo>
                <a:pt x="2401638" y="1881930"/>
                <a:pt x="2650116" y="1896655"/>
                <a:pt x="2776196" y="1897575"/>
              </a:cubicBezTo>
              <a:cubicBezTo>
                <a:pt x="2902276" y="1898495"/>
                <a:pt x="2964856" y="1886531"/>
                <a:pt x="3013631" y="1886531"/>
              </a:cubicBezTo>
              <a:cubicBezTo>
                <a:pt x="3062406" y="1886531"/>
                <a:pt x="3057806" y="1898495"/>
                <a:pt x="3068849" y="1897575"/>
              </a:cubicBezTo>
              <a:cubicBezTo>
                <a:pt x="3079892" y="1896655"/>
                <a:pt x="3078972" y="1893894"/>
                <a:pt x="3079892" y="1881010"/>
              </a:cubicBezTo>
              <a:cubicBezTo>
                <a:pt x="3080812" y="1868126"/>
                <a:pt x="3075290" y="1851561"/>
                <a:pt x="3074370" y="1820271"/>
              </a:cubicBezTo>
              <a:cubicBezTo>
                <a:pt x="3073450" y="1788981"/>
                <a:pt x="3073450" y="1975800"/>
                <a:pt x="3074370" y="1693271"/>
              </a:cubicBezTo>
              <a:cubicBezTo>
                <a:pt x="3075290" y="1410742"/>
                <a:pt x="3078972" y="392901"/>
                <a:pt x="3079892" y="125097"/>
              </a:cubicBezTo>
              <a:cubicBezTo>
                <a:pt x="3080812" y="-142707"/>
                <a:pt x="3080812" y="105770"/>
                <a:pt x="3079892" y="86444"/>
              </a:cubicBezTo>
              <a:cubicBezTo>
                <a:pt x="3078972" y="67118"/>
                <a:pt x="3081732" y="21104"/>
                <a:pt x="3074370" y="9140"/>
              </a:cubicBezTo>
              <a:cubicBezTo>
                <a:pt x="3067008" y="-2824"/>
                <a:pt x="3064247" y="12821"/>
                <a:pt x="3035718" y="14662"/>
              </a:cubicBezTo>
              <a:cubicBezTo>
                <a:pt x="3007189" y="16503"/>
                <a:pt x="2903196" y="20184"/>
                <a:pt x="2903196" y="20184"/>
              </a:cubicBezTo>
              <a:lnTo>
                <a:pt x="15327" y="31227"/>
              </a:lnTo>
              <a:close/>
            </a:path>
          </a:pathLst>
        </a:custGeom>
        <a:solidFill>
          <a:srgbClr val="92D050">
            <a:alpha val="51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362427</xdr:colOff>
      <xdr:row>38</xdr:row>
      <xdr:rowOff>4483</xdr:rowOff>
    </xdr:from>
    <xdr:to>
      <xdr:col>17</xdr:col>
      <xdr:colOff>362428</xdr:colOff>
      <xdr:row>39</xdr:row>
      <xdr:rowOff>55071</xdr:rowOff>
    </xdr:to>
    <xdr:sp macro="" textlink="">
      <xdr:nvSpPr>
        <xdr:cNvPr id="18" name="TextBox 17">
          <a:extLst>
            <a:ext uri="{FF2B5EF4-FFF2-40B4-BE49-F238E27FC236}">
              <a16:creationId xmlns:a16="http://schemas.microsoft.com/office/drawing/2014/main" id="{00000000-0008-0000-0400-000012000000}"/>
            </a:ext>
          </a:extLst>
        </xdr:cNvPr>
        <xdr:cNvSpPr txBox="1"/>
      </xdr:nvSpPr>
      <xdr:spPr>
        <a:xfrm>
          <a:off x="11672684" y="6938683"/>
          <a:ext cx="609601" cy="235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R_DT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95250</xdr:colOff>
      <xdr:row>3</xdr:row>
      <xdr:rowOff>25400</xdr:rowOff>
    </xdr:from>
    <xdr:to>
      <xdr:col>0</xdr:col>
      <xdr:colOff>2216150</xdr:colOff>
      <xdr:row>9</xdr:row>
      <xdr:rowOff>133350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95250" y="577850"/>
          <a:ext cx="2120900" cy="12128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Note</a:t>
          </a:r>
          <a:endParaRPr lang="en-US" sz="1100" b="0" u="none"/>
        </a:p>
        <a:p>
          <a:r>
            <a:rPr lang="en-US" sz="1100" b="0" u="none"/>
            <a:t>This page holds</a:t>
          </a:r>
          <a:r>
            <a:rPr lang="en-US" sz="1100" b="0" u="none" baseline="0"/>
            <a:t> the background calculations for the graphs on other pages. Generally this page can be ignored as the results are shown on the other pages</a:t>
          </a:r>
          <a:endParaRPr lang="en-US" sz="1100" b="1" u="sng"/>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2e.ti.com/" TargetMode="External"/><Relationship Id="rId7" Type="http://schemas.openxmlformats.org/officeDocument/2006/relationships/drawing" Target="../drawings/drawing1.xml"/><Relationship Id="rId2" Type="http://schemas.openxmlformats.org/officeDocument/2006/relationships/hyperlink" Target="https://e2e.ti.com/support/power-management/f/196/t/927826" TargetMode="External"/><Relationship Id="rId1" Type="http://schemas.openxmlformats.org/officeDocument/2006/relationships/hyperlink" Target="https://www.ti.com/lit/an/slua887/slua887.pdf?ts=1592323248883" TargetMode="External"/><Relationship Id="rId6" Type="http://schemas.openxmlformats.org/officeDocument/2006/relationships/printerSettings" Target="../printerSettings/printerSettings1.bin"/><Relationship Id="rId5" Type="http://schemas.openxmlformats.org/officeDocument/2006/relationships/hyperlink" Target="https://e2e.ti.com/support/power-management/f/196/t/930831" TargetMode="External"/><Relationship Id="rId4" Type="http://schemas.openxmlformats.org/officeDocument/2006/relationships/hyperlink" Target="https://e2e.ti.com/support/power-management/f/196/p/931493/344109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31"/>
  <sheetViews>
    <sheetView showGridLines="0" zoomScaleNormal="100" workbookViewId="0">
      <selection activeCell="D31" sqref="D31"/>
    </sheetView>
  </sheetViews>
  <sheetFormatPr defaultRowHeight="13.5" x14ac:dyDescent="0.15"/>
  <sheetData>
    <row r="1" ht="10.9" customHeight="1" x14ac:dyDescent="0.15"/>
    <row r="2" ht="10.5" customHeight="1" x14ac:dyDescent="0.15"/>
    <row r="4" s="3" customFormat="1" x14ac:dyDescent="0.15"/>
    <row r="24" spans="2:9" ht="34.15" customHeight="1" x14ac:dyDescent="0.15"/>
    <row r="26" spans="2:9" x14ac:dyDescent="0.15">
      <c r="B26" s="7" t="s">
        <v>30</v>
      </c>
    </row>
    <row r="27" spans="2:9" x14ac:dyDescent="0.15">
      <c r="B27" s="18" t="s">
        <v>31</v>
      </c>
      <c r="C27" s="18"/>
      <c r="D27" s="18"/>
      <c r="E27" s="18"/>
      <c r="F27" s="18"/>
      <c r="G27" s="18"/>
      <c r="H27" s="18"/>
    </row>
    <row r="28" spans="2:9" x14ac:dyDescent="0.15">
      <c r="B28" s="18" t="s">
        <v>32</v>
      </c>
      <c r="C28" s="18"/>
      <c r="D28" s="18"/>
      <c r="E28" s="18"/>
    </row>
    <row r="29" spans="2:9" x14ac:dyDescent="0.15">
      <c r="B29" s="18" t="s">
        <v>33</v>
      </c>
      <c r="C29" s="18"/>
      <c r="D29" s="18"/>
      <c r="E29" s="18"/>
    </row>
    <row r="30" spans="2:9" x14ac:dyDescent="0.15">
      <c r="B30" s="18" t="s">
        <v>34</v>
      </c>
      <c r="C30" s="18"/>
      <c r="D30" s="18"/>
      <c r="E30" s="18"/>
    </row>
    <row r="31" spans="2:9" x14ac:dyDescent="0.15">
      <c r="B31" s="14" t="s">
        <v>44</v>
      </c>
      <c r="C31" s="14"/>
      <c r="D31" s="14"/>
      <c r="E31" s="14"/>
      <c r="F31" s="14"/>
      <c r="G31" s="14"/>
      <c r="H31" s="14"/>
      <c r="I31" s="15"/>
    </row>
  </sheetData>
  <mergeCells count="4">
    <mergeCell ref="B27:H27"/>
    <mergeCell ref="B28:E28"/>
    <mergeCell ref="B29:E29"/>
    <mergeCell ref="B30:E30"/>
  </mergeCells>
  <phoneticPr fontId="3" type="noConversion"/>
  <hyperlinks>
    <hyperlink ref="B27:H27" r:id="rId1" display="Technote on Bootstrap Circuitry Selections for Half-Bridge Configurations" xr:uid="{00000000-0004-0000-0000-000000000000}"/>
    <hyperlink ref="B28:E28" r:id="rId2" display="High-side supply dV/dt E2E FAQ" xr:uid="{00000000-0004-0000-0000-000001000000}"/>
    <hyperlink ref="B31:H31" r:id="rId3" display="If you have more questions feel free to post on our E2E.ti.com forum" xr:uid="{00000000-0004-0000-0000-000002000000}"/>
    <hyperlink ref="B30:E30" r:id="rId4" location="3441092" display="Bootstrap Capacitor Overcharge E2E FAQ" xr:uid="{00000000-0004-0000-0000-000003000000}"/>
    <hyperlink ref="B29:E29" r:id="rId5" display="Driver Power Up Delay E2E FAQ" xr:uid="{00000000-0004-0000-0000-000004000000}"/>
  </hyperlinks>
  <pageMargins left="0.7" right="0.7" top="0.75" bottom="0.75" header="0.3" footer="0.3"/>
  <pageSetup orientation="portrait" horizontalDpi="90" verticalDpi="9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4"/>
  <sheetViews>
    <sheetView zoomScaleNormal="100" workbookViewId="0">
      <selection activeCell="R14" sqref="R14"/>
    </sheetView>
  </sheetViews>
  <sheetFormatPr defaultRowHeight="13.5" x14ac:dyDescent="0.15"/>
  <sheetData>
    <row r="1" spans="1:29" x14ac:dyDescent="0.15">
      <c r="A1" s="2"/>
      <c r="B1" s="2"/>
      <c r="C1" s="2"/>
      <c r="D1" s="2"/>
      <c r="E1" s="2"/>
      <c r="F1" s="2"/>
      <c r="G1" s="2"/>
      <c r="H1" s="2"/>
      <c r="I1" s="2"/>
      <c r="J1" s="2"/>
      <c r="K1" s="2"/>
      <c r="L1" s="2"/>
      <c r="M1" s="2"/>
      <c r="N1" s="2"/>
      <c r="O1" s="2"/>
      <c r="P1" s="2"/>
      <c r="Q1" s="2"/>
      <c r="R1" s="2"/>
      <c r="S1" s="2"/>
      <c r="T1" s="2"/>
      <c r="U1" s="2"/>
      <c r="V1" s="2"/>
      <c r="W1" s="2"/>
      <c r="X1" s="2"/>
      <c r="Y1" s="2"/>
      <c r="Z1" s="2"/>
      <c r="AA1" s="2"/>
      <c r="AB1" s="2"/>
      <c r="AC1" s="2"/>
    </row>
    <row r="2" spans="1:29" ht="16.149999999999999" customHeight="1"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row>
    <row r="3" spans="1:29" ht="8.65" customHeight="1" x14ac:dyDescent="0.15">
      <c r="A3" s="2"/>
      <c r="B3" s="2"/>
      <c r="C3" s="2"/>
      <c r="D3" s="2"/>
      <c r="E3" s="2"/>
      <c r="F3" s="2"/>
      <c r="G3" s="2"/>
      <c r="H3" s="2"/>
      <c r="I3" s="2"/>
      <c r="J3" s="2"/>
      <c r="K3" s="2"/>
      <c r="L3" s="2"/>
      <c r="M3" s="2"/>
      <c r="N3" s="2"/>
      <c r="O3" s="2"/>
      <c r="P3" s="2"/>
      <c r="Q3" s="2"/>
      <c r="R3" s="2"/>
      <c r="S3" s="2"/>
      <c r="T3" s="2"/>
      <c r="U3" s="2"/>
      <c r="V3" s="2"/>
      <c r="W3" s="2"/>
      <c r="X3" s="2"/>
      <c r="Y3" s="2"/>
      <c r="Z3" s="2"/>
      <c r="AA3" s="2"/>
      <c r="AB3" s="2"/>
      <c r="AC3" s="2"/>
    </row>
    <row r="4" spans="1:29"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row>
  </sheetData>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4"/>
  <sheetViews>
    <sheetView tabSelected="1" workbookViewId="0">
      <selection activeCell="D14" sqref="D14"/>
    </sheetView>
  </sheetViews>
  <sheetFormatPr defaultRowHeight="13.5" x14ac:dyDescent="0.15"/>
  <cols>
    <col min="1" max="1" width="24.25" bestFit="1" customWidth="1"/>
    <col min="2" max="2" width="10.625" customWidth="1"/>
    <col min="3" max="3" width="5" customWidth="1"/>
    <col min="4" max="4" width="9.875" customWidth="1"/>
  </cols>
  <sheetData>
    <row r="1" spans="1:29" x14ac:dyDescent="0.15">
      <c r="A1" s="2"/>
      <c r="B1" s="2"/>
      <c r="C1" s="2"/>
      <c r="D1" s="2"/>
      <c r="E1" s="2"/>
      <c r="F1" s="2"/>
      <c r="G1" s="2"/>
      <c r="H1" s="2"/>
      <c r="I1" s="2"/>
      <c r="J1" s="2"/>
      <c r="K1" s="2"/>
      <c r="L1" s="2"/>
      <c r="M1" s="2"/>
      <c r="N1" s="2"/>
      <c r="O1" s="2"/>
      <c r="P1" s="2"/>
      <c r="Q1" s="2"/>
      <c r="R1" s="2"/>
      <c r="S1" s="2"/>
      <c r="T1" s="2"/>
      <c r="U1" s="2"/>
      <c r="V1" s="2"/>
      <c r="W1" s="2"/>
      <c r="X1" s="2"/>
      <c r="Y1" s="2"/>
      <c r="Z1" s="2"/>
      <c r="AA1" s="2"/>
      <c r="AB1" s="2"/>
      <c r="AC1" s="2"/>
    </row>
    <row r="2" spans="1:29" ht="9.4" customHeight="1"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row>
    <row r="3" spans="1:29" ht="10.9" customHeight="1" x14ac:dyDescent="0.15">
      <c r="A3" s="2"/>
      <c r="B3" s="2"/>
      <c r="C3" s="2"/>
      <c r="D3" s="2"/>
      <c r="E3" s="2"/>
      <c r="F3" s="2"/>
      <c r="G3" s="2"/>
      <c r="H3" s="2"/>
      <c r="I3" s="2"/>
      <c r="J3" s="2"/>
      <c r="K3" s="2"/>
      <c r="L3" s="2"/>
      <c r="M3" s="2"/>
      <c r="N3" s="2"/>
      <c r="O3" s="2"/>
      <c r="P3" s="2"/>
      <c r="Q3" s="2"/>
      <c r="R3" s="2"/>
      <c r="S3" s="2"/>
      <c r="T3" s="2"/>
      <c r="U3" s="2"/>
      <c r="V3" s="2"/>
      <c r="W3" s="2"/>
      <c r="X3" s="2"/>
      <c r="Y3" s="2"/>
      <c r="Z3" s="2"/>
      <c r="AA3" s="2"/>
      <c r="AB3" s="2"/>
      <c r="AC3" s="2"/>
    </row>
    <row r="4" spans="1:29"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row>
    <row r="6" spans="1:29" x14ac:dyDescent="0.15">
      <c r="A6" t="s">
        <v>0</v>
      </c>
      <c r="D6" s="6" t="s">
        <v>56</v>
      </c>
      <c r="E6" s="6"/>
      <c r="F6" s="6"/>
      <c r="G6" s="6"/>
      <c r="H6" s="6"/>
    </row>
    <row r="7" spans="1:29" x14ac:dyDescent="0.15">
      <c r="A7" t="s">
        <v>1</v>
      </c>
      <c r="B7" s="9">
        <v>50</v>
      </c>
      <c r="C7" t="s">
        <v>39</v>
      </c>
      <c r="D7" s="16" t="s">
        <v>51</v>
      </c>
      <c r="E7" s="16"/>
      <c r="F7" s="16"/>
      <c r="G7" s="16"/>
      <c r="H7" s="16"/>
    </row>
    <row r="8" spans="1:29" x14ac:dyDescent="0.15">
      <c r="A8" t="s">
        <v>29</v>
      </c>
      <c r="B8" s="9">
        <v>100</v>
      </c>
      <c r="C8" t="s">
        <v>40</v>
      </c>
      <c r="D8" s="16" t="s">
        <v>52</v>
      </c>
      <c r="E8" s="16"/>
      <c r="F8" s="16"/>
      <c r="G8" s="16"/>
      <c r="H8" s="16"/>
    </row>
    <row r="9" spans="1:29" x14ac:dyDescent="0.15">
      <c r="A9" t="s">
        <v>3</v>
      </c>
      <c r="B9" s="9">
        <v>200</v>
      </c>
      <c r="C9" t="s">
        <v>41</v>
      </c>
      <c r="D9" s="16" t="s">
        <v>53</v>
      </c>
      <c r="E9" s="16"/>
      <c r="F9" s="16"/>
      <c r="G9" s="16"/>
      <c r="H9" s="16"/>
    </row>
    <row r="10" spans="1:29" x14ac:dyDescent="0.15">
      <c r="B10" s="13"/>
    </row>
    <row r="11" spans="1:29" x14ac:dyDescent="0.15">
      <c r="A11" t="s">
        <v>48</v>
      </c>
      <c r="B11" s="11">
        <v>2.2000000000000002</v>
      </c>
      <c r="C11" t="s">
        <v>36</v>
      </c>
    </row>
    <row r="12" spans="1:29" x14ac:dyDescent="0.15">
      <c r="A12" t="s">
        <v>49</v>
      </c>
      <c r="B12" s="11">
        <v>3.3</v>
      </c>
      <c r="C12" t="s">
        <v>37</v>
      </c>
    </row>
    <row r="13" spans="1:29" x14ac:dyDescent="0.15">
      <c r="B13" s="8"/>
    </row>
    <row r="14" spans="1:29" x14ac:dyDescent="0.15">
      <c r="A14" t="s">
        <v>6</v>
      </c>
      <c r="B14" s="17">
        <f>IF(50+0.8*B11*B12/((1-'Start Up Delay Calculator'!$B$7/100)-('Start Up Delay Calculator'!$B$8*10^-9*'Start Up Delay Calculator'!$B$9*1000*2))&gt;=0,50+0.8*B11*B12/((1-'Start Up Delay Calculator'!$B$7/100)-('Start Up Delay Calculator'!$B$8*10^-9*'Start Up Delay Calculator'!$B$9*1000*2)),"Startup time must be positive")</f>
        <v>62.626086956521739</v>
      </c>
      <c r="C14" t="s">
        <v>42</v>
      </c>
    </row>
  </sheetData>
  <phoneticPr fontId="3" type="noConversion"/>
  <dataValidations disablePrompts="1" count="5">
    <dataValidation type="decimal" allowBlank="1" showInputMessage="1" showErrorMessage="1" errorTitle="Max Duty Cycle Error" error="Set the duty cycle to a number between 0 and 100_x000a_" sqref="B7" xr:uid="{00000000-0002-0000-0200-000000000000}">
      <formula1>0</formula1>
      <formula2>100</formula2>
    </dataValidation>
    <dataValidation type="decimal" operator="greaterThan" allowBlank="1" showInputMessage="1" showErrorMessage="1" errorTitle="Frequency Error" error="Set the frequency to be a positive number_x000a_" sqref="B9" xr:uid="{00000000-0002-0000-0200-000001000000}">
      <formula1>0</formula1>
    </dataValidation>
    <dataValidation type="decimal" operator="greaterThan" allowBlank="1" showInputMessage="1" showErrorMessage="1" errorTitle="Dead Time Error" error="Dead time must be positive!_x000a_" sqref="B8" xr:uid="{00000000-0002-0000-0200-000002000000}">
      <formula1>0</formula1>
    </dataValidation>
    <dataValidation type="decimal" allowBlank="1" showInputMessage="1" showErrorMessage="1" errorTitle="RBoot Error" error="Input a value for RBoot between 1 and 20 ohms to follow best practices" sqref="B12" xr:uid="{00000000-0002-0000-0200-000003000000}">
      <formula1>1</formula1>
      <formula2>20</formula2>
    </dataValidation>
    <dataValidation type="decimal" operator="greaterThan" allowBlank="1" showErrorMessage="1" errorTitle="Startup Time Error" error="Startup time must be positive" sqref="B14" xr:uid="{00000000-0002-0000-0200-000004000000}">
      <formula1>0</formula1>
    </dataValidation>
  </dataValidations>
  <pageMargins left="0.7" right="0.7" top="0.75" bottom="0.75" header="0.3" footer="0.3"/>
  <pageSetup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2"/>
  <sheetViews>
    <sheetView zoomScale="85" zoomScaleNormal="85" workbookViewId="0">
      <selection activeCell="A13" sqref="A13"/>
    </sheetView>
  </sheetViews>
  <sheetFormatPr defaultRowHeight="13.5" x14ac:dyDescent="0.15"/>
  <cols>
    <col min="1" max="1" width="24.25" bestFit="1" customWidth="1"/>
    <col min="2" max="2" width="11.625" customWidth="1"/>
  </cols>
  <sheetData>
    <row r="1" spans="1:29" x14ac:dyDescent="0.15">
      <c r="A1" s="2"/>
      <c r="B1" s="2"/>
      <c r="C1" s="2"/>
      <c r="D1" s="2"/>
      <c r="E1" s="2"/>
      <c r="F1" s="2"/>
      <c r="G1" s="2"/>
      <c r="H1" s="2"/>
      <c r="I1" s="2"/>
      <c r="J1" s="2"/>
      <c r="K1" s="2"/>
      <c r="L1" s="2"/>
      <c r="M1" s="2"/>
      <c r="N1" s="2"/>
      <c r="O1" s="2"/>
      <c r="P1" s="2"/>
      <c r="Q1" s="2"/>
      <c r="R1" s="2"/>
      <c r="S1" s="2"/>
      <c r="T1" s="2"/>
      <c r="U1" s="2"/>
      <c r="V1" s="2"/>
      <c r="W1" s="2"/>
      <c r="X1" s="2"/>
      <c r="Y1" s="2"/>
      <c r="Z1" s="2"/>
      <c r="AA1" s="2"/>
      <c r="AB1" s="2"/>
      <c r="AC1" s="2"/>
    </row>
    <row r="2" spans="1:29" ht="6.4" customHeight="1"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row>
    <row r="3" spans="1:29" ht="13.9" customHeight="1" x14ac:dyDescent="0.15">
      <c r="A3" s="2"/>
      <c r="B3" s="2"/>
      <c r="C3" s="2"/>
      <c r="D3" s="2"/>
      <c r="E3" s="2"/>
      <c r="F3" s="2"/>
      <c r="G3" s="2"/>
      <c r="H3" s="2"/>
      <c r="I3" s="2"/>
      <c r="J3" s="2"/>
      <c r="K3" s="2"/>
      <c r="L3" s="2"/>
      <c r="M3" s="2"/>
      <c r="N3" s="2"/>
      <c r="O3" s="2"/>
      <c r="P3" s="2"/>
      <c r="Q3" s="2"/>
      <c r="R3" s="2"/>
      <c r="S3" s="2"/>
      <c r="T3" s="2"/>
      <c r="U3" s="2"/>
      <c r="V3" s="2"/>
      <c r="W3" s="2"/>
      <c r="X3" s="2"/>
      <c r="Y3" s="2"/>
      <c r="Z3" s="2"/>
      <c r="AA3" s="2"/>
      <c r="AB3" s="2"/>
      <c r="AC3" s="2"/>
    </row>
    <row r="4" spans="1:29"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row>
    <row r="6" spans="1:29" x14ac:dyDescent="0.15">
      <c r="A6" s="5" t="s">
        <v>0</v>
      </c>
      <c r="B6" s="5"/>
    </row>
    <row r="7" spans="1:29" x14ac:dyDescent="0.15">
      <c r="A7" s="5" t="s">
        <v>57</v>
      </c>
      <c r="B7" s="9">
        <v>18</v>
      </c>
      <c r="C7" t="s">
        <v>35</v>
      </c>
    </row>
    <row r="8" spans="1:29" x14ac:dyDescent="0.15">
      <c r="A8" s="5"/>
      <c r="B8" s="10"/>
    </row>
    <row r="9" spans="1:29" x14ac:dyDescent="0.15">
      <c r="A9" s="5" t="s">
        <v>48</v>
      </c>
      <c r="B9" s="11">
        <v>2.2000000000000002</v>
      </c>
      <c r="C9" t="s">
        <v>36</v>
      </c>
    </row>
    <row r="10" spans="1:29" x14ac:dyDescent="0.15">
      <c r="A10" s="5" t="s">
        <v>49</v>
      </c>
      <c r="B10" s="11">
        <v>3.3</v>
      </c>
      <c r="C10" t="s">
        <v>37</v>
      </c>
    </row>
    <row r="11" spans="1:29" x14ac:dyDescent="0.15">
      <c r="A11" s="5"/>
      <c r="B11" s="12"/>
    </row>
    <row r="12" spans="1:29" x14ac:dyDescent="0.15">
      <c r="A12" s="5" t="s">
        <v>10</v>
      </c>
      <c r="B12" s="12">
        <f>B7/(B9*B10)</f>
        <v>2.4793388429752068</v>
      </c>
      <c r="C12" t="s">
        <v>38</v>
      </c>
    </row>
  </sheetData>
  <phoneticPr fontId="3" type="noConversion"/>
  <conditionalFormatting sqref="B12">
    <cfRule type="cellIs" dxfId="1" priority="2" operator="greaterThan">
      <formula>5</formula>
    </cfRule>
    <cfRule type="cellIs" dxfId="0" priority="1" operator="greaterThan">
      <formula>3.7</formula>
    </cfRule>
  </conditionalFormatting>
  <dataValidations xWindow="304" yWindow="510" count="3">
    <dataValidation type="decimal" allowBlank="1" showInputMessage="1" showErrorMessage="1" errorTitle="dV/dt Exceeds Recomended Max" error="dV/dt Exceeds Recomended Max. Keep dV/dt below 5V/us" promptTitle="dV/dt" prompt="dV/dt should be kept below 5V/us" sqref="B12" xr:uid="{00000000-0002-0000-0300-000000000000}">
      <formula1>0</formula1>
      <formula2>5</formula2>
    </dataValidation>
    <dataValidation type="decimal" allowBlank="1" showInputMessage="1" showErrorMessage="1" errorTitle="VBOOT Error" error="Set VBOOT to a value between 6.5V and 25V to follow best practices_x000a_" sqref="B7" xr:uid="{00000000-0002-0000-0300-000001000000}">
      <formula1>6.5</formula1>
      <formula2>25</formula2>
    </dataValidation>
    <dataValidation type="decimal" allowBlank="1" showInputMessage="1" showErrorMessage="1" errorTitle="RBoot Error" error="Input a value for RBoot between 1 and 20 ohms to follow best practices" sqref="B10" xr:uid="{00000000-0002-0000-0300-000002000000}">
      <formula1>1</formula1>
      <formula2>20</formula2>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4"/>
  <sheetViews>
    <sheetView zoomScaleNormal="100" workbookViewId="0">
      <selection activeCell="I7" sqref="I7"/>
    </sheetView>
  </sheetViews>
  <sheetFormatPr defaultRowHeight="13.5" x14ac:dyDescent="0.15"/>
  <cols>
    <col min="1" max="1" width="25.5" bestFit="1" customWidth="1"/>
    <col min="2" max="2" width="10.5" bestFit="1" customWidth="1"/>
    <col min="3" max="3" width="8.75" customWidth="1"/>
    <col min="4" max="4" width="10.125" customWidth="1"/>
    <col min="6" max="6" width="12" customWidth="1"/>
  </cols>
  <sheetData>
    <row r="1" spans="1:29" x14ac:dyDescent="0.15">
      <c r="A1" s="2"/>
      <c r="B1" s="2"/>
      <c r="C1" s="2"/>
      <c r="D1" s="2"/>
      <c r="E1" s="2"/>
      <c r="F1" s="2"/>
      <c r="G1" s="2"/>
      <c r="H1" s="2"/>
      <c r="I1" s="2"/>
      <c r="J1" s="2"/>
      <c r="K1" s="2"/>
      <c r="L1" s="2"/>
      <c r="M1" s="2"/>
      <c r="N1" s="2"/>
      <c r="O1" s="2"/>
      <c r="P1" s="2"/>
      <c r="Q1" s="2"/>
      <c r="R1" s="2"/>
      <c r="S1" s="2"/>
      <c r="T1" s="2"/>
      <c r="U1" s="2"/>
      <c r="V1" s="2"/>
      <c r="W1" s="2"/>
      <c r="X1" s="2"/>
      <c r="Y1" s="2"/>
      <c r="Z1" s="2"/>
      <c r="AA1" s="2"/>
      <c r="AB1" s="2"/>
      <c r="AC1" s="2"/>
    </row>
    <row r="2" spans="1:29" ht="10.5" customHeight="1"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row>
    <row r="3" spans="1:29" ht="11.65" customHeight="1" x14ac:dyDescent="0.15">
      <c r="A3" s="2"/>
      <c r="B3" s="2"/>
      <c r="C3" s="2"/>
      <c r="D3" s="2"/>
      <c r="E3" s="2"/>
      <c r="F3" s="2"/>
      <c r="G3" s="2"/>
      <c r="H3" s="2"/>
      <c r="I3" s="2"/>
      <c r="J3" s="2"/>
      <c r="K3" s="2"/>
      <c r="L3" s="2"/>
      <c r="M3" s="2"/>
      <c r="N3" s="2"/>
      <c r="O3" s="2"/>
      <c r="P3" s="2"/>
      <c r="Q3" s="2"/>
      <c r="R3" s="2"/>
      <c r="S3" s="2"/>
      <c r="T3" s="2"/>
      <c r="U3" s="2"/>
      <c r="V3" s="2"/>
      <c r="W3" s="2"/>
      <c r="X3" s="2"/>
      <c r="Y3" s="2"/>
      <c r="Z3" s="2"/>
      <c r="AA3" s="2"/>
      <c r="AB3" s="2"/>
      <c r="AC3" s="2"/>
    </row>
    <row r="4" spans="1:29"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row>
    <row r="7" spans="1:29" x14ac:dyDescent="0.15">
      <c r="A7" t="s">
        <v>0</v>
      </c>
      <c r="D7" t="s">
        <v>56</v>
      </c>
    </row>
    <row r="8" spans="1:29" x14ac:dyDescent="0.15">
      <c r="A8" s="5" t="s">
        <v>1</v>
      </c>
      <c r="B8" s="9">
        <v>50</v>
      </c>
      <c r="C8" t="s">
        <v>39</v>
      </c>
      <c r="D8" s="19" t="s">
        <v>51</v>
      </c>
      <c r="E8" s="19"/>
      <c r="F8" s="19"/>
      <c r="G8" s="19"/>
      <c r="H8" s="19"/>
    </row>
    <row r="9" spans="1:29" x14ac:dyDescent="0.15">
      <c r="A9" s="5" t="s">
        <v>29</v>
      </c>
      <c r="B9" s="9">
        <v>100</v>
      </c>
      <c r="C9" t="s">
        <v>40</v>
      </c>
      <c r="D9" s="19" t="s">
        <v>52</v>
      </c>
      <c r="E9" s="19"/>
      <c r="F9" s="19"/>
      <c r="G9" s="19"/>
      <c r="H9" s="19"/>
    </row>
    <row r="10" spans="1:29" x14ac:dyDescent="0.15">
      <c r="A10" s="5" t="s">
        <v>11</v>
      </c>
      <c r="B10" s="9">
        <v>200</v>
      </c>
      <c r="C10" t="s">
        <v>41</v>
      </c>
      <c r="D10" s="19" t="s">
        <v>53</v>
      </c>
      <c r="E10" s="19"/>
      <c r="F10" s="19"/>
      <c r="G10" s="19"/>
      <c r="H10" s="19"/>
      <c r="I10" s="6"/>
    </row>
    <row r="11" spans="1:29" x14ac:dyDescent="0.15">
      <c r="A11" s="5" t="s">
        <v>50</v>
      </c>
      <c r="B11" s="9">
        <v>18</v>
      </c>
      <c r="C11" t="s">
        <v>35</v>
      </c>
      <c r="D11" s="19"/>
      <c r="E11" s="19"/>
      <c r="F11" s="19"/>
      <c r="G11" s="19"/>
      <c r="H11" s="19"/>
      <c r="I11" s="6"/>
    </row>
    <row r="12" spans="1:29" x14ac:dyDescent="0.15">
      <c r="A12" t="s">
        <v>15</v>
      </c>
      <c r="B12" s="9">
        <v>0.2</v>
      </c>
      <c r="C12" t="s">
        <v>35</v>
      </c>
      <c r="D12" s="19" t="s">
        <v>54</v>
      </c>
      <c r="E12" s="19"/>
      <c r="F12" s="19"/>
      <c r="G12" s="19"/>
      <c r="H12" s="19"/>
      <c r="I12" s="6"/>
    </row>
    <row r="13" spans="1:29" x14ac:dyDescent="0.15">
      <c r="A13" t="s">
        <v>13</v>
      </c>
      <c r="B13" s="9">
        <v>70</v>
      </c>
      <c r="C13" t="s">
        <v>43</v>
      </c>
      <c r="D13" s="19" t="s">
        <v>55</v>
      </c>
      <c r="E13" s="19"/>
      <c r="F13" s="19"/>
      <c r="G13" s="19"/>
      <c r="H13" s="19"/>
    </row>
    <row r="14" spans="1:29" x14ac:dyDescent="0.15">
      <c r="B14" s="1"/>
    </row>
  </sheetData>
  <mergeCells count="6">
    <mergeCell ref="D13:H13"/>
    <mergeCell ref="D8:H8"/>
    <mergeCell ref="D9:H9"/>
    <mergeCell ref="D10:H10"/>
    <mergeCell ref="D11:H11"/>
    <mergeCell ref="D12:H12"/>
  </mergeCells>
  <phoneticPr fontId="3" type="noConversion"/>
  <dataValidations count="6">
    <dataValidation type="decimal" operator="greaterThan" allowBlank="1" showInputMessage="1" showErrorMessage="1" errorTitle="Max Frequency Error" error="Max frequency must be a positive number!_x000a_" sqref="B10" xr:uid="{00000000-0002-0000-0400-000000000000}">
      <formula1>0</formula1>
    </dataValidation>
    <dataValidation type="decimal" allowBlank="1" showInputMessage="1" showErrorMessage="1" errorTitle="Max Duty Cycle Error" error="Duty cycle must be between 0 and 100 percent_x000a_" sqref="B8" xr:uid="{00000000-0002-0000-0400-000001000000}">
      <formula1>0</formula1>
      <formula2>100</formula2>
    </dataValidation>
    <dataValidation type="decimal" operator="greaterThan" allowBlank="1" showInputMessage="1" showErrorMessage="1" errorTitle="Dead Time Error" error="Dead time must be a positive number!_x000a_" sqref="B9" xr:uid="{00000000-0002-0000-0400-000002000000}">
      <formula1>0</formula1>
    </dataValidation>
    <dataValidation type="decimal" operator="notEqual" allowBlank="1" showInputMessage="1" showErrorMessage="1" errorTitle="Ripple Voltage Error" error="Ripple voltage must be positive_x000a_ " sqref="B12" xr:uid="{00000000-0002-0000-0400-000003000000}">
      <formula1>0</formula1>
    </dataValidation>
    <dataValidation type="decimal" allowBlank="1" showInputMessage="1" showErrorMessage="1" errorTitle="VBOOT Error" error="Set VBOOT to a value between 6.5V and 25V to follow best practices_x000a_" sqref="B11" xr:uid="{00000000-0002-0000-0400-000004000000}">
      <formula1>6.5</formula1>
      <formula2>25</formula2>
    </dataValidation>
    <dataValidation type="decimal" operator="greaterThan" allowBlank="1" showInputMessage="1" showErrorMessage="1" errorTitle="Switch Gate Charge Error" error="Switch gate charge must be a positive number" sqref="B13" xr:uid="{00000000-0002-0000-0400-000005000000}">
      <formula1>0</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51"/>
  <sheetViews>
    <sheetView topLeftCell="A4" workbookViewId="0">
      <selection activeCell="B30" sqref="B30"/>
    </sheetView>
  </sheetViews>
  <sheetFormatPr defaultRowHeight="13.5" x14ac:dyDescent="0.15"/>
  <cols>
    <col min="1" max="1" width="36.625" customWidth="1"/>
  </cols>
  <sheetData>
    <row r="1" spans="1:15" x14ac:dyDescent="0.15">
      <c r="A1" t="s">
        <v>4</v>
      </c>
      <c r="B1" t="s">
        <v>47</v>
      </c>
    </row>
    <row r="2" spans="1:15" x14ac:dyDescent="0.15">
      <c r="A2" t="s">
        <v>58</v>
      </c>
      <c r="B2" s="5">
        <v>0.1</v>
      </c>
      <c r="C2" s="5">
        <v>0.22</v>
      </c>
      <c r="D2" s="5">
        <v>1</v>
      </c>
      <c r="E2" s="5">
        <v>2.2000000000000002</v>
      </c>
      <c r="F2" s="5">
        <v>4.7</v>
      </c>
      <c r="G2" s="5">
        <v>10</v>
      </c>
      <c r="H2" t="s">
        <v>5</v>
      </c>
      <c r="J2" s="6"/>
      <c r="K2" s="6"/>
      <c r="L2" s="6"/>
      <c r="M2" s="6"/>
      <c r="N2" s="6"/>
      <c r="O2" s="6"/>
    </row>
    <row r="3" spans="1:15" x14ac:dyDescent="0.15">
      <c r="A3" s="4">
        <v>0.1</v>
      </c>
      <c r="B3">
        <f>50+0.8*B$2*$A3/((1-'Start Up Delay Calculator'!$B$7/100)-('Start Up Delay Calculator'!$B$8*10^-9*'Start Up Delay Calculator'!$B$9*1000*2))</f>
        <v>50.017391304347825</v>
      </c>
      <c r="C3" s="5">
        <f>50+0.8*C$2*$A3/((1-'Start Up Delay Calculator'!$B$7/100)-('Start Up Delay Calculator'!$B$8*10^-9*'Start Up Delay Calculator'!$B$9*1000*2))</f>
        <v>50.038260869565221</v>
      </c>
      <c r="D3" s="5">
        <f>50+0.8*D$2*$A3/((1-'Start Up Delay Calculator'!$B$7/100)-('Start Up Delay Calculator'!$B$8*10^-9*'Start Up Delay Calculator'!$B$9*1000*2))</f>
        <v>50.173913043478258</v>
      </c>
      <c r="E3" s="5">
        <f>50+0.8*E$2*$A3/((1-'Start Up Delay Calculator'!$B$7/100)-('Start Up Delay Calculator'!$B$8*10^-9*'Start Up Delay Calculator'!$B$9*1000*2))</f>
        <v>50.382608695652173</v>
      </c>
      <c r="F3" s="5">
        <f>50+0.8*F$2*$A3/((1-'Start Up Delay Calculator'!$B$7/100)-('Start Up Delay Calculator'!$B$8*10^-9*'Start Up Delay Calculator'!$B$9*1000*2))</f>
        <v>50.817391304347829</v>
      </c>
      <c r="G3" s="5">
        <f>50+0.8*G$2*$A3/((1-'Start Up Delay Calculator'!$B$7/100)-('Start Up Delay Calculator'!$B$8*10^-9*'Start Up Delay Calculator'!$B$9*1000*2))</f>
        <v>51.739130434782609</v>
      </c>
      <c r="J3" s="6"/>
      <c r="K3" s="6"/>
      <c r="L3" s="6"/>
      <c r="M3" s="6"/>
      <c r="N3" s="6"/>
      <c r="O3" s="6"/>
    </row>
    <row r="4" spans="1:15" x14ac:dyDescent="0.15">
      <c r="A4" s="4">
        <v>1</v>
      </c>
      <c r="B4" s="5">
        <f>50+0.8*B$2*$A4/((1-'Start Up Delay Calculator'!$B$7/100)-('Start Up Delay Calculator'!$B$8*10^-9*'Start Up Delay Calculator'!$B$9*1000*2))</f>
        <v>50.173913043478258</v>
      </c>
      <c r="C4" s="5">
        <f>50+0.8*C$2*$A4/((1-'Start Up Delay Calculator'!$B$7/100)-('Start Up Delay Calculator'!$B$8*10^-9*'Start Up Delay Calculator'!$B$9*1000*2))</f>
        <v>50.382608695652173</v>
      </c>
      <c r="D4" s="5">
        <f>50+0.8*D$2*$A4/((1-'Start Up Delay Calculator'!$B$7/100)-('Start Up Delay Calculator'!$B$8*10^-9*'Start Up Delay Calculator'!$B$9*1000*2))</f>
        <v>51.739130434782609</v>
      </c>
      <c r="E4" s="5">
        <f>50+0.8*E$2*$A4/((1-'Start Up Delay Calculator'!$B$7/100)-('Start Up Delay Calculator'!$B$8*10^-9*'Start Up Delay Calculator'!$B$9*1000*2))</f>
        <v>53.826086956521742</v>
      </c>
      <c r="F4" s="5">
        <f>50+0.8*F$2*$A4/((1-'Start Up Delay Calculator'!$B$7/100)-('Start Up Delay Calculator'!$B$8*10^-9*'Start Up Delay Calculator'!$B$9*1000*2))</f>
        <v>58.173913043478265</v>
      </c>
      <c r="G4" s="5">
        <f>50+0.8*G$2*$A4/((1-'Start Up Delay Calculator'!$B$7/100)-('Start Up Delay Calculator'!$B$8*10^-9*'Start Up Delay Calculator'!$B$9*1000*2))</f>
        <v>67.391304347826093</v>
      </c>
      <c r="J4" s="6"/>
      <c r="K4" s="6"/>
      <c r="L4" s="6"/>
      <c r="M4" s="6"/>
      <c r="N4" s="6"/>
      <c r="O4" s="6"/>
    </row>
    <row r="5" spans="1:15" x14ac:dyDescent="0.15">
      <c r="A5" s="4">
        <v>1.5</v>
      </c>
      <c r="B5" s="5">
        <f>50+0.8*B$2*$A5/((1-'Start Up Delay Calculator'!$B$7/100)-('Start Up Delay Calculator'!$B$8*10^-9*'Start Up Delay Calculator'!$B$9*1000*2))</f>
        <v>50.260869565217391</v>
      </c>
      <c r="C5" s="5">
        <f>50+0.8*C$2*$A5/((1-'Start Up Delay Calculator'!$B$7/100)-('Start Up Delay Calculator'!$B$8*10^-9*'Start Up Delay Calculator'!$B$9*1000*2))</f>
        <v>50.573913043478264</v>
      </c>
      <c r="D5" s="5">
        <f>50+0.8*D$2*$A5/((1-'Start Up Delay Calculator'!$B$7/100)-('Start Up Delay Calculator'!$B$8*10^-9*'Start Up Delay Calculator'!$B$9*1000*2))</f>
        <v>52.608695652173914</v>
      </c>
      <c r="E5" s="5">
        <f>50+0.8*E$2*$A5/((1-'Start Up Delay Calculator'!$B$7/100)-('Start Up Delay Calculator'!$B$8*10^-9*'Start Up Delay Calculator'!$B$9*1000*2))</f>
        <v>55.739130434782609</v>
      </c>
      <c r="F5" s="5">
        <f>50+0.8*F$2*$A5/((1-'Start Up Delay Calculator'!$B$7/100)-('Start Up Delay Calculator'!$B$8*10^-9*'Start Up Delay Calculator'!$B$9*1000*2))</f>
        <v>62.260869565217391</v>
      </c>
      <c r="G5" s="5">
        <f>50+0.8*G$2*$A5/((1-'Start Up Delay Calculator'!$B$7/100)-('Start Up Delay Calculator'!$B$8*10^-9*'Start Up Delay Calculator'!$B$9*1000*2))</f>
        <v>76.086956521739125</v>
      </c>
      <c r="J5" s="6"/>
      <c r="K5" s="6"/>
      <c r="L5" s="6"/>
      <c r="M5" s="6"/>
      <c r="N5" s="6"/>
      <c r="O5" s="6"/>
    </row>
    <row r="6" spans="1:15" x14ac:dyDescent="0.15">
      <c r="A6" s="4">
        <v>2.2000000000000002</v>
      </c>
      <c r="B6" s="5">
        <f>50+0.8*B$2*$A6/((1-'Start Up Delay Calculator'!$B$7/100)-('Start Up Delay Calculator'!$B$8*10^-9*'Start Up Delay Calculator'!$B$9*1000*2))</f>
        <v>50.382608695652173</v>
      </c>
      <c r="C6" s="5">
        <f>50+0.8*C$2*$A6/((1-'Start Up Delay Calculator'!$B$7/100)-('Start Up Delay Calculator'!$B$8*10^-9*'Start Up Delay Calculator'!$B$9*1000*2))</f>
        <v>50.841739130434782</v>
      </c>
      <c r="D6" s="5">
        <f>50+0.8*D$2*$A6/((1-'Start Up Delay Calculator'!$B$7/100)-('Start Up Delay Calculator'!$B$8*10^-9*'Start Up Delay Calculator'!$B$9*1000*2))</f>
        <v>53.826086956521742</v>
      </c>
      <c r="E6" s="5">
        <f>50+0.8*E$2*$A6/((1-'Start Up Delay Calculator'!$B$7/100)-('Start Up Delay Calculator'!$B$8*10^-9*'Start Up Delay Calculator'!$B$9*1000*2))</f>
        <v>58.417391304347831</v>
      </c>
      <c r="F6" s="5">
        <f>50+0.8*F$2*$A6/((1-'Start Up Delay Calculator'!$B$7/100)-('Start Up Delay Calculator'!$B$8*10^-9*'Start Up Delay Calculator'!$B$9*1000*2))</f>
        <v>67.982608695652175</v>
      </c>
      <c r="G6" s="5">
        <f>50+0.8*G$2*$A6/((1-'Start Up Delay Calculator'!$B$7/100)-('Start Up Delay Calculator'!$B$8*10^-9*'Start Up Delay Calculator'!$B$9*1000*2))</f>
        <v>88.260869565217391</v>
      </c>
      <c r="J6" s="6"/>
      <c r="K6" s="6"/>
      <c r="L6" s="6"/>
      <c r="M6" s="6"/>
      <c r="N6" s="6"/>
      <c r="O6" s="6"/>
    </row>
    <row r="7" spans="1:15" x14ac:dyDescent="0.15">
      <c r="A7" s="4">
        <v>3.3</v>
      </c>
      <c r="B7" s="5">
        <f>50+0.8*B$2*$A7/((1-'Start Up Delay Calculator'!$B$7/100)-('Start Up Delay Calculator'!$B$8*10^-9*'Start Up Delay Calculator'!$B$9*1000*2))</f>
        <v>50.573913043478264</v>
      </c>
      <c r="C7" s="5">
        <f>50+0.8*C$2*$A7/((1-'Start Up Delay Calculator'!$B$7/100)-('Start Up Delay Calculator'!$B$8*10^-9*'Start Up Delay Calculator'!$B$9*1000*2))</f>
        <v>51.262608695652176</v>
      </c>
      <c r="D7" s="5">
        <f>50+0.8*D$2*$A7/((1-'Start Up Delay Calculator'!$B$7/100)-('Start Up Delay Calculator'!$B$8*10^-9*'Start Up Delay Calculator'!$B$9*1000*2))</f>
        <v>55.739130434782609</v>
      </c>
      <c r="E7" s="5">
        <f>50+0.8*E$2*$A7/((1-'Start Up Delay Calculator'!$B$7/100)-('Start Up Delay Calculator'!$B$8*10^-9*'Start Up Delay Calculator'!$B$9*1000*2))</f>
        <v>62.626086956521739</v>
      </c>
      <c r="F7" s="5">
        <f>50+0.8*F$2*$A7/((1-'Start Up Delay Calculator'!$B$7/100)-('Start Up Delay Calculator'!$B$8*10^-9*'Start Up Delay Calculator'!$B$9*1000*2))</f>
        <v>76.973913043478262</v>
      </c>
      <c r="G7" s="5">
        <f>50+0.8*G$2*$A7/((1-'Start Up Delay Calculator'!$B$7/100)-('Start Up Delay Calculator'!$B$8*10^-9*'Start Up Delay Calculator'!$B$9*1000*2))</f>
        <v>107.39130434782608</v>
      </c>
      <c r="J7" s="6"/>
      <c r="K7" s="6"/>
      <c r="L7" s="6"/>
      <c r="M7" s="6"/>
      <c r="N7" s="6"/>
      <c r="O7" s="6"/>
    </row>
    <row r="8" spans="1:15" x14ac:dyDescent="0.15">
      <c r="A8" s="4">
        <v>4.7</v>
      </c>
      <c r="B8" s="5">
        <f>50+0.8*B$2*$A8/((1-'Start Up Delay Calculator'!$B$7/100)-('Start Up Delay Calculator'!$B$8*10^-9*'Start Up Delay Calculator'!$B$9*1000*2))</f>
        <v>50.817391304347829</v>
      </c>
      <c r="C8" s="5">
        <f>50+0.8*C$2*$A8/((1-'Start Up Delay Calculator'!$B$7/100)-('Start Up Delay Calculator'!$B$8*10^-9*'Start Up Delay Calculator'!$B$9*1000*2))</f>
        <v>51.798260869565219</v>
      </c>
      <c r="D8" s="5">
        <f>50+0.8*D$2*$A8/((1-'Start Up Delay Calculator'!$B$7/100)-('Start Up Delay Calculator'!$B$8*10^-9*'Start Up Delay Calculator'!$B$9*1000*2))</f>
        <v>58.173913043478265</v>
      </c>
      <c r="E8" s="5">
        <f>50+0.8*E$2*$A8/((1-'Start Up Delay Calculator'!$B$7/100)-('Start Up Delay Calculator'!$B$8*10^-9*'Start Up Delay Calculator'!$B$9*1000*2))</f>
        <v>67.982608695652175</v>
      </c>
      <c r="F8" s="5">
        <f>50+0.8*F$2*$A8/((1-'Start Up Delay Calculator'!$B$7/100)-('Start Up Delay Calculator'!$B$8*10^-9*'Start Up Delay Calculator'!$B$9*1000*2))</f>
        <v>88.417391304347831</v>
      </c>
      <c r="G8" s="5">
        <f>50+0.8*G$2*$A8/((1-'Start Up Delay Calculator'!$B$7/100)-('Start Up Delay Calculator'!$B$8*10^-9*'Start Up Delay Calculator'!$B$9*1000*2))</f>
        <v>131.73913043478262</v>
      </c>
      <c r="J8" s="6"/>
      <c r="K8" s="6"/>
      <c r="L8" s="6"/>
      <c r="M8" s="6"/>
      <c r="N8" s="6"/>
      <c r="O8" s="6"/>
    </row>
    <row r="9" spans="1:15" x14ac:dyDescent="0.15">
      <c r="A9" s="4">
        <v>10</v>
      </c>
      <c r="B9" s="5">
        <f>50+0.8*B$2*$A9/((1-'Start Up Delay Calculator'!$B$7/100)-('Start Up Delay Calculator'!$B$8*10^-9*'Start Up Delay Calculator'!$B$9*1000*2))</f>
        <v>51.739130434782609</v>
      </c>
      <c r="C9" s="5">
        <f>50+0.8*C$2*$A9/((1-'Start Up Delay Calculator'!$B$7/100)-('Start Up Delay Calculator'!$B$8*10^-9*'Start Up Delay Calculator'!$B$9*1000*2))</f>
        <v>53.826086956521742</v>
      </c>
      <c r="D9" s="5">
        <f>50+0.8*D$2*$A9/((1-'Start Up Delay Calculator'!$B$7/100)-('Start Up Delay Calculator'!$B$8*10^-9*'Start Up Delay Calculator'!$B$9*1000*2))</f>
        <v>67.391304347826093</v>
      </c>
      <c r="E9" s="5">
        <f>50+0.8*E$2*$A9/((1-'Start Up Delay Calculator'!$B$7/100)-('Start Up Delay Calculator'!$B$8*10^-9*'Start Up Delay Calculator'!$B$9*1000*2))</f>
        <v>88.260869565217391</v>
      </c>
      <c r="F9" s="5">
        <f>50+0.8*F$2*$A9/((1-'Start Up Delay Calculator'!$B$7/100)-('Start Up Delay Calculator'!$B$8*10^-9*'Start Up Delay Calculator'!$B$9*1000*2))</f>
        <v>131.73913043478262</v>
      </c>
      <c r="G9" s="5">
        <f>50+0.8*G$2*$A9/((1-'Start Up Delay Calculator'!$B$7/100)-('Start Up Delay Calculator'!$B$8*10^-9*'Start Up Delay Calculator'!$B$9*1000*2))</f>
        <v>223.91304347826087</v>
      </c>
      <c r="J9" s="6"/>
      <c r="K9" s="6"/>
      <c r="L9" s="6"/>
      <c r="M9" s="6"/>
      <c r="N9" s="6"/>
      <c r="O9" s="6"/>
    </row>
    <row r="10" spans="1:15" x14ac:dyDescent="0.15">
      <c r="A10" s="4">
        <v>15</v>
      </c>
      <c r="B10" s="5">
        <f>50+0.8*B$2*$A10/((1-'Start Up Delay Calculator'!$B$7/100)-('Start Up Delay Calculator'!$B$8*10^-9*'Start Up Delay Calculator'!$B$9*1000*2))</f>
        <v>52.608695652173914</v>
      </c>
      <c r="C10" s="5">
        <f>50+0.8*C$2*$A10/((1-'Start Up Delay Calculator'!$B$7/100)-('Start Up Delay Calculator'!$B$8*10^-9*'Start Up Delay Calculator'!$B$9*1000*2))</f>
        <v>55.739130434782609</v>
      </c>
      <c r="D10" s="5">
        <f>50+0.8*D$2*$A10/((1-'Start Up Delay Calculator'!$B$7/100)-('Start Up Delay Calculator'!$B$8*10^-9*'Start Up Delay Calculator'!$B$9*1000*2))</f>
        <v>76.086956521739125</v>
      </c>
      <c r="E10" s="5">
        <f>50+0.8*E$2*$A10/((1-'Start Up Delay Calculator'!$B$7/100)-('Start Up Delay Calculator'!$B$8*10^-9*'Start Up Delay Calculator'!$B$9*1000*2))</f>
        <v>107.39130434782609</v>
      </c>
      <c r="F10" s="5">
        <f>50+0.8*F$2*$A10/((1-'Start Up Delay Calculator'!$B$7/100)-('Start Up Delay Calculator'!$B$8*10^-9*'Start Up Delay Calculator'!$B$9*1000*2))</f>
        <v>172.60869565217394</v>
      </c>
      <c r="G10" s="5">
        <f>50+0.8*G$2*$A10/((1-'Start Up Delay Calculator'!$B$7/100)-('Start Up Delay Calculator'!$B$8*10^-9*'Start Up Delay Calculator'!$B$9*1000*2))</f>
        <v>310.86956521739131</v>
      </c>
      <c r="J10" s="6"/>
      <c r="K10" s="6"/>
      <c r="L10" s="6"/>
      <c r="M10" s="6"/>
      <c r="N10" s="6"/>
      <c r="O10" s="6"/>
    </row>
    <row r="11" spans="1:15" x14ac:dyDescent="0.15">
      <c r="A11" s="4">
        <v>18</v>
      </c>
      <c r="B11" s="5">
        <f>50+0.8*B$2*$A11/((1-'Start Up Delay Calculator'!$B$7/100)-('Start Up Delay Calculator'!$B$8*10^-9*'Start Up Delay Calculator'!$B$9*1000*2))</f>
        <v>53.130434782608695</v>
      </c>
      <c r="C11" s="5">
        <f>50+0.8*C$2*$A11/((1-'Start Up Delay Calculator'!$B$7/100)-('Start Up Delay Calculator'!$B$8*10^-9*'Start Up Delay Calculator'!$B$9*1000*2))</f>
        <v>56.88695652173913</v>
      </c>
      <c r="D11" s="5">
        <f>50+0.8*D$2*$A11/((1-'Start Up Delay Calculator'!$B$7/100)-('Start Up Delay Calculator'!$B$8*10^-9*'Start Up Delay Calculator'!$B$9*1000*2))</f>
        <v>81.304347826086953</v>
      </c>
      <c r="E11" s="5">
        <f>50+0.8*E$2*$A11/((1-'Start Up Delay Calculator'!$B$7/100)-('Start Up Delay Calculator'!$B$8*10^-9*'Start Up Delay Calculator'!$B$9*1000*2))</f>
        <v>118.86956521739131</v>
      </c>
      <c r="F11" s="5">
        <f>50+0.8*F$2*$A11/((1-'Start Up Delay Calculator'!$B$7/100)-('Start Up Delay Calculator'!$B$8*10^-9*'Start Up Delay Calculator'!$B$9*1000*2))</f>
        <v>197.13043478260872</v>
      </c>
      <c r="G11" s="5">
        <f>50+0.8*G$2*$A11/((1-'Start Up Delay Calculator'!$B$7/100)-('Start Up Delay Calculator'!$B$8*10^-9*'Start Up Delay Calculator'!$B$9*1000*2))</f>
        <v>363.04347826086956</v>
      </c>
      <c r="J11" s="6"/>
      <c r="K11" s="6"/>
      <c r="L11" s="6"/>
      <c r="M11" s="6"/>
      <c r="N11" s="6"/>
      <c r="O11" s="6"/>
    </row>
    <row r="12" spans="1:15" x14ac:dyDescent="0.15">
      <c r="A12" s="4">
        <v>22</v>
      </c>
      <c r="B12" s="5">
        <f>50+0.8*B$2*$A12/((1-'Start Up Delay Calculator'!$B$7/100)-('Start Up Delay Calculator'!$B$8*10^-9*'Start Up Delay Calculator'!$B$9*1000*2))</f>
        <v>53.826086956521742</v>
      </c>
      <c r="C12" s="5">
        <f>50+0.8*C$2*$A12/((1-'Start Up Delay Calculator'!$B$7/100)-('Start Up Delay Calculator'!$B$8*10^-9*'Start Up Delay Calculator'!$B$9*1000*2))</f>
        <v>58.417391304347831</v>
      </c>
      <c r="D12" s="5">
        <f>50+0.8*D$2*$A12/((1-'Start Up Delay Calculator'!$B$7/100)-('Start Up Delay Calculator'!$B$8*10^-9*'Start Up Delay Calculator'!$B$9*1000*2))</f>
        <v>88.260869565217391</v>
      </c>
      <c r="E12" s="5">
        <f>50+0.8*E$2*$A12/((1-'Start Up Delay Calculator'!$B$7/100)-('Start Up Delay Calculator'!$B$8*10^-9*'Start Up Delay Calculator'!$B$9*1000*2))</f>
        <v>134.17391304347825</v>
      </c>
      <c r="F12" s="5">
        <f>50+0.8*F$2*$A12/((1-'Start Up Delay Calculator'!$B$7/100)-('Start Up Delay Calculator'!$B$8*10^-9*'Start Up Delay Calculator'!$B$9*1000*2))</f>
        <v>229.82608695652172</v>
      </c>
      <c r="G12" s="5">
        <f>50+0.8*G$2*$A12/((1-'Start Up Delay Calculator'!$B$7/100)-('Start Up Delay Calculator'!$B$8*10^-9*'Start Up Delay Calculator'!$B$9*1000*2))</f>
        <v>432.60869565217388</v>
      </c>
      <c r="J12" s="6"/>
      <c r="K12" s="6"/>
      <c r="L12" s="6"/>
      <c r="M12" s="6"/>
      <c r="N12" s="6"/>
      <c r="O12" s="6"/>
    </row>
    <row r="13" spans="1:15" x14ac:dyDescent="0.15">
      <c r="A13" s="4">
        <v>27</v>
      </c>
      <c r="B13" s="5">
        <f>50+0.8*B$2*$A13/((1-'Start Up Delay Calculator'!$B$7/100)-('Start Up Delay Calculator'!$B$8*10^-9*'Start Up Delay Calculator'!$B$9*1000*2))</f>
        <v>54.695652173913047</v>
      </c>
      <c r="C13" s="5">
        <f>50+0.8*C$2*$A13/((1-'Start Up Delay Calculator'!$B$7/100)-('Start Up Delay Calculator'!$B$8*10^-9*'Start Up Delay Calculator'!$B$9*1000*2))</f>
        <v>60.330434782608698</v>
      </c>
      <c r="D13" s="5">
        <f>50+0.8*D$2*$A13/((1-'Start Up Delay Calculator'!$B$7/100)-('Start Up Delay Calculator'!$B$8*10^-9*'Start Up Delay Calculator'!$B$9*1000*2))</f>
        <v>96.956521739130437</v>
      </c>
      <c r="E13" s="5">
        <f>50+0.8*E$2*$A13/((1-'Start Up Delay Calculator'!$B$7/100)-('Start Up Delay Calculator'!$B$8*10^-9*'Start Up Delay Calculator'!$B$9*1000*2))</f>
        <v>153.30434782608694</v>
      </c>
      <c r="F13" s="5">
        <f>50+0.8*F$2*$A13/((1-'Start Up Delay Calculator'!$B$7/100)-('Start Up Delay Calculator'!$B$8*10^-9*'Start Up Delay Calculator'!$B$9*1000*2))</f>
        <v>270.69565217391306</v>
      </c>
      <c r="G13" s="5">
        <f>50+0.8*G$2*$A13/((1-'Start Up Delay Calculator'!$B$7/100)-('Start Up Delay Calculator'!$B$8*10^-9*'Start Up Delay Calculator'!$B$9*1000*2))</f>
        <v>519.56521739130426</v>
      </c>
      <c r="J13" s="6"/>
      <c r="K13" s="6"/>
      <c r="L13" s="6"/>
      <c r="M13" s="6"/>
      <c r="N13" s="6"/>
      <c r="O13" s="6"/>
    </row>
    <row r="14" spans="1:15" x14ac:dyDescent="0.15">
      <c r="A14" s="4">
        <v>47</v>
      </c>
      <c r="B14" s="5">
        <f>50+0.8*B$2*$A14/((1-'Start Up Delay Calculator'!$B$7/100)-('Start Up Delay Calculator'!$B$8*10^-9*'Start Up Delay Calculator'!$B$9*1000*2))</f>
        <v>58.173913043478265</v>
      </c>
      <c r="C14" s="5">
        <f>50+0.8*C$2*$A14/((1-'Start Up Delay Calculator'!$B$7/100)-('Start Up Delay Calculator'!$B$8*10^-9*'Start Up Delay Calculator'!$B$9*1000*2))</f>
        <v>67.982608695652175</v>
      </c>
      <c r="D14" s="5">
        <f>50+0.8*D$2*$A14/((1-'Start Up Delay Calculator'!$B$7/100)-('Start Up Delay Calculator'!$B$8*10^-9*'Start Up Delay Calculator'!$B$9*1000*2))</f>
        <v>131.73913043478262</v>
      </c>
      <c r="E14" s="5">
        <f>50+0.8*E$2*$A14/((1-'Start Up Delay Calculator'!$B$7/100)-('Start Up Delay Calculator'!$B$8*10^-9*'Start Up Delay Calculator'!$B$9*1000*2))</f>
        <v>229.82608695652175</v>
      </c>
      <c r="F14" s="5">
        <f>50+0.8*F$2*$A14/((1-'Start Up Delay Calculator'!$B$7/100)-('Start Up Delay Calculator'!$B$8*10^-9*'Start Up Delay Calculator'!$B$9*1000*2))</f>
        <v>434.17391304347825</v>
      </c>
      <c r="G14" s="5">
        <f>50+0.8*G$2*$A14/((1-'Start Up Delay Calculator'!$B$7/100)-('Start Up Delay Calculator'!$B$8*10^-9*'Start Up Delay Calculator'!$B$9*1000*2))</f>
        <v>867.39130434782601</v>
      </c>
      <c r="J14" s="6"/>
      <c r="K14" s="6"/>
      <c r="L14" s="6"/>
      <c r="M14" s="6"/>
      <c r="N14" s="6"/>
      <c r="O14" s="6"/>
    </row>
    <row r="17" spans="1:12" x14ac:dyDescent="0.15">
      <c r="A17" t="s">
        <v>8</v>
      </c>
      <c r="B17" t="s">
        <v>45</v>
      </c>
      <c r="L17" t="s">
        <v>46</v>
      </c>
    </row>
    <row r="18" spans="1:12" x14ac:dyDescent="0.15">
      <c r="A18" s="5" t="s">
        <v>58</v>
      </c>
      <c r="B18" s="5">
        <v>0.1</v>
      </c>
      <c r="C18" s="5">
        <v>0.22</v>
      </c>
      <c r="D18" s="5">
        <v>0.47</v>
      </c>
      <c r="E18" s="5">
        <v>1</v>
      </c>
      <c r="F18" s="5">
        <v>2.2000000000000002</v>
      </c>
      <c r="G18" s="5">
        <v>4.7</v>
      </c>
      <c r="H18" s="5" t="s">
        <v>5</v>
      </c>
      <c r="I18" t="s">
        <v>9</v>
      </c>
    </row>
    <row r="19" spans="1:12" x14ac:dyDescent="0.15">
      <c r="A19" s="5">
        <v>0.1</v>
      </c>
      <c r="B19" s="5">
        <f>'Dvdt Calculator'!$B$7/(B$18*$A19)</f>
        <v>1799.9999999999995</v>
      </c>
      <c r="C19" s="5">
        <f>'Dvdt Calculator'!$B$7/(C$18*$A19)</f>
        <v>818.18181818181813</v>
      </c>
      <c r="D19" s="5">
        <f>'Dvdt Calculator'!$B$7/(D$18*$A19)</f>
        <v>382.97872340425533</v>
      </c>
      <c r="E19" s="5">
        <f>'Dvdt Calculator'!$B$7/(E$18*$A19)</f>
        <v>180</v>
      </c>
      <c r="F19" s="5">
        <f>'Dvdt Calculator'!$B$7/(F$18*$A19)</f>
        <v>81.818181818181813</v>
      </c>
      <c r="G19" s="5">
        <f>'Dvdt Calculator'!$B$7/(G$18*$A19)</f>
        <v>38.297872340425528</v>
      </c>
      <c r="H19" s="5"/>
      <c r="I19">
        <v>5</v>
      </c>
    </row>
    <row r="20" spans="1:12" x14ac:dyDescent="0.15">
      <c r="A20" s="5">
        <v>1</v>
      </c>
      <c r="B20" s="5">
        <f>'Dvdt Calculator'!$B$7/(B$18*$A20)</f>
        <v>180</v>
      </c>
      <c r="C20" s="5">
        <f>'Dvdt Calculator'!$B$7/(C$18*$A20)</f>
        <v>81.818181818181813</v>
      </c>
      <c r="D20" s="5">
        <f>'Dvdt Calculator'!$B$7/(D$18*$A20)</f>
        <v>38.297872340425535</v>
      </c>
      <c r="E20" s="5">
        <f>'Dvdt Calculator'!$B$7/(E$18*$A20)</f>
        <v>18</v>
      </c>
      <c r="F20" s="5">
        <f>'Dvdt Calculator'!$B$7/(F$18*$A20)</f>
        <v>8.1818181818181817</v>
      </c>
      <c r="G20" s="5">
        <f>'Dvdt Calculator'!$B$7/(G$18*$A20)</f>
        <v>3.8297872340425529</v>
      </c>
      <c r="H20" s="5"/>
      <c r="I20">
        <v>5</v>
      </c>
    </row>
    <row r="21" spans="1:12" x14ac:dyDescent="0.15">
      <c r="A21" s="5">
        <v>1.5</v>
      </c>
      <c r="B21" s="5">
        <f>'Dvdt Calculator'!$B$7/(B$18*$A21)</f>
        <v>119.99999999999999</v>
      </c>
      <c r="C21" s="5">
        <f>'Dvdt Calculator'!$B$7/(C$18*$A21)</f>
        <v>54.54545454545454</v>
      </c>
      <c r="D21" s="5">
        <f>'Dvdt Calculator'!$B$7/(D$18*$A21)</f>
        <v>25.531914893617024</v>
      </c>
      <c r="E21" s="5">
        <f>'Dvdt Calculator'!$B$7/(E$18*$A21)</f>
        <v>12</v>
      </c>
      <c r="F21" s="5">
        <f>'Dvdt Calculator'!$B$7/(F$18*$A21)</f>
        <v>5.4545454545454541</v>
      </c>
      <c r="G21" s="5">
        <f>'Dvdt Calculator'!$B$7/(G$18*$A21)</f>
        <v>2.5531914893617018</v>
      </c>
      <c r="H21" s="5"/>
      <c r="I21">
        <v>5</v>
      </c>
    </row>
    <row r="22" spans="1:12" x14ac:dyDescent="0.15">
      <c r="A22" s="5">
        <v>2.2000000000000002</v>
      </c>
      <c r="B22" s="5">
        <f>'Dvdt Calculator'!$B$7/(B$18*$A22)</f>
        <v>81.818181818181813</v>
      </c>
      <c r="C22" s="5">
        <f>'Dvdt Calculator'!$B$7/(C$18*$A22)</f>
        <v>37.190082644628099</v>
      </c>
      <c r="D22" s="5">
        <f>'Dvdt Calculator'!$B$7/(D$18*$A22)</f>
        <v>17.408123791102515</v>
      </c>
      <c r="E22" s="5">
        <f>'Dvdt Calculator'!$B$7/(E$18*$A22)</f>
        <v>8.1818181818181817</v>
      </c>
      <c r="F22" s="5">
        <f>'Dvdt Calculator'!$B$7/(F$18*$A22)</f>
        <v>3.7190082644628095</v>
      </c>
      <c r="G22" s="5">
        <f>'Dvdt Calculator'!$B$7/(G$18*$A22)</f>
        <v>1.7408123791102512</v>
      </c>
      <c r="H22" s="5"/>
      <c r="I22">
        <v>5</v>
      </c>
    </row>
    <row r="23" spans="1:12" x14ac:dyDescent="0.15">
      <c r="A23" s="5">
        <v>3.3</v>
      </c>
      <c r="B23" s="5">
        <f>'Dvdt Calculator'!$B$7/(B$18*$A23)</f>
        <v>54.54545454545454</v>
      </c>
      <c r="C23" s="5">
        <f>'Dvdt Calculator'!$B$7/(C$18*$A23)</f>
        <v>24.793388429752067</v>
      </c>
      <c r="D23" s="5">
        <f>'Dvdt Calculator'!$B$7/(D$18*$A23)</f>
        <v>11.605415860735009</v>
      </c>
      <c r="E23" s="5">
        <f>'Dvdt Calculator'!$B$7/(E$18*$A23)</f>
        <v>5.454545454545455</v>
      </c>
      <c r="F23" s="5">
        <f>'Dvdt Calculator'!$B$7/(F$18*$A23)</f>
        <v>2.4793388429752068</v>
      </c>
      <c r="G23" s="5">
        <f>'Dvdt Calculator'!$B$7/(G$18*$A23)</f>
        <v>1.1605415860735009</v>
      </c>
      <c r="H23" s="5"/>
      <c r="I23">
        <v>5</v>
      </c>
    </row>
    <row r="24" spans="1:12" x14ac:dyDescent="0.15">
      <c r="A24" s="5">
        <v>4.7</v>
      </c>
      <c r="B24" s="5">
        <f>'Dvdt Calculator'!$B$7/(B$18*$A24)</f>
        <v>38.297872340425528</v>
      </c>
      <c r="C24" s="5">
        <f>'Dvdt Calculator'!$B$7/(C$18*$A24)</f>
        <v>17.408123791102515</v>
      </c>
      <c r="D24" s="5">
        <f>'Dvdt Calculator'!$B$7/(D$18*$A24)</f>
        <v>8.1484834766862839</v>
      </c>
      <c r="E24" s="5">
        <f>'Dvdt Calculator'!$B$7/(E$18*$A24)</f>
        <v>3.8297872340425529</v>
      </c>
      <c r="F24" s="5">
        <f>'Dvdt Calculator'!$B$7/(F$18*$A24)</f>
        <v>1.7408123791102512</v>
      </c>
      <c r="G24" s="5">
        <f>'Dvdt Calculator'!$B$7/(G$18*$A24)</f>
        <v>0.81484834766862824</v>
      </c>
      <c r="H24" s="5"/>
      <c r="I24">
        <v>5</v>
      </c>
    </row>
    <row r="25" spans="1:12" x14ac:dyDescent="0.15">
      <c r="A25" s="5">
        <v>10</v>
      </c>
      <c r="B25" s="5">
        <f>'Dvdt Calculator'!$B$7/(B$18*$A25)</f>
        <v>18</v>
      </c>
      <c r="C25" s="5">
        <f>'Dvdt Calculator'!$B$7/(C$18*$A25)</f>
        <v>8.1818181818181817</v>
      </c>
      <c r="D25" s="5">
        <f>'Dvdt Calculator'!$B$7/(D$18*$A25)</f>
        <v>3.8297872340425538</v>
      </c>
      <c r="E25" s="5">
        <f>'Dvdt Calculator'!$B$7/(E$18*$A25)</f>
        <v>1.8</v>
      </c>
      <c r="F25" s="5">
        <f>'Dvdt Calculator'!$B$7/(F$18*$A25)</f>
        <v>0.81818181818181823</v>
      </c>
      <c r="G25" s="5">
        <f>'Dvdt Calculator'!$B$7/(G$18*$A25)</f>
        <v>0.38297872340425532</v>
      </c>
      <c r="H25" s="5"/>
      <c r="I25">
        <v>5</v>
      </c>
    </row>
    <row r="26" spans="1:12" x14ac:dyDescent="0.15">
      <c r="A26" s="5">
        <v>15</v>
      </c>
      <c r="B26" s="5">
        <f>'Dvdt Calculator'!$B$7/(B$18*$A26)</f>
        <v>12</v>
      </c>
      <c r="C26" s="5">
        <f>'Dvdt Calculator'!$B$7/(C$18*$A26)</f>
        <v>5.454545454545455</v>
      </c>
      <c r="D26" s="5">
        <f>'Dvdt Calculator'!$B$7/(D$18*$A26)</f>
        <v>2.5531914893617023</v>
      </c>
      <c r="E26" s="5">
        <f>'Dvdt Calculator'!$B$7/(E$18*$A26)</f>
        <v>1.2</v>
      </c>
      <c r="F26" s="5">
        <f>'Dvdt Calculator'!$B$7/(F$18*$A26)</f>
        <v>0.54545454545454541</v>
      </c>
      <c r="G26" s="5">
        <f>'Dvdt Calculator'!$B$7/(G$18*$A26)</f>
        <v>0.25531914893617019</v>
      </c>
      <c r="H26" s="5"/>
      <c r="I26">
        <v>5</v>
      </c>
    </row>
    <row r="27" spans="1:12" x14ac:dyDescent="0.15">
      <c r="A27" s="5">
        <v>18</v>
      </c>
      <c r="B27" s="5">
        <f>'Dvdt Calculator'!$B$7/(B$18*$A27)</f>
        <v>10</v>
      </c>
      <c r="C27" s="5">
        <f>'Dvdt Calculator'!$B$7/(C$18*$A27)</f>
        <v>4.5454545454545459</v>
      </c>
      <c r="D27" s="5">
        <f>'Dvdt Calculator'!$B$7/(D$18*$A27)</f>
        <v>2.1276595744680855</v>
      </c>
      <c r="E27" s="5">
        <f>'Dvdt Calculator'!$B$7/(E$18*$A27)</f>
        <v>1</v>
      </c>
      <c r="F27" s="5">
        <f>'Dvdt Calculator'!$B$7/(F$18*$A27)</f>
        <v>0.45454545454545453</v>
      </c>
      <c r="G27" s="5">
        <f>'Dvdt Calculator'!$B$7/(G$18*$A27)</f>
        <v>0.21276595744680848</v>
      </c>
      <c r="H27" s="5"/>
      <c r="I27">
        <v>5</v>
      </c>
    </row>
    <row r="28" spans="1:12" x14ac:dyDescent="0.15">
      <c r="A28" s="5">
        <v>22</v>
      </c>
      <c r="B28" s="5">
        <f>'Dvdt Calculator'!$B$7/(B$18*$A28)</f>
        <v>8.1818181818181817</v>
      </c>
      <c r="C28" s="5">
        <f>'Dvdt Calculator'!$B$7/(C$18*$A28)</f>
        <v>3.71900826446281</v>
      </c>
      <c r="D28" s="5">
        <f>'Dvdt Calculator'!$B$7/(D$18*$A28)</f>
        <v>1.7408123791102514</v>
      </c>
      <c r="E28" s="5">
        <f>'Dvdt Calculator'!$B$7/(E$18*$A28)</f>
        <v>0.81818181818181823</v>
      </c>
      <c r="F28" s="5">
        <f>'Dvdt Calculator'!$B$7/(F$18*$A28)</f>
        <v>0.37190082644628097</v>
      </c>
      <c r="G28" s="5">
        <f>'Dvdt Calculator'!$B$7/(G$18*$A28)</f>
        <v>0.17408123791102514</v>
      </c>
      <c r="H28" s="5"/>
      <c r="I28">
        <v>5</v>
      </c>
    </row>
    <row r="29" spans="1:12" x14ac:dyDescent="0.15">
      <c r="A29" s="5">
        <v>27</v>
      </c>
      <c r="B29" s="5">
        <f>'Dvdt Calculator'!$B$7/(B$18*$A29)</f>
        <v>6.6666666666666661</v>
      </c>
      <c r="C29" s="5">
        <f>'Dvdt Calculator'!$B$7/(C$18*$A29)</f>
        <v>3.0303030303030303</v>
      </c>
      <c r="D29" s="5">
        <f>'Dvdt Calculator'!$B$7/(D$18*$A29)</f>
        <v>1.4184397163120568</v>
      </c>
      <c r="E29" s="5">
        <f>'Dvdt Calculator'!$B$7/(E$18*$A29)</f>
        <v>0.66666666666666663</v>
      </c>
      <c r="F29" s="5">
        <f>'Dvdt Calculator'!$B$7/(F$18*$A29)</f>
        <v>0.30303030303030298</v>
      </c>
      <c r="G29" s="5">
        <f>'Dvdt Calculator'!$B$7/(G$18*$A29)</f>
        <v>0.14184397163120566</v>
      </c>
      <c r="H29" s="5"/>
      <c r="I29">
        <v>5</v>
      </c>
    </row>
    <row r="30" spans="1:12" x14ac:dyDescent="0.15">
      <c r="A30" s="5">
        <v>47</v>
      </c>
      <c r="B30" s="5">
        <f>'Dvdt Calculator'!$B$7/(B$18*$A30)</f>
        <v>3.8297872340425529</v>
      </c>
      <c r="C30" s="5">
        <f>'Dvdt Calculator'!$B$7/(C$18*$A30)</f>
        <v>1.7408123791102514</v>
      </c>
      <c r="D30" s="5">
        <f>'Dvdt Calculator'!$B$7/(D$18*$A30)</f>
        <v>0.81484834766862835</v>
      </c>
      <c r="E30" s="5">
        <f>'Dvdt Calculator'!$B$7/(E$18*$A30)</f>
        <v>0.38297872340425532</v>
      </c>
      <c r="F30" s="5">
        <f>'Dvdt Calculator'!$B$7/(F$18*$A30)</f>
        <v>0.17408123791102514</v>
      </c>
      <c r="G30" s="5">
        <f>'Dvdt Calculator'!$B$7/(G$18*$A30)</f>
        <v>8.1484834766862829E-2</v>
      </c>
      <c r="H30" s="5"/>
      <c r="I30">
        <v>5</v>
      </c>
    </row>
    <row r="36" spans="1:9" x14ac:dyDescent="0.15">
      <c r="D36" t="s">
        <v>22</v>
      </c>
      <c r="G36" t="s">
        <v>23</v>
      </c>
    </row>
    <row r="37" spans="1:9" x14ac:dyDescent="0.15">
      <c r="A37" s="5" t="s">
        <v>17</v>
      </c>
      <c r="B37" s="5"/>
      <c r="E37">
        <v>10</v>
      </c>
    </row>
    <row r="38" spans="1:9" x14ac:dyDescent="0.15">
      <c r="A38" s="5" t="s">
        <v>1</v>
      </c>
      <c r="B38" s="5">
        <f>'Bootstrap Design Calculator'!B8</f>
        <v>50</v>
      </c>
      <c r="D38" t="s">
        <v>24</v>
      </c>
      <c r="E38" t="s">
        <v>25</v>
      </c>
      <c r="F38" t="s">
        <v>26</v>
      </c>
      <c r="H38" t="s">
        <v>27</v>
      </c>
      <c r="I38" t="s">
        <v>28</v>
      </c>
    </row>
    <row r="39" spans="1:9" x14ac:dyDescent="0.15">
      <c r="A39" s="5" t="s">
        <v>2</v>
      </c>
      <c r="B39" s="5">
        <f>'Bootstrap Design Calculator'!B9</f>
        <v>100</v>
      </c>
      <c r="D39" s="6">
        <v>0.1</v>
      </c>
      <c r="E39">
        <f>$B$41/$E$37</f>
        <v>1.8</v>
      </c>
      <c r="F39">
        <f>$B$41/(5*D39)</f>
        <v>36</v>
      </c>
      <c r="H39" s="6">
        <v>0.1</v>
      </c>
      <c r="I39">
        <f>$B$50</f>
        <v>0.73899999999999999</v>
      </c>
    </row>
    <row r="40" spans="1:9" x14ac:dyDescent="0.15">
      <c r="A40" s="5" t="s">
        <v>11</v>
      </c>
      <c r="B40" s="5">
        <f>'Bootstrap Design Calculator'!B10</f>
        <v>200</v>
      </c>
      <c r="D40">
        <v>0.5</v>
      </c>
      <c r="E40" s="6">
        <f>$B$41/$E$37</f>
        <v>1.8</v>
      </c>
      <c r="F40" s="6">
        <f>$B$41/(5*D40)</f>
        <v>7.2</v>
      </c>
      <c r="H40">
        <v>0.5</v>
      </c>
      <c r="I40" s="6">
        <f t="shared" ref="I40:I51" si="0">$B$50</f>
        <v>0.73899999999999999</v>
      </c>
    </row>
    <row r="41" spans="1:9" x14ac:dyDescent="0.15">
      <c r="A41" s="5" t="s">
        <v>7</v>
      </c>
      <c r="B41" s="5">
        <f>'Bootstrap Design Calculator'!B11</f>
        <v>18</v>
      </c>
      <c r="D41" s="6">
        <v>1</v>
      </c>
      <c r="E41" s="6">
        <f t="shared" ref="E41:E45" si="1">$B$41/$E$37</f>
        <v>1.8</v>
      </c>
      <c r="F41" s="6">
        <f t="shared" ref="F41:F46" si="2">$B$41/(5*D41)</f>
        <v>3.6</v>
      </c>
      <c r="H41" s="6">
        <v>1</v>
      </c>
      <c r="I41" s="6">
        <f t="shared" si="0"/>
        <v>0.73899999999999999</v>
      </c>
    </row>
    <row r="42" spans="1:9" x14ac:dyDescent="0.15">
      <c r="A42" s="5" t="s">
        <v>15</v>
      </c>
      <c r="B42" s="6">
        <f>'Bootstrap Design Calculator'!B12</f>
        <v>0.2</v>
      </c>
      <c r="D42" s="6">
        <v>1.5</v>
      </c>
      <c r="E42" s="6">
        <f t="shared" si="1"/>
        <v>1.8</v>
      </c>
      <c r="F42" s="6">
        <f>$B$41/(5*D42)</f>
        <v>2.4</v>
      </c>
      <c r="H42" s="6">
        <v>1.5</v>
      </c>
      <c r="I42" s="6">
        <f t="shared" si="0"/>
        <v>0.73899999999999999</v>
      </c>
    </row>
    <row r="43" spans="1:9" x14ac:dyDescent="0.15">
      <c r="A43" s="5" t="s">
        <v>12</v>
      </c>
      <c r="B43" s="5"/>
      <c r="D43" s="6">
        <v>2.2000000000000002</v>
      </c>
      <c r="E43" s="6">
        <f t="shared" si="1"/>
        <v>1.8</v>
      </c>
      <c r="F43" s="6">
        <f>$B$41/(5*D43)</f>
        <v>1.6363636363636365</v>
      </c>
      <c r="H43" s="6">
        <v>2.2000000000000002</v>
      </c>
      <c r="I43" s="6">
        <f t="shared" si="0"/>
        <v>0.73899999999999999</v>
      </c>
    </row>
    <row r="44" spans="1:9" x14ac:dyDescent="0.15">
      <c r="A44" s="5" t="s">
        <v>13</v>
      </c>
      <c r="B44" s="5">
        <f>'Bootstrap Design Calculator'!B13</f>
        <v>70</v>
      </c>
      <c r="D44" s="6">
        <v>3.3</v>
      </c>
      <c r="E44" s="6">
        <f t="shared" si="1"/>
        <v>1.8</v>
      </c>
      <c r="F44" s="6">
        <f t="shared" si="2"/>
        <v>1.0909090909090908</v>
      </c>
      <c r="H44" s="6">
        <v>3.3</v>
      </c>
      <c r="I44" s="6">
        <f t="shared" si="0"/>
        <v>0.73899999999999999</v>
      </c>
    </row>
    <row r="45" spans="1:9" x14ac:dyDescent="0.15">
      <c r="A45" s="5" t="s">
        <v>14</v>
      </c>
      <c r="B45" s="5">
        <f>'Bootstrap Design Calculator'!B14</f>
        <v>0</v>
      </c>
      <c r="D45" s="6">
        <v>4.7</v>
      </c>
      <c r="E45" s="6">
        <f t="shared" si="1"/>
        <v>1.8</v>
      </c>
      <c r="F45" s="6">
        <f t="shared" si="2"/>
        <v>0.76595744680851063</v>
      </c>
      <c r="H45" s="6">
        <v>4.7</v>
      </c>
      <c r="I45" s="6">
        <f t="shared" si="0"/>
        <v>0.73899999999999999</v>
      </c>
    </row>
    <row r="46" spans="1:9" x14ac:dyDescent="0.15">
      <c r="A46" t="s">
        <v>16</v>
      </c>
      <c r="B46" s="5">
        <f>(((1-B38/100))/(B40*1000)+(B39*10^-9))*10^6</f>
        <v>2.6</v>
      </c>
      <c r="D46" s="6">
        <v>10</v>
      </c>
      <c r="E46" s="6">
        <v>1.8</v>
      </c>
      <c r="F46" s="6">
        <f t="shared" si="2"/>
        <v>0.36</v>
      </c>
      <c r="H46" s="6">
        <v>10</v>
      </c>
      <c r="I46" s="6">
        <f t="shared" si="0"/>
        <v>0.73899999999999999</v>
      </c>
    </row>
    <row r="47" spans="1:9" x14ac:dyDescent="0.15">
      <c r="A47" t="s">
        <v>18</v>
      </c>
      <c r="B47" s="5">
        <f>(((B38/100))/(B40*1000)+(B39*10^-9))*10^6</f>
        <v>2.6</v>
      </c>
      <c r="D47" s="6"/>
      <c r="E47" s="6"/>
      <c r="H47" s="6">
        <v>15</v>
      </c>
      <c r="I47" s="6">
        <f t="shared" si="0"/>
        <v>0.73899999999999999</v>
      </c>
    </row>
    <row r="48" spans="1:9" x14ac:dyDescent="0.15">
      <c r="A48" s="6" t="s">
        <v>19</v>
      </c>
      <c r="B48">
        <f>B44+(1.5/1000*B47*10^-6)*10^9</f>
        <v>73.900000000000006</v>
      </c>
      <c r="D48" s="6"/>
      <c r="E48" s="6"/>
      <c r="H48" s="6">
        <v>18</v>
      </c>
      <c r="I48" s="6">
        <f t="shared" si="0"/>
        <v>0.73899999999999999</v>
      </c>
    </row>
    <row r="49" spans="1:9" x14ac:dyDescent="0.15">
      <c r="A49" s="6" t="s">
        <v>20</v>
      </c>
      <c r="B49">
        <f>B48/1000</f>
        <v>7.3900000000000007E-2</v>
      </c>
      <c r="D49" s="6"/>
      <c r="E49" s="6"/>
      <c r="H49" s="6">
        <v>22</v>
      </c>
      <c r="I49" s="6">
        <f t="shared" si="0"/>
        <v>0.73899999999999999</v>
      </c>
    </row>
    <row r="50" spans="1:9" x14ac:dyDescent="0.15">
      <c r="A50" t="s">
        <v>21</v>
      </c>
      <c r="B50">
        <f>B49/B42*2</f>
        <v>0.73899999999999999</v>
      </c>
      <c r="D50" s="6"/>
      <c r="E50" s="6"/>
      <c r="H50" s="6">
        <v>27</v>
      </c>
      <c r="I50" s="6">
        <f t="shared" si="0"/>
        <v>0.73899999999999999</v>
      </c>
    </row>
    <row r="51" spans="1:9" x14ac:dyDescent="0.15">
      <c r="D51" s="6"/>
      <c r="E51" s="6"/>
      <c r="H51" s="6">
        <v>47</v>
      </c>
      <c r="I51" s="6">
        <f t="shared" si="0"/>
        <v>0.73899999999999999</v>
      </c>
    </row>
  </sheetData>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Welcome Page</vt:lpstr>
      <vt:lpstr>Overcharge Considerations</vt:lpstr>
      <vt:lpstr>Start Up Delay Calculator</vt:lpstr>
      <vt:lpstr>Dvdt Calculator</vt:lpstr>
      <vt:lpstr>Bootstrap Design Calculator</vt:lpstr>
      <vt:lpstr>Assets</vt:lpstr>
    </vt:vector>
  </TitlesOfParts>
  <Company>Texas Instruments,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Norwood, Daniel</dc:creator>
  <cp:lastModifiedBy>maotongxue</cp:lastModifiedBy>
  <dcterms:created xsi:type="dcterms:W3CDTF">2020-07-14T19:17:11Z</dcterms:created>
  <dcterms:modified xsi:type="dcterms:W3CDTF">2024-09-30T15:26:52Z</dcterms:modified>
</cp:coreProperties>
</file>