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C8F4E729-D89A-E84C-AD76-78C9A199F8E0}" xr6:coauthVersionLast="47" xr6:coauthVersionMax="47" xr10:uidLastSave="{00000000-0000-0000-0000-000000000000}"/>
  <bookViews>
    <workbookView xWindow="920" yWindow="1260" windowWidth="28040" windowHeight="17440" activeTab="5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  <sheet name="1pp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6" l="1"/>
  <c r="E26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B14" i="6"/>
  <c r="C14" i="6" s="1"/>
  <c r="E14" i="6" s="1"/>
  <c r="B13" i="6"/>
  <c r="C13" i="6" s="1"/>
  <c r="E13" i="6" s="1"/>
  <c r="B12" i="6"/>
  <c r="C12" i="6" s="1"/>
  <c r="E12" i="6" s="1"/>
  <c r="C11" i="6"/>
  <c r="E11" i="6" s="1"/>
  <c r="B8" i="6"/>
  <c r="C8" i="6" s="1"/>
  <c r="E8" i="6" s="1"/>
  <c r="C7" i="6"/>
  <c r="E7" i="6" s="1"/>
  <c r="C6" i="6"/>
  <c r="E6" i="6" s="1"/>
  <c r="C5" i="6"/>
  <c r="E5" i="6" s="1"/>
  <c r="B4" i="6"/>
  <c r="C4" i="6" s="1"/>
  <c r="E4" i="6" s="1"/>
  <c r="B3" i="6"/>
  <c r="C3" i="6" s="1"/>
  <c r="E3" i="6" s="1"/>
  <c r="C2" i="6"/>
  <c r="E2" i="6" s="1"/>
  <c r="C34" i="6" l="1"/>
  <c r="E34" i="6" s="1"/>
  <c r="C27" i="6"/>
  <c r="E27" i="6" s="1"/>
  <c r="C31" i="6"/>
  <c r="E31" i="6" s="1"/>
  <c r="C35" i="6"/>
  <c r="E35" i="6" s="1"/>
  <c r="C36" i="6"/>
  <c r="E36" i="6" s="1"/>
  <c r="C37" i="6"/>
  <c r="E37" i="6" s="1"/>
  <c r="C30" i="6"/>
  <c r="E30" i="6" s="1"/>
  <c r="C28" i="6"/>
  <c r="E28" i="6" s="1"/>
  <c r="C32" i="6"/>
  <c r="E32" i="6" s="1"/>
  <c r="C29" i="6"/>
  <c r="E29" i="6" s="1"/>
  <c r="C33" i="6"/>
  <c r="E33" i="6" s="1"/>
  <c r="D26" i="4"/>
  <c r="C36" i="4" s="1"/>
  <c r="E36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11" i="4"/>
  <c r="E11" i="4" s="1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27" i="4" l="1"/>
  <c r="E27" i="4" s="1"/>
  <c r="C33" i="4"/>
  <c r="E33" i="4" s="1"/>
  <c r="C32" i="4"/>
  <c r="E32" i="4" s="1"/>
  <c r="C34" i="4"/>
  <c r="E34" i="4" s="1"/>
  <c r="C37" i="4"/>
  <c r="E37" i="4" s="1"/>
  <c r="C30" i="4"/>
  <c r="E30" i="4" s="1"/>
  <c r="C35" i="4"/>
  <c r="E35" i="4" s="1"/>
  <c r="C29" i="4"/>
  <c r="E29" i="4" s="1"/>
  <c r="C28" i="4"/>
  <c r="E28" i="4" s="1"/>
  <c r="C31" i="4"/>
  <c r="E31" i="4" s="1"/>
  <c r="C26" i="4"/>
  <c r="E26" i="4" s="1"/>
</calcChain>
</file>

<file path=xl/sharedStrings.xml><?xml version="1.0" encoding="utf-8"?>
<sst xmlns="http://schemas.openxmlformats.org/spreadsheetml/2006/main" count="167" uniqueCount="75">
  <si>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</si>
  <si>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</si>
  <si>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</si>
  <si>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</si>
  <si>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</si>
  <si>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</si>
  <si>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</si>
  <si>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</si>
  <si>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</si>
  <si>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</si>
  <si>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</si>
  <si>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</si>
  <si>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</si>
  <si>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</si>
  <si>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</si>
  <si>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</si>
  <si>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</si>
  <si>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</si>
  <si>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</si>
  <si>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</si>
  <si>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</si>
  <si>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</si>
  <si>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</si>
  <si>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</si>
  <si>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</si>
  <si>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</si>
  <si>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</si>
  <si>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</si>
  <si>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</si>
  <si>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</si>
  <si>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</si>
  <si>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</si>
  <si>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</si>
  <si>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</si>
  <si>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</si>
  <si>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</si>
  <si>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</si>
  <si>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</si>
  <si>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</si>
  <si>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</si>
  <si>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</si>
  <si>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</si>
  <si>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</si>
  <si>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</si>
  <si>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</si>
  <si>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</si>
  <si>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</si>
  <si>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</si>
  <si>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</si>
  <si>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</si>
  <si>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</si>
  <si>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</si>
  <si>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</si>
  <si>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</si>
  <si>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</si>
  <si>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</si>
  <si>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</si>
  <si>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</si>
  <si>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</si>
  <si>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</si>
  <si>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</si>
  <si>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</si>
  <si>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</si>
  <si>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</si>
  <si>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</si>
  <si>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</si>
  <si>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</si>
  <si>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</si>
  <si>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</si>
  <si>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</si>
  <si>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</si>
  <si>
    <t>Q-alpha (MeV)</t>
  </si>
  <si>
    <t>\= doesnt work with SOURCES4C b/c too high alpha energy</t>
  </si>
  <si>
    <t>why?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</si>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</sst>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E+00"/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3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165" fontId="0" fillId="0" borderId="0" xfId="0" applyNumberFormat="1"/>
    <xf numFmtId="0" fontId="0" fillId="6" borderId="1" xfId="0" applyFill="1" applyBorder="1"/>
    <xf numFmtId="166" fontId="0" fillId="4" borderId="1" xfId="0" applyNumberFormat="1" applyFill="1" applyBorder="1"/>
    <xf numFmtId="166" fontId="0" fillId="0" borderId="0" xfId="0" applyNumberFormat="1"/>
    <xf numFmtId="0" fontId="0" fillId="7" borderId="1" xfId="0" applyFill="1" applyBorder="1"/>
    <xf numFmtId="164" fontId="0" fillId="7" borderId="1" xfId="0" applyNumberFormat="1" applyFill="1" applyBorder="1"/>
    <xf numFmtId="166" fontId="0" fillId="7" borderId="1" xfId="0" applyNumberFormat="1" applyFill="1" applyBorder="1"/>
    <xf numFmtId="11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K37"/>
  <sheetViews>
    <sheetView workbookViewId="0">
      <selection activeCell="D28" sqref="D28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8" si="1">$F$2*C3</f>
        <v>2.5832547166399999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0"/>
        <v>9.8039200000000002E-33</v>
      </c>
      <c r="E6" s="13">
        <f t="shared" si="1"/>
        <v>6.2217539064800001E-9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0"/>
        <v>1.2898000000000001E-38</v>
      </c>
      <c r="E7" s="13">
        <f t="shared" si="1"/>
        <v>8.1853158620000008E-15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0"/>
        <v>2.4590199999999999E-28</v>
      </c>
      <c r="E8" s="13">
        <f t="shared" si="1"/>
        <v>1.5605408133800001E-4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4.9453300000000002E-19</v>
      </c>
      <c r="E12" s="6">
        <f t="shared" ref="E12:E22" si="3">$F$11*C12</f>
        <v>313840.03792700003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1.5178200000000001E-19</v>
      </c>
      <c r="E13" s="6">
        <f t="shared" si="3"/>
        <v>96323.741058000014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3.22604E-21</v>
      </c>
      <c r="E14" s="6">
        <f t="shared" si="3"/>
        <v>2047.3062787599999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2.1078800000000001E-26</v>
      </c>
      <c r="E15" s="6">
        <f t="shared" si="3"/>
        <v>1.3377006977200002E-2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1.9150299999999999E-35</v>
      </c>
      <c r="D16" s="15"/>
      <c r="E16" s="13">
        <f t="shared" si="3"/>
        <v>1.2153144235699999E-11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1.1858500000000001E-29</v>
      </c>
      <c r="E17" s="6">
        <f t="shared" si="3"/>
        <v>7.5256294115000006E-6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1.04395E-35</v>
      </c>
      <c r="E18" s="13">
        <f t="shared" si="3"/>
        <v>6.6251050504999998E-12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7.62767E-25</v>
      </c>
      <c r="E19" s="6">
        <f t="shared" si="3"/>
        <v>0.48406643077299999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7.6275999999999997E-29</v>
      </c>
      <c r="E20" s="13">
        <f t="shared" si="3"/>
        <v>4.8406198843999999E-5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2.7609400000000002E-26</v>
      </c>
      <c r="E21" s="6">
        <f t="shared" si="3"/>
        <v>1.7521449818600002E-2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4.47794E-23</v>
      </c>
      <c r="E22" s="6">
        <f t="shared" si="3"/>
        <v>28.417858048599999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6.4836000000000002E-17</v>
      </c>
      <c r="D26" s="8">
        <f>0.007204*D11</f>
        <v>6.4836000000000002E-17</v>
      </c>
      <c r="E26" s="6">
        <f>$F$26*C26</f>
        <v>41146157.484000005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1.15793E-32</v>
      </c>
      <c r="E32" s="13">
        <f t="shared" si="5"/>
        <v>7.3484437867000002E-9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2.9209100000000002E-37</v>
      </c>
      <c r="E34" s="13">
        <f t="shared" si="5"/>
        <v>1.8536649832900002E-13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5.1875399999999997E-36</v>
      </c>
      <c r="E35" s="13">
        <f t="shared" si="5"/>
        <v>3.29211144726E-12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1.50413E-33</v>
      </c>
      <c r="E36" s="13">
        <f t="shared" si="5"/>
        <v>9.5454947647000005E-10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3.7490899999999998E-31</v>
      </c>
      <c r="E37" s="13">
        <f t="shared" si="5"/>
        <v>2.3792437467100001E-7</v>
      </c>
      <c r="G37" s="14">
        <v>6.7504499999999998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C28" sqref="C28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9" customFormat="1" x14ac:dyDescent="0.2">
      <c r="A21" s="9" t="s">
        <v>44</v>
      </c>
      <c r="B21" s="9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BF7A-0142-9B4A-8871-96C42DF45FD4}">
  <dimension ref="A1:K37"/>
  <sheetViews>
    <sheetView tabSelected="1" workbookViewId="0">
      <selection activeCell="D27" sqref="D27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  <col min="7" max="7" width="21.83203125" style="11" customWidth="1"/>
    <col min="8" max="8" width="21.6640625" customWidth="1"/>
  </cols>
  <sheetData>
    <row r="1" spans="1:11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  <c r="G1" s="10" t="s">
        <v>71</v>
      </c>
      <c r="H1" s="4" t="s">
        <v>74</v>
      </c>
    </row>
    <row r="2" spans="1:11" x14ac:dyDescent="0.2">
      <c r="A2" t="s">
        <v>10</v>
      </c>
      <c r="B2" s="6">
        <v>2.9999999999999998E-14</v>
      </c>
      <c r="C2" s="6">
        <f>B2*($D$2/0.00000000000003)</f>
        <v>1.0000000000000001E-9</v>
      </c>
      <c r="D2" s="2">
        <v>1.0000000000000001E-9</v>
      </c>
      <c r="E2" s="6">
        <f>$F$2*C2</f>
        <v>634619000000000</v>
      </c>
      <c r="F2" s="6">
        <v>6.3461900000000002E+23</v>
      </c>
      <c r="G2" s="11">
        <v>4.0815999999999999</v>
      </c>
    </row>
    <row r="3" spans="1:11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1.3568533333333334E-19</v>
      </c>
      <c r="E3" s="6">
        <f t="shared" ref="E3:E8" si="1">$F$2*C3</f>
        <v>86108.490554666671</v>
      </c>
      <c r="G3" s="11">
        <v>5.5201500000000001</v>
      </c>
    </row>
    <row r="4" spans="1:11" x14ac:dyDescent="0.2">
      <c r="A4" t="s">
        <v>12</v>
      </c>
      <c r="B4" s="6">
        <f>2.11268E-26</f>
        <v>2.1126800000000001E-26</v>
      </c>
      <c r="C4" s="6">
        <f t="shared" si="0"/>
        <v>7.0422666666666678E-22</v>
      </c>
      <c r="E4" s="6">
        <f t="shared" si="1"/>
        <v>446.91562297333343</v>
      </c>
      <c r="G4" s="11">
        <v>5.7889214999999998</v>
      </c>
      <c r="J4" s="12"/>
      <c r="K4" t="s">
        <v>72</v>
      </c>
    </row>
    <row r="5" spans="1:11" x14ac:dyDescent="0.2">
      <c r="A5" t="s">
        <v>14</v>
      </c>
      <c r="B5" s="6">
        <v>3.7546900000000003E-30</v>
      </c>
      <c r="C5" s="6">
        <f t="shared" si="0"/>
        <v>1.2515633333333336E-25</v>
      </c>
      <c r="E5" s="6">
        <f t="shared" si="1"/>
        <v>7.9426587103666693E-2</v>
      </c>
      <c r="G5" s="11">
        <v>6.4047409999999996</v>
      </c>
    </row>
    <row r="6" spans="1:11" s="12" customFormat="1" x14ac:dyDescent="0.2">
      <c r="A6" s="12" t="s">
        <v>15</v>
      </c>
      <c r="B6" s="13">
        <v>9.8039200000000002E-33</v>
      </c>
      <c r="C6" s="13">
        <f t="shared" si="0"/>
        <v>3.2679733333333338E-28</v>
      </c>
      <c r="E6" s="13">
        <f t="shared" si="1"/>
        <v>2.073917968826667E-4</v>
      </c>
      <c r="G6" s="14">
        <v>6.9063499999999998</v>
      </c>
    </row>
    <row r="7" spans="1:11" s="12" customFormat="1" x14ac:dyDescent="0.2">
      <c r="A7" s="12" t="s">
        <v>16</v>
      </c>
      <c r="B7" s="13">
        <v>1.2898000000000001E-38</v>
      </c>
      <c r="C7" s="13">
        <f t="shared" si="0"/>
        <v>4.299333333333334E-34</v>
      </c>
      <c r="E7" s="13">
        <f t="shared" si="1"/>
        <v>2.728438620666667E-10</v>
      </c>
      <c r="G7" s="14">
        <v>8.9541910999999992</v>
      </c>
    </row>
    <row r="8" spans="1:11" s="12" customFormat="1" x14ac:dyDescent="0.2">
      <c r="A8" s="12" t="s">
        <v>17</v>
      </c>
      <c r="B8" s="13">
        <f>2.45902E-28</f>
        <v>2.4590199999999999E-28</v>
      </c>
      <c r="C8" s="13">
        <f t="shared" si="0"/>
        <v>8.1967333333333338E-24</v>
      </c>
      <c r="E8" s="13">
        <f t="shared" si="1"/>
        <v>5.2018027112666667</v>
      </c>
      <c r="G8" s="14">
        <v>6.2072630000000002</v>
      </c>
      <c r="H8" s="12" t="s">
        <v>73</v>
      </c>
    </row>
    <row r="9" spans="1:11" x14ac:dyDescent="0.2">
      <c r="E9" s="6"/>
    </row>
    <row r="10" spans="1:11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  <c r="G10" s="10" t="s">
        <v>71</v>
      </c>
    </row>
    <row r="11" spans="1:11" x14ac:dyDescent="0.2">
      <c r="A11" t="s">
        <v>18</v>
      </c>
      <c r="B11" s="6">
        <v>8.9999999999999995E-15</v>
      </c>
      <c r="C11" s="6">
        <f>B11*($D$11/0.000000000000009)</f>
        <v>1.0000000000000001E-9</v>
      </c>
      <c r="D11" s="2">
        <v>1.0000000000000001E-9</v>
      </c>
      <c r="E11" s="6">
        <f>$F$11*C11</f>
        <v>634619000000000</v>
      </c>
      <c r="F11" s="6">
        <v>6.3461900000000002E+23</v>
      </c>
      <c r="G11" s="11">
        <v>4.2699210000000001</v>
      </c>
    </row>
    <row r="12" spans="1:11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5.4948111111111116E-14</v>
      </c>
      <c r="E12" s="6">
        <f t="shared" ref="E12:E22" si="3">$F$11*C12</f>
        <v>34871115325.222229</v>
      </c>
      <c r="G12" s="11">
        <v>4.8575699999999999</v>
      </c>
    </row>
    <row r="13" spans="1:11" x14ac:dyDescent="0.2">
      <c r="A13" t="s">
        <v>20</v>
      </c>
      <c r="B13" s="6">
        <f>1.51782E-19</f>
        <v>1.5178200000000001E-19</v>
      </c>
      <c r="C13" s="6">
        <f t="shared" si="2"/>
        <v>1.6864666666666669E-14</v>
      </c>
      <c r="E13" s="6">
        <f t="shared" si="3"/>
        <v>10702637895.333336</v>
      </c>
      <c r="G13" s="11">
        <v>4.7700149999999999</v>
      </c>
    </row>
    <row r="14" spans="1:11" x14ac:dyDescent="0.2">
      <c r="A14" t="s">
        <v>21</v>
      </c>
      <c r="B14" s="6">
        <f>3.22604E-21</f>
        <v>3.22604E-21</v>
      </c>
      <c r="C14" s="6">
        <f t="shared" si="2"/>
        <v>3.5844888888888891E-16</v>
      </c>
      <c r="E14" s="6">
        <f t="shared" si="3"/>
        <v>227478475.41777781</v>
      </c>
      <c r="G14" s="11">
        <v>4.87073</v>
      </c>
    </row>
    <row r="15" spans="1:11" x14ac:dyDescent="0.2">
      <c r="A15" t="s">
        <v>22</v>
      </c>
      <c r="B15" s="6">
        <v>2.1078800000000001E-26</v>
      </c>
      <c r="C15" s="6">
        <f t="shared" si="2"/>
        <v>2.3420888888888894E-21</v>
      </c>
      <c r="E15" s="6">
        <f t="shared" si="3"/>
        <v>1486.3341085777781</v>
      </c>
      <c r="G15" s="11">
        <v>5.5904299999999996</v>
      </c>
    </row>
    <row r="16" spans="1:11" s="12" customFormat="1" x14ac:dyDescent="0.2">
      <c r="A16" s="12" t="s">
        <v>24</v>
      </c>
      <c r="B16" s="13">
        <v>1.9150299999999999E-35</v>
      </c>
      <c r="C16" s="13">
        <f t="shared" si="2"/>
        <v>2.1278111111111113E-30</v>
      </c>
      <c r="D16" s="15"/>
      <c r="E16" s="13">
        <f t="shared" si="3"/>
        <v>1.3503493595222223E-6</v>
      </c>
      <c r="G16" s="14">
        <v>6.8762999999999996</v>
      </c>
    </row>
    <row r="17" spans="1:8" x14ac:dyDescent="0.2">
      <c r="A17" t="s">
        <v>23</v>
      </c>
      <c r="B17" s="6">
        <v>1.1858500000000001E-29</v>
      </c>
      <c r="C17" s="6">
        <f t="shared" si="2"/>
        <v>1.3176111111111114E-24</v>
      </c>
      <c r="E17" s="6">
        <f t="shared" si="3"/>
        <v>0.8361810457222224</v>
      </c>
      <c r="G17" s="11">
        <v>6.1147590000000003</v>
      </c>
    </row>
    <row r="18" spans="1:8" s="12" customFormat="1" x14ac:dyDescent="0.2">
      <c r="A18" s="12" t="s">
        <v>26</v>
      </c>
      <c r="B18" s="13">
        <v>1.04395E-35</v>
      </c>
      <c r="C18" s="13">
        <f t="shared" si="2"/>
        <v>1.1599444444444446E-30</v>
      </c>
      <c r="E18" s="13">
        <f t="shared" si="3"/>
        <v>7.3612278338888901E-7</v>
      </c>
      <c r="G18" s="14">
        <v>7.8335460000000001</v>
      </c>
    </row>
    <row r="19" spans="1:8" x14ac:dyDescent="0.2">
      <c r="A19" t="s">
        <v>29</v>
      </c>
      <c r="B19" s="6">
        <v>7.62767E-25</v>
      </c>
      <c r="C19" s="6">
        <f t="shared" si="2"/>
        <v>8.4751888888888893E-20</v>
      </c>
      <c r="E19" s="6">
        <f t="shared" si="3"/>
        <v>53785.158974777783</v>
      </c>
      <c r="G19" s="11">
        <v>5.4075369999999996</v>
      </c>
    </row>
    <row r="20" spans="1:8" s="12" customFormat="1" x14ac:dyDescent="0.2">
      <c r="A20" s="12" t="s">
        <v>25</v>
      </c>
      <c r="B20" s="13">
        <v>7.6275999999999997E-29</v>
      </c>
      <c r="C20" s="13">
        <f t="shared" si="2"/>
        <v>8.4751111111111123E-24</v>
      </c>
      <c r="E20" s="13">
        <f t="shared" si="3"/>
        <v>5.3784665382222228</v>
      </c>
      <c r="G20" s="14">
        <v>5.6212999999999997</v>
      </c>
      <c r="H20" s="12" t="s">
        <v>73</v>
      </c>
    </row>
    <row r="21" spans="1:8" x14ac:dyDescent="0.2">
      <c r="A21" t="s">
        <v>28</v>
      </c>
      <c r="B21" s="6">
        <v>2.7609400000000002E-26</v>
      </c>
      <c r="C21" s="6">
        <f t="shared" si="2"/>
        <v>3.0677111111111118E-21</v>
      </c>
      <c r="E21" s="6">
        <f t="shared" si="3"/>
        <v>1946.8277576222226</v>
      </c>
      <c r="G21" s="11">
        <v>5.0365799999999998</v>
      </c>
    </row>
    <row r="22" spans="1:8" x14ac:dyDescent="0.2">
      <c r="A22" t="s">
        <v>27</v>
      </c>
      <c r="B22" s="6">
        <v>4.47794E-23</v>
      </c>
      <c r="C22" s="6">
        <f t="shared" si="2"/>
        <v>4.9754888888888893E-18</v>
      </c>
      <c r="E22" s="6">
        <f t="shared" si="3"/>
        <v>3157539.7831777781</v>
      </c>
      <c r="G22" s="11">
        <v>3.7921999999999998</v>
      </c>
    </row>
    <row r="25" spans="1:8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  <c r="G25" s="10" t="s">
        <v>71</v>
      </c>
    </row>
    <row r="26" spans="1:8" x14ac:dyDescent="0.2">
      <c r="A26" t="s">
        <v>30</v>
      </c>
      <c r="B26" s="6">
        <v>6.4836000000000002E-17</v>
      </c>
      <c r="C26" s="6">
        <f>B26*($D$26/6.4836E-17)</f>
        <v>1.0000000000000001E-9</v>
      </c>
      <c r="D26" s="8">
        <v>1.0000000000000001E-9</v>
      </c>
      <c r="E26" s="6">
        <f>$F$26*C26</f>
        <v>634619000000000</v>
      </c>
      <c r="F26" s="6">
        <v>6.3461900000000002E+23</v>
      </c>
      <c r="G26" s="11">
        <v>4.6781699999999997</v>
      </c>
    </row>
    <row r="27" spans="1:8" x14ac:dyDescent="0.2">
      <c r="A27" t="s">
        <v>31</v>
      </c>
      <c r="B27" s="6">
        <v>3.0157699999999998E-21</v>
      </c>
      <c r="C27" s="6">
        <f t="shared" ref="C27:C37" si="4">B27*($D$26/6.4836E-17)</f>
        <v>4.6513819483003271E-14</v>
      </c>
      <c r="E27" s="6">
        <f t="shared" ref="E27:E37" si="5">$F$26*C27</f>
        <v>29518553606.484055</v>
      </c>
      <c r="G27" s="11">
        <v>5.1499800000000002</v>
      </c>
    </row>
    <row r="28" spans="1:8" x14ac:dyDescent="0.2">
      <c r="A28" t="s">
        <v>33</v>
      </c>
      <c r="B28" s="6">
        <v>4.6674600000000001E-27</v>
      </c>
      <c r="C28" s="6">
        <f t="shared" si="4"/>
        <v>7.1988709975939301E-20</v>
      </c>
      <c r="E28" s="6">
        <f t="shared" si="5"/>
        <v>45685.403136220622</v>
      </c>
      <c r="G28" s="11">
        <v>6.1466010000000004</v>
      </c>
    </row>
    <row r="29" spans="1:8" x14ac:dyDescent="0.2">
      <c r="A29" t="s">
        <v>32</v>
      </c>
      <c r="B29" s="6">
        <v>2.0074E-24</v>
      </c>
      <c r="C29" s="6">
        <f t="shared" si="4"/>
        <v>3.0961194398173858E-17</v>
      </c>
      <c r="E29" s="6">
        <f t="shared" si="5"/>
        <v>19648562.227774695</v>
      </c>
      <c r="G29" s="11">
        <v>5.0422713999999997</v>
      </c>
    </row>
    <row r="30" spans="1:8" x14ac:dyDescent="0.2">
      <c r="A30" t="s">
        <v>35</v>
      </c>
      <c r="B30" s="6">
        <v>2.8817300000000002E-27</v>
      </c>
      <c r="C30" s="6">
        <f t="shared" si="4"/>
        <v>4.4446449503362333E-20</v>
      </c>
      <c r="E30" s="6">
        <f t="shared" si="5"/>
        <v>28206.5613373743</v>
      </c>
      <c r="G30" s="11">
        <v>5.9789921000000001</v>
      </c>
    </row>
    <row r="31" spans="1:8" x14ac:dyDescent="0.2">
      <c r="A31" t="s">
        <v>34</v>
      </c>
      <c r="B31" s="6">
        <v>5.32606E-32</v>
      </c>
      <c r="C31" s="6">
        <f t="shared" si="4"/>
        <v>8.2146646924548096E-25</v>
      </c>
      <c r="E31" s="6">
        <f t="shared" si="5"/>
        <v>0.52131822924609794</v>
      </c>
      <c r="G31" s="11">
        <v>5.5613000000000001</v>
      </c>
    </row>
    <row r="32" spans="1:8" s="12" customFormat="1" x14ac:dyDescent="0.2">
      <c r="A32" s="12" t="s">
        <v>37</v>
      </c>
      <c r="B32" s="13">
        <v>1.15793E-32</v>
      </c>
      <c r="C32" s="13">
        <f t="shared" si="4"/>
        <v>1.7859368252205565E-25</v>
      </c>
      <c r="E32" s="13">
        <f t="shared" si="5"/>
        <v>0.11333894420846444</v>
      </c>
      <c r="G32" s="14">
        <v>6.9462299999999999</v>
      </c>
    </row>
    <row r="33" spans="1:7" x14ac:dyDescent="0.2">
      <c r="A33" t="s">
        <v>36</v>
      </c>
      <c r="B33" s="6">
        <v>1.3557199999999999E-35</v>
      </c>
      <c r="C33" s="6">
        <f t="shared" si="4"/>
        <v>2.0909988278117094E-28</v>
      </c>
      <c r="E33" s="6">
        <f t="shared" si="5"/>
        <v>1.3269875851070392E-4</v>
      </c>
      <c r="G33" s="11">
        <v>6.3425000000000002</v>
      </c>
    </row>
    <row r="34" spans="1:7" s="12" customFormat="1" x14ac:dyDescent="0.2">
      <c r="A34" s="12" t="s">
        <v>39</v>
      </c>
      <c r="B34" s="13">
        <v>2.9209100000000002E-37</v>
      </c>
      <c r="C34" s="13">
        <f t="shared" si="4"/>
        <v>4.5050743414152638E-30</v>
      </c>
      <c r="E34" s="13">
        <f t="shared" si="5"/>
        <v>2.8590057734746135E-6</v>
      </c>
      <c r="G34" s="14">
        <v>8.1783999999999999</v>
      </c>
    </row>
    <row r="35" spans="1:7" s="12" customFormat="1" x14ac:dyDescent="0.2">
      <c r="A35" s="12" t="s">
        <v>38</v>
      </c>
      <c r="B35" s="13">
        <v>5.1875399999999997E-36</v>
      </c>
      <c r="C35" s="13">
        <f t="shared" si="4"/>
        <v>8.0010179529890804E-29</v>
      </c>
      <c r="E35" s="13">
        <f t="shared" si="5"/>
        <v>5.0775980123079771E-5</v>
      </c>
      <c r="G35" s="14">
        <v>7.5263799999999996</v>
      </c>
    </row>
    <row r="36" spans="1:7" s="12" customFormat="1" x14ac:dyDescent="0.2">
      <c r="A36" s="12" t="s">
        <v>41</v>
      </c>
      <c r="B36" s="13">
        <v>1.50413E-33</v>
      </c>
      <c r="C36" s="13">
        <f t="shared" si="4"/>
        <v>2.3198994385835032E-26</v>
      </c>
      <c r="E36" s="13">
        <f t="shared" si="5"/>
        <v>1.4722522618144242E-2</v>
      </c>
      <c r="G36" s="14">
        <v>7.5946499999999997</v>
      </c>
    </row>
    <row r="37" spans="1:7" s="12" customFormat="1" x14ac:dyDescent="0.2">
      <c r="A37" s="12" t="s">
        <v>40</v>
      </c>
      <c r="B37" s="13">
        <v>3.7490899999999998E-31</v>
      </c>
      <c r="C37" s="13">
        <f t="shared" si="4"/>
        <v>5.782420260349189E-24</v>
      </c>
      <c r="E37" s="13">
        <f t="shared" si="5"/>
        <v>3.6696337632025422</v>
      </c>
      <c r="G37" s="14">
        <v>6.7504499999999998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Th232</vt:lpstr>
      <vt:lpstr>U235</vt:lpstr>
      <vt:lpstr>U238</vt:lpstr>
      <vt:lpstr>SE Results</vt:lpstr>
      <vt:lpstr>Shotcrete Density</vt:lpstr>
      <vt:lpstr>1ppb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2025-05-20T17:14:01Z</dcterms:modified>
</cp:coreProperties>
</file>