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Research/L3He_paper2023/neutron-bknd-spectra/decay_chains/"/>
    </mc:Choice>
  </mc:AlternateContent>
  <xr:revisionPtr revIDLastSave="0" documentId="13_ncr:1_{AC18AD34-FF14-DC42-801F-528DE575947C}" xr6:coauthVersionLast="47" xr6:coauthVersionMax="47" xr10:uidLastSave="{00000000-0000-0000-0000-000000000000}"/>
  <bookViews>
    <workbookView xWindow="13140" yWindow="760" windowWidth="28040" windowHeight="17440" activeTab="1" xr2:uid="{37FEC5E8-CE26-3C43-983C-91CF58415182}"/>
  </bookViews>
  <sheets>
    <sheet name="Th232" sheetId="1" r:id="rId1"/>
    <sheet name="U235" sheetId="2" r:id="rId2"/>
    <sheet name="U238" sheetId="3" r:id="rId3"/>
    <sheet name="SE Resul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2" i="2"/>
  <c r="C3" i="4"/>
  <c r="C4" i="4"/>
  <c r="C5" i="4"/>
  <c r="C6" i="4"/>
  <c r="C7" i="4"/>
  <c r="C8" i="4"/>
  <c r="C2" i="4"/>
  <c r="B8" i="4"/>
  <c r="B4" i="4"/>
  <c r="B3" i="4"/>
  <c r="C28" i="3"/>
  <c r="B28" i="3"/>
  <c r="C27" i="3"/>
  <c r="B27" i="3"/>
  <c r="C26" i="3"/>
  <c r="B26" i="3"/>
  <c r="B25" i="3"/>
  <c r="C25" i="3"/>
  <c r="F18" i="3"/>
  <c r="F19" i="3"/>
  <c r="E19" i="3" s="1"/>
  <c r="E18" i="3"/>
  <c r="D18" i="3"/>
  <c r="D19" i="3"/>
  <c r="C18" i="3"/>
  <c r="C19" i="3"/>
  <c r="B19" i="3"/>
  <c r="B18" i="3"/>
  <c r="B17" i="3"/>
  <c r="B16" i="3"/>
  <c r="C16" i="3" s="1"/>
  <c r="D16" i="3" s="1"/>
  <c r="F16" i="3" s="1"/>
  <c r="E16" i="3" s="1"/>
  <c r="B14" i="3"/>
  <c r="B13" i="3"/>
  <c r="B12" i="3"/>
  <c r="C12" i="3" s="1"/>
  <c r="D12" i="3" s="1"/>
  <c r="F12" i="3" s="1"/>
  <c r="E12" i="3" s="1"/>
  <c r="B11" i="3"/>
  <c r="C11" i="3" s="1"/>
  <c r="D11" i="3" s="1"/>
  <c r="F11" i="3" s="1"/>
  <c r="E11" i="3" s="1"/>
  <c r="B10" i="3"/>
  <c r="B9" i="3"/>
  <c r="B8" i="3"/>
  <c r="C8" i="3" s="1"/>
  <c r="D8" i="3" s="1"/>
  <c r="F8" i="3" s="1"/>
  <c r="E8" i="3" s="1"/>
  <c r="B4" i="3"/>
  <c r="B3" i="3"/>
  <c r="C17" i="3"/>
  <c r="D17" i="3" s="1"/>
  <c r="F17" i="3" s="1"/>
  <c r="E17" i="3" s="1"/>
  <c r="C15" i="3"/>
  <c r="D15" i="3" s="1"/>
  <c r="F15" i="3" s="1"/>
  <c r="E15" i="3" s="1"/>
  <c r="C14" i="3"/>
  <c r="D14" i="3" s="1"/>
  <c r="F14" i="3" s="1"/>
  <c r="E14" i="3" s="1"/>
  <c r="C13" i="3"/>
  <c r="D13" i="3" s="1"/>
  <c r="F13" i="3" s="1"/>
  <c r="E13" i="3" s="1"/>
  <c r="C10" i="3"/>
  <c r="D10" i="3" s="1"/>
  <c r="F10" i="3" s="1"/>
  <c r="E10" i="3" s="1"/>
  <c r="C9" i="3"/>
  <c r="D9" i="3" s="1"/>
  <c r="F9" i="3" s="1"/>
  <c r="E9" i="3" s="1"/>
  <c r="C7" i="3"/>
  <c r="D7" i="3" s="1"/>
  <c r="F7" i="3" s="1"/>
  <c r="E7" i="3" s="1"/>
  <c r="C6" i="3"/>
  <c r="D6" i="3" s="1"/>
  <c r="F6" i="3" s="1"/>
  <c r="E6" i="3" s="1"/>
  <c r="C5" i="3"/>
  <c r="D5" i="3" s="1"/>
  <c r="F5" i="3" s="1"/>
  <c r="E5" i="3" s="1"/>
  <c r="C4" i="3"/>
  <c r="D4" i="3" s="1"/>
  <c r="F4" i="3" s="1"/>
  <c r="E4" i="3" s="1"/>
  <c r="C3" i="3"/>
  <c r="D3" i="3" s="1"/>
  <c r="F3" i="3" s="1"/>
  <c r="E3" i="3" s="1"/>
  <c r="C2" i="3"/>
  <c r="D2" i="3" s="1"/>
  <c r="F2" i="3" s="1"/>
  <c r="E2" i="3" s="1"/>
  <c r="C29" i="2"/>
  <c r="B29" i="2"/>
  <c r="C28" i="2"/>
  <c r="B28" i="2"/>
  <c r="C27" i="2"/>
  <c r="C26" i="2"/>
  <c r="C25" i="2"/>
  <c r="B27" i="2"/>
  <c r="B26" i="2"/>
  <c r="B25" i="2"/>
  <c r="E14" i="2"/>
  <c r="E15" i="2"/>
  <c r="E16" i="2"/>
  <c r="E17" i="2"/>
  <c r="F14" i="2"/>
  <c r="F15" i="2"/>
  <c r="F16" i="2"/>
  <c r="F17" i="2"/>
  <c r="D14" i="2"/>
  <c r="D15" i="2"/>
  <c r="D16" i="2"/>
  <c r="D17" i="2"/>
  <c r="C13" i="2"/>
  <c r="D13" i="2" s="1"/>
  <c r="F13" i="2" s="1"/>
  <c r="E13" i="2" s="1"/>
  <c r="C14" i="2"/>
  <c r="C15" i="2"/>
  <c r="C16" i="2"/>
  <c r="C17" i="2"/>
  <c r="B17" i="2"/>
  <c r="B16" i="2"/>
  <c r="B15" i="2"/>
  <c r="B14" i="2"/>
  <c r="B11" i="2"/>
  <c r="B10" i="2"/>
  <c r="B9" i="2"/>
  <c r="B8" i="2"/>
  <c r="B7" i="2"/>
  <c r="B6" i="2"/>
  <c r="B3" i="2"/>
  <c r="C3" i="2" s="1"/>
  <c r="D3" i="2" s="1"/>
  <c r="F3" i="2" s="1"/>
  <c r="E3" i="2" s="1"/>
  <c r="C12" i="2"/>
  <c r="D12" i="2" s="1"/>
  <c r="F12" i="2" s="1"/>
  <c r="E12" i="2" s="1"/>
  <c r="C11" i="2"/>
  <c r="D11" i="2" s="1"/>
  <c r="F11" i="2" s="1"/>
  <c r="E11" i="2" s="1"/>
  <c r="C10" i="2"/>
  <c r="D10" i="2" s="1"/>
  <c r="F10" i="2" s="1"/>
  <c r="E10" i="2" s="1"/>
  <c r="C9" i="2"/>
  <c r="D9" i="2" s="1"/>
  <c r="F9" i="2" s="1"/>
  <c r="E9" i="2" s="1"/>
  <c r="C8" i="2"/>
  <c r="D8" i="2" s="1"/>
  <c r="F8" i="2" s="1"/>
  <c r="E8" i="2" s="1"/>
  <c r="C7" i="2"/>
  <c r="D7" i="2" s="1"/>
  <c r="F7" i="2" s="1"/>
  <c r="E7" i="2" s="1"/>
  <c r="C6" i="2"/>
  <c r="D6" i="2" s="1"/>
  <c r="F6" i="2" s="1"/>
  <c r="E6" i="2" s="1"/>
  <c r="C5" i="2"/>
  <c r="D5" i="2" s="1"/>
  <c r="F5" i="2" s="1"/>
  <c r="E5" i="2" s="1"/>
  <c r="C4" i="2"/>
  <c r="D4" i="2" s="1"/>
  <c r="F4" i="2" s="1"/>
  <c r="E4" i="2" s="1"/>
  <c r="C2" i="2"/>
  <c r="D2" i="2" s="1"/>
  <c r="F2" i="2" s="1"/>
  <c r="E2" i="2" s="1"/>
  <c r="C3" i="1"/>
  <c r="D3" i="1" s="1"/>
  <c r="F3" i="1" s="1"/>
  <c r="E3" i="1" s="1"/>
  <c r="C4" i="1"/>
  <c r="D4" i="1" s="1"/>
  <c r="F4" i="1" s="1"/>
  <c r="E4" i="1" s="1"/>
  <c r="C5" i="1"/>
  <c r="D5" i="1" s="1"/>
  <c r="F5" i="1" s="1"/>
  <c r="E5" i="1" s="1"/>
  <c r="C2" i="1"/>
  <c r="D2" i="1" s="1"/>
  <c r="F2" i="1" s="1"/>
  <c r="E2" i="1" s="1"/>
  <c r="B12" i="1"/>
  <c r="C12" i="1" s="1"/>
  <c r="D12" i="1" s="1"/>
  <c r="F12" i="1" s="1"/>
  <c r="E12" i="1" s="1"/>
  <c r="B11" i="1"/>
  <c r="C11" i="1" s="1"/>
  <c r="D11" i="1" s="1"/>
  <c r="F11" i="1" s="1"/>
  <c r="E11" i="1" s="1"/>
  <c r="B10" i="1"/>
  <c r="C10" i="1" s="1"/>
  <c r="D10" i="1" s="1"/>
  <c r="F10" i="1" s="1"/>
  <c r="E10" i="1" s="1"/>
  <c r="B9" i="1"/>
  <c r="C9" i="1" s="1"/>
  <c r="D9" i="1" s="1"/>
  <c r="F9" i="1" s="1"/>
  <c r="E9" i="1" s="1"/>
  <c r="B8" i="1"/>
  <c r="C8" i="1" s="1"/>
  <c r="D8" i="1" s="1"/>
  <c r="F8" i="1" s="1"/>
  <c r="E8" i="1" s="1"/>
  <c r="B7" i="1"/>
  <c r="C7" i="1" s="1"/>
  <c r="D7" i="1" s="1"/>
  <c r="F7" i="1" s="1"/>
  <c r="E7" i="1" s="1"/>
  <c r="B6" i="1"/>
  <c r="C6" i="1" s="1"/>
  <c r="D6" i="1" s="1"/>
  <c r="F6" i="1" s="1"/>
  <c r="E6" i="1" s="1"/>
</calcChain>
</file>

<file path=xl/sharedStrings.xml><?xml version="1.0" encoding="utf-8"?>
<sst xmlns="http://schemas.openxmlformats.org/spreadsheetml/2006/main" count="41" uniqueCount="20">
  <si>
    <t>Decay</t>
  </si>
  <si>
    <t>Lambda</t>
  </si>
  <si>
    <t>Half-Life (yrs)</t>
  </si>
  <si>
    <t>Mean Life (Scaled)</t>
  </si>
  <si>
    <t>Lambda (Scaled)</t>
  </si>
  <si>
    <t>Mean Life (yrs)</t>
  </si>
  <si>
    <t>Lambda1</t>
  </si>
  <si>
    <t>branching ratio alpha (%)</t>
  </si>
  <si>
    <t>branching ratio beta (%)</t>
  </si>
  <si>
    <t>isotopes</t>
  </si>
  <si>
    <t>overall contamination (ppm)</t>
  </si>
  <si>
    <t>902320-Th</t>
  </si>
  <si>
    <t>902280-Th</t>
  </si>
  <si>
    <t>882240-Ra</t>
  </si>
  <si>
    <t>232-Th (for 3e-14 ppm)</t>
  </si>
  <si>
    <t>scaled</t>
  </si>
  <si>
    <t>862200-Rn</t>
  </si>
  <si>
    <t>842160-Po</t>
  </si>
  <si>
    <t>842120-Po</t>
  </si>
  <si>
    <t>832120-Bi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</si>
</sst>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E+0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11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168" fontId="0" fillId="4" borderId="1" xfId="0" applyNumberFormat="1" applyFill="1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D091-102E-4A44-B40D-B7C123D87265}">
  <dimension ref="A1:G17"/>
  <sheetViews>
    <sheetView workbookViewId="0">
      <selection activeCell="D2" sqref="D2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14100000000</v>
      </c>
      <c r="C2" s="2">
        <f>B2/LN(2)</f>
        <v>20342000076.534386</v>
      </c>
      <c r="D2" s="2">
        <f>1/C2</f>
        <v>4.9159374507797533E-11</v>
      </c>
      <c r="E2" s="2">
        <f>1/F2</f>
        <v>1.0008264037654919</v>
      </c>
      <c r="F2" s="2">
        <f>D2/$G$2</f>
        <v>0.99917427861377095</v>
      </c>
      <c r="G2" s="2">
        <v>4.9200000000000002E-11</v>
      </c>
    </row>
    <row r="3" spans="1:7" x14ac:dyDescent="0.2">
      <c r="A3">
        <v>2</v>
      </c>
      <c r="B3">
        <v>5.75</v>
      </c>
      <c r="C3" s="2">
        <f t="shared" ref="C3:C12" si="0">B3/LN(2)</f>
        <v>8.2954964851115403</v>
      </c>
      <c r="D3" s="2">
        <f t="shared" ref="D3:D12" si="1">1/C3</f>
        <v>0.1205473357495557</v>
      </c>
      <c r="E3" s="2">
        <f t="shared" ref="E3:E12" si="2">1/F3</f>
        <v>4.0813842706748776E-10</v>
      </c>
      <c r="F3" s="2">
        <f t="shared" ref="F3:F12" si="3">D3/$G$2</f>
        <v>2450149100.6007257</v>
      </c>
    </row>
    <row r="4" spans="1:7" x14ac:dyDescent="0.2">
      <c r="A4">
        <v>3</v>
      </c>
      <c r="B4">
        <v>7.0200000000000004E-4</v>
      </c>
      <c r="C4" s="2">
        <f t="shared" si="0"/>
        <v>1.0127719187040525E-3</v>
      </c>
      <c r="D4" s="2">
        <f t="shared" si="1"/>
        <v>987.38914609678807</v>
      </c>
      <c r="E4" s="2">
        <f t="shared" si="2"/>
        <v>4.9828378400239381E-14</v>
      </c>
      <c r="F4" s="2">
        <f t="shared" si="3"/>
        <v>20068885083268.051</v>
      </c>
    </row>
    <row r="5" spans="1:7" x14ac:dyDescent="0.2">
      <c r="A5">
        <v>4</v>
      </c>
      <c r="B5">
        <v>1.9125000000000001</v>
      </c>
      <c r="C5" s="2">
        <f t="shared" si="0"/>
        <v>2.7591542657001429</v>
      </c>
      <c r="D5" s="2">
        <f t="shared" si="1"/>
        <v>0.36242989833199751</v>
      </c>
      <c r="E5" s="2">
        <f t="shared" si="2"/>
        <v>1.3575038987244702E-10</v>
      </c>
      <c r="F5" s="2">
        <f t="shared" si="3"/>
        <v>7366461348.2113314</v>
      </c>
    </row>
    <row r="6" spans="1:7" x14ac:dyDescent="0.2">
      <c r="A6">
        <v>5</v>
      </c>
      <c r="B6">
        <f>3.6319/365</f>
        <v>9.9504109589041087E-3</v>
      </c>
      <c r="C6" s="2">
        <f t="shared" si="0"/>
        <v>1.4355408545218154E-2</v>
      </c>
      <c r="D6" s="2">
        <f t="shared" si="1"/>
        <v>69.660156090305364</v>
      </c>
      <c r="E6" s="2">
        <f t="shared" si="2"/>
        <v>7.0628610042473309E-13</v>
      </c>
      <c r="F6" s="2">
        <f t="shared" si="3"/>
        <v>1415856831103.7676</v>
      </c>
    </row>
    <row r="7" spans="1:7" x14ac:dyDescent="0.2">
      <c r="A7">
        <v>6</v>
      </c>
      <c r="B7">
        <f>55.6/60/60/24/365</f>
        <v>1.763064434297311E-6</v>
      </c>
      <c r="C7" s="2">
        <f t="shared" si="0"/>
        <v>2.5435643161284363E-6</v>
      </c>
      <c r="D7" s="2">
        <f t="shared" si="1"/>
        <v>393149.09147730999</v>
      </c>
      <c r="E7" s="2">
        <f t="shared" si="2"/>
        <v>1.2514336435351906E-16</v>
      </c>
      <c r="F7" s="2">
        <f t="shared" si="3"/>
        <v>7990835192628252</v>
      </c>
    </row>
    <row r="8" spans="1:7" x14ac:dyDescent="0.2">
      <c r="A8">
        <v>7</v>
      </c>
      <c r="B8">
        <f>0.145/60/60/24/365</f>
        <v>4.5979198376458641E-9</v>
      </c>
      <c r="C8" s="2">
        <f t="shared" si="0"/>
        <v>6.6333961481766758E-9</v>
      </c>
      <c r="D8" s="2">
        <f t="shared" si="1"/>
        <v>150752341.28371337</v>
      </c>
      <c r="E8" s="2">
        <f t="shared" si="2"/>
        <v>3.2636309049029247E-19</v>
      </c>
      <c r="F8" s="2">
        <f t="shared" si="3"/>
        <v>3.0640719773112474E+18</v>
      </c>
    </row>
    <row r="9" spans="1:7" x14ac:dyDescent="0.2">
      <c r="A9">
        <v>8</v>
      </c>
      <c r="B9">
        <f>10.64/24/365</f>
        <v>1.2146118721461188E-3</v>
      </c>
      <c r="C9" s="2">
        <f t="shared" si="0"/>
        <v>1.7523145245500653E-3</v>
      </c>
      <c r="D9" s="2">
        <f t="shared" si="1"/>
        <v>570.67380655123316</v>
      </c>
      <c r="E9" s="2">
        <f t="shared" si="2"/>
        <v>8.621387460786321E-14</v>
      </c>
      <c r="F9" s="2">
        <f t="shared" si="3"/>
        <v>11599061108764.9</v>
      </c>
    </row>
    <row r="10" spans="1:7" x14ac:dyDescent="0.2">
      <c r="A10">
        <v>9</v>
      </c>
      <c r="B10">
        <f>60.55/60/24/365</f>
        <v>1.1520167427701673E-4</v>
      </c>
      <c r="C10" s="2">
        <f t="shared" si="0"/>
        <v>1.662008841815577E-4</v>
      </c>
      <c r="D10" s="2">
        <f t="shared" si="1"/>
        <v>6016.8151627135803</v>
      </c>
      <c r="E10" s="2">
        <f t="shared" si="2"/>
        <v>8.1770835017326392E-15</v>
      </c>
      <c r="F10" s="2">
        <f t="shared" si="3"/>
        <v>122292991112064.64</v>
      </c>
    </row>
    <row r="11" spans="1:7" x14ac:dyDescent="0.2">
      <c r="A11">
        <v>10</v>
      </c>
      <c r="B11">
        <f>0.000000299/60/60/24/365</f>
        <v>9.4812278031456105E-15</v>
      </c>
      <c r="C11" s="2">
        <f t="shared" si="0"/>
        <v>1.3678520333136733E-14</v>
      </c>
      <c r="D11" s="2">
        <f t="shared" si="1"/>
        <v>73107322696115.172</v>
      </c>
      <c r="E11" s="2">
        <f t="shared" si="2"/>
        <v>6.729832003903273E-25</v>
      </c>
      <c r="F11" s="2">
        <f t="shared" si="3"/>
        <v>1.485921193010471E+24</v>
      </c>
    </row>
    <row r="12" spans="1:7" x14ac:dyDescent="0.2">
      <c r="A12">
        <v>11</v>
      </c>
      <c r="B12">
        <f>3.053/60/24/365</f>
        <v>5.8085996955859969E-6</v>
      </c>
      <c r="C12" s="2">
        <f t="shared" si="0"/>
        <v>8.3800379753310599E-6</v>
      </c>
      <c r="D12" s="2">
        <f t="shared" si="1"/>
        <v>119331.20147471578</v>
      </c>
      <c r="E12" s="2">
        <f t="shared" si="2"/>
        <v>4.1229786838628814E-16</v>
      </c>
      <c r="F12" s="2">
        <f t="shared" si="3"/>
        <v>2425430924282841</v>
      </c>
    </row>
    <row r="16" spans="1:7" s="3" customFormat="1" x14ac:dyDescent="0.2">
      <c r="A16" s="3" t="s">
        <v>0</v>
      </c>
      <c r="B16" s="3" t="s">
        <v>8</v>
      </c>
      <c r="C16" s="3" t="s">
        <v>7</v>
      </c>
    </row>
    <row r="17" spans="1:3" x14ac:dyDescent="0.2">
      <c r="A17">
        <v>9</v>
      </c>
      <c r="B17">
        <v>64.06</v>
      </c>
      <c r="C17">
        <v>35.94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176D-7192-D146-B909-C00911AAFABB}">
  <dimension ref="A1:G29"/>
  <sheetViews>
    <sheetView tabSelected="1" workbookViewId="0">
      <selection activeCell="B14" sqref="B14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704000000</v>
      </c>
      <c r="C2" s="2">
        <f>B2/LN(2)</f>
        <v>1015657308.7858303</v>
      </c>
      <c r="D2" s="2">
        <f>1/C2</f>
        <v>9.8458406329537694E-10</v>
      </c>
      <c r="E2" s="2">
        <f>1/F2</f>
        <v>1.0004224491540428</v>
      </c>
      <c r="F2" s="2">
        <f>D2/$G$2</f>
        <v>0.99957772923388521</v>
      </c>
      <c r="G2" s="2">
        <v>9.8500000000000001E-10</v>
      </c>
    </row>
    <row r="3" spans="1:7" x14ac:dyDescent="0.2">
      <c r="A3">
        <v>2</v>
      </c>
      <c r="B3">
        <f>25.52/24/365</f>
        <v>2.91324200913242E-3</v>
      </c>
      <c r="C3" s="2">
        <f t="shared" ref="C3:C17" si="0">B3/LN(2)</f>
        <v>4.2029197994847426E-3</v>
      </c>
      <c r="D3" s="2">
        <f t="shared" ref="D3:D17" si="1">1/C3</f>
        <v>237.9298315715173</v>
      </c>
      <c r="E3" s="2">
        <f t="shared" ref="E3:E17" si="2">1/F3</f>
        <v>4.1398760024924713E-12</v>
      </c>
      <c r="F3" s="2">
        <f t="shared" ref="F3:F17" si="3">D3/$G$2</f>
        <v>241553128499.00232</v>
      </c>
    </row>
    <row r="4" spans="1:7" x14ac:dyDescent="0.2">
      <c r="A4">
        <v>3</v>
      </c>
      <c r="B4" s="2">
        <v>32760</v>
      </c>
      <c r="C4" s="2">
        <f t="shared" si="0"/>
        <v>47262.689539522442</v>
      </c>
      <c r="D4" s="2">
        <f t="shared" si="1"/>
        <v>2.1158338844931175E-5</v>
      </c>
      <c r="E4" s="2">
        <f t="shared" si="2"/>
        <v>4.6553749196429605E-5</v>
      </c>
      <c r="F4" s="2">
        <f t="shared" si="3"/>
        <v>21480.547050691548</v>
      </c>
    </row>
    <row r="5" spans="1:7" x14ac:dyDescent="0.2">
      <c r="A5">
        <v>4</v>
      </c>
      <c r="B5">
        <v>21.771999999999998</v>
      </c>
      <c r="C5" s="2">
        <f t="shared" si="0"/>
        <v>31.410356430234511</v>
      </c>
      <c r="D5" s="2">
        <f t="shared" si="1"/>
        <v>3.1836633316183416E-2</v>
      </c>
      <c r="E5" s="2">
        <f t="shared" si="2"/>
        <v>3.0939201083780993E-8</v>
      </c>
      <c r="F5" s="2">
        <f t="shared" si="3"/>
        <v>32321455.143333416</v>
      </c>
    </row>
    <row r="6" spans="1:7" x14ac:dyDescent="0.2">
      <c r="A6">
        <v>5</v>
      </c>
      <c r="B6">
        <f>18.697/365</f>
        <v>5.122465753424657E-2</v>
      </c>
      <c r="C6" s="2">
        <f t="shared" si="0"/>
        <v>7.3901559395893004E-2</v>
      </c>
      <c r="D6" s="2">
        <f t="shared" si="1"/>
        <v>13.531514195024874</v>
      </c>
      <c r="E6" s="2">
        <f t="shared" si="2"/>
        <v>7.2793036004954601E-11</v>
      </c>
      <c r="F6" s="2">
        <f t="shared" si="3"/>
        <v>13737577862.969416</v>
      </c>
    </row>
    <row r="7" spans="1:7" x14ac:dyDescent="0.2">
      <c r="A7">
        <v>6</v>
      </c>
      <c r="B7">
        <f>22/60/24/365</f>
        <v>4.185692541856925E-5</v>
      </c>
      <c r="C7" s="2">
        <f t="shared" si="0"/>
        <v>6.0386778728229057E-5</v>
      </c>
      <c r="D7" s="2">
        <f t="shared" si="1"/>
        <v>16559.916277377604</v>
      </c>
      <c r="E7" s="2">
        <f t="shared" si="2"/>
        <v>5.9480977047305625E-14</v>
      </c>
      <c r="F7" s="2">
        <f t="shared" si="3"/>
        <v>16812097743530.562</v>
      </c>
    </row>
    <row r="8" spans="1:7" x14ac:dyDescent="0.2">
      <c r="A8">
        <v>7</v>
      </c>
      <c r="B8">
        <f>11.43/365</f>
        <v>3.1315068493150681E-2</v>
      </c>
      <c r="C8" s="2">
        <f t="shared" si="0"/>
        <v>4.5178094020166711E-2</v>
      </c>
      <c r="D8" s="2">
        <f t="shared" si="1"/>
        <v>22.134621251476823</v>
      </c>
      <c r="E8" s="2">
        <f t="shared" si="2"/>
        <v>4.4500422609864206E-11</v>
      </c>
      <c r="F8" s="2">
        <f t="shared" si="3"/>
        <v>22471696702.006927</v>
      </c>
    </row>
    <row r="9" spans="1:7" x14ac:dyDescent="0.2">
      <c r="A9">
        <v>8</v>
      </c>
      <c r="B9">
        <f>56/60/60/24/365</f>
        <v>1.7757483510908167E-6</v>
      </c>
      <c r="C9" s="2">
        <f t="shared" si="0"/>
        <v>2.5618633399854751E-6</v>
      </c>
      <c r="D9" s="2">
        <f t="shared" si="1"/>
        <v>390340.88368104352</v>
      </c>
      <c r="E9" s="2">
        <f t="shared" si="2"/>
        <v>2.5234353898856928E-15</v>
      </c>
      <c r="F9" s="2">
        <f t="shared" si="3"/>
        <v>396285161097506.12</v>
      </c>
    </row>
    <row r="10" spans="1:7" x14ac:dyDescent="0.2">
      <c r="A10">
        <v>9</v>
      </c>
      <c r="B10">
        <f>3.96/60/60/24/365</f>
        <v>1.2557077625570777E-7</v>
      </c>
      <c r="C10" s="2">
        <f t="shared" si="0"/>
        <v>1.8116033618468721E-7</v>
      </c>
      <c r="D10" s="2">
        <f t="shared" si="1"/>
        <v>5519972.0924592</v>
      </c>
      <c r="E10" s="2">
        <f t="shared" si="2"/>
        <v>1.784429311419169E-16</v>
      </c>
      <c r="F10" s="2">
        <f t="shared" si="3"/>
        <v>5604032581176853</v>
      </c>
    </row>
    <row r="11" spans="1:7" x14ac:dyDescent="0.2">
      <c r="A11">
        <v>10</v>
      </c>
      <c r="B11">
        <f>7.6/60/24/365</f>
        <v>1.445966514459665E-5</v>
      </c>
      <c r="C11" s="2">
        <f t="shared" si="0"/>
        <v>2.0860887197024583E-5</v>
      </c>
      <c r="D11" s="2">
        <f t="shared" si="1"/>
        <v>47936.599750303591</v>
      </c>
      <c r="E11" s="2">
        <f t="shared" si="2"/>
        <v>2.0547973889069215E-14</v>
      </c>
      <c r="F11" s="2">
        <f t="shared" si="3"/>
        <v>48666598731272.68</v>
      </c>
    </row>
    <row r="12" spans="1:7" x14ac:dyDescent="0.2">
      <c r="A12">
        <v>11</v>
      </c>
      <c r="B12">
        <f>0.001781/60/60/24/365</f>
        <v>5.6475139523084721E-11</v>
      </c>
      <c r="C12" s="2">
        <f t="shared" si="0"/>
        <v>8.1476403723466624E-11</v>
      </c>
      <c r="D12" s="2">
        <f t="shared" si="1"/>
        <v>12273492131.464592</v>
      </c>
      <c r="E12" s="2">
        <f t="shared" si="2"/>
        <v>8.0254257667614621E-20</v>
      </c>
      <c r="F12" s="2">
        <f t="shared" si="3"/>
        <v>1.2460398103009739E+19</v>
      </c>
    </row>
    <row r="13" spans="1:7" x14ac:dyDescent="0.2">
      <c r="A13">
        <v>12</v>
      </c>
      <c r="B13">
        <f>0.0001/60/60/24/365</f>
        <v>3.1709791983764588E-12</v>
      </c>
      <c r="C13" s="2">
        <f t="shared" si="0"/>
        <v>4.5747559642597778E-12</v>
      </c>
      <c r="D13" s="2">
        <f t="shared" si="1"/>
        <v>218590894861.38434</v>
      </c>
      <c r="E13" s="2">
        <f t="shared" si="2"/>
        <v>4.5061346247958812E-21</v>
      </c>
      <c r="F13" s="2">
        <f t="shared" si="3"/>
        <v>2.2191969021460339E+20</v>
      </c>
    </row>
    <row r="14" spans="1:7" x14ac:dyDescent="0.2">
      <c r="A14">
        <v>13</v>
      </c>
      <c r="B14">
        <f>36.1/60/24/365</f>
        <v>6.8683409436834093E-5</v>
      </c>
      <c r="C14" s="2">
        <f t="shared" si="0"/>
        <v>9.9089214185866782E-5</v>
      </c>
      <c r="D14" s="2">
        <f t="shared" si="1"/>
        <v>10091.915736906018</v>
      </c>
      <c r="E14" s="2">
        <f t="shared" si="2"/>
        <v>9.7602875973078785E-14</v>
      </c>
      <c r="F14" s="2">
        <f t="shared" si="3"/>
        <v>10245599732899.51</v>
      </c>
    </row>
    <row r="15" spans="1:7" x14ac:dyDescent="0.2">
      <c r="A15">
        <v>14</v>
      </c>
      <c r="B15">
        <f>2.14/60/24/365</f>
        <v>4.071537290715373E-6</v>
      </c>
      <c r="C15" s="2">
        <f t="shared" si="0"/>
        <v>5.8739866581095541E-6</v>
      </c>
      <c r="D15" s="2">
        <f t="shared" si="1"/>
        <v>170242.12995434919</v>
      </c>
      <c r="E15" s="2">
        <f t="shared" si="2"/>
        <v>5.7858768582379102E-15</v>
      </c>
      <c r="F15" s="2">
        <f t="shared" si="3"/>
        <v>172834649699846.91</v>
      </c>
    </row>
    <row r="16" spans="1:7" x14ac:dyDescent="0.2">
      <c r="A16">
        <v>15</v>
      </c>
      <c r="B16">
        <f>0.516/60/60/24/365</f>
        <v>1.6362252663622526E-8</v>
      </c>
      <c r="C16" s="2">
        <f t="shared" si="0"/>
        <v>2.360574077558045E-8</v>
      </c>
      <c r="D16" s="2">
        <f t="shared" si="1"/>
        <v>42362576.523524098</v>
      </c>
      <c r="E16" s="2">
        <f t="shared" si="2"/>
        <v>2.3251654663946746E-17</v>
      </c>
      <c r="F16" s="2">
        <f t="shared" si="3"/>
        <v>4.300769190205492E+16</v>
      </c>
    </row>
    <row r="17" spans="1:6" x14ac:dyDescent="0.2">
      <c r="A17">
        <v>16</v>
      </c>
      <c r="B17">
        <f>4.77/60/24/365</f>
        <v>9.0753424657534235E-6</v>
      </c>
      <c r="C17" s="2">
        <f t="shared" si="0"/>
        <v>1.3092951569711481E-5</v>
      </c>
      <c r="D17" s="2">
        <f t="shared" si="1"/>
        <v>76376.972348492098</v>
      </c>
      <c r="E17" s="2">
        <f t="shared" si="2"/>
        <v>1.289655729616581E-14</v>
      </c>
      <c r="F17" s="2">
        <f t="shared" si="3"/>
        <v>77540073450245.781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4</v>
      </c>
      <c r="B25">
        <f>0.9862*100</f>
        <v>98.61999999999999</v>
      </c>
      <c r="C25">
        <f>0.0138*100</f>
        <v>1.38</v>
      </c>
    </row>
    <row r="26" spans="1:6" x14ac:dyDescent="0.2">
      <c r="A26">
        <v>6</v>
      </c>
      <c r="B26">
        <f>0.9999*100</f>
        <v>99.99</v>
      </c>
      <c r="C26" s="2">
        <f>0.006*100</f>
        <v>0.6</v>
      </c>
    </row>
    <row r="27" spans="1:6" x14ac:dyDescent="0.2">
      <c r="A27">
        <v>8</v>
      </c>
      <c r="B27">
        <f>0.936*100</f>
        <v>93.600000000000009</v>
      </c>
      <c r="C27">
        <f>0.064*100</f>
        <v>6.4</v>
      </c>
    </row>
    <row r="28" spans="1:6" x14ac:dyDescent="0.2">
      <c r="A28">
        <v>11</v>
      </c>
      <c r="B28">
        <f>1*100</f>
        <v>100</v>
      </c>
      <c r="C28">
        <f>0.00023*100</f>
        <v>2.3E-2</v>
      </c>
    </row>
    <row r="29" spans="1:6" x14ac:dyDescent="0.2">
      <c r="A29">
        <v>14</v>
      </c>
      <c r="B29">
        <f>0.9972*100</f>
        <v>99.72</v>
      </c>
      <c r="C29">
        <f>0.0028*100</f>
        <v>0.27999999999999997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BC9F-6F57-874B-973E-14E935690D92}">
  <dimension ref="A1:G28"/>
  <sheetViews>
    <sheetView topLeftCell="A4" zoomScale="117" workbookViewId="0">
      <selection activeCell="E29" sqref="E29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4468000000</v>
      </c>
      <c r="C2" s="2">
        <f>B2/LN(2)</f>
        <v>6445961442.6918888</v>
      </c>
      <c r="D2" s="2">
        <f>1/C2</f>
        <v>1.5513589538047119E-10</v>
      </c>
      <c r="E2" s="2">
        <f>1/F2</f>
        <v>0.99912402361724273</v>
      </c>
      <c r="F2" s="2">
        <f>D2/$G$2</f>
        <v>1.0008767443901367</v>
      </c>
      <c r="G2" s="2">
        <v>1.5500000000000001E-10</v>
      </c>
    </row>
    <row r="3" spans="1:7" x14ac:dyDescent="0.2">
      <c r="A3">
        <v>2</v>
      </c>
      <c r="B3">
        <f>24.1/365</f>
        <v>6.6027397260273971E-2</v>
      </c>
      <c r="C3" s="2">
        <f t="shared" ref="C3:C19" si="0">B3/LN(2)</f>
        <v>9.5257398590202796E-2</v>
      </c>
      <c r="D3" s="2">
        <f t="shared" ref="D3:D19" si="1">1/C3</f>
        <v>10.497872236696267</v>
      </c>
      <c r="E3" s="2">
        <f t="shared" ref="E3:E19" si="2">1/F3</f>
        <v>1.4764896781481431E-11</v>
      </c>
      <c r="F3" s="2">
        <f t="shared" ref="F3:F19" si="3">D3/$G$2</f>
        <v>67728207978.685593</v>
      </c>
    </row>
    <row r="4" spans="1:7" x14ac:dyDescent="0.2">
      <c r="A4">
        <v>3</v>
      </c>
      <c r="B4" s="2">
        <f>1.159/60/24/365</f>
        <v>2.2050989345509894E-6</v>
      </c>
      <c r="C4" s="2">
        <f t="shared" si="0"/>
        <v>3.1812852975462493E-6</v>
      </c>
      <c r="D4" s="2">
        <f t="shared" si="1"/>
        <v>314338.35901838419</v>
      </c>
      <c r="E4" s="2">
        <f t="shared" si="2"/>
        <v>4.9309922111966865E-16</v>
      </c>
      <c r="F4" s="2">
        <f t="shared" si="3"/>
        <v>2027989413021833.2</v>
      </c>
    </row>
    <row r="5" spans="1:7" x14ac:dyDescent="0.2">
      <c r="A5">
        <v>4</v>
      </c>
      <c r="B5" s="2">
        <v>245500</v>
      </c>
      <c r="C5" s="2">
        <f t="shared" si="0"/>
        <v>354181.63253824052</v>
      </c>
      <c r="D5" s="2">
        <f t="shared" si="1"/>
        <v>2.82341010411383E-6</v>
      </c>
      <c r="E5" s="2">
        <f t="shared" si="2"/>
        <v>5.4898153043427292E-5</v>
      </c>
      <c r="F5" s="2">
        <f t="shared" si="3"/>
        <v>18215.549058798901</v>
      </c>
    </row>
    <row r="6" spans="1:7" x14ac:dyDescent="0.2">
      <c r="A6">
        <v>5</v>
      </c>
      <c r="B6" s="2">
        <v>75400</v>
      </c>
      <c r="C6" s="2">
        <f t="shared" si="0"/>
        <v>108779.20608302785</v>
      </c>
      <c r="D6" s="2">
        <f t="shared" si="1"/>
        <v>9.1929334291769932E-6</v>
      </c>
      <c r="E6" s="2">
        <f t="shared" si="2"/>
        <v>1.6860776942869315E-5</v>
      </c>
      <c r="F6" s="2">
        <f t="shared" si="3"/>
        <v>59309.247930174148</v>
      </c>
    </row>
    <row r="7" spans="1:7" x14ac:dyDescent="0.2">
      <c r="A7">
        <v>6</v>
      </c>
      <c r="B7" s="2">
        <v>1600</v>
      </c>
      <c r="C7" s="2">
        <f t="shared" si="0"/>
        <v>2308.3120654223417</v>
      </c>
      <c r="D7" s="2">
        <f t="shared" si="1"/>
        <v>4.3321698784996578E-4</v>
      </c>
      <c r="E7" s="2">
        <f t="shared" si="2"/>
        <v>3.5778837014046299E-7</v>
      </c>
      <c r="F7" s="2">
        <f t="shared" si="3"/>
        <v>2794948.3087094566</v>
      </c>
    </row>
    <row r="8" spans="1:7" x14ac:dyDescent="0.2">
      <c r="A8">
        <v>7</v>
      </c>
      <c r="B8">
        <f>3.8235/365</f>
        <v>1.0475342465753426E-2</v>
      </c>
      <c r="C8" s="2">
        <f t="shared" si="0"/>
        <v>1.5112724626956033E-2</v>
      </c>
      <c r="D8" s="2">
        <f t="shared" si="1"/>
        <v>66.169405231955025</v>
      </c>
      <c r="E8" s="2">
        <f t="shared" si="2"/>
        <v>2.3424723171781853E-12</v>
      </c>
      <c r="F8" s="2">
        <f t="shared" si="3"/>
        <v>426899388593.25818</v>
      </c>
    </row>
    <row r="9" spans="1:7" x14ac:dyDescent="0.2">
      <c r="A9">
        <v>8</v>
      </c>
      <c r="B9">
        <f>3.098/60/24/365</f>
        <v>5.8942161339421609E-6</v>
      </c>
      <c r="C9" s="2">
        <f t="shared" si="0"/>
        <v>8.5035563863660734E-6</v>
      </c>
      <c r="D9" s="2">
        <f t="shared" si="1"/>
        <v>117597.85606917601</v>
      </c>
      <c r="E9" s="2">
        <f t="shared" si="2"/>
        <v>1.3180512398867414E-15</v>
      </c>
      <c r="F9" s="2">
        <f t="shared" si="3"/>
        <v>758695845607587.12</v>
      </c>
    </row>
    <row r="10" spans="1:7" x14ac:dyDescent="0.2">
      <c r="A10">
        <v>9</v>
      </c>
      <c r="B10">
        <f>1.5/60/60/24/365</f>
        <v>4.7564687975646879E-8</v>
      </c>
      <c r="C10" s="2">
        <f t="shared" si="0"/>
        <v>6.8621339463896667E-8</v>
      </c>
      <c r="D10" s="2">
        <f t="shared" si="1"/>
        <v>14572726.324092289</v>
      </c>
      <c r="E10" s="2">
        <f t="shared" si="2"/>
        <v>1.0636307616903983E-17</v>
      </c>
      <c r="F10" s="2">
        <f t="shared" si="3"/>
        <v>9.4017589187692192E+16</v>
      </c>
    </row>
    <row r="11" spans="1:7" x14ac:dyDescent="0.2">
      <c r="A11">
        <v>10</v>
      </c>
      <c r="B11">
        <f>27.06/60/24/365</f>
        <v>5.1484018264840178E-5</v>
      </c>
      <c r="C11" s="2">
        <f t="shared" si="0"/>
        <v>7.4275737835721736E-5</v>
      </c>
      <c r="D11" s="2">
        <f t="shared" si="1"/>
        <v>13463.346566973662</v>
      </c>
      <c r="E11" s="2">
        <f t="shared" si="2"/>
        <v>1.151273936453687E-14</v>
      </c>
      <c r="F11" s="2">
        <f t="shared" si="3"/>
        <v>86860300432088.141</v>
      </c>
    </row>
    <row r="12" spans="1:7" x14ac:dyDescent="0.2">
      <c r="A12">
        <v>11</v>
      </c>
      <c r="B12">
        <f>19.9/60/24/365</f>
        <v>3.7861491628614916E-5</v>
      </c>
      <c r="C12" s="2">
        <f t="shared" si="0"/>
        <v>5.4622586213261743E-5</v>
      </c>
      <c r="D12" s="2">
        <f t="shared" si="1"/>
        <v>18307.445130769207</v>
      </c>
      <c r="E12" s="2">
        <f t="shared" si="2"/>
        <v>8.4665008630555703E-15</v>
      </c>
      <c r="F12" s="2">
        <f t="shared" si="3"/>
        <v>118112549230769.08</v>
      </c>
    </row>
    <row r="13" spans="1:7" x14ac:dyDescent="0.2">
      <c r="A13">
        <v>12</v>
      </c>
      <c r="B13">
        <f>0.0001636/60/60/24/365</f>
        <v>5.1877219685438864E-12</v>
      </c>
      <c r="C13" s="2">
        <f t="shared" si="0"/>
        <v>7.4843007575289955E-12</v>
      </c>
      <c r="D13" s="2">
        <f t="shared" si="1"/>
        <v>133613016418.9391</v>
      </c>
      <c r="E13" s="2">
        <f t="shared" si="2"/>
        <v>1.1600666174169944E-21</v>
      </c>
      <c r="F13" s="2">
        <f t="shared" si="3"/>
        <v>8.6201946076734895E+20</v>
      </c>
    </row>
    <row r="14" spans="1:7" x14ac:dyDescent="0.2">
      <c r="A14">
        <v>13</v>
      </c>
      <c r="B14">
        <f>1.3/60/24/365</f>
        <v>2.4733637747336381E-6</v>
      </c>
      <c r="C14" s="2">
        <f t="shared" si="0"/>
        <v>3.5683096521226271E-6</v>
      </c>
      <c r="D14" s="2">
        <f t="shared" si="1"/>
        <v>280244.73700177477</v>
      </c>
      <c r="E14" s="2">
        <f t="shared" si="2"/>
        <v>5.5308799607900715E-16</v>
      </c>
      <c r="F14" s="2">
        <f t="shared" si="3"/>
        <v>1808030561301772.8</v>
      </c>
    </row>
    <row r="15" spans="1:7" x14ac:dyDescent="0.2">
      <c r="A15">
        <v>14</v>
      </c>
      <c r="B15">
        <v>22.2</v>
      </c>
      <c r="C15" s="2">
        <f t="shared" si="0"/>
        <v>32.02782990773499</v>
      </c>
      <c r="D15" s="2">
        <f t="shared" si="1"/>
        <v>3.1222845971168707E-2</v>
      </c>
      <c r="E15" s="2">
        <f t="shared" si="2"/>
        <v>4.9643136356989229E-9</v>
      </c>
      <c r="F15" s="2">
        <f t="shared" si="3"/>
        <v>201437715.94302392</v>
      </c>
    </row>
    <row r="16" spans="1:7" x14ac:dyDescent="0.2">
      <c r="A16">
        <v>15</v>
      </c>
      <c r="B16">
        <f>5.012/365</f>
        <v>1.3731506849315067E-2</v>
      </c>
      <c r="C16" s="2">
        <f t="shared" si="0"/>
        <v>1.9810376835439684E-2</v>
      </c>
      <c r="D16" s="2">
        <f t="shared" si="1"/>
        <v>50.478595551552282</v>
      </c>
      <c r="E16" s="2">
        <f t="shared" si="2"/>
        <v>3.0706084094931515E-12</v>
      </c>
      <c r="F16" s="2">
        <f t="shared" si="3"/>
        <v>325668358397.11145</v>
      </c>
    </row>
    <row r="17" spans="1:6" x14ac:dyDescent="0.2">
      <c r="A17">
        <v>16</v>
      </c>
      <c r="B17">
        <f>138.376/365</f>
        <v>0.37911232876712331</v>
      </c>
      <c r="C17" s="2">
        <f t="shared" si="0"/>
        <v>0.54694347665219512</v>
      </c>
      <c r="D17" s="2">
        <f t="shared" si="1"/>
        <v>1.8283424936721686</v>
      </c>
      <c r="E17" s="2">
        <f t="shared" si="2"/>
        <v>8.4776238881090251E-11</v>
      </c>
      <c r="F17" s="2">
        <f t="shared" si="3"/>
        <v>11795758023.69141</v>
      </c>
    </row>
    <row r="18" spans="1:6" x14ac:dyDescent="0.2">
      <c r="A18">
        <v>17</v>
      </c>
      <c r="B18">
        <f>8.32/60/24/365</f>
        <v>1.582952815829528E-5</v>
      </c>
      <c r="C18" s="2">
        <f t="shared" si="0"/>
        <v>2.283718177358481E-5</v>
      </c>
      <c r="D18" s="2">
        <f t="shared" si="1"/>
        <v>43788.24015652731</v>
      </c>
      <c r="E18" s="2">
        <f t="shared" si="2"/>
        <v>3.5397631749056459E-15</v>
      </c>
      <c r="F18" s="2">
        <f t="shared" si="3"/>
        <v>282504775203402</v>
      </c>
    </row>
    <row r="19" spans="1:6" x14ac:dyDescent="0.2">
      <c r="A19">
        <v>18</v>
      </c>
      <c r="B19">
        <f>4.202/60/24/365</f>
        <v>7.9946727549467287E-6</v>
      </c>
      <c r="C19" s="2">
        <f t="shared" si="0"/>
        <v>1.1533874737091752E-5</v>
      </c>
      <c r="D19" s="2">
        <f t="shared" si="1"/>
        <v>86701.132342291108</v>
      </c>
      <c r="E19" s="2">
        <f t="shared" si="2"/>
        <v>1.7877505842492216E-15</v>
      </c>
      <c r="F19" s="2">
        <f t="shared" si="3"/>
        <v>559362144143813.56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8</v>
      </c>
      <c r="B25">
        <f>0.0002*100</f>
        <v>0.02</v>
      </c>
      <c r="C25">
        <f>0.9998*100</f>
        <v>99.98</v>
      </c>
    </row>
    <row r="26" spans="1:6" x14ac:dyDescent="0.2">
      <c r="A26">
        <v>11</v>
      </c>
      <c r="B26">
        <f>0.9998*100</f>
        <v>99.98</v>
      </c>
      <c r="C26" s="2">
        <f>0.0002*100</f>
        <v>0.02</v>
      </c>
    </row>
    <row r="27" spans="1:6" x14ac:dyDescent="0.2">
      <c r="A27">
        <v>14</v>
      </c>
      <c r="B27">
        <f>1*100</f>
        <v>100</v>
      </c>
      <c r="C27">
        <f>0.000000019*100</f>
        <v>1.9000000000000002E-6</v>
      </c>
    </row>
    <row r="28" spans="1:6" x14ac:dyDescent="0.2">
      <c r="A28">
        <v>15</v>
      </c>
      <c r="B28">
        <f>1*100</f>
        <v>100</v>
      </c>
      <c r="C28">
        <f>0.0000013*100</f>
        <v>1.3000000000000002E-4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4B6C-DEC2-C34F-9D2C-E99132B53E3A}">
  <dimension ref="A1:D8"/>
  <sheetViews>
    <sheetView workbookViewId="0">
      <selection activeCell="D17" sqref="D17"/>
    </sheetView>
  </sheetViews>
  <sheetFormatPr baseColWidth="10" defaultRowHeight="16" x14ac:dyDescent="0.2"/>
  <cols>
    <col min="1" max="1" width="21.83203125" customWidth="1"/>
    <col min="2" max="2" width="22.83203125" style="6" customWidth="1"/>
    <col min="3" max="3" width="25.5" style="6" customWidth="1"/>
    <col min="4" max="4" width="24.6640625" customWidth="1"/>
  </cols>
  <sheetData>
    <row r="1" spans="1:4" s="4" customFormat="1" x14ac:dyDescent="0.2">
      <c r="A1" s="4" t="s">
        <v>9</v>
      </c>
      <c r="B1" s="5" t="s">
        <v>14</v>
      </c>
      <c r="C1" s="5" t="s">
        <v>15</v>
      </c>
      <c r="D1" s="4" t="s">
        <v>10</v>
      </c>
    </row>
    <row r="2" spans="1:4" x14ac:dyDescent="0.2">
      <c r="A2" t="s">
        <v>11</v>
      </c>
      <c r="B2" s="6">
        <v>2.9999999999999998E-14</v>
      </c>
      <c r="C2" s="6">
        <f>B2*($D$2/0.00000000000003)</f>
        <v>2.9999999999999998E-14</v>
      </c>
      <c r="D2" s="2">
        <v>2.9999999999999998E-14</v>
      </c>
    </row>
    <row r="3" spans="1:4" x14ac:dyDescent="0.2">
      <c r="A3" t="s">
        <v>12</v>
      </c>
      <c r="B3" s="6">
        <f>4.07056E-24</f>
        <v>4.0705599999999999E-24</v>
      </c>
      <c r="C3" s="6">
        <f t="shared" ref="C3:C8" si="0">B3*($D$2/0.00000000000003)</f>
        <v>4.0705599999999999E-24</v>
      </c>
    </row>
    <row r="4" spans="1:4" x14ac:dyDescent="0.2">
      <c r="A4" t="s">
        <v>13</v>
      </c>
      <c r="B4" s="6">
        <f>2.11268E-26</f>
        <v>2.1126800000000001E-26</v>
      </c>
      <c r="C4" s="6">
        <f t="shared" si="0"/>
        <v>2.1126800000000001E-26</v>
      </c>
    </row>
    <row r="5" spans="1:4" x14ac:dyDescent="0.2">
      <c r="A5" t="s">
        <v>16</v>
      </c>
      <c r="B5" s="6">
        <v>3.7546900000000003E-30</v>
      </c>
      <c r="C5" s="6">
        <f t="shared" si="0"/>
        <v>3.7546900000000003E-30</v>
      </c>
    </row>
    <row r="6" spans="1:4" x14ac:dyDescent="0.2">
      <c r="A6" t="s">
        <v>17</v>
      </c>
      <c r="B6" s="6">
        <v>9.8039200000000002E-33</v>
      </c>
      <c r="C6" s="6">
        <f t="shared" si="0"/>
        <v>9.8039200000000002E-33</v>
      </c>
    </row>
    <row r="7" spans="1:4" x14ac:dyDescent="0.2">
      <c r="A7" t="s">
        <v>18</v>
      </c>
      <c r="B7" s="6">
        <v>1.2898000000000001E-38</v>
      </c>
      <c r="C7" s="6">
        <f t="shared" si="0"/>
        <v>1.2898000000000001E-38</v>
      </c>
    </row>
    <row r="8" spans="1:4" x14ac:dyDescent="0.2">
      <c r="A8" t="s">
        <v>19</v>
      </c>
      <c r="B8" s="6">
        <f>2.45902E-28</f>
        <v>2.4590199999999999E-28</v>
      </c>
      <c r="C8" s="6">
        <f t="shared" si="0"/>
        <v>2.4590199999999999E-28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Th232</vt:lpstr>
      <vt:lpstr>U235</vt:lpstr>
      <vt:lpstr>U238</vt:lpstr>
      <vt:lpstr>SE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Villano, Anthony N</dc:creator>
  <cp:lastModifiedBy>Villano, Anthony N</cp:lastModifiedBy>
  <dcterms:created xsi:type="dcterms:W3CDTF">2023-05-26T17:38:34Z</dcterms:created>
  <dcterms:modified xsi:type="dcterms:W3CDTF">2023-06-01T20:55:28Z</dcterms:modified>
</cp:coreProperties>
</file>