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0DC1FB7D-2C08-3C40-9487-E93E023EB3B1}" xr6:coauthVersionLast="47" xr6:coauthVersionMax="47" xr10:uidLastSave="{00000000-0000-0000-0000-000000000000}"/>
  <bookViews>
    <workbookView xWindow="920" yWindow="1260" windowWidth="28040" windowHeight="17440" activeTab="7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1ppb" sheetId="6" r:id="rId5"/>
    <sheet name="Shotcrete Density" sheetId="5" r:id="rId6"/>
    <sheet name="Shotcrete Hang" sheetId="7" r:id="rId7"/>
    <sheet name="Target Fraction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7" i="8"/>
  <c r="H9" i="8"/>
  <c r="H11" i="8"/>
  <c r="H12" i="8"/>
  <c r="H13" i="8"/>
  <c r="H15" i="8"/>
  <c r="H17" i="8"/>
  <c r="H18" i="8"/>
  <c r="H19" i="8"/>
  <c r="H21" i="8"/>
  <c r="H22" i="8"/>
  <c r="H23" i="8"/>
  <c r="H25" i="8"/>
  <c r="H26" i="8"/>
  <c r="H27" i="8"/>
  <c r="H28" i="8"/>
  <c r="H29" i="8"/>
  <c r="H31" i="8"/>
  <c r="H33" i="8"/>
  <c r="H34" i="8"/>
  <c r="H35" i="8"/>
  <c r="H36" i="8"/>
  <c r="H4" i="8"/>
  <c r="G6" i="8"/>
  <c r="G7" i="8"/>
  <c r="G9" i="8"/>
  <c r="G11" i="8"/>
  <c r="G12" i="8"/>
  <c r="G13" i="8"/>
  <c r="G15" i="8"/>
  <c r="G17" i="8"/>
  <c r="G18" i="8"/>
  <c r="G19" i="8"/>
  <c r="G21" i="8"/>
  <c r="G22" i="8"/>
  <c r="G23" i="8"/>
  <c r="G25" i="8"/>
  <c r="G26" i="8"/>
  <c r="G27" i="8"/>
  <c r="G28" i="8"/>
  <c r="G29" i="8"/>
  <c r="G31" i="8"/>
  <c r="G33" i="8"/>
  <c r="G34" i="8"/>
  <c r="G35" i="8"/>
  <c r="G36" i="8"/>
  <c r="G4" i="8"/>
  <c r="F6" i="8"/>
  <c r="F7" i="8"/>
  <c r="F9" i="8"/>
  <c r="F11" i="8"/>
  <c r="F12" i="8"/>
  <c r="F13" i="8"/>
  <c r="F15" i="8"/>
  <c r="F17" i="8"/>
  <c r="F18" i="8"/>
  <c r="F19" i="8"/>
  <c r="F21" i="8"/>
  <c r="F22" i="8"/>
  <c r="F23" i="8"/>
  <c r="F25" i="8"/>
  <c r="F26" i="8"/>
  <c r="F27" i="8"/>
  <c r="F28" i="8"/>
  <c r="F29" i="8"/>
  <c r="F31" i="8"/>
  <c r="F33" i="8"/>
  <c r="F34" i="8"/>
  <c r="F35" i="8"/>
  <c r="F36" i="8"/>
  <c r="F4" i="8"/>
  <c r="B37" i="8"/>
  <c r="E3" i="7" l="1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D26" i="6"/>
  <c r="C26" i="6" s="1"/>
  <c r="E26" i="6" s="1"/>
  <c r="D26" i="4"/>
  <c r="E2" i="6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B14" i="6"/>
  <c r="C14" i="6" s="1"/>
  <c r="E14" i="6" s="1"/>
  <c r="B13" i="6"/>
  <c r="C13" i="6" s="1"/>
  <c r="E13" i="6" s="1"/>
  <c r="B12" i="6"/>
  <c r="C12" i="6" s="1"/>
  <c r="E12" i="6" s="1"/>
  <c r="C11" i="6"/>
  <c r="E11" i="6" s="1"/>
  <c r="B8" i="6"/>
  <c r="C8" i="6" s="1"/>
  <c r="E8" i="6" s="1"/>
  <c r="C7" i="6"/>
  <c r="E7" i="6" s="1"/>
  <c r="C6" i="6"/>
  <c r="E6" i="6" s="1"/>
  <c r="C5" i="6"/>
  <c r="E5" i="6" s="1"/>
  <c r="B4" i="6"/>
  <c r="C4" i="6" s="1"/>
  <c r="E4" i="6" s="1"/>
  <c r="B3" i="6"/>
  <c r="C3" i="6" s="1"/>
  <c r="E3" i="6" s="1"/>
  <c r="C2" i="6"/>
  <c r="C34" i="6" l="1"/>
  <c r="E34" i="6" s="1"/>
  <c r="C27" i="6"/>
  <c r="E27" i="6" s="1"/>
  <c r="C31" i="6"/>
  <c r="E31" i="6" s="1"/>
  <c r="C35" i="6"/>
  <c r="E35" i="6" s="1"/>
  <c r="C36" i="6"/>
  <c r="E36" i="6" s="1"/>
  <c r="C37" i="6"/>
  <c r="E37" i="6" s="1"/>
  <c r="C30" i="6"/>
  <c r="E30" i="6" s="1"/>
  <c r="C28" i="6"/>
  <c r="E28" i="6" s="1"/>
  <c r="C32" i="6"/>
  <c r="E32" i="6" s="1"/>
  <c r="C29" i="6"/>
  <c r="E29" i="6" s="1"/>
  <c r="C33" i="6"/>
  <c r="E33" i="6" s="1"/>
  <c r="C36" i="4"/>
  <c r="E36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11" i="4"/>
  <c r="E11" i="4" s="1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27" i="4" l="1"/>
  <c r="E27" i="4" s="1"/>
  <c r="C33" i="4"/>
  <c r="E33" i="4" s="1"/>
  <c r="C32" i="4"/>
  <c r="E32" i="4" s="1"/>
  <c r="C34" i="4"/>
  <c r="E34" i="4" s="1"/>
  <c r="C37" i="4"/>
  <c r="E37" i="4" s="1"/>
  <c r="C30" i="4"/>
  <c r="E30" i="4" s="1"/>
  <c r="C35" i="4"/>
  <c r="E35" i="4" s="1"/>
  <c r="C29" i="4"/>
  <c r="E29" i="4" s="1"/>
  <c r="C28" i="4"/>
  <c r="E28" i="4" s="1"/>
  <c r="C31" i="4"/>
  <c r="E31" i="4" s="1"/>
  <c r="C26" i="4"/>
  <c r="E26" i="4" s="1"/>
</calcChain>
</file>

<file path=xl/sharedStrings.xml><?xml version="1.0" encoding="utf-8"?>
<sst xmlns="http://schemas.openxmlformats.org/spreadsheetml/2006/main" count="181" uniqueCount="84">
  <si>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</si>
  <si>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</si>
  <si>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</si>
  <si>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</si>
  <si>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</si>
  <si>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</si>
  <si>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</si>
  <si>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</si>
  <si>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</si>
  <si>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</si>
  <si>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</si>
  <si>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</si>
  <si>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</si>
  <si>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</si>
  <si>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</si>
  <si>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</si>
  <si>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</si>
  <si>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</si>
  <si>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</si>
  <si>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</si>
  <si>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</si>
  <si>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</si>
  <si>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</si>
  <si>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</si>
  <si>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</si>
  <si>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</si>
  <si>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</si>
  <si>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</si>
  <si>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</si>
  <si>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</si>
  <si>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</si>
  <si>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</si>
  <si>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</si>
  <si>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</si>
  <si>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</si>
  <si>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</si>
  <si>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</si>
  <si>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</si>
  <si>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</si>
  <si>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</si>
  <si>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</si>
  <si>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</si>
  <si>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</si>
  <si>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</si>
  <si>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</si>
  <si>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</si>
  <si>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</si>
  <si>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</si>
  <si>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</si>
  <si>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</si>
  <si>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</si>
  <si>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</si>
  <si>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</si>
  <si>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</si>
  <si>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</si>
  <si>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</si>
  <si>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</si>
  <si>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</si>
  <si>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</si>
  <si>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</si>
  <si>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</si>
  <si>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</si>
  <si>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</si>
  <si>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</si>
  <si>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</si>
  <si>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</si>
  <si>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</si>
  <si>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</si>
  <si>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</si>
  <si>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</si>
  <si>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</si>
  <si>
    <t>Q-alpha (MeV)</t>
  </si>
  <si>
    <t>\= doesnt work with SOURCES4C b/c too high alpha energy</t>
  </si>
  <si>
    <t>why?</t>
  </si>
  <si>
    <t>Notes</t>
  </si>
  <si>
    <t>renormalized fraction</t>
  </si>
  <si>
    <t>my calculation</t>
  </si>
  <si>
    <t>difference (%)</t>
  </si>
  <si>
    <t>(a,n) isotope (A)</t>
  </si>
  <si>
    <t>Lower Bound (%)</t>
  </si>
  <si>
    <t>Upper Bound (%)</t>
  </si>
  <si>
    <t>Middle (frac)</t>
  </si>
  <si>
    <t>Lower (frac)</t>
  </si>
  <si>
    <t>Upper (frac)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</si>
</sst>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000E+00"/>
    <numFmt numFmtId="166" formatCode="0.00000"/>
    <numFmt numFmtId="168" formatCode="0.000E+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3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165" fontId="0" fillId="0" borderId="0" xfId="0" applyNumberFormat="1"/>
    <xf numFmtId="0" fontId="0" fillId="6" borderId="1" xfId="0" applyFill="1" applyBorder="1"/>
    <xf numFmtId="166" fontId="0" fillId="4" borderId="1" xfId="0" applyNumberFormat="1" applyFill="1" applyBorder="1"/>
    <xf numFmtId="166" fontId="0" fillId="0" borderId="0" xfId="0" applyNumberFormat="1"/>
    <xf numFmtId="0" fontId="0" fillId="7" borderId="1" xfId="0" applyFill="1" applyBorder="1"/>
    <xf numFmtId="164" fontId="0" fillId="7" borderId="1" xfId="0" applyNumberFormat="1" applyFill="1" applyBorder="1"/>
    <xf numFmtId="166" fontId="0" fillId="7" borderId="1" xfId="0" applyNumberFormat="1" applyFill="1" applyBorder="1"/>
    <xf numFmtId="11" fontId="0" fillId="7" borderId="1" xfId="0" applyNumberFormat="1" applyFill="1" applyBorder="1"/>
    <xf numFmtId="11" fontId="0" fillId="5" borderId="1" xfId="0" applyNumberFormat="1" applyFill="1" applyBorder="1"/>
    <xf numFmtId="2" fontId="0" fillId="6" borderId="1" xfId="0" applyNumberFormat="1" applyFill="1" applyBorder="1"/>
    <xf numFmtId="2" fontId="0" fillId="0" borderId="0" xfId="0" applyNumberFormat="1"/>
    <xf numFmtId="2" fontId="0" fillId="5" borderId="1" xfId="0" applyNumberFormat="1" applyFill="1" applyBorder="1"/>
    <xf numFmtId="11" fontId="0" fillId="6" borderId="1" xfId="0" applyNumberFormat="1" applyFill="1" applyBorder="1"/>
    <xf numFmtId="1" fontId="0" fillId="6" borderId="1" xfId="0" applyNumberFormat="1" applyFill="1" applyBorder="1"/>
    <xf numFmtId="1" fontId="0" fillId="0" borderId="0" xfId="0" applyNumberFormat="1"/>
    <xf numFmtId="1" fontId="0" fillId="5" borderId="1" xfId="0" applyNumberFormat="1" applyFill="1" applyBorder="1"/>
    <xf numFmtId="168" fontId="0" fillId="6" borderId="1" xfId="0" applyNumberFormat="1" applyFill="1" applyBorder="1"/>
    <xf numFmtId="168" fontId="0" fillId="0" borderId="0" xfId="0" applyNumberFormat="1"/>
    <xf numFmtId="168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zoomScale="120" zoomScaleNormal="120" workbookViewId="0">
      <selection activeCell="J29" sqref="J29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K37"/>
  <sheetViews>
    <sheetView workbookViewId="0">
      <selection activeCell="B3" sqref="B3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8" si="1">$F$2*C3</f>
        <v>2.5832547166399999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0"/>
        <v>9.8039200000000002E-33</v>
      </c>
      <c r="E6" s="13">
        <f t="shared" si="1"/>
        <v>6.2217539064800001E-9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0"/>
        <v>1.2898000000000001E-38</v>
      </c>
      <c r="E7" s="13">
        <f t="shared" si="1"/>
        <v>8.1853158620000008E-15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0"/>
        <v>2.4590199999999999E-28</v>
      </c>
      <c r="E8" s="13">
        <f t="shared" si="1"/>
        <v>1.5605408133800001E-4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4.9453300000000002E-19</v>
      </c>
      <c r="E12" s="6">
        <f t="shared" ref="E12:E22" si="3">$F$11*C12</f>
        <v>313840.03792700003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1.5178200000000001E-19</v>
      </c>
      <c r="E13" s="6">
        <f t="shared" si="3"/>
        <v>96323.741058000014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3.22604E-21</v>
      </c>
      <c r="E14" s="6">
        <f t="shared" si="3"/>
        <v>2047.3062787599999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2.1078800000000001E-26</v>
      </c>
      <c r="E15" s="6">
        <f t="shared" si="3"/>
        <v>1.3377006977200002E-2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1.9150299999999999E-35</v>
      </c>
      <c r="D16" s="15"/>
      <c r="E16" s="13">
        <f t="shared" si="3"/>
        <v>1.2153144235699999E-11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1.1858500000000001E-29</v>
      </c>
      <c r="E17" s="6">
        <f t="shared" si="3"/>
        <v>7.5256294115000006E-6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1.04395E-35</v>
      </c>
      <c r="E18" s="13">
        <f t="shared" si="3"/>
        <v>6.6251050504999998E-12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7.62767E-25</v>
      </c>
      <c r="E19" s="6">
        <f t="shared" si="3"/>
        <v>0.48406643077299999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7.6275999999999997E-29</v>
      </c>
      <c r="E20" s="13">
        <f t="shared" si="3"/>
        <v>4.8406198843999999E-5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2.7609400000000002E-26</v>
      </c>
      <c r="E21" s="6">
        <f t="shared" si="3"/>
        <v>1.7521449818600002E-2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4.47794E-23</v>
      </c>
      <c r="E22" s="6">
        <f t="shared" si="3"/>
        <v>28.417858048599999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6.4836000000000002E-17</v>
      </c>
      <c r="D26" s="8">
        <f>0.007204*D11</f>
        <v>6.4836000000000002E-17</v>
      </c>
      <c r="E26" s="6">
        <f>$F$26*C26</f>
        <v>41146157.484000005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1.15793E-32</v>
      </c>
      <c r="E32" s="13">
        <f t="shared" si="5"/>
        <v>7.3484437867000002E-9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2.9209100000000002E-37</v>
      </c>
      <c r="E34" s="13">
        <f t="shared" si="5"/>
        <v>1.8536649832900002E-13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5.1875399999999997E-36</v>
      </c>
      <c r="E35" s="13">
        <f t="shared" si="5"/>
        <v>3.29211144726E-12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1.50413E-33</v>
      </c>
      <c r="E36" s="13">
        <f t="shared" si="5"/>
        <v>9.5454947647000005E-10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3.7490899999999998E-31</v>
      </c>
      <c r="E37" s="13">
        <f t="shared" si="5"/>
        <v>2.3792437467100001E-7</v>
      </c>
      <c r="G37" s="14">
        <v>6.7504499999999998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BF7A-0142-9B4A-8871-96C42DF45FD4}">
  <dimension ref="A1:K37"/>
  <sheetViews>
    <sheetView workbookViewId="0">
      <selection activeCell="E11" sqref="E11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1.0000000000000001E-9</v>
      </c>
      <c r="D2" s="2">
        <v>1.0000000000000001E-9</v>
      </c>
      <c r="E2" s="6">
        <f t="shared" ref="E2:E8" si="0">$F$2*C2</f>
        <v>634619000000000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1">B3*($D$2/0.00000000000003)</f>
        <v>1.3568533333333334E-19</v>
      </c>
      <c r="E3" s="6">
        <f t="shared" si="0"/>
        <v>86108.490554666671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1"/>
        <v>7.0422666666666678E-22</v>
      </c>
      <c r="E4" s="6">
        <f t="shared" si="0"/>
        <v>446.91562297333343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1"/>
        <v>1.2515633333333336E-25</v>
      </c>
      <c r="E5" s="6">
        <f t="shared" si="0"/>
        <v>7.9426587103666693E-2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1"/>
        <v>3.2679733333333338E-28</v>
      </c>
      <c r="E6" s="13">
        <f t="shared" si="0"/>
        <v>2.073917968826667E-4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1"/>
        <v>4.299333333333334E-34</v>
      </c>
      <c r="E7" s="13">
        <f t="shared" si="0"/>
        <v>2.728438620666667E-10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1"/>
        <v>8.1967333333333338E-24</v>
      </c>
      <c r="E8" s="13">
        <f t="shared" si="0"/>
        <v>5.2018027112666667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1.0000000000000001E-9</v>
      </c>
      <c r="D11" s="2">
        <v>1.0000000000000001E-9</v>
      </c>
      <c r="E11" s="6">
        <f>$F$11*C11</f>
        <v>634619000000000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5.4948111111111116E-14</v>
      </c>
      <c r="E12" s="6">
        <f t="shared" ref="E12:E22" si="3">$F$11*C12</f>
        <v>34871115325.222229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1.6864666666666669E-14</v>
      </c>
      <c r="E13" s="6">
        <f t="shared" si="3"/>
        <v>10702637895.333336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3.5844888888888891E-16</v>
      </c>
      <c r="E14" s="6">
        <f t="shared" si="3"/>
        <v>227478475.41777781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2.3420888888888894E-21</v>
      </c>
      <c r="E15" s="6">
        <f t="shared" si="3"/>
        <v>1486.3341085777781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2.1278111111111113E-30</v>
      </c>
      <c r="D16" s="15"/>
      <c r="E16" s="13">
        <f t="shared" si="3"/>
        <v>1.3503493595222223E-6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1.3176111111111114E-24</v>
      </c>
      <c r="E17" s="6">
        <f t="shared" si="3"/>
        <v>0.8361810457222224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1.1599444444444446E-30</v>
      </c>
      <c r="E18" s="13">
        <f t="shared" si="3"/>
        <v>7.3612278338888901E-7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8.4751888888888893E-20</v>
      </c>
      <c r="E19" s="6">
        <f t="shared" si="3"/>
        <v>53785.158974777783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8.4751111111111123E-24</v>
      </c>
      <c r="E20" s="13">
        <f t="shared" si="3"/>
        <v>5.3784665382222228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3.0677111111111118E-21</v>
      </c>
      <c r="E21" s="6">
        <f t="shared" si="3"/>
        <v>1946.8277576222226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4.9754888888888893E-18</v>
      </c>
      <c r="E22" s="6">
        <f t="shared" si="3"/>
        <v>3157539.7831777781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7.2040000000000004E-12</v>
      </c>
      <c r="D26" s="8">
        <f>0.007204*D11</f>
        <v>7.2040000000000004E-12</v>
      </c>
      <c r="E26" s="6">
        <f>$F$26*C26</f>
        <v>4571795276000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3.3508555555555554E-16</v>
      </c>
      <c r="E27" s="6">
        <f t="shared" ref="E27:E37" si="5">$F$26*C27</f>
        <v>212651660.1811111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5.1860666666666665E-22</v>
      </c>
      <c r="E28" s="6">
        <f t="shared" si="5"/>
        <v>329.11764419333332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2.2304444444444444E-19</v>
      </c>
      <c r="E29" s="6">
        <f t="shared" si="5"/>
        <v>141548.2422888889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3.2019222222222224E-22</v>
      </c>
      <c r="E30" s="6">
        <f t="shared" si="5"/>
        <v>203.20006787444447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5.9178444444444445E-27</v>
      </c>
      <c r="E31" s="6">
        <f t="shared" si="5"/>
        <v>3.755576523488889E-3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1.2865888888888888E-27</v>
      </c>
      <c r="E32" s="13">
        <f t="shared" si="5"/>
        <v>8.1649375407777771E-4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1.5063555555555554E-30</v>
      </c>
      <c r="E33" s="6">
        <f t="shared" si="5"/>
        <v>9.5596185631111091E-7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3.2454555555555558E-32</v>
      </c>
      <c r="E34" s="13">
        <f t="shared" si="5"/>
        <v>2.0596277592111113E-8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5.7639333333333326E-31</v>
      </c>
      <c r="E35" s="13">
        <f t="shared" si="5"/>
        <v>3.6579016080666663E-7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1.6712555555555556E-28</v>
      </c>
      <c r="E36" s="13">
        <f t="shared" si="5"/>
        <v>1.0606105294111112E-4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4.1656555555555551E-26</v>
      </c>
      <c r="E37" s="13">
        <f t="shared" si="5"/>
        <v>2.643604163011111E-2</v>
      </c>
      <c r="G37" s="14">
        <v>6.7504499999999998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D29" sqref="D29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9" customFormat="1" x14ac:dyDescent="0.2">
      <c r="A21" s="9" t="s">
        <v>44</v>
      </c>
      <c r="B21" s="9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D25" sqref="D25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2" customWidth="1"/>
    <col min="5" max="5" width="21.6640625" style="18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9" customFormat="1" x14ac:dyDescent="0.2">
      <c r="A1" s="9" t="s">
        <v>44</v>
      </c>
      <c r="B1" s="9" t="s">
        <v>70</v>
      </c>
      <c r="C1" s="9" t="s">
        <v>75</v>
      </c>
      <c r="D1" s="20" t="s">
        <v>76</v>
      </c>
      <c r="E1" s="17" t="s">
        <v>77</v>
      </c>
    </row>
    <row r="2" spans="1:5" x14ac:dyDescent="0.2">
      <c r="A2">
        <v>1</v>
      </c>
      <c r="B2" s="2">
        <v>4.0000000000000002E-4</v>
      </c>
      <c r="C2" s="2">
        <f>B2/$B$13</f>
        <v>8.4355084291817973E-3</v>
      </c>
      <c r="D2" s="2">
        <v>8.3693831226593299E-3</v>
      </c>
      <c r="E2" s="18">
        <f>((C2-D2)/C2)*100</f>
        <v>0.78389236496656745</v>
      </c>
    </row>
    <row r="3" spans="1:5" x14ac:dyDescent="0.2">
      <c r="A3">
        <v>6</v>
      </c>
      <c r="B3" s="2">
        <v>3.3300000000000003E-5</v>
      </c>
      <c r="C3" s="2">
        <f t="shared" ref="C3:C12" si="0">B3/$B$13</f>
        <v>7.0225607672938463E-4</v>
      </c>
      <c r="D3" s="2">
        <v>7.022728404246925E-4</v>
      </c>
      <c r="E3" s="18">
        <f t="shared" ref="E3:E12" si="1">((C3-D3)/C3)*100</f>
        <v>-2.3871200069848679E-3</v>
      </c>
    </row>
    <row r="4" spans="1:5" x14ac:dyDescent="0.2">
      <c r="A4">
        <v>8</v>
      </c>
      <c r="B4" s="2">
        <v>0.03</v>
      </c>
      <c r="C4" s="2">
        <f t="shared" si="0"/>
        <v>0.63266313218863479</v>
      </c>
      <c r="D4" s="2">
        <v>0.63266447300513629</v>
      </c>
      <c r="E4" s="18">
        <f t="shared" si="1"/>
        <v>-2.1193213785912393E-4</v>
      </c>
    </row>
    <row r="5" spans="1:5" x14ac:dyDescent="0.2">
      <c r="A5">
        <v>11</v>
      </c>
      <c r="B5" s="2">
        <v>9.7799999999999992E-4</v>
      </c>
      <c r="C5" s="2">
        <f t="shared" si="0"/>
        <v>2.0624818109349491E-2</v>
      </c>
      <c r="D5" s="2">
        <v>2.063825428636017E-2</v>
      </c>
      <c r="E5" s="18">
        <f t="shared" si="1"/>
        <v>-6.5145675173679446E-2</v>
      </c>
    </row>
    <row r="6" spans="1:5" x14ac:dyDescent="0.2">
      <c r="A6">
        <v>12</v>
      </c>
      <c r="B6" s="2">
        <v>4.86E-4</v>
      </c>
      <c r="C6" s="2">
        <f t="shared" si="0"/>
        <v>1.0249142741455884E-2</v>
      </c>
      <c r="D6" s="2">
        <v>1.023791290051672E-2</v>
      </c>
      <c r="E6" s="18">
        <f t="shared" si="1"/>
        <v>0.10956858756333754</v>
      </c>
    </row>
    <row r="7" spans="1:5" x14ac:dyDescent="0.2">
      <c r="A7">
        <v>13</v>
      </c>
      <c r="B7" s="2">
        <v>2.2399999999999998E-3</v>
      </c>
      <c r="C7" s="2">
        <f t="shared" si="0"/>
        <v>4.7238847203418061E-2</v>
      </c>
      <c r="D7" s="2">
        <v>4.720578993057023E-2</v>
      </c>
      <c r="E7" s="18">
        <f t="shared" si="1"/>
        <v>6.9978999922417115E-2</v>
      </c>
    </row>
    <row r="8" spans="1:5" x14ac:dyDescent="0.2">
      <c r="A8">
        <v>14</v>
      </c>
      <c r="B8" s="2">
        <v>9.9299999999999996E-3</v>
      </c>
      <c r="C8" s="2">
        <f t="shared" si="0"/>
        <v>0.2094114967544381</v>
      </c>
      <c r="D8" s="2">
        <v>0.20948218342998465</v>
      </c>
      <c r="E8" s="18">
        <f t="shared" si="1"/>
        <v>-3.3754916345132106E-2</v>
      </c>
    </row>
    <row r="9" spans="1:5" x14ac:dyDescent="0.2">
      <c r="A9">
        <v>19</v>
      </c>
      <c r="B9" s="2">
        <v>4.4999999999999999E-4</v>
      </c>
      <c r="C9" s="2">
        <f t="shared" si="0"/>
        <v>9.4899469828295217E-3</v>
      </c>
      <c r="D9" s="2">
        <v>9.492483299759916E-3</v>
      </c>
      <c r="E9" s="18">
        <f t="shared" si="1"/>
        <v>-2.6726355110132115E-2</v>
      </c>
    </row>
    <row r="10" spans="1:5" x14ac:dyDescent="0.2">
      <c r="A10">
        <v>20</v>
      </c>
      <c r="B10" s="2">
        <v>2.3800000000000002E-3</v>
      </c>
      <c r="C10" s="2">
        <f t="shared" si="0"/>
        <v>5.0191275153631698E-2</v>
      </c>
      <c r="D10" s="2">
        <v>5.0195800241836508E-2</v>
      </c>
      <c r="E10" s="18">
        <f t="shared" si="1"/>
        <v>-9.0156868717896441E-3</v>
      </c>
    </row>
    <row r="11" spans="1:5" x14ac:dyDescent="0.2">
      <c r="A11">
        <v>25</v>
      </c>
      <c r="B11" s="2">
        <v>6.7299999999999996E-5</v>
      </c>
      <c r="C11" s="2">
        <f t="shared" si="0"/>
        <v>1.4192742932098372E-3</v>
      </c>
      <c r="D11" s="2">
        <v>1.4202133142682343E-3</v>
      </c>
      <c r="E11" s="18">
        <f t="shared" si="1"/>
        <v>-6.6162056403730837E-2</v>
      </c>
    </row>
    <row r="12" spans="1:5" x14ac:dyDescent="0.2">
      <c r="A12">
        <v>26</v>
      </c>
      <c r="B12" s="2">
        <v>4.5399999999999998E-4</v>
      </c>
      <c r="C12" s="2">
        <f t="shared" si="0"/>
        <v>9.5743020671213395E-3</v>
      </c>
      <c r="D12" s="2">
        <v>9.5912336284833428E-3</v>
      </c>
      <c r="E12" s="18">
        <f t="shared" si="1"/>
        <v>-0.17684381841416075</v>
      </c>
    </row>
    <row r="13" spans="1:5" s="7" customFormat="1" x14ac:dyDescent="0.2">
      <c r="A13" s="7" t="s">
        <v>58</v>
      </c>
      <c r="B13" s="16">
        <f>SUM(B2:B12)</f>
        <v>4.7418600000000005E-2</v>
      </c>
      <c r="D13" s="16"/>
      <c r="E13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CC7E-9834-0644-A762-CED2A17019DD}">
  <dimension ref="A1:H37"/>
  <sheetViews>
    <sheetView tabSelected="1" zoomScale="101" workbookViewId="0">
      <selection activeCell="H32" sqref="H32"/>
    </sheetView>
  </sheetViews>
  <sheetFormatPr baseColWidth="10" defaultRowHeight="16" x14ac:dyDescent="0.2"/>
  <cols>
    <col min="1" max="2" width="21.5" customWidth="1"/>
    <col min="3" max="3" width="21.5" style="22" customWidth="1"/>
    <col min="4" max="4" width="22" style="25" customWidth="1"/>
    <col min="5" max="5" width="21.83203125" style="25" customWidth="1"/>
    <col min="6" max="6" width="24" customWidth="1"/>
    <col min="7" max="7" width="26.1640625" customWidth="1"/>
    <col min="8" max="8" width="22.33203125" customWidth="1"/>
  </cols>
  <sheetData>
    <row r="1" spans="1:8" s="9" customFormat="1" x14ac:dyDescent="0.2">
      <c r="A1" s="9" t="s">
        <v>44</v>
      </c>
      <c r="B1" s="9" t="s">
        <v>70</v>
      </c>
      <c r="C1" s="21" t="s">
        <v>78</v>
      </c>
      <c r="D1" s="24" t="s">
        <v>79</v>
      </c>
      <c r="E1" s="24" t="s">
        <v>80</v>
      </c>
      <c r="F1" s="9" t="s">
        <v>81</v>
      </c>
      <c r="G1" s="9" t="s">
        <v>82</v>
      </c>
      <c r="H1" s="9" t="s">
        <v>83</v>
      </c>
    </row>
    <row r="2" spans="1:8" x14ac:dyDescent="0.2">
      <c r="A2">
        <v>1</v>
      </c>
      <c r="B2">
        <v>8.3693831226593299E-3</v>
      </c>
    </row>
    <row r="3" spans="1:8" x14ac:dyDescent="0.2">
      <c r="A3">
        <v>6</v>
      </c>
      <c r="B3">
        <v>7.022728404246925E-4</v>
      </c>
    </row>
    <row r="4" spans="1:8" x14ac:dyDescent="0.2">
      <c r="C4" s="22">
        <v>13</v>
      </c>
      <c r="D4" s="25">
        <v>0.96</v>
      </c>
      <c r="E4" s="25">
        <v>1.6</v>
      </c>
      <c r="F4" s="25">
        <f>(D4+E4)/200</f>
        <v>1.2800000000000001E-2</v>
      </c>
      <c r="G4" s="25">
        <f>D4/100</f>
        <v>9.5999999999999992E-3</v>
      </c>
      <c r="H4" s="25">
        <f>E4/100</f>
        <v>1.6E-2</v>
      </c>
    </row>
    <row r="5" spans="1:8" x14ac:dyDescent="0.2">
      <c r="A5">
        <v>8</v>
      </c>
      <c r="B5">
        <v>0.63266447300513629</v>
      </c>
      <c r="F5" s="25"/>
      <c r="G5" s="25"/>
      <c r="H5" s="25"/>
    </row>
    <row r="6" spans="1:8" x14ac:dyDescent="0.2">
      <c r="C6" s="22">
        <v>17</v>
      </c>
      <c r="D6" s="25">
        <v>3.6700000000000003E-2</v>
      </c>
      <c r="E6" s="25">
        <v>0.04</v>
      </c>
      <c r="F6" s="25">
        <f t="shared" ref="F5:F36" si="0">(D6+E6)/200</f>
        <v>3.835E-4</v>
      </c>
      <c r="G6" s="25">
        <f t="shared" ref="G5:G36" si="1">D6/100</f>
        <v>3.6700000000000003E-4</v>
      </c>
      <c r="H6" s="25">
        <f t="shared" ref="H5:H36" si="2">E6/100</f>
        <v>4.0000000000000002E-4</v>
      </c>
    </row>
    <row r="7" spans="1:8" x14ac:dyDescent="0.2">
      <c r="C7" s="22">
        <v>18</v>
      </c>
      <c r="D7" s="25">
        <v>0.187</v>
      </c>
      <c r="E7" s="25">
        <v>0.222</v>
      </c>
      <c r="F7" s="25">
        <f t="shared" si="0"/>
        <v>2.0449999999999999E-3</v>
      </c>
      <c r="G7" s="25">
        <f t="shared" si="1"/>
        <v>1.8699999999999999E-3</v>
      </c>
      <c r="H7" s="25">
        <f t="shared" si="2"/>
        <v>2.2200000000000002E-3</v>
      </c>
    </row>
    <row r="8" spans="1:8" x14ac:dyDescent="0.2">
      <c r="A8">
        <v>11</v>
      </c>
      <c r="B8">
        <v>2.063825428636017E-2</v>
      </c>
      <c r="F8" s="25"/>
      <c r="G8" s="25"/>
      <c r="H8" s="25"/>
    </row>
    <row r="9" spans="1:8" x14ac:dyDescent="0.2">
      <c r="C9" s="22">
        <v>23</v>
      </c>
      <c r="D9" s="25">
        <v>100</v>
      </c>
      <c r="E9" s="25">
        <v>100</v>
      </c>
      <c r="F9" s="25">
        <f t="shared" si="0"/>
        <v>1</v>
      </c>
      <c r="G9" s="25">
        <f t="shared" si="1"/>
        <v>1</v>
      </c>
      <c r="H9" s="25">
        <f t="shared" si="2"/>
        <v>1</v>
      </c>
    </row>
    <row r="10" spans="1:8" x14ac:dyDescent="0.2">
      <c r="A10">
        <v>12</v>
      </c>
      <c r="B10">
        <v>1.023791290051672E-2</v>
      </c>
      <c r="F10" s="25"/>
      <c r="G10" s="25"/>
      <c r="H10" s="25"/>
    </row>
    <row r="11" spans="1:8" x14ac:dyDescent="0.2">
      <c r="C11" s="22">
        <v>24</v>
      </c>
      <c r="D11" s="25">
        <v>78.88</v>
      </c>
      <c r="E11" s="25">
        <v>79.05</v>
      </c>
      <c r="F11" s="25">
        <f t="shared" si="0"/>
        <v>0.78965000000000007</v>
      </c>
      <c r="G11" s="25">
        <f t="shared" si="1"/>
        <v>0.78879999999999995</v>
      </c>
      <c r="H11" s="25">
        <f t="shared" si="2"/>
        <v>0.79049999999999998</v>
      </c>
    </row>
    <row r="12" spans="1:8" x14ac:dyDescent="0.2">
      <c r="C12" s="22">
        <v>25</v>
      </c>
      <c r="D12" s="25">
        <v>9.9879999999999995</v>
      </c>
      <c r="E12" s="25">
        <v>10.034000000000001</v>
      </c>
      <c r="F12" s="25">
        <f t="shared" si="0"/>
        <v>0.10010999999999999</v>
      </c>
      <c r="G12" s="25">
        <f t="shared" si="1"/>
        <v>9.9879999999999997E-2</v>
      </c>
      <c r="H12" s="25">
        <f t="shared" si="2"/>
        <v>0.10034000000000001</v>
      </c>
    </row>
    <row r="13" spans="1:8" x14ac:dyDescent="0.2">
      <c r="C13" s="22">
        <v>26</v>
      </c>
      <c r="D13" s="25">
        <v>10.96</v>
      </c>
      <c r="E13" s="25">
        <v>11.09</v>
      </c>
      <c r="F13" s="25">
        <f t="shared" si="0"/>
        <v>0.11025</v>
      </c>
      <c r="G13" s="25">
        <f t="shared" si="1"/>
        <v>0.1096</v>
      </c>
      <c r="H13" s="25">
        <f t="shared" si="2"/>
        <v>0.1109</v>
      </c>
    </row>
    <row r="14" spans="1:8" x14ac:dyDescent="0.2">
      <c r="A14">
        <v>13</v>
      </c>
      <c r="B14">
        <v>4.720578993057023E-2</v>
      </c>
      <c r="F14" s="25"/>
      <c r="G14" s="25"/>
      <c r="H14" s="25"/>
    </row>
    <row r="15" spans="1:8" x14ac:dyDescent="0.2">
      <c r="C15" s="22">
        <v>27</v>
      </c>
      <c r="D15" s="25">
        <v>100</v>
      </c>
      <c r="E15" s="25">
        <v>100</v>
      </c>
      <c r="F15" s="25">
        <f t="shared" si="0"/>
        <v>1</v>
      </c>
      <c r="G15" s="25">
        <f t="shared" si="1"/>
        <v>1</v>
      </c>
      <c r="H15" s="25">
        <f t="shared" si="2"/>
        <v>1</v>
      </c>
    </row>
    <row r="16" spans="1:8" x14ac:dyDescent="0.2">
      <c r="A16">
        <v>14</v>
      </c>
      <c r="B16">
        <v>0.20948218342998465</v>
      </c>
      <c r="F16" s="25"/>
      <c r="G16" s="25"/>
      <c r="H16" s="25"/>
    </row>
    <row r="17" spans="1:8" x14ac:dyDescent="0.2">
      <c r="C17" s="22">
        <v>28</v>
      </c>
      <c r="D17" s="25">
        <v>92.191000000000003</v>
      </c>
      <c r="E17" s="25">
        <v>92.317999999999998</v>
      </c>
      <c r="F17" s="25">
        <f t="shared" si="0"/>
        <v>0.92254500000000006</v>
      </c>
      <c r="G17" s="25">
        <f t="shared" si="1"/>
        <v>0.92191000000000001</v>
      </c>
      <c r="H17" s="25">
        <f t="shared" si="2"/>
        <v>0.92318</v>
      </c>
    </row>
    <row r="18" spans="1:8" x14ac:dyDescent="0.2">
      <c r="C18" s="22">
        <v>29</v>
      </c>
      <c r="D18" s="25">
        <v>4.6449999999999996</v>
      </c>
      <c r="E18" s="25">
        <v>4.6989999999999998</v>
      </c>
      <c r="F18" s="25">
        <f t="shared" si="0"/>
        <v>4.6719999999999998E-2</v>
      </c>
      <c r="G18" s="25">
        <f t="shared" si="1"/>
        <v>4.6449999999999998E-2</v>
      </c>
      <c r="H18" s="25">
        <f t="shared" si="2"/>
        <v>4.6989999999999997E-2</v>
      </c>
    </row>
    <row r="19" spans="1:8" x14ac:dyDescent="0.2">
      <c r="C19" s="22">
        <v>30</v>
      </c>
      <c r="D19" s="25">
        <v>3.0369999999999999</v>
      </c>
      <c r="E19" s="25">
        <v>3.11</v>
      </c>
      <c r="F19" s="25">
        <f t="shared" si="0"/>
        <v>3.0735000000000002E-2</v>
      </c>
      <c r="G19" s="25">
        <f t="shared" si="1"/>
        <v>3.0369999999999998E-2</v>
      </c>
      <c r="H19" s="25">
        <f t="shared" si="2"/>
        <v>3.1099999999999999E-2</v>
      </c>
    </row>
    <row r="20" spans="1:8" x14ac:dyDescent="0.2">
      <c r="A20">
        <v>19</v>
      </c>
      <c r="B20">
        <v>9.492483299759916E-3</v>
      </c>
      <c r="F20" s="25"/>
      <c r="G20" s="25"/>
      <c r="H20" s="25"/>
    </row>
    <row r="21" spans="1:8" x14ac:dyDescent="0.2">
      <c r="C21" s="22">
        <v>39</v>
      </c>
      <c r="D21" s="25">
        <v>93.258099999999999</v>
      </c>
      <c r="E21" s="25">
        <v>93.258099999999999</v>
      </c>
      <c r="F21" s="25">
        <f t="shared" si="0"/>
        <v>0.93258099999999999</v>
      </c>
      <c r="G21" s="25">
        <f t="shared" si="1"/>
        <v>0.93258099999999999</v>
      </c>
      <c r="H21" s="25">
        <f t="shared" si="2"/>
        <v>0.93258099999999999</v>
      </c>
    </row>
    <row r="22" spans="1:8" x14ac:dyDescent="0.2">
      <c r="C22" s="22">
        <v>40</v>
      </c>
      <c r="D22" s="25">
        <v>1.17E-2</v>
      </c>
      <c r="E22" s="25">
        <v>1.17E-2</v>
      </c>
      <c r="F22" s="25">
        <f t="shared" si="0"/>
        <v>1.17E-4</v>
      </c>
      <c r="G22" s="25">
        <f t="shared" si="1"/>
        <v>1.17E-4</v>
      </c>
      <c r="H22" s="25">
        <f t="shared" si="2"/>
        <v>1.17E-4</v>
      </c>
    </row>
    <row r="23" spans="1:8" x14ac:dyDescent="0.2">
      <c r="C23" s="22">
        <v>41</v>
      </c>
      <c r="D23" s="25">
        <v>6.7302</v>
      </c>
      <c r="E23" s="25">
        <v>6.7302</v>
      </c>
      <c r="F23" s="25">
        <f t="shared" si="0"/>
        <v>6.7302000000000001E-2</v>
      </c>
      <c r="G23" s="25">
        <f t="shared" si="1"/>
        <v>6.7302000000000001E-2</v>
      </c>
      <c r="H23" s="25">
        <f t="shared" si="2"/>
        <v>6.7302000000000001E-2</v>
      </c>
    </row>
    <row r="24" spans="1:8" x14ac:dyDescent="0.2">
      <c r="A24">
        <v>20</v>
      </c>
      <c r="B24">
        <v>5.0195800241836508E-2</v>
      </c>
      <c r="F24" s="25"/>
      <c r="G24" s="25"/>
      <c r="H24" s="25"/>
    </row>
    <row r="25" spans="1:8" x14ac:dyDescent="0.2">
      <c r="C25" s="22">
        <v>42</v>
      </c>
      <c r="D25" s="25">
        <v>0.64700000000000002</v>
      </c>
      <c r="E25" s="25">
        <v>0.64700000000000002</v>
      </c>
      <c r="F25" s="25">
        <f t="shared" si="0"/>
        <v>6.4700000000000001E-3</v>
      </c>
      <c r="G25" s="25">
        <f t="shared" si="1"/>
        <v>6.4700000000000001E-3</v>
      </c>
      <c r="H25" s="25">
        <f t="shared" si="2"/>
        <v>6.4700000000000001E-3</v>
      </c>
    </row>
    <row r="26" spans="1:8" x14ac:dyDescent="0.2">
      <c r="C26" s="22">
        <v>43</v>
      </c>
      <c r="D26" s="25">
        <v>0.13500000000000001</v>
      </c>
      <c r="E26" s="25">
        <v>0.13500000000000001</v>
      </c>
      <c r="F26" s="25">
        <f t="shared" si="0"/>
        <v>1.3500000000000001E-3</v>
      </c>
      <c r="G26" s="25">
        <f t="shared" si="1"/>
        <v>1.3500000000000001E-3</v>
      </c>
      <c r="H26" s="25">
        <f t="shared" si="2"/>
        <v>1.3500000000000001E-3</v>
      </c>
    </row>
    <row r="27" spans="1:8" x14ac:dyDescent="0.2">
      <c r="C27" s="22">
        <v>44</v>
      </c>
      <c r="D27" s="25">
        <v>2.0859999999999999</v>
      </c>
      <c r="E27" s="25">
        <v>2.0859999999999999</v>
      </c>
      <c r="F27" s="25">
        <f t="shared" si="0"/>
        <v>2.086E-2</v>
      </c>
      <c r="G27" s="25">
        <f t="shared" si="1"/>
        <v>2.086E-2</v>
      </c>
      <c r="H27" s="25">
        <f t="shared" si="2"/>
        <v>2.086E-2</v>
      </c>
    </row>
    <row r="28" spans="1:8" x14ac:dyDescent="0.2">
      <c r="C28" s="22">
        <v>46</v>
      </c>
      <c r="D28" s="25">
        <v>4.0000000000000001E-3</v>
      </c>
      <c r="E28" s="25">
        <v>4.0000000000000001E-3</v>
      </c>
      <c r="F28" s="25">
        <f t="shared" si="0"/>
        <v>4.0000000000000003E-5</v>
      </c>
      <c r="G28" s="25">
        <f t="shared" si="1"/>
        <v>4.0000000000000003E-5</v>
      </c>
      <c r="H28" s="25">
        <f t="shared" si="2"/>
        <v>4.0000000000000003E-5</v>
      </c>
    </row>
    <row r="29" spans="1:8" x14ac:dyDescent="0.2">
      <c r="C29" s="22">
        <v>48</v>
      </c>
      <c r="D29" s="25">
        <v>0.187</v>
      </c>
      <c r="E29" s="25">
        <v>0.187</v>
      </c>
      <c r="F29" s="25">
        <f t="shared" si="0"/>
        <v>1.8699999999999999E-3</v>
      </c>
      <c r="G29" s="25">
        <f t="shared" si="1"/>
        <v>1.8699999999999999E-3</v>
      </c>
      <c r="H29" s="25">
        <f t="shared" si="2"/>
        <v>1.8699999999999999E-3</v>
      </c>
    </row>
    <row r="30" spans="1:8" x14ac:dyDescent="0.2">
      <c r="A30">
        <v>25</v>
      </c>
      <c r="B30">
        <v>1.4202133142682343E-3</v>
      </c>
      <c r="F30" s="25"/>
      <c r="G30" s="25"/>
      <c r="H30" s="25"/>
    </row>
    <row r="31" spans="1:8" x14ac:dyDescent="0.2">
      <c r="C31" s="22">
        <v>55</v>
      </c>
      <c r="D31" s="25">
        <v>100</v>
      </c>
      <c r="E31" s="25">
        <v>100</v>
      </c>
      <c r="F31" s="25">
        <f t="shared" si="0"/>
        <v>1</v>
      </c>
      <c r="G31" s="25">
        <f t="shared" si="1"/>
        <v>1</v>
      </c>
      <c r="H31" s="25">
        <f t="shared" si="2"/>
        <v>1</v>
      </c>
    </row>
    <row r="32" spans="1:8" x14ac:dyDescent="0.2">
      <c r="A32">
        <v>26</v>
      </c>
      <c r="B32">
        <v>9.5912336284833428E-3</v>
      </c>
      <c r="F32" s="25"/>
      <c r="G32" s="25"/>
      <c r="H32" s="25"/>
    </row>
    <row r="33" spans="2:8" x14ac:dyDescent="0.2">
      <c r="C33" s="22">
        <v>54</v>
      </c>
      <c r="D33" s="25">
        <v>5.8449999999999998</v>
      </c>
      <c r="E33" s="25">
        <v>5.8449999999999998</v>
      </c>
      <c r="F33" s="25">
        <f t="shared" si="0"/>
        <v>5.8449999999999995E-2</v>
      </c>
      <c r="G33" s="25">
        <f t="shared" si="1"/>
        <v>5.8449999999999995E-2</v>
      </c>
      <c r="H33" s="25">
        <f t="shared" si="2"/>
        <v>5.8449999999999995E-2</v>
      </c>
    </row>
    <row r="34" spans="2:8" x14ac:dyDescent="0.2">
      <c r="C34" s="22">
        <v>56</v>
      </c>
      <c r="D34" s="25">
        <v>91.754000000000005</v>
      </c>
      <c r="E34" s="25">
        <v>91.754000000000005</v>
      </c>
      <c r="F34" s="25">
        <f t="shared" si="0"/>
        <v>0.91754000000000002</v>
      </c>
      <c r="G34" s="25">
        <f t="shared" si="1"/>
        <v>0.91754000000000002</v>
      </c>
      <c r="H34" s="25">
        <f t="shared" si="2"/>
        <v>0.91754000000000002</v>
      </c>
    </row>
    <row r="35" spans="2:8" x14ac:dyDescent="0.2">
      <c r="C35" s="22">
        <v>57</v>
      </c>
      <c r="D35" s="25">
        <v>2.1190000000000002</v>
      </c>
      <c r="E35" s="25">
        <v>2.1190000000000002</v>
      </c>
      <c r="F35" s="25">
        <f t="shared" si="0"/>
        <v>2.1190000000000001E-2</v>
      </c>
      <c r="G35" s="25">
        <f t="shared" si="1"/>
        <v>2.1190000000000001E-2</v>
      </c>
      <c r="H35" s="25">
        <f t="shared" si="2"/>
        <v>2.1190000000000001E-2</v>
      </c>
    </row>
    <row r="36" spans="2:8" x14ac:dyDescent="0.2">
      <c r="C36" s="22">
        <v>58</v>
      </c>
      <c r="D36" s="25">
        <v>0.28199999999999997</v>
      </c>
      <c r="E36" s="25">
        <v>0.28199999999999997</v>
      </c>
      <c r="F36" s="25">
        <f t="shared" si="0"/>
        <v>2.8199999999999996E-3</v>
      </c>
      <c r="G36" s="25">
        <f t="shared" si="1"/>
        <v>2.8199999999999996E-3</v>
      </c>
      <c r="H36" s="25">
        <f t="shared" si="2"/>
        <v>2.8199999999999996E-3</v>
      </c>
    </row>
    <row r="37" spans="2:8" s="7" customFormat="1" x14ac:dyDescent="0.2">
      <c r="B37" s="16">
        <f>B2+B3+B5+B8+B10+B14+B16+B20+B24+B30+B32</f>
        <v>1</v>
      </c>
      <c r="C37" s="23"/>
      <c r="D37" s="26"/>
      <c r="E3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Th232</vt:lpstr>
      <vt:lpstr>U235</vt:lpstr>
      <vt:lpstr>U238</vt:lpstr>
      <vt:lpstr>SE Results</vt:lpstr>
      <vt:lpstr>1ppb</vt:lpstr>
      <vt:lpstr>Shotcrete Density</vt:lpstr>
      <vt:lpstr>Shotcrete Hang</vt:lpstr>
      <vt:lpstr>Target Fractions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2025-05-26T23:38:06Z</dcterms:modified>
</cp:coreProperties>
</file>