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llaa/Research/n-elec-scattering/SOURCES/sources_running/data/raw_sources_IO/"/>
    </mc:Choice>
  </mc:AlternateContent>
  <xr:revisionPtr revIDLastSave="0" documentId="13_ncr:1_{02EC2AF5-3195-864F-981E-9ADC481DA887}" xr6:coauthVersionLast="47" xr6:coauthVersionMax="47" xr10:uidLastSave="{00000000-0000-0000-0000-000000000000}"/>
  <bookViews>
    <workbookView xWindow="920" yWindow="1260" windowWidth="28040" windowHeight="17440" activeTab="3" xr2:uid="{37FEC5E8-CE26-3C43-983C-91CF58415182}"/>
  </bookViews>
  <sheets>
    <sheet name="Shotcrete Density" sheetId="5" r:id="rId1"/>
    <sheet name="Shotcrete Hang" sheetId="7" r:id="rId2"/>
    <sheet name="Norite" sheetId="9" r:id="rId3"/>
    <sheet name="Attenuation Coefficients" sheetId="10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9" l="1"/>
  <c r="E2" i="9"/>
  <c r="F4" i="9" s="1"/>
  <c r="H4" i="9" s="1"/>
  <c r="F10" i="9" l="1"/>
  <c r="H10" i="9" s="1"/>
  <c r="F5" i="9"/>
  <c r="H5" i="9" s="1"/>
  <c r="F8" i="9"/>
  <c r="H8" i="9" s="1"/>
  <c r="F3" i="9"/>
  <c r="H3" i="9" s="1"/>
  <c r="F11" i="9"/>
  <c r="H11" i="9" s="1"/>
  <c r="F6" i="9"/>
  <c r="H6" i="9" s="1"/>
  <c r="F9" i="9"/>
  <c r="H9" i="9" s="1"/>
  <c r="F12" i="9"/>
  <c r="H12" i="9" s="1"/>
  <c r="F2" i="9"/>
  <c r="F7" i="9"/>
  <c r="H7" i="9" s="1"/>
  <c r="E3" i="7"/>
  <c r="E4" i="7"/>
  <c r="E5" i="7"/>
  <c r="E6" i="7"/>
  <c r="E7" i="7"/>
  <c r="E8" i="7"/>
  <c r="E9" i="7"/>
  <c r="E10" i="7"/>
  <c r="E11" i="7"/>
  <c r="E12" i="7"/>
  <c r="E2" i="7"/>
  <c r="C3" i="7"/>
  <c r="C4" i="7"/>
  <c r="C5" i="7"/>
  <c r="C6" i="7"/>
  <c r="C7" i="7"/>
  <c r="C8" i="7"/>
  <c r="C9" i="7"/>
  <c r="C10" i="7"/>
  <c r="C11" i="7"/>
  <c r="C12" i="7"/>
  <c r="C2" i="7"/>
  <c r="B13" i="7"/>
  <c r="F13" i="9" l="1"/>
  <c r="H2" i="9"/>
  <c r="I13" i="5"/>
  <c r="I3" i="5"/>
  <c r="I4" i="5"/>
  <c r="I5" i="5"/>
  <c r="I6" i="5"/>
  <c r="I7" i="5"/>
  <c r="I8" i="5"/>
  <c r="I9" i="5"/>
  <c r="I10" i="5"/>
  <c r="I11" i="5"/>
  <c r="I12" i="5"/>
  <c r="I2" i="5"/>
  <c r="F13" i="5"/>
  <c r="H13" i="5"/>
  <c r="H3" i="5"/>
  <c r="H4" i="5"/>
  <c r="H5" i="5"/>
  <c r="H6" i="5"/>
  <c r="H7" i="5"/>
  <c r="H8" i="5"/>
  <c r="H9" i="5"/>
  <c r="H10" i="5"/>
  <c r="H11" i="5"/>
  <c r="H12" i="5"/>
  <c r="H2" i="5"/>
  <c r="F3" i="5"/>
  <c r="F4" i="5"/>
  <c r="F5" i="5"/>
  <c r="F6" i="5"/>
  <c r="F7" i="5"/>
  <c r="F8" i="5"/>
  <c r="F9" i="5"/>
  <c r="F10" i="5"/>
  <c r="F11" i="5"/>
  <c r="F12" i="5"/>
  <c r="F2" i="5"/>
  <c r="E2" i="5"/>
  <c r="C13" i="5"/>
  <c r="H13" i="9" l="1"/>
  <c r="I2" i="9"/>
  <c r="I4" i="9" l="1"/>
  <c r="I7" i="9"/>
  <c r="I5" i="9"/>
  <c r="I3" i="9"/>
  <c r="I13" i="9" s="1"/>
  <c r="I10" i="9"/>
  <c r="I9" i="9"/>
  <c r="I6" i="9"/>
  <c r="I11" i="9"/>
  <c r="I12" i="9"/>
  <c r="I8" i="9"/>
</calcChain>
</file>

<file path=xl/sharedStrings.xml><?xml version="1.0" encoding="utf-8"?>
<sst xmlns="http://schemas.openxmlformats.org/spreadsheetml/2006/main" count="73" uniqueCount="31">
  <si>
    <t>Z (atomic number)</t>
  </si>
  <si>
    <t>Element</t>
  </si>
  <si>
    <t>Al</t>
  </si>
  <si>
    <t>Ca</t>
  </si>
  <si>
    <t>Fe</t>
  </si>
  <si>
    <t>K</t>
  </si>
  <si>
    <t>Mg</t>
  </si>
  <si>
    <t>Mn</t>
  </si>
  <si>
    <t>Na</t>
  </si>
  <si>
    <t>Si</t>
  </si>
  <si>
    <t>H</t>
  </si>
  <si>
    <t>C</t>
  </si>
  <si>
    <t>O</t>
  </si>
  <si>
    <t>Mass Fraction (%)</t>
  </si>
  <si>
    <t>Total</t>
  </si>
  <si>
    <t>overall density (g/cm^3)</t>
  </si>
  <si>
    <t>overall density (kg/m^3)</t>
  </si>
  <si>
    <t>Reference: https://usa.sika.com/dms/getdocument.get/3b1394e4-dd73-4c31-92b6-973d26cb49a5/king-ms-d3.pdf</t>
  </si>
  <si>
    <t>Use MS-D3 shotcrete mentioned in ref: https://confluence.slac.stanford.edu/display/NEXUS/Model+Neutron+Spectrum under "this report"</t>
  </si>
  <si>
    <t>Elemental Mass Density (g/cm^3)</t>
  </si>
  <si>
    <t>Molar Mass (amu)</t>
  </si>
  <si>
    <t>Number Density (#/cm^3)</t>
  </si>
  <si>
    <t>fraction of atoms</t>
  </si>
  <si>
    <t>renormalized fraction</t>
  </si>
  <si>
    <t>my calculation</t>
  </si>
  <si>
    <t>difference (%)</t>
  </si>
  <si>
    <t>Shotcrete</t>
  </si>
  <si>
    <t>Isotope (A)</t>
  </si>
  <si>
    <t>Isotope Fraction</t>
  </si>
  <si>
    <t>Microscopic Elastic Cross Section [JENDL 5.0 Fission Spectrum Average] (b)</t>
  </si>
  <si>
    <t>Norite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</si>
</sst>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11" fontId="0" fillId="0" borderId="0" xfId="0" applyNumberFormat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11" fontId="0" fillId="3" borderId="1" xfId="0" applyNumberFormat="1" applyFill="1" applyBorder="1"/>
    <xf numFmtId="2" fontId="0" fillId="4" borderId="1" xfId="0" applyNumberFormat="1" applyFill="1" applyBorder="1"/>
    <xf numFmtId="2" fontId="0" fillId="0" borderId="0" xfId="0" applyNumberFormat="1"/>
    <xf numFmtId="2" fontId="0" fillId="3" borderId="1" xfId="0" applyNumberFormat="1" applyFill="1" applyBorder="1"/>
    <xf numFmtId="11" fontId="0" fillId="4" borderId="1" xfId="0" applyNumberFormat="1" applyFill="1" applyBorder="1"/>
    <xf numFmtId="0" fontId="0" fillId="5" borderId="1" xfId="0" applyFill="1" applyBorder="1"/>
    <xf numFmtId="0" fontId="0" fillId="6" borderId="0" xfId="0" applyFill="1"/>
    <xf numFmtId="0" fontId="0" fillId="5" borderId="1" xfId="0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36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0C8FF-B22E-AA44-AF26-339606D55407}">
  <dimension ref="A1:I32"/>
  <sheetViews>
    <sheetView zoomScale="101" workbookViewId="0">
      <selection activeCell="A2" sqref="A2:A12"/>
    </sheetView>
  </sheetViews>
  <sheetFormatPr baseColWidth="10" defaultRowHeight="16" x14ac:dyDescent="0.2"/>
  <cols>
    <col min="1" max="2" width="21.5" customWidth="1"/>
    <col min="3" max="3" width="21.6640625" customWidth="1"/>
    <col min="4" max="4" width="21.5" customWidth="1"/>
    <col min="5" max="5" width="21.6640625" customWidth="1"/>
    <col min="6" max="6" width="29.33203125" customWidth="1"/>
    <col min="7" max="7" width="21.83203125" customWidth="1"/>
    <col min="8" max="8" width="24" customWidth="1"/>
    <col min="9" max="9" width="32.5" customWidth="1"/>
  </cols>
  <sheetData>
    <row r="1" spans="1:9" s="2" customFormat="1" x14ac:dyDescent="0.2">
      <c r="A1" s="2" t="s">
        <v>1</v>
      </c>
      <c r="B1" s="2" t="s">
        <v>0</v>
      </c>
      <c r="C1" s="2" t="s">
        <v>13</v>
      </c>
      <c r="D1" s="2" t="s">
        <v>16</v>
      </c>
      <c r="E1" s="2" t="s">
        <v>15</v>
      </c>
      <c r="F1" s="2" t="s">
        <v>19</v>
      </c>
      <c r="G1" s="2" t="s">
        <v>20</v>
      </c>
      <c r="H1" s="2" t="s">
        <v>21</v>
      </c>
      <c r="I1" s="2" t="s">
        <v>22</v>
      </c>
    </row>
    <row r="2" spans="1:9" x14ac:dyDescent="0.2">
      <c r="A2" t="s">
        <v>2</v>
      </c>
      <c r="B2">
        <v>13</v>
      </c>
      <c r="C2">
        <v>6.04</v>
      </c>
      <c r="D2">
        <v>2222.2199999999998</v>
      </c>
      <c r="E2">
        <f>D2*(1000)*(1/100000)</f>
        <v>22.222200000000001</v>
      </c>
      <c r="F2">
        <f>$E$2*(C2/100)</f>
        <v>1.3422208800000002</v>
      </c>
      <c r="G2">
        <v>26.981539000000001</v>
      </c>
      <c r="H2">
        <f>(F2/G2)*6.0221408E+23</f>
        <v>2.9957680042120296E+22</v>
      </c>
      <c r="I2">
        <f>H2/$H$13</f>
        <v>4.720578993057023E-2</v>
      </c>
    </row>
    <row r="3" spans="1:9" x14ac:dyDescent="0.2">
      <c r="A3" t="s">
        <v>3</v>
      </c>
      <c r="B3">
        <v>20</v>
      </c>
      <c r="C3">
        <v>9.5399999999999991</v>
      </c>
      <c r="F3">
        <f t="shared" ref="F3:F12" si="0">$E$2*(C3/100)</f>
        <v>2.1199978799999997</v>
      </c>
      <c r="G3">
        <v>40.078000000000003</v>
      </c>
      <c r="H3">
        <f t="shared" ref="H3:H12" si="1">(F3/G3)*6.0221408E+23</f>
        <v>3.185519668910999E+22</v>
      </c>
      <c r="I3">
        <f t="shared" ref="I3:I12" si="2">H3/$H$13</f>
        <v>5.0195800241836508E-2</v>
      </c>
    </row>
    <row r="4" spans="1:9" x14ac:dyDescent="0.2">
      <c r="A4" t="s">
        <v>4</v>
      </c>
      <c r="B4">
        <v>26</v>
      </c>
      <c r="C4">
        <v>2.54</v>
      </c>
      <c r="F4">
        <f t="shared" si="0"/>
        <v>0.56444388000000001</v>
      </c>
      <c r="G4">
        <v>55.844999999999999</v>
      </c>
      <c r="H4">
        <f t="shared" si="1"/>
        <v>6.0867768270360895E+21</v>
      </c>
      <c r="I4">
        <f t="shared" si="2"/>
        <v>9.5912336284833428E-3</v>
      </c>
    </row>
    <row r="5" spans="1:9" x14ac:dyDescent="0.2">
      <c r="A5" t="s">
        <v>5</v>
      </c>
      <c r="B5">
        <v>19</v>
      </c>
      <c r="C5">
        <v>1.76</v>
      </c>
      <c r="F5">
        <f t="shared" si="0"/>
        <v>0.39111072000000002</v>
      </c>
      <c r="G5">
        <v>39.098300000000002</v>
      </c>
      <c r="H5">
        <f t="shared" si="1"/>
        <v>6.0241080155131452E+21</v>
      </c>
      <c r="I5">
        <f t="shared" si="2"/>
        <v>9.492483299759916E-3</v>
      </c>
    </row>
    <row r="6" spans="1:9" x14ac:dyDescent="0.2">
      <c r="A6" t="s">
        <v>6</v>
      </c>
      <c r="B6">
        <v>12</v>
      </c>
      <c r="C6">
        <v>1.18</v>
      </c>
      <c r="F6">
        <f t="shared" si="0"/>
        <v>0.26222195999999998</v>
      </c>
      <c r="G6">
        <v>24.305</v>
      </c>
      <c r="H6">
        <f t="shared" si="1"/>
        <v>6.4971716271218591E+21</v>
      </c>
      <c r="I6">
        <f t="shared" si="2"/>
        <v>1.023791290051672E-2</v>
      </c>
    </row>
    <row r="7" spans="1:9" x14ac:dyDescent="0.2">
      <c r="A7" t="s">
        <v>7</v>
      </c>
      <c r="B7">
        <v>25</v>
      </c>
      <c r="C7">
        <v>0.37</v>
      </c>
      <c r="F7">
        <f t="shared" si="0"/>
        <v>8.2222140000000013E-2</v>
      </c>
      <c r="G7">
        <v>54.938043999999998</v>
      </c>
      <c r="H7">
        <f t="shared" si="1"/>
        <v>9.0129401759791828E+20</v>
      </c>
      <c r="I7">
        <f t="shared" si="2"/>
        <v>1.4202133142682343E-3</v>
      </c>
    </row>
    <row r="8" spans="1:9" x14ac:dyDescent="0.2">
      <c r="A8" t="s">
        <v>8</v>
      </c>
      <c r="B8">
        <v>11</v>
      </c>
      <c r="C8">
        <v>2.25</v>
      </c>
      <c r="F8">
        <f t="shared" si="0"/>
        <v>0.49999949999999999</v>
      </c>
      <c r="G8">
        <v>22.989768999999999</v>
      </c>
      <c r="H8">
        <f t="shared" si="1"/>
        <v>1.3097423418780763E+22</v>
      </c>
      <c r="I8">
        <f t="shared" si="2"/>
        <v>2.063825428636017E-2</v>
      </c>
    </row>
    <row r="9" spans="1:9" x14ac:dyDescent="0.2">
      <c r="A9" t="s">
        <v>9</v>
      </c>
      <c r="B9">
        <v>14</v>
      </c>
      <c r="C9">
        <v>27.9</v>
      </c>
      <c r="F9">
        <f t="shared" si="0"/>
        <v>6.1999937999999997</v>
      </c>
      <c r="G9">
        <v>28.0855</v>
      </c>
      <c r="H9">
        <f t="shared" si="1"/>
        <v>1.3294132425175638E+23</v>
      </c>
      <c r="I9">
        <f t="shared" si="2"/>
        <v>0.20948218342998465</v>
      </c>
    </row>
    <row r="10" spans="1:9" x14ac:dyDescent="0.2">
      <c r="A10" t="s">
        <v>10</v>
      </c>
      <c r="B10">
        <v>1</v>
      </c>
      <c r="C10">
        <v>0.04</v>
      </c>
      <c r="F10">
        <f t="shared" si="0"/>
        <v>8.88888E-3</v>
      </c>
      <c r="G10">
        <v>1.0078400000000001</v>
      </c>
      <c r="H10">
        <f t="shared" si="1"/>
        <v>5.3113675696840764E+21</v>
      </c>
      <c r="I10">
        <f t="shared" si="2"/>
        <v>8.3693831226593299E-3</v>
      </c>
    </row>
    <row r="11" spans="1:9" x14ac:dyDescent="0.2">
      <c r="A11" t="s">
        <v>11</v>
      </c>
      <c r="B11">
        <v>6</v>
      </c>
      <c r="C11">
        <v>0.04</v>
      </c>
      <c r="F11">
        <f t="shared" si="0"/>
        <v>8.88888E-3</v>
      </c>
      <c r="G11">
        <v>12.010999999999999</v>
      </c>
      <c r="H11">
        <f t="shared" si="1"/>
        <v>4.4567552172428611E+20</v>
      </c>
      <c r="I11">
        <f t="shared" si="2"/>
        <v>7.022728404246925E-4</v>
      </c>
    </row>
    <row r="12" spans="1:9" x14ac:dyDescent="0.2">
      <c r="A12" t="s">
        <v>12</v>
      </c>
      <c r="B12">
        <v>8</v>
      </c>
      <c r="C12">
        <v>48</v>
      </c>
      <c r="F12">
        <f t="shared" si="0"/>
        <v>10.666656</v>
      </c>
      <c r="G12">
        <v>15.999000000000001</v>
      </c>
      <c r="H12">
        <f t="shared" si="1"/>
        <v>4.0150074565388331E+23</v>
      </c>
      <c r="I12">
        <f t="shared" si="2"/>
        <v>0.63266447300513629</v>
      </c>
    </row>
    <row r="13" spans="1:9" s="3" customFormat="1" x14ac:dyDescent="0.2">
      <c r="A13" s="3" t="s">
        <v>14</v>
      </c>
      <c r="C13" s="3">
        <f>SUM(C2:C12)</f>
        <v>99.66</v>
      </c>
      <c r="F13" s="3">
        <f>SUM(F2:F12)</f>
        <v>22.146644520000002</v>
      </c>
      <c r="H13" s="3">
        <f>SUM(H2:H12)</f>
        <v>6.3461876363432809E+23</v>
      </c>
      <c r="I13" s="3">
        <f>SUM(I2:I12)</f>
        <v>1</v>
      </c>
    </row>
    <row r="16" spans="1:9" x14ac:dyDescent="0.2">
      <c r="A16" t="s">
        <v>17</v>
      </c>
    </row>
    <row r="17" spans="1:2" x14ac:dyDescent="0.2">
      <c r="A17" t="s">
        <v>18</v>
      </c>
    </row>
    <row r="21" spans="1:2" s="4" customFormat="1" x14ac:dyDescent="0.2">
      <c r="A21" s="4" t="s">
        <v>0</v>
      </c>
      <c r="B21" s="4" t="s">
        <v>22</v>
      </c>
    </row>
    <row r="22" spans="1:2" x14ac:dyDescent="0.2">
      <c r="A22">
        <v>1</v>
      </c>
      <c r="B22">
        <v>8.3693831226593299E-3</v>
      </c>
    </row>
    <row r="23" spans="1:2" x14ac:dyDescent="0.2">
      <c r="A23">
        <v>6</v>
      </c>
      <c r="B23">
        <v>7.022728404246925E-4</v>
      </c>
    </row>
    <row r="24" spans="1:2" x14ac:dyDescent="0.2">
      <c r="A24">
        <v>8</v>
      </c>
      <c r="B24">
        <v>0.63266447300513629</v>
      </c>
    </row>
    <row r="25" spans="1:2" x14ac:dyDescent="0.2">
      <c r="A25">
        <v>11</v>
      </c>
      <c r="B25">
        <v>2.063825428636017E-2</v>
      </c>
    </row>
    <row r="26" spans="1:2" x14ac:dyDescent="0.2">
      <c r="A26">
        <v>12</v>
      </c>
      <c r="B26">
        <v>1.023791290051672E-2</v>
      </c>
    </row>
    <row r="27" spans="1:2" x14ac:dyDescent="0.2">
      <c r="A27">
        <v>13</v>
      </c>
      <c r="B27">
        <v>4.720578993057023E-2</v>
      </c>
    </row>
    <row r="28" spans="1:2" x14ac:dyDescent="0.2">
      <c r="A28">
        <v>14</v>
      </c>
      <c r="B28">
        <v>0.20948218342998465</v>
      </c>
    </row>
    <row r="29" spans="1:2" x14ac:dyDescent="0.2">
      <c r="A29">
        <v>19</v>
      </c>
      <c r="B29">
        <v>9.492483299759916E-3</v>
      </c>
    </row>
    <row r="30" spans="1:2" x14ac:dyDescent="0.2">
      <c r="A30">
        <v>20</v>
      </c>
      <c r="B30">
        <v>5.0195800241836508E-2</v>
      </c>
    </row>
    <row r="31" spans="1:2" x14ac:dyDescent="0.2">
      <c r="A31">
        <v>25</v>
      </c>
      <c r="B31">
        <v>1.4202133142682343E-3</v>
      </c>
    </row>
    <row r="32" spans="1:2" x14ac:dyDescent="0.2">
      <c r="A32">
        <v>26</v>
      </c>
      <c r="B32">
        <v>9.5912336284833428E-3</v>
      </c>
    </row>
  </sheetData>
  <sortState xmlns:xlrd2="http://schemas.microsoft.com/office/spreadsheetml/2017/richdata2" ref="A22:B32">
    <sortCondition ref="A22:A3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89027-C8C3-1B4E-B23A-0C8C2B287B0A}">
  <dimension ref="A1:E13"/>
  <sheetViews>
    <sheetView zoomScale="101" workbookViewId="0">
      <selection activeCell="B2" sqref="B2"/>
    </sheetView>
  </sheetViews>
  <sheetFormatPr baseColWidth="10" defaultRowHeight="16" x14ac:dyDescent="0.2"/>
  <cols>
    <col min="1" max="2" width="21.5" customWidth="1"/>
    <col min="3" max="3" width="21.6640625" customWidth="1"/>
    <col min="4" max="4" width="21.5" style="1" customWidth="1"/>
    <col min="5" max="5" width="21.6640625" style="7" customWidth="1"/>
    <col min="6" max="6" width="29.33203125" customWidth="1"/>
    <col min="7" max="7" width="21.83203125" customWidth="1"/>
    <col min="8" max="8" width="24" customWidth="1"/>
    <col min="9" max="9" width="32.5" customWidth="1"/>
  </cols>
  <sheetData>
    <row r="1" spans="1:5" s="4" customFormat="1" x14ac:dyDescent="0.2">
      <c r="A1" s="4" t="s">
        <v>0</v>
      </c>
      <c r="B1" s="4" t="s">
        <v>22</v>
      </c>
      <c r="C1" s="4" t="s">
        <v>23</v>
      </c>
      <c r="D1" s="9" t="s">
        <v>24</v>
      </c>
      <c r="E1" s="6" t="s">
        <v>25</v>
      </c>
    </row>
    <row r="2" spans="1:5" x14ac:dyDescent="0.2">
      <c r="A2">
        <v>1</v>
      </c>
      <c r="B2" s="1">
        <v>4.0000000000000002E-4</v>
      </c>
      <c r="C2" s="1">
        <f>B2/$B$13</f>
        <v>8.4355084291817973E-3</v>
      </c>
      <c r="D2" s="1">
        <v>8.3693831226593299E-3</v>
      </c>
      <c r="E2" s="7">
        <f>((C2-D2)/C2)*100</f>
        <v>0.78389236496656745</v>
      </c>
    </row>
    <row r="3" spans="1:5" x14ac:dyDescent="0.2">
      <c r="A3">
        <v>6</v>
      </c>
      <c r="B3" s="1">
        <v>3.3300000000000003E-5</v>
      </c>
      <c r="C3" s="1">
        <f t="shared" ref="C3:C12" si="0">B3/$B$13</f>
        <v>7.0225607672938463E-4</v>
      </c>
      <c r="D3" s="1">
        <v>7.022728404246925E-4</v>
      </c>
      <c r="E3" s="7">
        <f t="shared" ref="E3:E12" si="1">((C3-D3)/C3)*100</f>
        <v>-2.3871200069848679E-3</v>
      </c>
    </row>
    <row r="4" spans="1:5" x14ac:dyDescent="0.2">
      <c r="A4">
        <v>8</v>
      </c>
      <c r="B4" s="1">
        <v>0.03</v>
      </c>
      <c r="C4" s="1">
        <f t="shared" si="0"/>
        <v>0.63266313218863479</v>
      </c>
      <c r="D4" s="1">
        <v>0.63266447300513629</v>
      </c>
      <c r="E4" s="7">
        <f t="shared" si="1"/>
        <v>-2.1193213785912393E-4</v>
      </c>
    </row>
    <row r="5" spans="1:5" x14ac:dyDescent="0.2">
      <c r="A5">
        <v>11</v>
      </c>
      <c r="B5" s="1">
        <v>9.7799999999999992E-4</v>
      </c>
      <c r="C5" s="1">
        <f t="shared" si="0"/>
        <v>2.0624818109349491E-2</v>
      </c>
      <c r="D5" s="1">
        <v>2.063825428636017E-2</v>
      </c>
      <c r="E5" s="7">
        <f t="shared" si="1"/>
        <v>-6.5145675173679446E-2</v>
      </c>
    </row>
    <row r="6" spans="1:5" x14ac:dyDescent="0.2">
      <c r="A6">
        <v>12</v>
      </c>
      <c r="B6" s="1">
        <v>4.86E-4</v>
      </c>
      <c r="C6" s="1">
        <f t="shared" si="0"/>
        <v>1.0249142741455884E-2</v>
      </c>
      <c r="D6" s="1">
        <v>1.023791290051672E-2</v>
      </c>
      <c r="E6" s="7">
        <f t="shared" si="1"/>
        <v>0.10956858756333754</v>
      </c>
    </row>
    <row r="7" spans="1:5" x14ac:dyDescent="0.2">
      <c r="A7">
        <v>13</v>
      </c>
      <c r="B7" s="1">
        <v>2.2399999999999998E-3</v>
      </c>
      <c r="C7" s="1">
        <f t="shared" si="0"/>
        <v>4.7238847203418061E-2</v>
      </c>
      <c r="D7" s="1">
        <v>4.720578993057023E-2</v>
      </c>
      <c r="E7" s="7">
        <f t="shared" si="1"/>
        <v>6.9978999922417115E-2</v>
      </c>
    </row>
    <row r="8" spans="1:5" x14ac:dyDescent="0.2">
      <c r="A8">
        <v>14</v>
      </c>
      <c r="B8" s="1">
        <v>9.9299999999999996E-3</v>
      </c>
      <c r="C8" s="1">
        <f t="shared" si="0"/>
        <v>0.2094114967544381</v>
      </c>
      <c r="D8" s="1">
        <v>0.20948218342998465</v>
      </c>
      <c r="E8" s="7">
        <f t="shared" si="1"/>
        <v>-3.3754916345132106E-2</v>
      </c>
    </row>
    <row r="9" spans="1:5" x14ac:dyDescent="0.2">
      <c r="A9">
        <v>19</v>
      </c>
      <c r="B9" s="1">
        <v>4.4999999999999999E-4</v>
      </c>
      <c r="C9" s="1">
        <f t="shared" si="0"/>
        <v>9.4899469828295217E-3</v>
      </c>
      <c r="D9" s="1">
        <v>9.492483299759916E-3</v>
      </c>
      <c r="E9" s="7">
        <f t="shared" si="1"/>
        <v>-2.6726355110132115E-2</v>
      </c>
    </row>
    <row r="10" spans="1:5" x14ac:dyDescent="0.2">
      <c r="A10">
        <v>20</v>
      </c>
      <c r="B10" s="1">
        <v>2.3800000000000002E-3</v>
      </c>
      <c r="C10" s="1">
        <f t="shared" si="0"/>
        <v>5.0191275153631698E-2</v>
      </c>
      <c r="D10" s="1">
        <v>5.0195800241836508E-2</v>
      </c>
      <c r="E10" s="7">
        <f t="shared" si="1"/>
        <v>-9.0156868717896441E-3</v>
      </c>
    </row>
    <row r="11" spans="1:5" x14ac:dyDescent="0.2">
      <c r="A11">
        <v>25</v>
      </c>
      <c r="B11" s="1">
        <v>6.7299999999999996E-5</v>
      </c>
      <c r="C11" s="1">
        <f t="shared" si="0"/>
        <v>1.4192742932098372E-3</v>
      </c>
      <c r="D11" s="1">
        <v>1.4202133142682343E-3</v>
      </c>
      <c r="E11" s="7">
        <f t="shared" si="1"/>
        <v>-6.6162056403730837E-2</v>
      </c>
    </row>
    <row r="12" spans="1:5" x14ac:dyDescent="0.2">
      <c r="A12">
        <v>26</v>
      </c>
      <c r="B12" s="1">
        <v>4.5399999999999998E-4</v>
      </c>
      <c r="C12" s="1">
        <f t="shared" si="0"/>
        <v>9.5743020671213395E-3</v>
      </c>
      <c r="D12" s="1">
        <v>9.5912336284833428E-3</v>
      </c>
      <c r="E12" s="7">
        <f t="shared" si="1"/>
        <v>-0.17684381841416075</v>
      </c>
    </row>
    <row r="13" spans="1:5" s="3" customFormat="1" x14ac:dyDescent="0.2">
      <c r="A13" s="3" t="s">
        <v>14</v>
      </c>
      <c r="B13" s="5">
        <f>SUM(B2:B12)</f>
        <v>4.7418600000000005E-2</v>
      </c>
      <c r="D13" s="5"/>
      <c r="E13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17FC4-E926-2C49-9B03-6A0A2D04B16C}">
  <dimension ref="A1:I32"/>
  <sheetViews>
    <sheetView zoomScale="101" workbookViewId="0">
      <selection activeCell="D29" sqref="D29"/>
    </sheetView>
  </sheetViews>
  <sheetFormatPr baseColWidth="10" defaultRowHeight="16" x14ac:dyDescent="0.2"/>
  <cols>
    <col min="1" max="2" width="21.5" customWidth="1"/>
    <col min="3" max="3" width="21.6640625" customWidth="1"/>
    <col min="4" max="4" width="21.5" customWidth="1"/>
    <col min="5" max="5" width="21.6640625" customWidth="1"/>
    <col min="6" max="6" width="29.33203125" customWidth="1"/>
    <col min="7" max="7" width="21.83203125" customWidth="1"/>
    <col min="8" max="8" width="24" customWidth="1"/>
    <col min="9" max="9" width="32.5" customWidth="1"/>
  </cols>
  <sheetData>
    <row r="1" spans="1:9" s="2" customFormat="1" x14ac:dyDescent="0.2">
      <c r="A1" s="2" t="s">
        <v>1</v>
      </c>
      <c r="B1" s="2" t="s">
        <v>0</v>
      </c>
      <c r="C1" s="2" t="s">
        <v>13</v>
      </c>
      <c r="D1" s="2" t="s">
        <v>16</v>
      </c>
      <c r="E1" s="2" t="s">
        <v>15</v>
      </c>
      <c r="F1" s="2" t="s">
        <v>19</v>
      </c>
      <c r="G1" s="2" t="s">
        <v>20</v>
      </c>
      <c r="H1" s="2" t="s">
        <v>21</v>
      </c>
      <c r="I1" s="2" t="s">
        <v>22</v>
      </c>
    </row>
    <row r="2" spans="1:9" x14ac:dyDescent="0.2">
      <c r="A2" t="s">
        <v>2</v>
      </c>
      <c r="B2">
        <v>13</v>
      </c>
      <c r="C2">
        <v>6.04</v>
      </c>
      <c r="D2">
        <v>2222.2199999999998</v>
      </c>
      <c r="E2">
        <f>D2*(1000)*(1/100000)</f>
        <v>22.222200000000001</v>
      </c>
      <c r="F2">
        <f>$E$2*(C2/100)</f>
        <v>1.3422208800000002</v>
      </c>
      <c r="G2">
        <v>26.981539000000001</v>
      </c>
      <c r="H2">
        <f>(F2/G2)*6.0221408E+23</f>
        <v>2.9957680042120296E+22</v>
      </c>
      <c r="I2">
        <f>H2/$H$13</f>
        <v>4.720578993057023E-2</v>
      </c>
    </row>
    <row r="3" spans="1:9" x14ac:dyDescent="0.2">
      <c r="A3" t="s">
        <v>3</v>
      </c>
      <c r="B3">
        <v>20</v>
      </c>
      <c r="C3">
        <v>9.5399999999999991</v>
      </c>
      <c r="F3">
        <f t="shared" ref="F3:F12" si="0">$E$2*(C3/100)</f>
        <v>2.1199978799999997</v>
      </c>
      <c r="G3">
        <v>40.078000000000003</v>
      </c>
      <c r="H3">
        <f t="shared" ref="H3:H12" si="1">(F3/G3)*6.0221408E+23</f>
        <v>3.185519668910999E+22</v>
      </c>
      <c r="I3">
        <f t="shared" ref="I3:I12" si="2">H3/$H$13</f>
        <v>5.0195800241836508E-2</v>
      </c>
    </row>
    <row r="4" spans="1:9" x14ac:dyDescent="0.2">
      <c r="A4" t="s">
        <v>4</v>
      </c>
      <c r="B4">
        <v>26</v>
      </c>
      <c r="C4">
        <v>2.54</v>
      </c>
      <c r="F4">
        <f t="shared" si="0"/>
        <v>0.56444388000000001</v>
      </c>
      <c r="G4">
        <v>55.844999999999999</v>
      </c>
      <c r="H4">
        <f t="shared" si="1"/>
        <v>6.0867768270360895E+21</v>
      </c>
      <c r="I4">
        <f t="shared" si="2"/>
        <v>9.5912336284833428E-3</v>
      </c>
    </row>
    <row r="5" spans="1:9" x14ac:dyDescent="0.2">
      <c r="A5" t="s">
        <v>5</v>
      </c>
      <c r="B5">
        <v>19</v>
      </c>
      <c r="C5">
        <v>1.76</v>
      </c>
      <c r="F5">
        <f t="shared" si="0"/>
        <v>0.39111072000000002</v>
      </c>
      <c r="G5">
        <v>39.098300000000002</v>
      </c>
      <c r="H5">
        <f t="shared" si="1"/>
        <v>6.0241080155131452E+21</v>
      </c>
      <c r="I5">
        <f t="shared" si="2"/>
        <v>9.492483299759916E-3</v>
      </c>
    </row>
    <row r="6" spans="1:9" x14ac:dyDescent="0.2">
      <c r="A6" t="s">
        <v>6</v>
      </c>
      <c r="B6">
        <v>12</v>
      </c>
      <c r="C6">
        <v>1.18</v>
      </c>
      <c r="F6">
        <f t="shared" si="0"/>
        <v>0.26222195999999998</v>
      </c>
      <c r="G6">
        <v>24.305</v>
      </c>
      <c r="H6">
        <f t="shared" si="1"/>
        <v>6.4971716271218591E+21</v>
      </c>
      <c r="I6">
        <f t="shared" si="2"/>
        <v>1.023791290051672E-2</v>
      </c>
    </row>
    <row r="7" spans="1:9" x14ac:dyDescent="0.2">
      <c r="A7" t="s">
        <v>7</v>
      </c>
      <c r="B7">
        <v>25</v>
      </c>
      <c r="C7">
        <v>0.37</v>
      </c>
      <c r="F7">
        <f t="shared" si="0"/>
        <v>8.2222140000000013E-2</v>
      </c>
      <c r="G7">
        <v>54.938043999999998</v>
      </c>
      <c r="H7">
        <f t="shared" si="1"/>
        <v>9.0129401759791828E+20</v>
      </c>
      <c r="I7">
        <f t="shared" si="2"/>
        <v>1.4202133142682343E-3</v>
      </c>
    </row>
    <row r="8" spans="1:9" x14ac:dyDescent="0.2">
      <c r="A8" t="s">
        <v>8</v>
      </c>
      <c r="B8">
        <v>11</v>
      </c>
      <c r="C8">
        <v>2.25</v>
      </c>
      <c r="F8">
        <f t="shared" si="0"/>
        <v>0.49999949999999999</v>
      </c>
      <c r="G8">
        <v>22.989768999999999</v>
      </c>
      <c r="H8">
        <f t="shared" si="1"/>
        <v>1.3097423418780763E+22</v>
      </c>
      <c r="I8">
        <f t="shared" si="2"/>
        <v>2.063825428636017E-2</v>
      </c>
    </row>
    <row r="9" spans="1:9" x14ac:dyDescent="0.2">
      <c r="A9" t="s">
        <v>9</v>
      </c>
      <c r="B9">
        <v>14</v>
      </c>
      <c r="C9">
        <v>27.9</v>
      </c>
      <c r="F9">
        <f t="shared" si="0"/>
        <v>6.1999937999999997</v>
      </c>
      <c r="G9">
        <v>28.0855</v>
      </c>
      <c r="H9">
        <f t="shared" si="1"/>
        <v>1.3294132425175638E+23</v>
      </c>
      <c r="I9">
        <f t="shared" si="2"/>
        <v>0.20948218342998465</v>
      </c>
    </row>
    <row r="10" spans="1:9" x14ac:dyDescent="0.2">
      <c r="A10" t="s">
        <v>10</v>
      </c>
      <c r="B10">
        <v>1</v>
      </c>
      <c r="C10">
        <v>0.04</v>
      </c>
      <c r="F10">
        <f t="shared" si="0"/>
        <v>8.88888E-3</v>
      </c>
      <c r="G10">
        <v>1.0078400000000001</v>
      </c>
      <c r="H10">
        <f t="shared" si="1"/>
        <v>5.3113675696840764E+21</v>
      </c>
      <c r="I10">
        <f t="shared" si="2"/>
        <v>8.3693831226593299E-3</v>
      </c>
    </row>
    <row r="11" spans="1:9" x14ac:dyDescent="0.2">
      <c r="A11" t="s">
        <v>11</v>
      </c>
      <c r="B11">
        <v>6</v>
      </c>
      <c r="C11">
        <v>0.04</v>
      </c>
      <c r="F11">
        <f t="shared" si="0"/>
        <v>8.88888E-3</v>
      </c>
      <c r="G11">
        <v>12.010999999999999</v>
      </c>
      <c r="H11">
        <f t="shared" si="1"/>
        <v>4.4567552172428611E+20</v>
      </c>
      <c r="I11">
        <f t="shared" si="2"/>
        <v>7.022728404246925E-4</v>
      </c>
    </row>
    <row r="12" spans="1:9" x14ac:dyDescent="0.2">
      <c r="A12" t="s">
        <v>12</v>
      </c>
      <c r="B12">
        <v>8</v>
      </c>
      <c r="C12">
        <v>48</v>
      </c>
      <c r="F12">
        <f t="shared" si="0"/>
        <v>10.666656</v>
      </c>
      <c r="G12">
        <v>15.999000000000001</v>
      </c>
      <c r="H12">
        <f t="shared" si="1"/>
        <v>4.0150074565388331E+23</v>
      </c>
      <c r="I12">
        <f t="shared" si="2"/>
        <v>0.63266447300513629</v>
      </c>
    </row>
    <row r="13" spans="1:9" s="3" customFormat="1" x14ac:dyDescent="0.2">
      <c r="A13" s="3" t="s">
        <v>14</v>
      </c>
      <c r="C13" s="3">
        <f>SUM(C2:C12)</f>
        <v>99.66</v>
      </c>
      <c r="F13" s="3">
        <f>SUM(F2:F12)</f>
        <v>22.146644520000002</v>
      </c>
      <c r="H13" s="3">
        <f>SUM(H2:H12)</f>
        <v>6.3461876363432809E+23</v>
      </c>
      <c r="I13" s="3">
        <f>SUM(I2:I12)</f>
        <v>1</v>
      </c>
    </row>
    <row r="16" spans="1:9" x14ac:dyDescent="0.2">
      <c r="A16" t="s">
        <v>17</v>
      </c>
    </row>
    <row r="17" spans="1:2" x14ac:dyDescent="0.2">
      <c r="A17" t="s">
        <v>18</v>
      </c>
    </row>
    <row r="21" spans="1:2" s="4" customFormat="1" x14ac:dyDescent="0.2">
      <c r="A21" s="4" t="s">
        <v>0</v>
      </c>
      <c r="B21" s="4" t="s">
        <v>22</v>
      </c>
    </row>
    <row r="22" spans="1:2" x14ac:dyDescent="0.2">
      <c r="A22">
        <v>1</v>
      </c>
      <c r="B22">
        <v>8.3693831226593299E-3</v>
      </c>
    </row>
    <row r="23" spans="1:2" x14ac:dyDescent="0.2">
      <c r="A23">
        <v>6</v>
      </c>
      <c r="B23">
        <v>7.022728404246925E-4</v>
      </c>
    </row>
    <row r="24" spans="1:2" x14ac:dyDescent="0.2">
      <c r="A24">
        <v>8</v>
      </c>
      <c r="B24">
        <v>0.63266447300513629</v>
      </c>
    </row>
    <row r="25" spans="1:2" x14ac:dyDescent="0.2">
      <c r="A25">
        <v>11</v>
      </c>
      <c r="B25">
        <v>2.063825428636017E-2</v>
      </c>
    </row>
    <row r="26" spans="1:2" x14ac:dyDescent="0.2">
      <c r="A26">
        <v>12</v>
      </c>
      <c r="B26">
        <v>1.023791290051672E-2</v>
      </c>
    </row>
    <row r="27" spans="1:2" x14ac:dyDescent="0.2">
      <c r="A27">
        <v>13</v>
      </c>
      <c r="B27">
        <v>4.720578993057023E-2</v>
      </c>
    </row>
    <row r="28" spans="1:2" x14ac:dyDescent="0.2">
      <c r="A28">
        <v>14</v>
      </c>
      <c r="B28">
        <v>0.20948218342998465</v>
      </c>
    </row>
    <row r="29" spans="1:2" x14ac:dyDescent="0.2">
      <c r="A29">
        <v>19</v>
      </c>
      <c r="B29">
        <v>9.492483299759916E-3</v>
      </c>
    </row>
    <row r="30" spans="1:2" x14ac:dyDescent="0.2">
      <c r="A30">
        <v>20</v>
      </c>
      <c r="B30">
        <v>5.0195800241836508E-2</v>
      </c>
    </row>
    <row r="31" spans="1:2" x14ac:dyDescent="0.2">
      <c r="A31">
        <v>25</v>
      </c>
      <c r="B31">
        <v>1.4202133142682343E-3</v>
      </c>
    </row>
    <row r="32" spans="1:2" x14ac:dyDescent="0.2">
      <c r="A32">
        <v>26</v>
      </c>
      <c r="B32">
        <v>9.5912336284833428E-3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33B61-36A1-4C4B-B35C-C40FECD0EA60}">
  <dimension ref="A1:E15"/>
  <sheetViews>
    <sheetView tabSelected="1" workbookViewId="0">
      <selection activeCell="C26" sqref="C26"/>
    </sheetView>
  </sheetViews>
  <sheetFormatPr baseColWidth="10" defaultRowHeight="16" x14ac:dyDescent="0.2"/>
  <cols>
    <col min="3" max="3" width="35.6640625" customWidth="1"/>
    <col min="5" max="5" width="17.6640625" customWidth="1"/>
  </cols>
  <sheetData>
    <row r="1" spans="1:5" s="11" customFormat="1" x14ac:dyDescent="0.2">
      <c r="A1" s="11" t="s">
        <v>26</v>
      </c>
    </row>
    <row r="2" spans="1:5" s="10" customFormat="1" ht="51" x14ac:dyDescent="0.2">
      <c r="A2" s="10" t="s">
        <v>1</v>
      </c>
      <c r="B2" s="10" t="s">
        <v>27</v>
      </c>
      <c r="C2" s="12" t="s">
        <v>29</v>
      </c>
      <c r="E2" s="10" t="s">
        <v>28</v>
      </c>
    </row>
    <row r="3" spans="1:5" x14ac:dyDescent="0.2">
      <c r="A3" t="s">
        <v>2</v>
      </c>
      <c r="B3">
        <v>27</v>
      </c>
      <c r="C3">
        <v>2.9660000000000002</v>
      </c>
      <c r="E3">
        <v>1</v>
      </c>
    </row>
    <row r="4" spans="1:5" x14ac:dyDescent="0.2">
      <c r="A4" t="s">
        <v>3</v>
      </c>
      <c r="B4">
        <v>40</v>
      </c>
      <c r="C4">
        <v>2.7010000000000001</v>
      </c>
      <c r="E4">
        <v>0.96940999999999999</v>
      </c>
    </row>
    <row r="5" spans="1:5" x14ac:dyDescent="0.2">
      <c r="A5" t="s">
        <v>4</v>
      </c>
    </row>
    <row r="6" spans="1:5" x14ac:dyDescent="0.2">
      <c r="A6" t="s">
        <v>5</v>
      </c>
    </row>
    <row r="7" spans="1:5" x14ac:dyDescent="0.2">
      <c r="A7" t="s">
        <v>6</v>
      </c>
    </row>
    <row r="8" spans="1:5" x14ac:dyDescent="0.2">
      <c r="A8" t="s">
        <v>7</v>
      </c>
    </row>
    <row r="9" spans="1:5" x14ac:dyDescent="0.2">
      <c r="A9" t="s">
        <v>8</v>
      </c>
    </row>
    <row r="10" spans="1:5" x14ac:dyDescent="0.2">
      <c r="A10" t="s">
        <v>9</v>
      </c>
    </row>
    <row r="11" spans="1:5" x14ac:dyDescent="0.2">
      <c r="A11" t="s">
        <v>10</v>
      </c>
    </row>
    <row r="12" spans="1:5" x14ac:dyDescent="0.2">
      <c r="A12" t="s">
        <v>11</v>
      </c>
    </row>
    <row r="13" spans="1:5" x14ac:dyDescent="0.2">
      <c r="A13" t="s">
        <v>12</v>
      </c>
    </row>
    <row r="15" spans="1:5" s="11" customFormat="1" x14ac:dyDescent="0.2">
      <c r="A15" s="11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Shotcrete Density</vt:lpstr>
      <vt:lpstr>Shotcrete Hang</vt:lpstr>
      <vt:lpstr>Norite</vt:lpstr>
      <vt:lpstr>Attenuation Coefficients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Villano, Anthony N</dc:creator>
  <cp:lastModifiedBy>Villano, Anthony N</cp:lastModifiedBy>
  <dcterms:created xsi:type="dcterms:W3CDTF">2023-05-26T17:38:34Z</dcterms:created>
  <dcterms:modified xsi:type="dcterms:W3CDTF">2025-06-17T20:33:18Z</dcterms:modified>
</cp:coreProperties>
</file>