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75" windowWidth="18975" windowHeight="11445" tabRatio="720"/>
  </bookViews>
  <sheets>
    <sheet name="Voorwerpen&amp;Kosten" sheetId="1" r:id="rId1"/>
    <sheet name="Bouwplan Bovenverdieping" sheetId="2" r:id="rId2"/>
    <sheet name="Bouwplan Begane Grond" sheetId="3" r:id="rId3"/>
    <sheet name="Bouwplan Dungeon" sheetId="4" r:id="rId4"/>
  </sheets>
  <calcPr calcId="125725"/>
</workbook>
</file>

<file path=xl/calcChain.xml><?xml version="1.0" encoding="utf-8"?>
<calcChain xmlns="http://schemas.openxmlformats.org/spreadsheetml/2006/main">
  <c r="B7" i="1"/>
  <c r="C7"/>
  <c r="B15"/>
  <c r="B11"/>
  <c r="B6"/>
  <c r="B5"/>
  <c r="B14"/>
  <c r="B10"/>
  <c r="F13"/>
  <c r="B9"/>
  <c r="C9"/>
  <c r="R26"/>
  <c r="R29"/>
  <c r="R33"/>
  <c r="R32"/>
  <c r="R46"/>
  <c r="R45"/>
  <c r="R49"/>
  <c r="R47"/>
  <c r="R44"/>
  <c r="R43"/>
  <c r="R42"/>
  <c r="R37"/>
  <c r="R21"/>
  <c r="R17"/>
  <c r="R15"/>
  <c r="R11"/>
  <c r="R10"/>
  <c r="R8"/>
  <c r="B13"/>
  <c r="B17"/>
  <c r="F115"/>
  <c r="F122"/>
  <c r="F120"/>
  <c r="F119"/>
  <c r="F118"/>
  <c r="F117"/>
  <c r="F116"/>
  <c r="F112"/>
  <c r="F111"/>
  <c r="F110"/>
  <c r="F109"/>
  <c r="F108"/>
  <c r="F107"/>
  <c r="F105"/>
  <c r="F104"/>
  <c r="F103"/>
  <c r="F101"/>
  <c r="F99"/>
  <c r="F98"/>
  <c r="F96"/>
  <c r="F95"/>
  <c r="F88"/>
  <c r="F79"/>
  <c r="F73"/>
  <c r="F64"/>
  <c r="F70"/>
  <c r="F69"/>
  <c r="F66"/>
  <c r="F65"/>
  <c r="F56"/>
  <c r="F59"/>
  <c r="F58"/>
  <c r="F57"/>
  <c r="F49"/>
  <c r="F47"/>
  <c r="F43"/>
  <c r="F40"/>
  <c r="F35"/>
  <c r="F26"/>
  <c r="F30"/>
  <c r="F31"/>
  <c r="C17"/>
  <c r="C14"/>
  <c r="C13"/>
  <c r="C10"/>
  <c r="C6" s="1"/>
  <c r="L45"/>
  <c r="L51"/>
  <c r="L49"/>
  <c r="L48"/>
  <c r="L41"/>
  <c r="L40"/>
  <c r="L39"/>
  <c r="L38"/>
  <c r="L34"/>
  <c r="L31"/>
  <c r="L29"/>
  <c r="L24"/>
  <c r="L19"/>
  <c r="L18"/>
  <c r="L10"/>
  <c r="L8"/>
  <c r="F24"/>
  <c r="F22"/>
  <c r="F20"/>
  <c r="F19"/>
  <c r="F18"/>
  <c r="F17"/>
  <c r="F11"/>
  <c r="F10"/>
  <c r="F9"/>
  <c r="F8"/>
  <c r="L11"/>
  <c r="L17"/>
  <c r="C5" l="1"/>
</calcChain>
</file>

<file path=xl/sharedStrings.xml><?xml version="1.0" encoding="utf-8"?>
<sst xmlns="http://schemas.openxmlformats.org/spreadsheetml/2006/main" count="230" uniqueCount="184">
  <si>
    <t>throne room</t>
  </si>
  <si>
    <t>room</t>
  </si>
  <si>
    <t>item</t>
  </si>
  <si>
    <t>kosten</t>
  </si>
  <si>
    <t>gilded bench</t>
  </si>
  <si>
    <t>gilded throne</t>
  </si>
  <si>
    <t>mahogany lever</t>
  </si>
  <si>
    <t>mahogany trapdoor</t>
  </si>
  <si>
    <t>kite shield</t>
  </si>
  <si>
    <t>level nodig</t>
  </si>
  <si>
    <t>kosten in gp</t>
  </si>
  <si>
    <t>chapel</t>
  </si>
  <si>
    <t>gilded marble altar</t>
  </si>
  <si>
    <t>marble burners</t>
  </si>
  <si>
    <t>guthix icon</t>
  </si>
  <si>
    <t>organ</t>
  </si>
  <si>
    <t>stained glass</t>
  </si>
  <si>
    <t>opulent rug</t>
  </si>
  <si>
    <t>oubliette</t>
  </si>
  <si>
    <t>bone cage</t>
  </si>
  <si>
    <t>flame pit</t>
  </si>
  <si>
    <t>skeleton guard</t>
  </si>
  <si>
    <t>mahogany ladder</t>
  </si>
  <si>
    <t>hanging skeleton</t>
  </si>
  <si>
    <t>torch</t>
  </si>
  <si>
    <t>oak door</t>
  </si>
  <si>
    <t>junction</t>
  </si>
  <si>
    <t>stairs</t>
  </si>
  <si>
    <t>treasure room</t>
  </si>
  <si>
    <t>spike trap</t>
  </si>
  <si>
    <t>man trap</t>
  </si>
  <si>
    <t>guard dog</t>
  </si>
  <si>
    <t>decorative blood</t>
  </si>
  <si>
    <t>steel-plated door</t>
  </si>
  <si>
    <t>decorative pipe</t>
  </si>
  <si>
    <t>hobgoblin guard</t>
  </si>
  <si>
    <t>spiral staircase</t>
  </si>
  <si>
    <t>baby red dragon</t>
  </si>
  <si>
    <t>teleport trap</t>
  </si>
  <si>
    <t>huge spider</t>
  </si>
  <si>
    <t>skull torch</t>
  </si>
  <si>
    <t>mahogany chest</t>
  </si>
  <si>
    <t>marble door</t>
  </si>
  <si>
    <t>dungeon totaal</t>
  </si>
  <si>
    <t>dungeon totaal nu</t>
  </si>
  <si>
    <t>ground floor totaal</t>
  </si>
  <si>
    <t>ground floor totaal nu</t>
  </si>
  <si>
    <t>totaal</t>
  </si>
  <si>
    <t>totaal nu</t>
  </si>
  <si>
    <t>first floor totaal</t>
  </si>
  <si>
    <t>parlour</t>
  </si>
  <si>
    <t>mahogany armchair</t>
  </si>
  <si>
    <t>marble fireplace</t>
  </si>
  <si>
    <t>opulent curtains</t>
  </si>
  <si>
    <t>mahogany bookcase</t>
  </si>
  <si>
    <t>kitchen</t>
  </si>
  <si>
    <t>chef's delight barrel</t>
  </si>
  <si>
    <t>teak kitchen table</t>
  </si>
  <si>
    <t>fancy range</t>
  </si>
  <si>
    <t>teak larder</t>
  </si>
  <si>
    <t>teak shelves 2</t>
  </si>
  <si>
    <t>sink</t>
  </si>
  <si>
    <t>portal chamber</t>
  </si>
  <si>
    <t>mahogany portal</t>
  </si>
  <si>
    <t>greater focus</t>
  </si>
  <si>
    <t>workshop</t>
  </si>
  <si>
    <t>bench with lathe</t>
  </si>
  <si>
    <t>banner easel</t>
  </si>
  <si>
    <t>armour stand</t>
  </si>
  <si>
    <t>tool store 5</t>
  </si>
  <si>
    <t>crafting table 4</t>
  </si>
  <si>
    <t>study</t>
  </si>
  <si>
    <t>mahogany demon lectern</t>
  </si>
  <si>
    <t>crystal of power</t>
  </si>
  <si>
    <t>mahogany telescope</t>
  </si>
  <si>
    <t>infernal chart</t>
  </si>
  <si>
    <t>menagerie</t>
  </si>
  <si>
    <t>formal garden</t>
  </si>
  <si>
    <t>quest hall</t>
  </si>
  <si>
    <t>skill hall</t>
  </si>
  <si>
    <t>dining room</t>
  </si>
  <si>
    <t>opulent table</t>
  </si>
  <si>
    <t>mahogany bench</t>
  </si>
  <si>
    <t>gilded decoration</t>
  </si>
  <si>
    <t>posh bell-pull</t>
  </si>
  <si>
    <t>bedroom</t>
  </si>
  <si>
    <t>cape of legends</t>
  </si>
  <si>
    <t>isafdar painting</t>
  </si>
  <si>
    <t>darklight</t>
  </si>
  <si>
    <t>large map</t>
  </si>
  <si>
    <t>rune case 1</t>
  </si>
  <si>
    <t>mithril armour</t>
  </si>
  <si>
    <t>miscellanians portrait</t>
  </si>
  <si>
    <t>oak shaving stand</t>
  </si>
  <si>
    <t>teak bed</t>
  </si>
  <si>
    <t>rug</t>
  </si>
  <si>
    <t>teak wardrobe</t>
  </si>
  <si>
    <t>mini obelisk</t>
  </si>
  <si>
    <t>mahogany pet house</t>
  </si>
  <si>
    <t>mahogany pet feeder</t>
  </si>
  <si>
    <t>volcanic habitat</t>
  </si>
  <si>
    <t>pond</t>
  </si>
  <si>
    <t>bush</t>
  </si>
  <si>
    <t>huge plant</t>
  </si>
  <si>
    <t>tree</t>
  </si>
  <si>
    <t>fern</t>
  </si>
  <si>
    <t>tall plant</t>
  </si>
  <si>
    <t>exit portal</t>
  </si>
  <si>
    <t>yew tree</t>
  </si>
  <si>
    <t>magic tree</t>
  </si>
  <si>
    <t>large leaf bush</t>
  </si>
  <si>
    <t>big sunflower</t>
  </si>
  <si>
    <t>small roses</t>
  </si>
  <si>
    <t>large daffodils</t>
  </si>
  <si>
    <t>small bluebells</t>
  </si>
  <si>
    <t>large fountain</t>
  </si>
  <si>
    <t>garden fence</t>
  </si>
  <si>
    <t>tall box hedge</t>
  </si>
  <si>
    <t>excalibur</t>
  </si>
  <si>
    <t>karamja painting</t>
  </si>
  <si>
    <t>giant dwarf portrait</t>
  </si>
  <si>
    <t>anti-dragon shield</t>
  </si>
  <si>
    <t>games room</t>
  </si>
  <si>
    <t>limestone attack stone</t>
  </si>
  <si>
    <t>archery target</t>
  </si>
  <si>
    <t>elemental balance 3</t>
  </si>
  <si>
    <t>mahogany price chest</t>
  </si>
  <si>
    <t>hangman</t>
  </si>
  <si>
    <t>combat room</t>
  </si>
  <si>
    <t>costume room</t>
  </si>
  <si>
    <t>combat ring</t>
  </si>
  <si>
    <t>extra weapons rack</t>
  </si>
  <si>
    <t>mahogany treasure chest</t>
  </si>
  <si>
    <t>mahogany armour case</t>
  </si>
  <si>
    <t>mahogany toy box</t>
  </si>
  <si>
    <t>mahogany fancy dress box</t>
  </si>
  <si>
    <t>rune case 2</t>
  </si>
  <si>
    <t>gilded 4-poster</t>
  </si>
  <si>
    <t>gilded dresser</t>
  </si>
  <si>
    <t>gilded clock</t>
  </si>
  <si>
    <t>gilded wardrobe</t>
  </si>
  <si>
    <t>steel dragon</t>
  </si>
  <si>
    <t>lesser magic cage</t>
  </si>
  <si>
    <t>large orrery</t>
  </si>
  <si>
    <t>marble magic wardrobe</t>
  </si>
  <si>
    <t>marble cape rack</t>
  </si>
  <si>
    <t>Costume
Room</t>
  </si>
  <si>
    <t>Combat
room</t>
  </si>
  <si>
    <t>Games
Room</t>
  </si>
  <si>
    <t>Quest
Hall</t>
  </si>
  <si>
    <t>Skill
Hall</t>
  </si>
  <si>
    <t>Bedroom</t>
  </si>
  <si>
    <t>Parlour</t>
  </si>
  <si>
    <t>Bedroom
(Butler)</t>
  </si>
  <si>
    <t>Dining
Room</t>
  </si>
  <si>
    <t>Kitchen</t>
  </si>
  <si>
    <t>Portal
Chamber</t>
  </si>
  <si>
    <t>Study</t>
  </si>
  <si>
    <t>Workshop</t>
  </si>
  <si>
    <t>Chapel</t>
  </si>
  <si>
    <t>Throne
Room</t>
  </si>
  <si>
    <t>Menagerie</t>
  </si>
  <si>
    <t>Garden 1</t>
  </si>
  <si>
    <t>Garden 2</t>
  </si>
  <si>
    <t>Formal
Garden</t>
  </si>
  <si>
    <t>Oubliette</t>
  </si>
  <si>
    <t>Corridor 1</t>
  </si>
  <si>
    <t>Junction</t>
  </si>
  <si>
    <t>Corridor 2</t>
  </si>
  <si>
    <t>Treasure
Room</t>
  </si>
  <si>
    <t>Stairs</t>
  </si>
  <si>
    <t>corridor 1</t>
  </si>
  <si>
    <t>corridor 2</t>
  </si>
  <si>
    <t>garden 1</t>
  </si>
  <si>
    <t>garden 2</t>
  </si>
  <si>
    <t>large statues</t>
  </si>
  <si>
    <t>teak staircase</t>
  </si>
  <si>
    <t>castle wars armour 1</t>
  </si>
  <si>
    <t>totaal nog te gaan</t>
  </si>
  <si>
    <t>dungeon nog te gaan</t>
  </si>
  <si>
    <t>ground floor nog te gaan</t>
  </si>
  <si>
    <t>GROUND FLOOR (15)</t>
  </si>
  <si>
    <t>DUNGEON (6)</t>
  </si>
  <si>
    <t>FIRST FLOOR (6)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</si>
</sst>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B05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B050"/>
      </bottom>
      <diagonal/>
    </border>
    <border>
      <left style="medium">
        <color indexed="64"/>
      </left>
      <right style="medium">
        <color indexed="64"/>
      </right>
      <top style="thin">
        <color rgb="FF00B050"/>
      </top>
      <bottom style="thin">
        <color rgb="FF00B050"/>
      </bottom>
      <diagonal/>
    </border>
    <border>
      <left style="medium">
        <color indexed="64"/>
      </left>
      <right style="thin">
        <color rgb="FF00B050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indexed="64"/>
      </left>
      <right style="thin">
        <color rgb="FF00B050"/>
      </right>
      <top/>
      <bottom style="medium">
        <color indexed="64"/>
      </bottom>
      <diagonal/>
    </border>
    <border>
      <left style="thin">
        <color rgb="FF00B05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B050"/>
      </right>
      <top style="thin">
        <color rgb="FF00B050"/>
      </top>
      <bottom style="thick">
        <color rgb="FF00B050"/>
      </bottom>
      <diagonal/>
    </border>
    <border>
      <left style="medium">
        <color indexed="64"/>
      </left>
      <right style="thick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indexed="64"/>
      </left>
      <right style="thick">
        <color rgb="FF00B050"/>
      </right>
      <top style="medium">
        <color indexed="64"/>
      </top>
      <bottom style="thin">
        <color rgb="FF00B050"/>
      </bottom>
      <diagonal/>
    </border>
    <border>
      <left style="thick">
        <color rgb="FF00B050"/>
      </left>
      <right style="thick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indexed="64"/>
      </right>
      <top/>
      <bottom style="thin">
        <color rgb="FF00B050"/>
      </bottom>
      <diagonal/>
    </border>
    <border>
      <left style="thick">
        <color rgb="FF00B050"/>
      </left>
      <right style="thick">
        <color rgb="FF00B050"/>
      </right>
      <top style="thin">
        <color rgb="FF00B050"/>
      </top>
      <bottom style="medium">
        <color indexed="64"/>
      </bottom>
      <diagonal/>
    </border>
    <border>
      <left/>
      <right style="medium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ck">
        <color rgb="FF00B050"/>
      </bottom>
      <diagonal/>
    </border>
    <border>
      <left style="medium">
        <color indexed="64"/>
      </left>
      <right style="thin">
        <color rgb="FF00B050"/>
      </right>
      <top style="medium">
        <color indexed="64"/>
      </top>
      <bottom style="thick">
        <color rgb="FF00B050"/>
      </bottom>
      <diagonal/>
    </border>
    <border>
      <left/>
      <right style="thick">
        <color rgb="FF00B050"/>
      </right>
      <top style="thin">
        <color rgb="FF00B050"/>
      </top>
      <bottom style="thin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/>
      <top/>
      <bottom style="thick">
        <color rgb="FF00B050"/>
      </bottom>
      <diagonal/>
    </border>
    <border>
      <left style="thick">
        <color rgb="FF00B050"/>
      </left>
      <right style="thin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n">
        <color rgb="FF00B050"/>
      </bottom>
      <diagonal/>
    </border>
    <border>
      <left style="thin">
        <color rgb="FF00B050"/>
      </left>
      <right style="thick">
        <color rgb="FF00B050"/>
      </right>
      <top style="thin">
        <color rgb="FF00B050"/>
      </top>
      <bottom style="thin">
        <color rgb="FF00B050"/>
      </bottom>
      <diagonal/>
    </border>
    <border>
      <left/>
      <right style="thick">
        <color indexed="64"/>
      </right>
      <top style="thick">
        <color rgb="FF00B050"/>
      </top>
      <bottom/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 style="thick">
        <color indexed="64"/>
      </left>
      <right style="thick">
        <color indexed="64"/>
      </right>
      <top style="thin">
        <color rgb="FF00B050"/>
      </top>
      <bottom style="thin">
        <color rgb="FF00B050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B050"/>
      </top>
      <bottom style="thick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7" fillId="0" borderId="31" xfId="1" applyFont="1" applyBorder="1" applyAlignment="1" applyProtection="1">
      <alignment horizontal="center" vertical="center" wrapText="1"/>
    </xf>
    <xf numFmtId="0" fontId="7" fillId="0" borderId="35" xfId="1" applyFont="1" applyBorder="1" applyAlignment="1" applyProtection="1">
      <alignment horizontal="center" vertical="center" wrapText="1"/>
    </xf>
    <xf numFmtId="0" fontId="7" fillId="0" borderId="32" xfId="1" applyFont="1" applyBorder="1" applyAlignment="1" applyProtection="1">
      <alignment horizontal="center" vertical="center" wrapText="1"/>
    </xf>
    <xf numFmtId="0" fontId="7" fillId="0" borderId="30" xfId="1" applyFont="1" applyBorder="1" applyAlignment="1" applyProtection="1">
      <alignment horizontal="center" vertical="center" wrapText="1"/>
    </xf>
    <xf numFmtId="0" fontId="7" fillId="0" borderId="37" xfId="1" applyFont="1" applyBorder="1" applyAlignment="1" applyProtection="1">
      <alignment horizontal="center" vertical="center" wrapText="1"/>
    </xf>
    <xf numFmtId="0" fontId="7" fillId="0" borderId="8" xfId="1" applyFont="1" applyBorder="1" applyAlignment="1" applyProtection="1">
      <alignment horizontal="center" vertical="center"/>
    </xf>
    <xf numFmtId="0" fontId="7" fillId="0" borderId="25" xfId="1" applyFont="1" applyBorder="1" applyAlignment="1" applyProtection="1">
      <alignment horizontal="center" vertical="center"/>
    </xf>
    <xf numFmtId="0" fontId="7" fillId="0" borderId="22" xfId="1" applyFont="1" applyBorder="1" applyAlignment="1" applyProtection="1">
      <alignment horizontal="center" vertical="center"/>
    </xf>
    <xf numFmtId="0" fontId="7" fillId="0" borderId="24" xfId="1" applyFont="1" applyBorder="1" applyAlignment="1" applyProtection="1">
      <alignment horizontal="center" vertical="center"/>
    </xf>
    <xf numFmtId="0" fontId="7" fillId="0" borderId="18" xfId="1" applyFont="1" applyBorder="1" applyAlignment="1" applyProtection="1">
      <alignment horizontal="center" vertical="center" wrapText="1"/>
    </xf>
    <xf numFmtId="0" fontId="7" fillId="0" borderId="17" xfId="1" applyFont="1" applyBorder="1" applyAlignment="1" applyProtection="1">
      <alignment horizontal="center" vertical="center" wrapText="1"/>
    </xf>
    <xf numFmtId="0" fontId="7" fillId="0" borderId="23" xfId="1" applyFont="1" applyBorder="1" applyAlignment="1" applyProtection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8" xfId="1" applyFont="1" applyBorder="1" applyAlignment="1" applyProtection="1">
      <alignment horizontal="center" vertical="center" wrapText="1"/>
    </xf>
    <xf numFmtId="0" fontId="7" fillId="0" borderId="20" xfId="1" applyFont="1" applyBorder="1" applyAlignment="1" applyProtection="1">
      <alignment horizontal="center" vertical="center"/>
    </xf>
    <xf numFmtId="0" fontId="7" fillId="0" borderId="15" xfId="1" applyFont="1" applyBorder="1" applyAlignment="1" applyProtection="1">
      <alignment horizontal="center" vertical="center"/>
    </xf>
    <xf numFmtId="0" fontId="7" fillId="0" borderId="26" xfId="1" applyFont="1" applyBorder="1" applyAlignment="1" applyProtection="1">
      <alignment horizontal="center" vertical="center" wrapText="1"/>
    </xf>
    <xf numFmtId="0" fontId="7" fillId="0" borderId="27" xfId="1" applyFont="1" applyBorder="1" applyAlignment="1" applyProtection="1">
      <alignment horizontal="center" vertical="center" wrapText="1"/>
    </xf>
    <xf numFmtId="0" fontId="7" fillId="0" borderId="21" xfId="1" applyFont="1" applyBorder="1" applyAlignment="1" applyProtection="1">
      <alignment horizontal="center" vertical="center"/>
    </xf>
    <xf numFmtId="0" fontId="7" fillId="0" borderId="19" xfId="1" applyFont="1" applyBorder="1" applyAlignment="1" applyProtection="1">
      <alignment horizontal="center" vertical="center" wrapText="1"/>
    </xf>
    <xf numFmtId="0" fontId="7" fillId="0" borderId="16" xfId="1" applyFont="1" applyBorder="1" applyAlignment="1" applyProtection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1" xfId="1" applyFont="1" applyBorder="1" applyAlignment="1" applyProtection="1">
      <alignment horizontal="center" vertical="center" wrapText="1"/>
    </xf>
    <xf numFmtId="0" fontId="7" fillId="0" borderId="12" xfId="1" applyFont="1" applyBorder="1" applyAlignment="1" applyProtection="1">
      <alignment horizontal="center" vertical="center" wrapText="1"/>
    </xf>
    <xf numFmtId="0" fontId="7" fillId="0" borderId="11" xfId="1" applyFont="1" applyBorder="1" applyAlignment="1" applyProtection="1">
      <alignment horizontal="center" vertical="center"/>
    </xf>
    <xf numFmtId="0" fontId="7" fillId="0" borderId="9" xfId="1" applyFont="1" applyBorder="1" applyAlignment="1" applyProtection="1">
      <alignment horizontal="center" vertical="center" wrapText="1"/>
    </xf>
    <xf numFmtId="0" fontId="7" fillId="0" borderId="13" xfId="1" applyFont="1" applyBorder="1" applyAlignment="1" applyProtection="1">
      <alignment horizontal="center" vertical="center" wrapText="1"/>
    </xf>
    <xf numFmtId="0" fontId="7" fillId="0" borderId="10" xfId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T122"/>
  <sheetViews>
    <sheetView tabSelected="1" workbookViewId="0"/>
  </sheetViews>
  <sheetFormatPr defaultRowHeight="15"/>
  <cols>
    <col min="1" max="1" width="23" style="1" bestFit="1" customWidth="1"/>
    <col min="2" max="2" width="7.5703125" style="1" customWidth="1"/>
    <col min="3" max="3" width="9.140625" style="1"/>
    <col min="4" max="4" width="14.5703125" style="1" bestFit="1" customWidth="1"/>
    <col min="5" max="5" width="24" style="1" bestFit="1" customWidth="1"/>
    <col min="6" max="6" width="7" style="1" bestFit="1" customWidth="1"/>
    <col min="7" max="7" width="11.7109375" style="1" customWidth="1"/>
    <col min="8" max="8" width="10.85546875" style="1" hidden="1" customWidth="1"/>
    <col min="9" max="9" width="9.140625" style="1"/>
    <col min="10" max="10" width="13.7109375" style="1" bestFit="1" customWidth="1"/>
    <col min="11" max="11" width="21.140625" style="1" bestFit="1" customWidth="1"/>
    <col min="12" max="12" width="7" style="1" bestFit="1" customWidth="1"/>
    <col min="13" max="13" width="11.7109375" style="1" customWidth="1"/>
    <col min="14" max="14" width="10.85546875" style="1" bestFit="1" customWidth="1"/>
    <col min="15" max="15" width="9.140625" style="1"/>
    <col min="16" max="16" width="13.85546875" style="2" bestFit="1" customWidth="1"/>
    <col min="17" max="17" width="24.5703125" style="1" bestFit="1" customWidth="1"/>
    <col min="18" max="18" width="7" style="1" bestFit="1" customWidth="1"/>
    <col min="19" max="19" width="11.7109375" style="1" hidden="1" customWidth="1"/>
    <col min="20" max="20" width="10.85546875" style="1" bestFit="1" customWidth="1"/>
    <col min="21" max="16384" width="9.140625" style="1"/>
  </cols>
  <sheetData>
    <row r="1" spans="1:20">
      <c r="A1" s="53"/>
      <c r="B1" s="53"/>
    </row>
    <row r="2" spans="1:20">
      <c r="A2" s="53"/>
      <c r="B2" s="53"/>
    </row>
    <row r="3" spans="1:20">
      <c r="A3" s="53"/>
      <c r="B3" s="53"/>
    </row>
    <row r="4" spans="1:20">
      <c r="A4" s="53"/>
      <c r="B4" s="54"/>
      <c r="C4" s="3"/>
    </row>
    <row r="5" spans="1:20">
      <c r="A5" s="57" t="s">
        <v>47</v>
      </c>
      <c r="B5" s="1" t="str">
        <f>C9+C13+C17+1500&amp;"K"</f>
        <v>30012K</v>
      </c>
      <c r="C5" s="52" t="str">
        <f>REPLACE(B5,LEN(B5),1,"")</f>
        <v>30012</v>
      </c>
      <c r="D5" s="58" t="s">
        <v>181</v>
      </c>
      <c r="E5" s="58"/>
      <c r="F5" s="58"/>
      <c r="G5" s="58"/>
      <c r="H5" s="55"/>
      <c r="J5" s="58" t="s">
        <v>182</v>
      </c>
      <c r="K5" s="58"/>
      <c r="L5" s="58"/>
      <c r="M5" s="58"/>
      <c r="N5" s="58"/>
      <c r="P5" s="58" t="s">
        <v>183</v>
      </c>
      <c r="Q5" s="58"/>
      <c r="R5" s="58"/>
      <c r="S5" s="58"/>
      <c r="T5" s="55"/>
    </row>
    <row r="6" spans="1:20">
      <c r="A6" s="57" t="s">
        <v>48</v>
      </c>
      <c r="B6" s="1" t="str">
        <f>C10+C14+1500&amp;"K"</f>
        <v>15267K</v>
      </c>
      <c r="C6" s="52" t="str">
        <f>REPLACE(B6,LEN(B6),1,"")</f>
        <v>15267</v>
      </c>
      <c r="D6" s="4" t="s">
        <v>1</v>
      </c>
      <c r="E6" s="4" t="s">
        <v>2</v>
      </c>
      <c r="F6" s="4" t="s">
        <v>3</v>
      </c>
      <c r="G6" s="4" t="s">
        <v>10</v>
      </c>
      <c r="H6" s="4"/>
      <c r="J6" s="4" t="s">
        <v>1</v>
      </c>
      <c r="K6" s="4" t="s">
        <v>2</v>
      </c>
      <c r="L6" s="4" t="s">
        <v>3</v>
      </c>
      <c r="M6" s="4" t="s">
        <v>10</v>
      </c>
      <c r="N6" s="4" t="s">
        <v>9</v>
      </c>
      <c r="P6" s="5" t="s">
        <v>1</v>
      </c>
      <c r="Q6" s="4" t="s">
        <v>2</v>
      </c>
      <c r="R6" s="4" t="s">
        <v>3</v>
      </c>
      <c r="S6" s="4" t="s">
        <v>10</v>
      </c>
      <c r="T6" s="4"/>
    </row>
    <row r="7" spans="1:20">
      <c r="A7" s="57" t="s">
        <v>178</v>
      </c>
      <c r="B7" s="1" t="str">
        <f>C7/1000&amp;"M"</f>
        <v>12,47M</v>
      </c>
      <c r="C7" s="60">
        <f>(C9-C10)+(C13-C14)</f>
        <v>12470</v>
      </c>
      <c r="D7" s="4"/>
      <c r="E7" s="4"/>
      <c r="F7" s="4"/>
      <c r="G7" s="4"/>
      <c r="H7" s="4"/>
    </row>
    <row r="8" spans="1:20">
      <c r="C8" s="3"/>
      <c r="D8" s="5" t="s">
        <v>0</v>
      </c>
      <c r="E8" s="5"/>
      <c r="F8" s="6" t="str">
        <f t="shared" ref="F8:F13" si="0">G8/1000&amp;"K"</f>
        <v>150K</v>
      </c>
      <c r="G8" s="5">
        <v>150000</v>
      </c>
      <c r="H8" s="4"/>
      <c r="J8" s="2" t="s">
        <v>18</v>
      </c>
      <c r="K8" s="2"/>
      <c r="L8" s="2" t="str">
        <f>M8/1000&amp;"K"</f>
        <v>150K</v>
      </c>
      <c r="M8" s="2">
        <v>150000</v>
      </c>
      <c r="P8" s="2" t="s">
        <v>78</v>
      </c>
      <c r="Q8" s="2"/>
      <c r="R8" s="2" t="str">
        <f>S8/1000&amp;"K"</f>
        <v>25K</v>
      </c>
      <c r="S8" s="2">
        <v>25000</v>
      </c>
    </row>
    <row r="9" spans="1:20">
      <c r="A9" s="57" t="s">
        <v>43</v>
      </c>
      <c r="B9" s="1" t="str">
        <f>SUM(M8:M51)/1000&amp;"K"</f>
        <v>12885K</v>
      </c>
      <c r="C9" s="52" t="str">
        <f>REPLACE(B9,LEN(B9),1,"")</f>
        <v>12885</v>
      </c>
      <c r="D9" s="4"/>
      <c r="E9" s="4" t="s">
        <v>4</v>
      </c>
      <c r="F9" s="4" t="str">
        <f t="shared" si="0"/>
        <v>650K</v>
      </c>
      <c r="G9" s="7">
        <v>650000</v>
      </c>
      <c r="H9" s="4"/>
      <c r="J9" s="2"/>
      <c r="K9" s="2" t="s">
        <v>19</v>
      </c>
      <c r="L9" s="2"/>
      <c r="M9" s="2"/>
      <c r="N9" s="2"/>
      <c r="Q9" s="2" t="s">
        <v>118</v>
      </c>
      <c r="R9" s="2"/>
      <c r="S9" s="2"/>
    </row>
    <row r="10" spans="1:20">
      <c r="A10" s="57" t="s">
        <v>44</v>
      </c>
      <c r="B10" s="1" t="str">
        <f>SUM(M8,M11,M17,M49,M18,M24,M29,M31,M34,M10,M38,M45,M19,M40,M39,M41,M51)/1000&amp;"K"</f>
        <v>2885K</v>
      </c>
      <c r="C10" s="52" t="str">
        <f>REPLACE(B10,LEN(B10),1,"")</f>
        <v>2885</v>
      </c>
      <c r="D10" s="4"/>
      <c r="E10" s="4" t="s">
        <v>4</v>
      </c>
      <c r="F10" s="4" t="str">
        <f t="shared" si="0"/>
        <v>650K</v>
      </c>
      <c r="G10" s="4">
        <v>650000</v>
      </c>
      <c r="H10" s="4"/>
      <c r="J10" s="2"/>
      <c r="K10" s="2" t="s">
        <v>20</v>
      </c>
      <c r="L10" s="2" t="str">
        <f>M10/1000&amp;"K"</f>
        <v>125K</v>
      </c>
      <c r="M10" s="2">
        <v>125000</v>
      </c>
      <c r="N10" s="2"/>
      <c r="Q10" s="2" t="s">
        <v>119</v>
      </c>
      <c r="R10" s="2" t="str">
        <f>S10/1000&amp;"K"</f>
        <v>2K</v>
      </c>
      <c r="S10" s="2">
        <v>2000</v>
      </c>
    </row>
    <row r="11" spans="1:20">
      <c r="A11" s="57" t="s">
        <v>179</v>
      </c>
      <c r="B11" s="1" t="str">
        <f>(C9-C10)/1000&amp;"M"</f>
        <v>10M</v>
      </c>
      <c r="C11" s="3"/>
      <c r="D11" s="5"/>
      <c r="E11" s="5" t="s">
        <v>5</v>
      </c>
      <c r="F11" s="5" t="str">
        <f t="shared" si="0"/>
        <v>1040K</v>
      </c>
      <c r="G11" s="5">
        <v>1040000</v>
      </c>
      <c r="H11" s="4"/>
      <c r="K11" s="2" t="s">
        <v>21</v>
      </c>
      <c r="L11" s="2" t="str">
        <f>M11/1000&amp;"K"</f>
        <v>50K</v>
      </c>
      <c r="M11" s="2">
        <v>50000</v>
      </c>
      <c r="Q11" s="2" t="s">
        <v>120</v>
      </c>
      <c r="R11" s="2" t="str">
        <f>S11/1000&amp;"K"</f>
        <v>2K</v>
      </c>
      <c r="S11" s="2">
        <v>2000</v>
      </c>
    </row>
    <row r="12" spans="1:20">
      <c r="C12" s="3"/>
      <c r="D12" s="5"/>
      <c r="E12" s="5" t="s">
        <v>6</v>
      </c>
      <c r="F12" s="5"/>
      <c r="G12" s="5"/>
      <c r="H12" s="4"/>
      <c r="J12" s="2"/>
      <c r="K12" s="2" t="s">
        <v>22</v>
      </c>
      <c r="L12" s="2"/>
      <c r="M12" s="2"/>
      <c r="Q12" s="2" t="s">
        <v>36</v>
      </c>
      <c r="R12" s="2"/>
      <c r="S12" s="2"/>
    </row>
    <row r="13" spans="1:20">
      <c r="A13" s="57" t="s">
        <v>45</v>
      </c>
      <c r="B13" s="1" t="str">
        <f>SUM(G8:G122)/1000&amp;"K"</f>
        <v>13352K</v>
      </c>
      <c r="C13" s="52" t="str">
        <f>REPLACE(B13,LEN(B13),1,"")</f>
        <v>13352</v>
      </c>
      <c r="D13" s="5"/>
      <c r="E13" s="5" t="s">
        <v>142</v>
      </c>
      <c r="F13" s="5" t="str">
        <f t="shared" si="0"/>
        <v>1950K</v>
      </c>
      <c r="G13" s="5">
        <v>1950000</v>
      </c>
      <c r="H13" s="4"/>
      <c r="J13" s="2"/>
      <c r="K13" s="2" t="s">
        <v>23</v>
      </c>
      <c r="L13" s="2"/>
      <c r="M13" s="2"/>
      <c r="Q13" s="2" t="s">
        <v>121</v>
      </c>
      <c r="R13" s="2"/>
      <c r="S13" s="2"/>
    </row>
    <row r="14" spans="1:20">
      <c r="A14" s="57" t="s">
        <v>46</v>
      </c>
      <c r="B14" s="1" t="str">
        <f>SUM(G8,G11,G17:G20,G24,G26,G30:G31,G35,G40,G43,G69,G70,G22,G47,G57,G49,G56,G58,G59,G64,G66,G73,G79,G88,G95:G96,G98:G99,G101,G103:G105,G107:G112,G115:G120,G122,G82:G83,G85,G13)/1000&amp;"K"</f>
        <v>10882K</v>
      </c>
      <c r="C14" s="52" t="str">
        <f>REPLACE(B14,LEN(B14),1,"")</f>
        <v>10882</v>
      </c>
      <c r="D14" s="5"/>
      <c r="E14" s="5" t="s">
        <v>7</v>
      </c>
      <c r="F14" s="5"/>
      <c r="G14" s="5"/>
      <c r="H14" s="4"/>
      <c r="K14" s="2" t="s">
        <v>24</v>
      </c>
      <c r="L14" s="2"/>
      <c r="M14" s="2"/>
      <c r="Q14" s="2" t="s">
        <v>54</v>
      </c>
      <c r="R14" s="2"/>
      <c r="S14" s="2"/>
    </row>
    <row r="15" spans="1:20">
      <c r="A15" s="57" t="s">
        <v>180</v>
      </c>
      <c r="B15" s="1" t="str">
        <f>(C13-C14)/1000&amp;"M"</f>
        <v>2,47M</v>
      </c>
      <c r="C15" s="3"/>
      <c r="D15" s="5"/>
      <c r="E15" s="5" t="s">
        <v>8</v>
      </c>
      <c r="F15" s="5"/>
      <c r="G15" s="5"/>
      <c r="H15" s="4"/>
      <c r="K15" s="2" t="s">
        <v>25</v>
      </c>
      <c r="L15" s="2"/>
      <c r="M15" s="2"/>
      <c r="Q15" s="2" t="s">
        <v>89</v>
      </c>
      <c r="R15" s="2" t="str">
        <f>S15/1000&amp;"K"</f>
        <v>1K</v>
      </c>
      <c r="S15" s="2">
        <v>1000</v>
      </c>
    </row>
    <row r="16" spans="1:20">
      <c r="C16" s="3"/>
      <c r="D16" s="4"/>
      <c r="E16" s="4"/>
      <c r="F16" s="4"/>
      <c r="G16" s="4"/>
      <c r="H16" s="4"/>
      <c r="Q16" s="2"/>
      <c r="R16" s="2"/>
      <c r="S16" s="2"/>
    </row>
    <row r="17" spans="1:19">
      <c r="A17" s="57" t="s">
        <v>49</v>
      </c>
      <c r="B17" s="1" t="str">
        <f>SUM(S8:S49)/1000&amp;"K"</f>
        <v>2275K</v>
      </c>
      <c r="C17" s="52" t="str">
        <f>REPLACE(B17,LEN(B17),1,"")</f>
        <v>2275</v>
      </c>
      <c r="D17" s="5" t="s">
        <v>11</v>
      </c>
      <c r="E17" s="5"/>
      <c r="F17" s="5" t="str">
        <f t="shared" ref="F17:F20" si="1">G17/1000&amp;"K"</f>
        <v>50K</v>
      </c>
      <c r="G17" s="5">
        <v>50000</v>
      </c>
      <c r="H17" s="4"/>
      <c r="J17" s="2" t="s">
        <v>171</v>
      </c>
      <c r="K17" s="2"/>
      <c r="L17" s="2" t="str">
        <f>M17/1000&amp;"K"</f>
        <v>7,5K</v>
      </c>
      <c r="M17" s="2">
        <v>7500</v>
      </c>
      <c r="P17" s="2" t="s">
        <v>122</v>
      </c>
      <c r="Q17" s="2"/>
      <c r="R17" s="2" t="str">
        <f>S17/1000&amp;"K"</f>
        <v>25K</v>
      </c>
      <c r="S17" s="2">
        <v>25000</v>
      </c>
    </row>
    <row r="18" spans="1:19">
      <c r="A18" s="57"/>
      <c r="C18" s="59"/>
      <c r="D18" s="5"/>
      <c r="E18" s="5" t="s">
        <v>12</v>
      </c>
      <c r="F18" s="5" t="str">
        <f t="shared" si="1"/>
        <v>1170K</v>
      </c>
      <c r="G18" s="5">
        <v>1170000</v>
      </c>
      <c r="H18" s="4"/>
      <c r="J18" s="2"/>
      <c r="K18" s="2" t="s">
        <v>29</v>
      </c>
      <c r="L18" s="2" t="str">
        <f>M18/1000&amp;"K"</f>
        <v>50K</v>
      </c>
      <c r="M18" s="2">
        <v>50000</v>
      </c>
      <c r="Q18" s="2" t="s">
        <v>123</v>
      </c>
      <c r="R18" s="2"/>
      <c r="S18" s="2"/>
    </row>
    <row r="19" spans="1:19">
      <c r="A19" s="57"/>
      <c r="C19" s="3"/>
      <c r="D19" s="5"/>
      <c r="E19" s="5" t="s">
        <v>13</v>
      </c>
      <c r="F19" s="5" t="str">
        <f t="shared" si="1"/>
        <v>650K</v>
      </c>
      <c r="G19" s="5">
        <v>650000</v>
      </c>
      <c r="H19" s="4"/>
      <c r="J19" s="2"/>
      <c r="K19" s="2" t="s">
        <v>30</v>
      </c>
      <c r="L19" s="2" t="str">
        <f>M19/1000&amp;"K"</f>
        <v>75K</v>
      </c>
      <c r="M19" s="2">
        <v>75000</v>
      </c>
      <c r="Q19" s="2" t="s">
        <v>124</v>
      </c>
      <c r="R19" s="2"/>
      <c r="S19" s="2"/>
    </row>
    <row r="20" spans="1:19">
      <c r="C20" s="3"/>
      <c r="D20" s="5"/>
      <c r="E20" s="5" t="s">
        <v>14</v>
      </c>
      <c r="F20" s="5" t="str">
        <f t="shared" si="1"/>
        <v>260K</v>
      </c>
      <c r="G20" s="5">
        <v>260000</v>
      </c>
      <c r="H20" s="4"/>
      <c r="J20" s="2"/>
      <c r="K20" s="2" t="s">
        <v>31</v>
      </c>
      <c r="L20" s="2"/>
      <c r="M20" s="2"/>
      <c r="Q20" s="2" t="s">
        <v>125</v>
      </c>
      <c r="R20" s="2"/>
      <c r="S20" s="2"/>
    </row>
    <row r="21" spans="1:19">
      <c r="C21" s="3"/>
      <c r="D21" s="5"/>
      <c r="E21" s="5" t="s">
        <v>15</v>
      </c>
      <c r="F21" s="5"/>
      <c r="G21" s="5"/>
      <c r="H21" s="4"/>
      <c r="J21" s="2"/>
      <c r="K21" s="2" t="s">
        <v>32</v>
      </c>
      <c r="L21" s="2"/>
      <c r="M21" s="2"/>
      <c r="Q21" s="2" t="s">
        <v>126</v>
      </c>
      <c r="R21" s="2" t="str">
        <f>S21/1000&amp;"K"</f>
        <v>130K</v>
      </c>
      <c r="S21" s="2">
        <v>130000</v>
      </c>
    </row>
    <row r="22" spans="1:19">
      <c r="D22" s="5"/>
      <c r="E22" s="5" t="s">
        <v>175</v>
      </c>
      <c r="F22" s="5" t="str">
        <f>G22/1000&amp;"K"</f>
        <v>975K</v>
      </c>
      <c r="G22" s="5">
        <v>975000</v>
      </c>
      <c r="H22" s="5"/>
      <c r="J22" s="2"/>
      <c r="K22" s="2" t="s">
        <v>24</v>
      </c>
      <c r="L22" s="2"/>
      <c r="M22" s="2"/>
      <c r="Q22" s="2" t="s">
        <v>127</v>
      </c>
      <c r="R22" s="2"/>
      <c r="S22" s="2"/>
    </row>
    <row r="23" spans="1:19">
      <c r="D23" s="5"/>
      <c r="E23" s="5" t="s">
        <v>16</v>
      </c>
      <c r="F23" s="5"/>
      <c r="G23" s="5"/>
      <c r="H23" s="4"/>
      <c r="Q23" s="2"/>
      <c r="R23" s="2"/>
      <c r="S23" s="2"/>
    </row>
    <row r="24" spans="1:19">
      <c r="A24" s="56"/>
      <c r="D24" s="5"/>
      <c r="E24" s="5" t="s">
        <v>17</v>
      </c>
      <c r="F24" s="5" t="str">
        <f>G24/1000&amp;"K"</f>
        <v>130K</v>
      </c>
      <c r="G24" s="5">
        <v>130000</v>
      </c>
      <c r="H24" s="4"/>
      <c r="J24" s="2" t="s">
        <v>26</v>
      </c>
      <c r="K24" s="2"/>
      <c r="L24" s="2" t="str">
        <f>M24/1000&amp;"K"</f>
        <v>7,5K</v>
      </c>
      <c r="M24" s="2">
        <v>7500</v>
      </c>
      <c r="P24" s="2" t="s">
        <v>128</v>
      </c>
      <c r="Q24" s="2"/>
      <c r="R24" s="2"/>
      <c r="S24" s="2"/>
    </row>
    <row r="25" spans="1:19">
      <c r="D25" s="2"/>
      <c r="E25" s="2"/>
      <c r="F25" s="2"/>
      <c r="G25" s="2"/>
      <c r="J25" s="2"/>
      <c r="K25" s="2" t="s">
        <v>25</v>
      </c>
      <c r="L25" s="2"/>
      <c r="M25" s="2"/>
      <c r="Q25" s="2" t="s">
        <v>130</v>
      </c>
      <c r="R25" s="2"/>
      <c r="S25" s="2"/>
    </row>
    <row r="26" spans="1:19">
      <c r="A26" s="56"/>
      <c r="D26" s="2" t="s">
        <v>50</v>
      </c>
      <c r="E26" s="2"/>
      <c r="F26" s="2" t="str">
        <f>G26/1000&amp;"K"</f>
        <v>1K</v>
      </c>
      <c r="G26" s="2">
        <v>1000</v>
      </c>
      <c r="J26" s="2"/>
      <c r="K26" s="2" t="s">
        <v>33</v>
      </c>
      <c r="L26" s="2"/>
      <c r="M26" s="2"/>
      <c r="Q26" s="2" t="s">
        <v>83</v>
      </c>
      <c r="R26" s="2" t="str">
        <f>S26/1000&amp;"K"</f>
        <v>260K</v>
      </c>
      <c r="S26" s="2">
        <v>260000</v>
      </c>
    </row>
    <row r="27" spans="1:19">
      <c r="D27" s="2"/>
      <c r="E27" s="2" t="s">
        <v>51</v>
      </c>
      <c r="F27" s="2"/>
      <c r="G27" s="2"/>
      <c r="J27" s="2"/>
      <c r="K27" s="2" t="s">
        <v>34</v>
      </c>
      <c r="L27" s="2"/>
      <c r="M27" s="2"/>
      <c r="Q27" s="2" t="s">
        <v>131</v>
      </c>
      <c r="R27" s="2"/>
      <c r="S27" s="2"/>
    </row>
    <row r="28" spans="1:19">
      <c r="A28" s="56"/>
      <c r="D28" s="2"/>
      <c r="E28" s="2" t="s">
        <v>51</v>
      </c>
      <c r="F28" s="2"/>
      <c r="G28" s="2"/>
      <c r="J28" s="2"/>
      <c r="K28" s="2" t="s">
        <v>24</v>
      </c>
      <c r="L28" s="2"/>
      <c r="M28" s="2"/>
      <c r="Q28" s="2"/>
      <c r="R28" s="2"/>
      <c r="S28" s="2"/>
    </row>
    <row r="29" spans="1:19">
      <c r="D29" s="2"/>
      <c r="E29" s="2" t="s">
        <v>51</v>
      </c>
      <c r="F29" s="2"/>
      <c r="G29" s="2"/>
      <c r="J29" s="2"/>
      <c r="K29" s="2" t="s">
        <v>35</v>
      </c>
      <c r="L29" s="2" t="str">
        <f>M29/1000&amp;"K"</f>
        <v>100K</v>
      </c>
      <c r="M29" s="2">
        <v>100000</v>
      </c>
      <c r="P29" s="2" t="s">
        <v>129</v>
      </c>
      <c r="Q29" s="2"/>
      <c r="R29" s="2" t="str">
        <f>S29/1000&amp;"K"</f>
        <v>50K</v>
      </c>
      <c r="S29" s="2">
        <v>50000</v>
      </c>
    </row>
    <row r="30" spans="1:19">
      <c r="A30" s="56"/>
      <c r="D30" s="2"/>
      <c r="E30" s="2" t="s">
        <v>17</v>
      </c>
      <c r="F30" s="2" t="str">
        <f>G30/1000&amp;"K"</f>
        <v>130K</v>
      </c>
      <c r="G30" s="2">
        <v>130000</v>
      </c>
      <c r="Q30" s="2" t="s">
        <v>132</v>
      </c>
      <c r="R30" s="2"/>
      <c r="S30" s="2"/>
    </row>
    <row r="31" spans="1:19">
      <c r="D31" s="2"/>
      <c r="E31" s="2" t="s">
        <v>52</v>
      </c>
      <c r="F31" s="2" t="str">
        <f>G31/1000&amp;"K"</f>
        <v>325K</v>
      </c>
      <c r="G31" s="2">
        <v>325000</v>
      </c>
      <c r="J31" s="2" t="s">
        <v>27</v>
      </c>
      <c r="K31" s="2"/>
      <c r="L31" s="2" t="str">
        <f>M31/1000&amp;"K"</f>
        <v>7,5K</v>
      </c>
      <c r="M31" s="2">
        <v>7500</v>
      </c>
      <c r="Q31" s="2" t="s">
        <v>133</v>
      </c>
      <c r="R31" s="2"/>
      <c r="S31" s="2"/>
    </row>
    <row r="32" spans="1:19">
      <c r="A32" s="56"/>
      <c r="D32" s="2"/>
      <c r="E32" s="2" t="s">
        <v>53</v>
      </c>
      <c r="F32" s="2"/>
      <c r="G32" s="2"/>
      <c r="J32" s="2"/>
      <c r="K32" s="2" t="s">
        <v>33</v>
      </c>
      <c r="L32" s="2"/>
      <c r="M32" s="2"/>
      <c r="Q32" s="2" t="s">
        <v>144</v>
      </c>
      <c r="R32" s="2" t="str">
        <f t="shared" ref="R32:R33" si="2">S32/1000&amp;"K"</f>
        <v>325K</v>
      </c>
      <c r="S32" s="2">
        <v>325000</v>
      </c>
    </row>
    <row r="33" spans="4:19">
      <c r="D33" s="2"/>
      <c r="E33" s="2" t="s">
        <v>54</v>
      </c>
      <c r="F33" s="2"/>
      <c r="G33" s="2"/>
      <c r="J33" s="2"/>
      <c r="K33" s="2" t="s">
        <v>36</v>
      </c>
      <c r="L33" s="2"/>
      <c r="M33" s="2"/>
      <c r="Q33" s="2" t="s">
        <v>145</v>
      </c>
      <c r="R33" s="2" t="str">
        <f t="shared" si="2"/>
        <v>325K</v>
      </c>
      <c r="S33" s="2">
        <v>325000</v>
      </c>
    </row>
    <row r="34" spans="4:19">
      <c r="D34" s="2"/>
      <c r="E34" s="2"/>
      <c r="F34" s="2"/>
      <c r="G34" s="2"/>
      <c r="J34" s="2"/>
      <c r="K34" s="2" t="s">
        <v>37</v>
      </c>
      <c r="L34" s="2" t="str">
        <f>M34/1000&amp;"K"</f>
        <v>150K</v>
      </c>
      <c r="M34" s="2">
        <v>150000</v>
      </c>
      <c r="Q34" s="2" t="s">
        <v>134</v>
      </c>
      <c r="R34" s="2"/>
      <c r="S34" s="2"/>
    </row>
    <row r="35" spans="4:19">
      <c r="D35" s="2" t="s">
        <v>55</v>
      </c>
      <c r="E35" s="2"/>
      <c r="F35" s="2" t="str">
        <f>G35/1000&amp;"K"</f>
        <v>5K</v>
      </c>
      <c r="G35" s="2">
        <v>5000</v>
      </c>
      <c r="J35" s="2"/>
      <c r="K35" s="2" t="s">
        <v>32</v>
      </c>
      <c r="L35" s="2"/>
      <c r="M35" s="2"/>
      <c r="Q35" s="2" t="s">
        <v>135</v>
      </c>
      <c r="R35" s="2"/>
      <c r="S35" s="2"/>
    </row>
    <row r="36" spans="4:19">
      <c r="D36" s="2"/>
      <c r="E36" s="2" t="s">
        <v>56</v>
      </c>
      <c r="F36" s="2"/>
      <c r="G36" s="2"/>
      <c r="J36" s="2"/>
      <c r="K36" s="2" t="s">
        <v>24</v>
      </c>
      <c r="L36" s="2"/>
      <c r="M36" s="2"/>
      <c r="Q36" s="2"/>
      <c r="R36" s="2"/>
      <c r="S36" s="2"/>
    </row>
    <row r="37" spans="4:19">
      <c r="D37" s="2"/>
      <c r="E37" s="2" t="s">
        <v>57</v>
      </c>
      <c r="F37" s="2"/>
      <c r="G37" s="2"/>
      <c r="P37" s="2" t="s">
        <v>79</v>
      </c>
      <c r="Q37" s="2"/>
      <c r="R37" s="2" t="str">
        <f>S37/1000&amp;"K"</f>
        <v>15K</v>
      </c>
      <c r="S37" s="2">
        <v>15000</v>
      </c>
    </row>
    <row r="38" spans="4:19">
      <c r="D38" s="2"/>
      <c r="E38" s="2" t="s">
        <v>58</v>
      </c>
      <c r="F38" s="2"/>
      <c r="G38" s="2"/>
      <c r="J38" s="2" t="s">
        <v>172</v>
      </c>
      <c r="K38" s="2"/>
      <c r="L38" s="2" t="str">
        <f t="shared" ref="L38:L41" si="3">M38/1000&amp;"K"</f>
        <v>7,5K</v>
      </c>
      <c r="M38" s="2">
        <v>7500</v>
      </c>
      <c r="Q38" s="2" t="s">
        <v>176</v>
      </c>
      <c r="R38" s="2"/>
      <c r="S38" s="2"/>
    </row>
    <row r="39" spans="4:19">
      <c r="D39" s="2"/>
      <c r="E39" s="2" t="s">
        <v>59</v>
      </c>
      <c r="F39" s="2"/>
      <c r="G39" s="2"/>
      <c r="J39" s="2"/>
      <c r="K39" s="2" t="s">
        <v>30</v>
      </c>
      <c r="L39" s="2" t="str">
        <f t="shared" si="3"/>
        <v>75K</v>
      </c>
      <c r="M39" s="2">
        <v>75000</v>
      </c>
      <c r="Q39" s="2" t="s">
        <v>91</v>
      </c>
      <c r="R39" s="2"/>
      <c r="S39" s="2"/>
    </row>
    <row r="40" spans="4:19">
      <c r="D40" s="2"/>
      <c r="E40" s="2" t="s">
        <v>60</v>
      </c>
      <c r="F40" s="2" t="str">
        <f>G40/1000&amp;"K"</f>
        <v>260K</v>
      </c>
      <c r="G40" s="2">
        <v>260000</v>
      </c>
      <c r="J40" s="2"/>
      <c r="K40" s="2" t="s">
        <v>38</v>
      </c>
      <c r="L40" s="2" t="str">
        <f t="shared" si="3"/>
        <v>200K</v>
      </c>
      <c r="M40" s="2">
        <v>200000</v>
      </c>
      <c r="N40" s="2"/>
      <c r="Q40" s="2" t="s">
        <v>90</v>
      </c>
      <c r="R40" s="2"/>
      <c r="S40" s="2"/>
    </row>
    <row r="41" spans="4:19">
      <c r="D41" s="2"/>
      <c r="E41" s="2" t="s">
        <v>61</v>
      </c>
      <c r="F41" s="2"/>
      <c r="G41" s="2"/>
      <c r="J41" s="2"/>
      <c r="K41" s="2" t="s">
        <v>39</v>
      </c>
      <c r="L41" s="2" t="str">
        <f t="shared" si="3"/>
        <v>200K</v>
      </c>
      <c r="M41" s="2">
        <v>200000</v>
      </c>
      <c r="Q41" s="2"/>
      <c r="R41" s="2"/>
      <c r="S41" s="2"/>
    </row>
    <row r="42" spans="4:19">
      <c r="D42" s="2"/>
      <c r="E42" s="2"/>
      <c r="F42" s="2"/>
      <c r="G42" s="2"/>
      <c r="K42" s="2" t="s">
        <v>34</v>
      </c>
      <c r="P42" s="2" t="s">
        <v>85</v>
      </c>
      <c r="Q42" s="2"/>
      <c r="R42" s="2" t="str">
        <f t="shared" ref="R42:R46" si="4">S42/1000&amp;"K"</f>
        <v>10K</v>
      </c>
      <c r="S42" s="2">
        <v>10000</v>
      </c>
    </row>
    <row r="43" spans="4:19">
      <c r="D43" s="2" t="s">
        <v>62</v>
      </c>
      <c r="E43" s="2"/>
      <c r="F43" s="2" t="str">
        <f>G43/1000&amp;"K"</f>
        <v>100K</v>
      </c>
      <c r="G43" s="2">
        <v>100000</v>
      </c>
      <c r="K43" s="2" t="s">
        <v>24</v>
      </c>
      <c r="Q43" s="2" t="s">
        <v>137</v>
      </c>
      <c r="R43" s="2" t="str">
        <f t="shared" si="4"/>
        <v>260K</v>
      </c>
      <c r="S43" s="2">
        <v>260000</v>
      </c>
    </row>
    <row r="44" spans="4:19">
      <c r="D44" s="2"/>
      <c r="E44" s="2" t="s">
        <v>63</v>
      </c>
      <c r="F44" s="2"/>
      <c r="G44" s="2"/>
      <c r="Q44" s="2" t="s">
        <v>138</v>
      </c>
      <c r="R44" s="2" t="str">
        <f t="shared" si="4"/>
        <v>130K</v>
      </c>
      <c r="S44" s="2">
        <v>130000</v>
      </c>
    </row>
    <row r="45" spans="4:19">
      <c r="D45" s="2"/>
      <c r="E45" s="2" t="s">
        <v>63</v>
      </c>
      <c r="F45" s="2"/>
      <c r="G45" s="2"/>
      <c r="J45" s="2" t="s">
        <v>28</v>
      </c>
      <c r="K45" s="2"/>
      <c r="L45" s="2" t="str">
        <f t="shared" ref="L45" si="5">M45/1000&amp;"K"</f>
        <v>250K</v>
      </c>
      <c r="M45" s="2">
        <v>250000</v>
      </c>
      <c r="Q45" s="2" t="s">
        <v>52</v>
      </c>
      <c r="R45" s="2" t="str">
        <f t="shared" si="4"/>
        <v>325K</v>
      </c>
      <c r="S45" s="2">
        <v>325000</v>
      </c>
    </row>
    <row r="46" spans="4:19">
      <c r="D46" s="2"/>
      <c r="E46" s="2" t="s">
        <v>63</v>
      </c>
      <c r="F46" s="2"/>
      <c r="G46" s="2"/>
      <c r="J46" s="2"/>
      <c r="K46" s="2" t="s">
        <v>40</v>
      </c>
      <c r="L46" s="2"/>
      <c r="M46" s="2"/>
      <c r="Q46" s="2" t="s">
        <v>139</v>
      </c>
      <c r="R46" s="2" t="str">
        <f t="shared" si="4"/>
        <v>130K</v>
      </c>
      <c r="S46" s="2">
        <v>130000</v>
      </c>
    </row>
    <row r="47" spans="4:19">
      <c r="D47" s="2"/>
      <c r="E47" s="2" t="s">
        <v>64</v>
      </c>
      <c r="F47" s="2" t="str">
        <f>G47/1000&amp;"K"</f>
        <v>325K</v>
      </c>
      <c r="G47" s="2">
        <v>325000</v>
      </c>
      <c r="J47" s="2"/>
      <c r="K47" s="2" t="s">
        <v>23</v>
      </c>
      <c r="L47" s="2"/>
      <c r="M47" s="2"/>
      <c r="Q47" s="2" t="s">
        <v>17</v>
      </c>
      <c r="R47" s="2" t="str">
        <f>S47/1000&amp;"K"</f>
        <v>130K</v>
      </c>
      <c r="S47" s="2">
        <v>130000</v>
      </c>
    </row>
    <row r="48" spans="4:19">
      <c r="D48" s="2"/>
      <c r="E48" s="2"/>
      <c r="F48" s="2"/>
      <c r="G48" s="2"/>
      <c r="K48" s="1" t="s">
        <v>141</v>
      </c>
      <c r="L48" s="1" t="str">
        <f t="shared" ref="L48:L49" si="6">M48/1000&amp;"K"</f>
        <v>10000K</v>
      </c>
      <c r="M48" s="1">
        <v>10000000</v>
      </c>
      <c r="N48" s="1">
        <v>95</v>
      </c>
      <c r="Q48" s="2" t="s">
        <v>53</v>
      </c>
      <c r="R48" s="2"/>
      <c r="S48" s="2"/>
    </row>
    <row r="49" spans="4:19">
      <c r="D49" s="2" t="s">
        <v>65</v>
      </c>
      <c r="E49" s="2"/>
      <c r="F49" s="2" t="str">
        <f>G49/1000&amp;"K"</f>
        <v>10K</v>
      </c>
      <c r="G49" s="2">
        <v>10000</v>
      </c>
      <c r="J49" s="2"/>
      <c r="K49" s="2" t="s">
        <v>41</v>
      </c>
      <c r="L49" s="2" t="str">
        <f t="shared" si="6"/>
        <v>130K</v>
      </c>
      <c r="M49" s="2">
        <v>130000</v>
      </c>
      <c r="N49" s="2"/>
      <c r="Q49" s="2" t="s">
        <v>140</v>
      </c>
      <c r="R49" s="2" t="str">
        <f>S49/1000&amp;"K"</f>
        <v>130K</v>
      </c>
      <c r="S49" s="2">
        <v>130000</v>
      </c>
    </row>
    <row r="50" spans="4:19">
      <c r="D50" s="2"/>
      <c r="E50" s="2" t="s">
        <v>66</v>
      </c>
      <c r="F50" s="2"/>
      <c r="G50" s="2"/>
      <c r="J50" s="2"/>
      <c r="K50" s="2" t="s">
        <v>8</v>
      </c>
      <c r="L50" s="2"/>
      <c r="M50" s="2"/>
    </row>
    <row r="51" spans="4:19">
      <c r="D51" s="2"/>
      <c r="E51" s="2" t="s">
        <v>67</v>
      </c>
      <c r="F51" s="2"/>
      <c r="G51" s="2"/>
      <c r="J51" s="2"/>
      <c r="K51" s="2" t="s">
        <v>42</v>
      </c>
      <c r="L51" s="2" t="str">
        <f>M51/1000&amp;"K"</f>
        <v>1300K</v>
      </c>
      <c r="M51" s="2">
        <v>1300000</v>
      </c>
      <c r="N51" s="2"/>
    </row>
    <row r="52" spans="4:19">
      <c r="D52" s="2"/>
      <c r="E52" s="2" t="s">
        <v>68</v>
      </c>
      <c r="F52" s="2"/>
      <c r="G52" s="2"/>
    </row>
    <row r="53" spans="4:19">
      <c r="D53" s="2"/>
      <c r="E53" s="2" t="s">
        <v>69</v>
      </c>
      <c r="F53" s="2"/>
      <c r="G53" s="2"/>
    </row>
    <row r="54" spans="4:19">
      <c r="D54" s="2"/>
      <c r="E54" s="2" t="s">
        <v>70</v>
      </c>
      <c r="F54" s="2"/>
      <c r="G54" s="2"/>
    </row>
    <row r="56" spans="4:19">
      <c r="D56" s="2" t="s">
        <v>71</v>
      </c>
      <c r="E56" s="2"/>
      <c r="F56" s="2" t="str">
        <f>G56/1000&amp;"K"</f>
        <v>50K</v>
      </c>
      <c r="G56" s="2">
        <v>50000</v>
      </c>
    </row>
    <row r="57" spans="4:19">
      <c r="D57" s="2"/>
      <c r="E57" s="2" t="s">
        <v>143</v>
      </c>
      <c r="F57" s="2" t="str">
        <f>G57/1000&amp;"K"</f>
        <v>650K</v>
      </c>
      <c r="G57" s="2">
        <v>650000</v>
      </c>
    </row>
    <row r="58" spans="4:19">
      <c r="D58" s="2"/>
      <c r="E58" s="2" t="s">
        <v>72</v>
      </c>
      <c r="F58" s="2" t="str">
        <f>G58/1000&amp;"K"</f>
        <v>130K</v>
      </c>
      <c r="G58" s="2">
        <v>130000</v>
      </c>
    </row>
    <row r="59" spans="4:19">
      <c r="D59" s="2"/>
      <c r="E59" s="2" t="s">
        <v>73</v>
      </c>
      <c r="F59" s="2" t="str">
        <f>G59/1000&amp;"K"</f>
        <v>260K</v>
      </c>
      <c r="G59" s="2">
        <v>260000</v>
      </c>
    </row>
    <row r="60" spans="4:19">
      <c r="D60" s="2"/>
      <c r="E60" s="2" t="s">
        <v>74</v>
      </c>
      <c r="F60" s="2"/>
      <c r="G60" s="2"/>
    </row>
    <row r="61" spans="4:19">
      <c r="D61" s="2"/>
      <c r="E61" s="2" t="s">
        <v>75</v>
      </c>
      <c r="F61" s="2"/>
      <c r="G61" s="2"/>
    </row>
    <row r="62" spans="4:19">
      <c r="D62" s="2"/>
      <c r="E62" s="2" t="s">
        <v>54</v>
      </c>
      <c r="F62" s="2"/>
      <c r="G62" s="2"/>
    </row>
    <row r="64" spans="4:19">
      <c r="D64" s="2" t="s">
        <v>80</v>
      </c>
      <c r="E64" s="2"/>
      <c r="F64" s="2" t="str">
        <f>G64/1000&amp;"K"</f>
        <v>5K</v>
      </c>
      <c r="G64" s="2">
        <v>5000</v>
      </c>
    </row>
    <row r="65" spans="4:7">
      <c r="E65" s="1" t="s">
        <v>81</v>
      </c>
      <c r="F65" s="3" t="str">
        <f>G65/1000&amp;"K"</f>
        <v>1170K</v>
      </c>
      <c r="G65" s="1">
        <v>1170000</v>
      </c>
    </row>
    <row r="66" spans="4:7">
      <c r="D66" s="2"/>
      <c r="E66" s="2" t="s">
        <v>52</v>
      </c>
      <c r="F66" s="2" t="str">
        <f>G66/1000&amp;"K"</f>
        <v>325K</v>
      </c>
      <c r="G66" s="2">
        <v>325000</v>
      </c>
    </row>
    <row r="67" spans="4:7">
      <c r="D67" s="2"/>
      <c r="E67" s="2" t="s">
        <v>82</v>
      </c>
      <c r="F67" s="2"/>
      <c r="G67" s="2"/>
    </row>
    <row r="68" spans="4:7">
      <c r="D68" s="2"/>
      <c r="E68" s="2" t="s">
        <v>82</v>
      </c>
      <c r="F68" s="2"/>
      <c r="G68" s="2"/>
    </row>
    <row r="69" spans="4:7">
      <c r="D69" s="2"/>
      <c r="E69" s="2" t="s">
        <v>83</v>
      </c>
      <c r="F69" s="2" t="str">
        <f>G69/1000&amp;"K"</f>
        <v>260K</v>
      </c>
      <c r="G69" s="2">
        <v>260000</v>
      </c>
    </row>
    <row r="70" spans="4:7">
      <c r="D70" s="2"/>
      <c r="E70" s="2" t="s">
        <v>84</v>
      </c>
      <c r="F70" s="2" t="str">
        <f>G70/1000&amp;"K"</f>
        <v>130K</v>
      </c>
      <c r="G70" s="2">
        <v>130000</v>
      </c>
    </row>
    <row r="71" spans="4:7">
      <c r="D71" s="2"/>
      <c r="E71" s="2" t="s">
        <v>53</v>
      </c>
      <c r="F71" s="2"/>
      <c r="G71" s="2"/>
    </row>
    <row r="73" spans="4:7">
      <c r="D73" s="2" t="s">
        <v>79</v>
      </c>
      <c r="E73" s="2"/>
      <c r="F73" s="2" t="str">
        <f>G73/1000&amp;"K"</f>
        <v>15K</v>
      </c>
      <c r="G73" s="2">
        <v>15000</v>
      </c>
    </row>
    <row r="74" spans="4:7">
      <c r="D74" s="2"/>
      <c r="E74" s="2" t="s">
        <v>176</v>
      </c>
      <c r="F74" s="2"/>
      <c r="G74" s="2"/>
    </row>
    <row r="75" spans="4:7">
      <c r="D75" s="2"/>
      <c r="E75" s="2" t="s">
        <v>136</v>
      </c>
      <c r="F75" s="2"/>
      <c r="G75" s="2"/>
    </row>
    <row r="76" spans="4:7">
      <c r="D76" s="2"/>
      <c r="E76" s="2" t="s">
        <v>91</v>
      </c>
      <c r="F76" s="2"/>
      <c r="G76" s="2"/>
    </row>
    <row r="77" spans="4:7">
      <c r="E77" s="2" t="s">
        <v>177</v>
      </c>
    </row>
    <row r="78" spans="4:7">
      <c r="D78" s="2"/>
      <c r="E78" s="2"/>
      <c r="F78" s="2"/>
      <c r="G78" s="2"/>
    </row>
    <row r="79" spans="4:7">
      <c r="D79" s="2" t="s">
        <v>78</v>
      </c>
      <c r="E79" s="2"/>
      <c r="F79" s="2" t="str">
        <f>G79/1000&amp;"K"</f>
        <v>25K</v>
      </c>
      <c r="G79" s="2">
        <v>25000</v>
      </c>
    </row>
    <row r="80" spans="4:7">
      <c r="D80" s="2"/>
      <c r="E80" s="2" t="s">
        <v>54</v>
      </c>
      <c r="F80" s="2"/>
      <c r="G80" s="2"/>
    </row>
    <row r="81" spans="4:7">
      <c r="D81" s="2"/>
      <c r="E81" s="2" t="s">
        <v>86</v>
      </c>
      <c r="F81" s="2"/>
      <c r="G81" s="2"/>
    </row>
    <row r="82" spans="4:7">
      <c r="D82" s="2"/>
      <c r="E82" s="2" t="s">
        <v>92</v>
      </c>
      <c r="F82" s="2"/>
      <c r="G82" s="2">
        <v>2000</v>
      </c>
    </row>
    <row r="83" spans="4:7">
      <c r="D83" s="2"/>
      <c r="E83" s="2" t="s">
        <v>87</v>
      </c>
      <c r="F83" s="2"/>
      <c r="G83" s="2">
        <v>2000</v>
      </c>
    </row>
    <row r="84" spans="4:7">
      <c r="D84" s="2"/>
      <c r="E84" s="2" t="s">
        <v>88</v>
      </c>
      <c r="F84" s="2"/>
      <c r="G84" s="2"/>
    </row>
    <row r="85" spans="4:7">
      <c r="D85" s="2"/>
      <c r="E85" s="2" t="s">
        <v>89</v>
      </c>
      <c r="F85" s="2"/>
      <c r="G85" s="2">
        <v>1000</v>
      </c>
    </row>
    <row r="86" spans="4:7">
      <c r="D86" s="2"/>
      <c r="E86" s="2" t="s">
        <v>36</v>
      </c>
      <c r="F86" s="2"/>
      <c r="G86" s="2"/>
    </row>
    <row r="87" spans="4:7">
      <c r="D87" s="2"/>
      <c r="E87" s="2"/>
      <c r="F87" s="2"/>
      <c r="G87" s="2"/>
    </row>
    <row r="88" spans="4:7">
      <c r="D88" s="2" t="s">
        <v>85</v>
      </c>
      <c r="E88" s="2"/>
      <c r="F88" s="2" t="str">
        <f>G88/1000&amp;"K"</f>
        <v>10K</v>
      </c>
      <c r="G88" s="2">
        <v>10000</v>
      </c>
    </row>
    <row r="89" spans="4:7">
      <c r="D89" s="2"/>
      <c r="E89" s="2" t="s">
        <v>93</v>
      </c>
      <c r="F89" s="2"/>
      <c r="G89" s="2"/>
    </row>
    <row r="90" spans="4:7">
      <c r="D90" s="2"/>
      <c r="E90" s="2" t="s">
        <v>94</v>
      </c>
      <c r="F90" s="2"/>
      <c r="G90" s="2"/>
    </row>
    <row r="91" spans="4:7">
      <c r="D91" s="2"/>
      <c r="E91" s="2" t="s">
        <v>95</v>
      </c>
      <c r="F91" s="2"/>
      <c r="G91" s="2"/>
    </row>
    <row r="92" spans="4:7">
      <c r="D92" s="2"/>
      <c r="E92" s="2" t="s">
        <v>53</v>
      </c>
      <c r="F92" s="2"/>
      <c r="G92" s="2"/>
    </row>
    <row r="93" spans="4:7">
      <c r="D93" s="2"/>
      <c r="E93" s="2" t="s">
        <v>96</v>
      </c>
      <c r="F93" s="2"/>
      <c r="G93" s="2"/>
    </row>
    <row r="94" spans="4:7">
      <c r="D94" s="2"/>
      <c r="E94" s="2"/>
      <c r="F94" s="2"/>
      <c r="G94" s="2"/>
    </row>
    <row r="95" spans="4:7">
      <c r="D95" s="2" t="s">
        <v>76</v>
      </c>
      <c r="E95" s="2"/>
      <c r="F95" s="2" t="str">
        <f>G95/1000&amp;"K"</f>
        <v>30K</v>
      </c>
      <c r="G95" s="2">
        <v>30000</v>
      </c>
    </row>
    <row r="96" spans="4:7">
      <c r="D96" s="2"/>
      <c r="E96" s="2" t="s">
        <v>97</v>
      </c>
      <c r="F96" s="2" t="str">
        <f>G96/1000&amp;"K"</f>
        <v>350K</v>
      </c>
      <c r="G96" s="2">
        <v>350000</v>
      </c>
    </row>
    <row r="97" spans="4:7">
      <c r="D97" s="2"/>
      <c r="E97" s="2" t="s">
        <v>98</v>
      </c>
      <c r="F97" s="2"/>
      <c r="G97" s="2"/>
    </row>
    <row r="98" spans="4:7">
      <c r="D98" s="2"/>
      <c r="E98" s="2" t="s">
        <v>99</v>
      </c>
      <c r="F98" s="2" t="str">
        <f>G98/1000&amp;"K"</f>
        <v>130K</v>
      </c>
      <c r="G98" s="2">
        <v>130000</v>
      </c>
    </row>
    <row r="99" spans="4:7">
      <c r="D99" s="2"/>
      <c r="E99" s="2" t="s">
        <v>100</v>
      </c>
      <c r="F99" s="2" t="str">
        <f>G99/1000&amp;"K"</f>
        <v>1K</v>
      </c>
      <c r="G99" s="2">
        <v>1000</v>
      </c>
    </row>
    <row r="100" spans="4:7">
      <c r="D100" s="2"/>
      <c r="E100" s="2"/>
      <c r="F100" s="2"/>
      <c r="G100" s="2"/>
    </row>
    <row r="101" spans="4:7">
      <c r="D101" s="2" t="s">
        <v>173</v>
      </c>
      <c r="E101" s="2"/>
      <c r="F101" s="2" t="str">
        <f>G101/1000&amp;"K"</f>
        <v>1K</v>
      </c>
      <c r="G101" s="2">
        <v>1000</v>
      </c>
    </row>
    <row r="102" spans="4:7">
      <c r="D102" s="2"/>
      <c r="E102" s="2" t="s">
        <v>101</v>
      </c>
      <c r="F102" s="2"/>
      <c r="G102" s="2"/>
    </row>
    <row r="103" spans="4:7">
      <c r="D103" s="2"/>
      <c r="E103" s="2" t="s">
        <v>102</v>
      </c>
      <c r="F103" s="2" t="str">
        <f>G103/1000&amp;"K"</f>
        <v>5K</v>
      </c>
      <c r="G103" s="2">
        <v>5000</v>
      </c>
    </row>
    <row r="104" spans="4:7">
      <c r="D104" s="2"/>
      <c r="E104" s="2" t="s">
        <v>103</v>
      </c>
      <c r="F104" s="2" t="str">
        <f>G104/1000&amp;"K"</f>
        <v>10K</v>
      </c>
      <c r="G104" s="2">
        <v>10000</v>
      </c>
    </row>
    <row r="105" spans="4:7">
      <c r="D105" s="2"/>
      <c r="E105" s="2" t="s">
        <v>104</v>
      </c>
      <c r="F105" s="2" t="str">
        <f>G105/1000&amp;"K"</f>
        <v>2K</v>
      </c>
      <c r="G105" s="2">
        <v>2000</v>
      </c>
    </row>
    <row r="106" spans="4:7">
      <c r="D106" s="2"/>
      <c r="E106" s="2"/>
      <c r="F106" s="2"/>
      <c r="G106" s="2"/>
    </row>
    <row r="107" spans="4:7">
      <c r="D107" s="2" t="s">
        <v>174</v>
      </c>
      <c r="E107" s="2"/>
      <c r="F107" s="2" t="str">
        <f t="shared" ref="F107:F112" si="7">G107/1000&amp;"K"</f>
        <v>1K</v>
      </c>
      <c r="G107" s="2">
        <v>1000</v>
      </c>
    </row>
    <row r="108" spans="4:7">
      <c r="D108" s="2"/>
      <c r="E108" s="2" t="s">
        <v>108</v>
      </c>
      <c r="F108" s="2" t="str">
        <f t="shared" si="7"/>
        <v>20K</v>
      </c>
      <c r="G108" s="2">
        <v>20000</v>
      </c>
    </row>
    <row r="109" spans="4:7">
      <c r="D109" s="2"/>
      <c r="E109" s="2" t="s">
        <v>109</v>
      </c>
      <c r="F109" s="2" t="str">
        <f t="shared" si="7"/>
        <v>50K</v>
      </c>
      <c r="G109" s="2">
        <v>50000</v>
      </c>
    </row>
    <row r="110" spans="4:7">
      <c r="D110" s="2"/>
      <c r="E110" s="2" t="s">
        <v>110</v>
      </c>
      <c r="F110" s="2" t="str">
        <f t="shared" si="7"/>
        <v>5K</v>
      </c>
      <c r="G110" s="2">
        <v>5000</v>
      </c>
    </row>
    <row r="111" spans="4:7">
      <c r="D111" s="2"/>
      <c r="E111" s="2" t="s">
        <v>105</v>
      </c>
      <c r="F111" s="2" t="str">
        <f t="shared" si="7"/>
        <v>1K</v>
      </c>
      <c r="G111" s="2">
        <v>1000</v>
      </c>
    </row>
    <row r="112" spans="4:7">
      <c r="D112" s="2"/>
      <c r="E112" s="2" t="s">
        <v>106</v>
      </c>
      <c r="F112" s="2" t="str">
        <f t="shared" si="7"/>
        <v>10K</v>
      </c>
      <c r="G112" s="2">
        <v>10000</v>
      </c>
    </row>
    <row r="113" spans="4:7">
      <c r="D113" s="2"/>
      <c r="E113" s="2" t="s">
        <v>107</v>
      </c>
      <c r="F113" s="2"/>
      <c r="G113" s="2"/>
    </row>
    <row r="115" spans="4:7">
      <c r="D115" s="2" t="s">
        <v>77</v>
      </c>
      <c r="E115" s="2"/>
      <c r="F115" s="2" t="str">
        <f t="shared" ref="F115:F120" si="8">G115/1000&amp;"K"</f>
        <v>75K</v>
      </c>
      <c r="G115" s="2">
        <v>75000</v>
      </c>
    </row>
    <row r="116" spans="4:7">
      <c r="D116" s="2"/>
      <c r="E116" s="2" t="s">
        <v>111</v>
      </c>
      <c r="F116" s="2" t="str">
        <f t="shared" si="8"/>
        <v>5K</v>
      </c>
      <c r="G116" s="2">
        <v>5000</v>
      </c>
    </row>
    <row r="117" spans="4:7">
      <c r="D117" s="2"/>
      <c r="E117" s="2" t="s">
        <v>112</v>
      </c>
      <c r="F117" s="2" t="str">
        <f t="shared" si="8"/>
        <v>15K</v>
      </c>
      <c r="G117" s="2">
        <v>15000</v>
      </c>
    </row>
    <row r="118" spans="4:7">
      <c r="D118" s="2"/>
      <c r="E118" s="2" t="s">
        <v>113</v>
      </c>
      <c r="F118" s="2" t="str">
        <f t="shared" si="8"/>
        <v>10K</v>
      </c>
      <c r="G118" s="2">
        <v>10000</v>
      </c>
    </row>
    <row r="119" spans="4:7">
      <c r="D119" s="2"/>
      <c r="E119" s="2" t="s">
        <v>114</v>
      </c>
      <c r="F119" s="2" t="str">
        <f t="shared" si="8"/>
        <v>15K</v>
      </c>
      <c r="G119" s="2">
        <v>15000</v>
      </c>
    </row>
    <row r="120" spans="4:7">
      <c r="D120" s="2"/>
      <c r="E120" s="2" t="s">
        <v>115</v>
      </c>
      <c r="F120" s="2" t="str">
        <f t="shared" si="8"/>
        <v>650K</v>
      </c>
      <c r="G120" s="2">
        <v>650000</v>
      </c>
    </row>
    <row r="121" spans="4:7">
      <c r="D121" s="2"/>
      <c r="E121" s="2" t="s">
        <v>116</v>
      </c>
      <c r="F121" s="2"/>
      <c r="G121" s="2"/>
    </row>
    <row r="122" spans="4:7">
      <c r="D122" s="2"/>
      <c r="E122" s="2" t="s">
        <v>117</v>
      </c>
      <c r="F122" s="2" t="str">
        <f>G122/1000&amp;"K"</f>
        <v>100K</v>
      </c>
      <c r="G122" s="2">
        <v>100000</v>
      </c>
    </row>
  </sheetData>
  <sheetProtection password="8215" sheet="1" objects="1" scenarios="1"/>
  <mergeCells count="3">
    <mergeCell ref="J5:N5"/>
    <mergeCell ref="P5:S5"/>
    <mergeCell ref="D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E6"/>
  <sheetViews>
    <sheetView topLeftCell="A2" workbookViewId="0">
      <selection activeCell="A2" sqref="A2"/>
    </sheetView>
  </sheetViews>
  <sheetFormatPr defaultColWidth="14.28515625" defaultRowHeight="75" customHeight="1"/>
  <cols>
    <col min="1" max="1" width="14.28515625" style="29" customWidth="1"/>
    <col min="2" max="16384" width="14.28515625" style="29"/>
  </cols>
  <sheetData>
    <row r="1" spans="1:5" ht="75" customHeight="1">
      <c r="C1" s="28"/>
    </row>
    <row r="2" spans="1:5" ht="75" customHeight="1">
      <c r="B2" s="28"/>
      <c r="C2" s="38"/>
      <c r="D2" s="39"/>
      <c r="E2" s="40"/>
    </row>
    <row r="3" spans="1:5" ht="75" customHeight="1" thickBot="1">
      <c r="B3" s="38"/>
      <c r="C3" s="41"/>
      <c r="E3" s="42"/>
    </row>
    <row r="4" spans="1:5" ht="75" customHeight="1" thickBot="1">
      <c r="A4" s="43"/>
      <c r="B4" s="44"/>
      <c r="C4" s="46" t="s">
        <v>149</v>
      </c>
      <c r="D4" s="45"/>
      <c r="E4" s="41"/>
    </row>
    <row r="5" spans="1:5" ht="75" customHeight="1" thickBot="1">
      <c r="C5" s="47" t="s">
        <v>148</v>
      </c>
      <c r="E5" s="48" t="s">
        <v>151</v>
      </c>
    </row>
    <row r="6" spans="1:5" ht="75" customHeight="1" thickBot="1">
      <c r="C6" s="49" t="s">
        <v>147</v>
      </c>
      <c r="D6" s="50" t="s">
        <v>146</v>
      </c>
      <c r="E6" s="51" t="s">
        <v>150</v>
      </c>
    </row>
  </sheetData>
  <sheetProtection password="8215" sheet="1" objects="1" scenarios="1"/>
  <hyperlinks>
    <hyperlink ref="C4" location="'Voorwerpen&amp;Kosten'!P8:S15" tooltip="Quest Hall" display="'Voorwerpen&amp;Kosten'!P8:S15"/>
    <hyperlink ref="C5" location="'Voorwerpen&amp;Kosten'!P17:S22" tooltip="Games Room" display="'Voorwerpen&amp;Kosten'!P17:S22"/>
    <hyperlink ref="C6" location="'Voorwerpen&amp;Kosten'!P24:S27" tooltip="Combat Room" display="'Voorwerpen&amp;Kosten'!P24:S27"/>
    <hyperlink ref="D6" location="'Voorwerpen&amp;Kosten'!P29:S35" tooltip="Costume Room" display="'Voorwerpen&amp;Kosten'!P29:S35"/>
    <hyperlink ref="E6" location="'Voorwerpen&amp;Kosten'!P37:S40" tooltip="Skill Hall" display="'Voorwerpen&amp;Kosten'!P37:S40"/>
    <hyperlink ref="E5" location="'Voorwerpen&amp;Kosten'!P42:S49" tooltip="Bedroom" display="Bedro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B1:E6"/>
  <sheetViews>
    <sheetView workbookViewId="0"/>
  </sheetViews>
  <sheetFormatPr defaultColWidth="14.28515625" defaultRowHeight="75" customHeight="1"/>
  <cols>
    <col min="1" max="16384" width="14.28515625" style="29"/>
  </cols>
  <sheetData>
    <row r="1" spans="2:5" ht="75" customHeight="1" thickBot="1">
      <c r="C1" s="28"/>
    </row>
    <row r="2" spans="2:5" ht="75" customHeight="1" thickBot="1">
      <c r="B2" s="28"/>
      <c r="C2" s="28"/>
      <c r="D2" s="30" t="s">
        <v>160</v>
      </c>
      <c r="E2" s="21" t="s">
        <v>159</v>
      </c>
    </row>
    <row r="3" spans="2:5" ht="75" customHeight="1" thickTop="1" thickBot="1">
      <c r="B3" s="28"/>
      <c r="C3" s="31" t="s">
        <v>152</v>
      </c>
      <c r="D3" s="32" t="s">
        <v>162</v>
      </c>
      <c r="E3" s="22" t="s">
        <v>161</v>
      </c>
    </row>
    <row r="4" spans="2:5" ht="75" customHeight="1" thickTop="1" thickBot="1">
      <c r="B4" s="33" t="s">
        <v>153</v>
      </c>
      <c r="C4" s="34" t="s">
        <v>149</v>
      </c>
      <c r="D4" s="35" t="s">
        <v>163</v>
      </c>
      <c r="E4" s="23" t="s">
        <v>158</v>
      </c>
    </row>
    <row r="5" spans="2:5" ht="75" customHeight="1" thickTop="1" thickBot="1">
      <c r="C5" s="36" t="s">
        <v>154</v>
      </c>
      <c r="D5" s="27" t="s">
        <v>164</v>
      </c>
      <c r="E5" s="24" t="s">
        <v>157</v>
      </c>
    </row>
    <row r="6" spans="2:5" ht="75" customHeight="1" thickBot="1">
      <c r="C6" s="37" t="s">
        <v>155</v>
      </c>
      <c r="D6" s="26" t="s">
        <v>156</v>
      </c>
      <c r="E6" s="25" t="s">
        <v>150</v>
      </c>
    </row>
  </sheetData>
  <sheetProtection password="8215" sheet="1" objects="1" scenarios="1"/>
  <hyperlinks>
    <hyperlink ref="D2" location="'Voorwerpen&amp;Kosten'!D8:G15" tooltip="Throne Room" display="'Voorwerpen&amp;Kosten'!D8:G15"/>
    <hyperlink ref="D3" location="'Voorwerpen&amp;Kosten'!D101:G105" tooltip="Garden 1" display="Garden 1"/>
    <hyperlink ref="D4" location="'Voorwerpen&amp;Kosten'!D107:G113" tooltip="Garden 2" display="Garden 2"/>
    <hyperlink ref="D5" location="'Voorwerpen&amp;Kosten'!D115:G122" tooltip="Formal Garden" display="'Voorwerpen&amp;Kosten'!D115:G122"/>
    <hyperlink ref="D6" location="'Voorwerpen&amp;Kosten'!D43:G47" tooltip="Portal Chamber" display="'Voorwerpen&amp;Kosten'!D43:G47"/>
    <hyperlink ref="E6" location="'Voorwerpen&amp;Kosten'!D73:G77" tooltip="Skill Hall" display="'Voorwerpen&amp;Kosten'!D73:G77"/>
    <hyperlink ref="E5" location="'Voorwerpen&amp;Kosten'!D56:G62" tooltip="Study" display="Study"/>
    <hyperlink ref="E4" location="'Voorwerpen&amp;Kosten'!D49:G54" tooltip="Workshop" display="Workshop"/>
    <hyperlink ref="E3" location="'Voorwerpen&amp;Kosten'!D95:G99" tooltip="Menagerie" display="Menagerie"/>
    <hyperlink ref="E2" location="'Voorwerpen&amp;Kosten'!D17:G24" tooltip="Chapel" display="Chapel"/>
    <hyperlink ref="C3" location="'Voorwerpen&amp;Kosten'!D26:G33" tooltip="Parlour" display="Parlour"/>
    <hyperlink ref="C4" location="'Voorwerpen&amp;Kosten'!D79:G86" tooltip="Quest Hall" display="'Voorwerpen&amp;Kosten'!D79:G86"/>
    <hyperlink ref="C5" location="'Voorwerpen&amp;Kosten'!D64:G71" tooltip="Dining Room" display="'Voorwerpen&amp;Kosten'!D64:G71"/>
    <hyperlink ref="C6" location="'Voorwerpen&amp;Kosten'!D35:G41" tooltip="Kitchen" display="Kitchen"/>
    <hyperlink ref="B4" location="'Voorwerpen&amp;Kosten'!D88:G93" tooltip="Bedroom" display="'Voorwerpen&amp;Kosten'!D88:G9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ColWidth="14.28515625" defaultRowHeight="75" customHeight="1"/>
  <cols>
    <col min="1" max="16384" width="14.28515625" style="8"/>
  </cols>
  <sheetData>
    <row r="1" spans="2:7" ht="75" customHeight="1" thickBot="1">
      <c r="C1" s="9"/>
      <c r="D1" s="12"/>
    </row>
    <row r="2" spans="2:7" ht="75" customHeight="1" thickTop="1">
      <c r="B2" s="9"/>
      <c r="C2" s="10"/>
      <c r="D2" s="16" t="s">
        <v>165</v>
      </c>
      <c r="E2" s="9"/>
      <c r="G2" s="11"/>
    </row>
    <row r="3" spans="2:7" ht="75" customHeight="1" thickBot="1">
      <c r="B3" s="9"/>
      <c r="C3" s="14"/>
      <c r="D3" s="17" t="s">
        <v>166</v>
      </c>
      <c r="E3" s="9"/>
    </row>
    <row r="4" spans="2:7" ht="75" customHeight="1" thickTop="1" thickBot="1">
      <c r="B4" s="11"/>
      <c r="C4" s="19" t="s">
        <v>170</v>
      </c>
      <c r="D4" s="18" t="s">
        <v>167</v>
      </c>
      <c r="E4" s="9"/>
    </row>
    <row r="5" spans="2:7" ht="75" customHeight="1" thickTop="1">
      <c r="C5" s="13"/>
      <c r="D5" s="17" t="s">
        <v>168</v>
      </c>
      <c r="E5" s="9"/>
    </row>
    <row r="6" spans="2:7" ht="75" customHeight="1" thickBot="1">
      <c r="C6" s="15"/>
      <c r="D6" s="20" t="s">
        <v>169</v>
      </c>
      <c r="E6" s="11"/>
    </row>
    <row r="7" spans="2:7" ht="75" customHeight="1" thickTop="1"/>
  </sheetData>
  <sheetProtection password="8215" sheet="1" objects="1" scenarios="1"/>
  <hyperlinks>
    <hyperlink ref="D2" location="'Voorwerpen&amp;Kosten'!J8:N15" tooltip="Oubliette" display="Oubliette"/>
    <hyperlink ref="D3" location="'Voorwerpen&amp;Kosten'!J17:M22" tooltip="Corridor 1" display="Corridor 1"/>
    <hyperlink ref="D4" location="'Voorwerpen&amp;Kosten'!J24:M29" tooltip="Junction" display="Junction"/>
    <hyperlink ref="C4" location="'Voorwerpen&amp;Kosten'!J31:M36" tooltip="Stairs" display="Stairs"/>
    <hyperlink ref="D6" location="'Voorwerpen&amp;Kosten'!J45:M51" tooltip="Treasure Room" display="'Voorwerpen&amp;Kosten'!J45:M51"/>
    <hyperlink ref="D5" location="'Voorwerpen&amp;Kosten'!J38:M43" tooltip="Corridor 2" display="Corridor 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Voorwerpen&amp;Kosten</vt:lpstr>
      <vt:lpstr>Bouwplan Bovenverdieping</vt:lpstr>
      <vt:lpstr>Bouwplan Begane Grond</vt:lpstr>
      <vt:lpstr>Bouwplan Dungeon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villermen</dc:creator>
  <cp:lastModifiedBy>villermen</cp:lastModifiedBy>
  <dcterms:created xsi:type="dcterms:W3CDTF">2009-10-09T14:43:43Z</dcterms:created>
  <dcterms:modified xsi:type="dcterms:W3CDTF">2009-11-22T22:00:04Z</dcterms:modified>
</cp:coreProperties>
</file>