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-165" windowWidth="20490" windowHeight="10680"/>
  </bookViews>
  <sheets>
    <sheet name="Pagrindinis aktas" sheetId="6" r:id="rId1"/>
  </sheets>
  <calcPr calcId="145621"/>
</workbook>
</file>

<file path=xl/calcChain.xml><?xml version="1.0" encoding="utf-8"?>
<calcChain xmlns="http://schemas.openxmlformats.org/spreadsheetml/2006/main">
  <c r="H284" i="6" l="1"/>
  <c r="H278" i="6"/>
  <c r="H279" i="6"/>
  <c r="H277" i="6"/>
  <c r="H276" i="6"/>
  <c r="H275" i="6"/>
  <c r="H272" i="6"/>
  <c r="H274" i="6" l="1"/>
  <c r="H273" i="6" l="1"/>
  <c r="H271" i="6"/>
  <c r="F243" i="6" l="1"/>
  <c r="H241" i="6" l="1"/>
  <c r="H242" i="6"/>
  <c r="H243" i="6"/>
  <c r="H244" i="6"/>
  <c r="H245" i="6"/>
  <c r="H240" i="6"/>
  <c r="D221" i="6" l="1"/>
  <c r="H221" i="6" s="1"/>
  <c r="H169" i="6" l="1"/>
  <c r="D40" i="6"/>
  <c r="H40" i="6" s="1"/>
  <c r="D41" i="6"/>
  <c r="H41" i="6" s="1"/>
  <c r="D42" i="6"/>
  <c r="H42" i="6" s="1"/>
  <c r="D43" i="6"/>
  <c r="H43" i="6" s="1"/>
  <c r="D44" i="6"/>
  <c r="H44" i="6" s="1"/>
  <c r="D45" i="6"/>
  <c r="H45" i="6" s="1"/>
  <c r="D52" i="6"/>
  <c r="D53" i="6"/>
  <c r="H53" i="6" s="1"/>
  <c r="D54" i="6"/>
  <c r="H54" i="6" s="1"/>
  <c r="D55" i="6"/>
  <c r="H55" i="6" s="1"/>
  <c r="D56" i="6"/>
  <c r="H56" i="6" s="1"/>
  <c r="D57" i="6"/>
  <c r="H57" i="6" s="1"/>
  <c r="D58" i="6"/>
  <c r="H58" i="6" s="1"/>
  <c r="D59" i="6"/>
  <c r="H59" i="6" s="1"/>
  <c r="D60" i="6"/>
  <c r="H60" i="6" s="1"/>
  <c r="D61" i="6"/>
  <c r="H61" i="6" s="1"/>
  <c r="D62" i="6"/>
  <c r="H62" i="6" s="1"/>
  <c r="D63" i="6"/>
  <c r="H63" i="6" s="1"/>
  <c r="D65" i="6"/>
  <c r="H65" i="6" s="1"/>
  <c r="D66" i="6"/>
  <c r="H66" i="6" s="1"/>
  <c r="D67" i="6"/>
  <c r="H67" i="6" s="1"/>
  <c r="D68" i="6"/>
  <c r="H68" i="6" s="1"/>
  <c r="D69" i="6"/>
  <c r="H69" i="6" s="1"/>
  <c r="D70" i="6"/>
  <c r="H70" i="6" s="1"/>
  <c r="D71" i="6"/>
  <c r="H71" i="6" s="1"/>
  <c r="D72" i="6"/>
  <c r="H72" i="6" s="1"/>
  <c r="D73" i="6"/>
  <c r="H73" i="6" s="1"/>
  <c r="D74" i="6"/>
  <c r="H74" i="6" s="1"/>
  <c r="D75" i="6"/>
  <c r="H75" i="6" s="1"/>
  <c r="D76" i="6"/>
  <c r="H76" i="6" s="1"/>
  <c r="D77" i="6"/>
  <c r="H77" i="6" s="1"/>
  <c r="D78" i="6"/>
  <c r="H78" i="6" s="1"/>
  <c r="D80" i="6"/>
  <c r="H80" i="6" s="1"/>
  <c r="D81" i="6"/>
  <c r="H81" i="6" s="1"/>
  <c r="D82" i="6"/>
  <c r="H82" i="6" s="1"/>
  <c r="D83" i="6"/>
  <c r="H83" i="6" s="1"/>
  <c r="D84" i="6"/>
  <c r="H84" i="6" s="1"/>
  <c r="D85" i="6"/>
  <c r="H85" i="6" s="1"/>
  <c r="D86" i="6"/>
  <c r="H86" i="6" s="1"/>
  <c r="D87" i="6"/>
  <c r="H87" i="6" s="1"/>
  <c r="D88" i="6"/>
  <c r="H88" i="6" s="1"/>
  <c r="D89" i="6"/>
  <c r="H89" i="6" s="1"/>
  <c r="D90" i="6"/>
  <c r="H90" i="6" s="1"/>
  <c r="D91" i="6"/>
  <c r="H91" i="6" s="1"/>
  <c r="D92" i="6"/>
  <c r="H92" i="6" s="1"/>
  <c r="D93" i="6"/>
  <c r="H93" i="6" s="1"/>
  <c r="D95" i="6"/>
  <c r="H95" i="6" s="1"/>
  <c r="D96" i="6"/>
  <c r="H96" i="6" s="1"/>
  <c r="D97" i="6"/>
  <c r="H97" i="6" s="1"/>
  <c r="D98" i="6"/>
  <c r="H98" i="6" s="1"/>
  <c r="D99" i="6"/>
  <c r="H99" i="6" s="1"/>
  <c r="D100" i="6"/>
  <c r="H100" i="6" s="1"/>
  <c r="D101" i="6"/>
  <c r="H101" i="6" s="1"/>
  <c r="D102" i="6"/>
  <c r="H102" i="6" s="1"/>
  <c r="D103" i="6"/>
  <c r="H103" i="6" s="1"/>
  <c r="D104" i="6"/>
  <c r="H104" i="6" s="1"/>
  <c r="D105" i="6"/>
  <c r="H105" i="6" s="1"/>
  <c r="D106" i="6"/>
  <c r="H106" i="6" s="1"/>
  <c r="D107" i="6"/>
  <c r="H107" i="6" s="1"/>
  <c r="D108" i="6"/>
  <c r="H108" i="6" s="1"/>
  <c r="D109" i="6"/>
  <c r="H109" i="6" s="1"/>
  <c r="D110" i="6"/>
  <c r="H110" i="6" s="1"/>
  <c r="D111" i="6"/>
  <c r="D112" i="6"/>
  <c r="H112" i="6" s="1"/>
  <c r="D113" i="6"/>
  <c r="H113" i="6" s="1"/>
  <c r="D114" i="6"/>
  <c r="H114" i="6" s="1"/>
  <c r="D115" i="6"/>
  <c r="H115" i="6" s="1"/>
  <c r="D116" i="6"/>
  <c r="H116" i="6" s="1"/>
  <c r="D117" i="6"/>
  <c r="H117" i="6" s="1"/>
  <c r="D118" i="6"/>
  <c r="H118" i="6" s="1"/>
  <c r="D119" i="6"/>
  <c r="H119" i="6" s="1"/>
  <c r="D120" i="6"/>
  <c r="H120" i="6" s="1"/>
  <c r="D121" i="6"/>
  <c r="D122" i="6"/>
  <c r="H122" i="6" s="1"/>
  <c r="D123" i="6"/>
  <c r="H123" i="6" s="1"/>
  <c r="D125" i="6"/>
  <c r="H125" i="6" s="1"/>
  <c r="D126" i="6"/>
  <c r="H126" i="6" s="1"/>
  <c r="D127" i="6"/>
  <c r="H127" i="6" s="1"/>
  <c r="D128" i="6"/>
  <c r="H128" i="6" s="1"/>
  <c r="D129" i="6"/>
  <c r="H129" i="6" s="1"/>
  <c r="D130" i="6"/>
  <c r="H130" i="6" s="1"/>
  <c r="D131" i="6"/>
  <c r="H131" i="6" s="1"/>
  <c r="D132" i="6"/>
  <c r="H132" i="6" s="1"/>
  <c r="D133" i="6"/>
  <c r="H133" i="6" s="1"/>
  <c r="D134" i="6"/>
  <c r="H134" i="6" s="1"/>
  <c r="D135" i="6"/>
  <c r="H135" i="6" s="1"/>
  <c r="D136" i="6"/>
  <c r="H136" i="6" s="1"/>
  <c r="D138" i="6"/>
  <c r="H138" i="6" s="1"/>
  <c r="D139" i="6"/>
  <c r="H139" i="6" s="1"/>
  <c r="D140" i="6"/>
  <c r="H140" i="6" s="1"/>
  <c r="D141" i="6"/>
  <c r="H141" i="6" s="1"/>
  <c r="D142" i="6"/>
  <c r="H142" i="6" s="1"/>
  <c r="D143" i="6"/>
  <c r="H143" i="6" s="1"/>
  <c r="D144" i="6"/>
  <c r="H144" i="6" s="1"/>
  <c r="D145" i="6"/>
  <c r="H145" i="6" s="1"/>
  <c r="D146" i="6"/>
  <c r="H146" i="6" s="1"/>
  <c r="D147" i="6"/>
  <c r="H147" i="6" s="1"/>
  <c r="D148" i="6"/>
  <c r="H148" i="6" s="1"/>
  <c r="D149" i="6"/>
  <c r="H149" i="6" s="1"/>
  <c r="D150" i="6"/>
  <c r="H150" i="6" s="1"/>
  <c r="D152" i="6"/>
  <c r="H152" i="6" s="1"/>
  <c r="D153" i="6"/>
  <c r="H153" i="6" s="1"/>
  <c r="D154" i="6"/>
  <c r="H154" i="6" s="1"/>
  <c r="H155" i="6"/>
  <c r="D156" i="6"/>
  <c r="H156" i="6" s="1"/>
  <c r="D158" i="6"/>
  <c r="H158" i="6" s="1"/>
  <c r="D159" i="6"/>
  <c r="H159" i="6" s="1"/>
  <c r="D160" i="6"/>
  <c r="H160" i="6" s="1"/>
  <c r="D161" i="6"/>
  <c r="H161" i="6" s="1"/>
  <c r="D162" i="6"/>
  <c r="H162" i="6" s="1"/>
  <c r="D163" i="6"/>
  <c r="H163" i="6" s="1"/>
  <c r="D164" i="6"/>
  <c r="H164" i="6" s="1"/>
  <c r="D165" i="6"/>
  <c r="H165" i="6" s="1"/>
  <c r="D166" i="6"/>
  <c r="H166" i="6" s="1"/>
  <c r="D167" i="6"/>
  <c r="H167" i="6" s="1"/>
  <c r="D168" i="6"/>
  <c r="H168" i="6" s="1"/>
  <c r="D170" i="6"/>
  <c r="H170" i="6" s="1"/>
  <c r="D171" i="6"/>
  <c r="H171" i="6" s="1"/>
  <c r="D172" i="6"/>
  <c r="H172" i="6" s="1"/>
  <c r="D174" i="6"/>
  <c r="D175" i="6"/>
  <c r="H175" i="6" s="1"/>
  <c r="D176" i="6"/>
  <c r="D177" i="6"/>
  <c r="H177" i="6" s="1"/>
  <c r="D178" i="6"/>
  <c r="H178" i="6" s="1"/>
  <c r="D179" i="6"/>
  <c r="H179" i="6" s="1"/>
  <c r="D181" i="6"/>
  <c r="H181" i="6" s="1"/>
  <c r="D182" i="6"/>
  <c r="H182" i="6" s="1"/>
  <c r="D183" i="6"/>
  <c r="H183" i="6" s="1"/>
  <c r="D184" i="6"/>
  <c r="H184" i="6" s="1"/>
  <c r="D185" i="6"/>
  <c r="H185" i="6" s="1"/>
  <c r="D186" i="6"/>
  <c r="H186" i="6" s="1"/>
  <c r="D187" i="6"/>
  <c r="H187" i="6" s="1"/>
  <c r="D189" i="6"/>
  <c r="H189" i="6" s="1"/>
  <c r="D190" i="6"/>
  <c r="D191" i="6"/>
  <c r="D192" i="6"/>
  <c r="D193" i="6"/>
  <c r="H193" i="6" s="1"/>
  <c r="D194" i="6"/>
  <c r="H194" i="6" s="1"/>
  <c r="D195" i="6"/>
  <c r="H195" i="6" s="1"/>
  <c r="D197" i="6"/>
  <c r="H197" i="6" s="1"/>
  <c r="D198" i="6"/>
  <c r="H198" i="6" s="1"/>
  <c r="D199" i="6"/>
  <c r="H199" i="6" s="1"/>
  <c r="D200" i="6"/>
  <c r="H200" i="6" s="1"/>
  <c r="D201" i="6"/>
  <c r="H201" i="6" s="1"/>
  <c r="D202" i="6"/>
  <c r="H202" i="6" s="1"/>
  <c r="D204" i="6"/>
  <c r="H204" i="6" s="1"/>
  <c r="D205" i="6"/>
  <c r="H205" i="6" s="1"/>
  <c r="D206" i="6"/>
  <c r="H206" i="6" s="1"/>
  <c r="D207" i="6"/>
  <c r="H207" i="6" s="1"/>
  <c r="D208" i="6"/>
  <c r="H208" i="6" s="1"/>
  <c r="D209" i="6"/>
  <c r="H209" i="6" s="1"/>
  <c r="D211" i="6"/>
  <c r="D212" i="6"/>
  <c r="H212" i="6" s="1"/>
  <c r="D213" i="6"/>
  <c r="H213" i="6" s="1"/>
  <c r="D214" i="6"/>
  <c r="H214" i="6" s="1"/>
  <c r="D215" i="6"/>
  <c r="H215" i="6" s="1"/>
  <c r="D216" i="6"/>
  <c r="H216" i="6" s="1"/>
  <c r="D217" i="6"/>
  <c r="H217" i="6" s="1"/>
  <c r="D219" i="6"/>
  <c r="H219" i="6" s="1"/>
  <c r="D220" i="6"/>
  <c r="H220" i="6" s="1"/>
  <c r="D222" i="6"/>
  <c r="H222" i="6" s="1"/>
  <c r="D223" i="6"/>
  <c r="H223" i="6" s="1"/>
  <c r="D224" i="6"/>
  <c r="H224" i="6" s="1"/>
  <c r="D225" i="6"/>
  <c r="H225" i="6" s="1"/>
  <c r="D226" i="6"/>
  <c r="H226" i="6" s="1"/>
  <c r="D227" i="6"/>
  <c r="H227" i="6" s="1"/>
  <c r="D228" i="6"/>
  <c r="H228" i="6" s="1"/>
  <c r="D229" i="6"/>
  <c r="H229" i="6" s="1"/>
  <c r="D231" i="6"/>
  <c r="H231" i="6" s="1"/>
  <c r="D232" i="6"/>
  <c r="H232" i="6" s="1"/>
  <c r="D233" i="6"/>
  <c r="H233" i="6" s="1"/>
  <c r="D234" i="6"/>
  <c r="H234" i="6" s="1"/>
  <c r="D235" i="6"/>
  <c r="H235" i="6" s="1"/>
  <c r="D236" i="6"/>
  <c r="H236" i="6" s="1"/>
  <c r="D237" i="6"/>
  <c r="H237" i="6" s="1"/>
  <c r="D29" i="6"/>
  <c r="H29" i="6" s="1"/>
  <c r="D30" i="6"/>
  <c r="H30" i="6" s="1"/>
  <c r="D31" i="6"/>
  <c r="H31" i="6" s="1"/>
  <c r="D32" i="6"/>
  <c r="H32" i="6" s="1"/>
  <c r="D33" i="6"/>
  <c r="H33" i="6" s="1"/>
  <c r="D34" i="6"/>
  <c r="H34" i="6" s="1"/>
  <c r="D35" i="6"/>
  <c r="H35" i="6" s="1"/>
  <c r="D36" i="6"/>
  <c r="H36" i="6" s="1"/>
  <c r="D37" i="6"/>
  <c r="H37" i="6" s="1"/>
  <c r="D38" i="6"/>
  <c r="H38" i="6" s="1"/>
  <c r="D28" i="6"/>
  <c r="H28" i="6" s="1"/>
  <c r="F52" i="6"/>
  <c r="F64" i="6"/>
  <c r="F27" i="6"/>
  <c r="F39" i="6"/>
  <c r="F174" i="6"/>
  <c r="F190" i="6"/>
  <c r="F211" i="6" s="1"/>
  <c r="H239" i="6"/>
  <c r="H256" i="6"/>
  <c r="H257" i="6"/>
  <c r="H251" i="6"/>
  <c r="H250" i="6"/>
  <c r="H260" i="6"/>
  <c r="H261" i="6"/>
  <c r="H262" i="6"/>
  <c r="H263" i="6"/>
  <c r="H264" i="6"/>
  <c r="H265" i="6"/>
  <c r="H266" i="6"/>
  <c r="H267" i="6"/>
  <c r="H268" i="6"/>
  <c r="H269" i="6"/>
  <c r="H248" i="6"/>
  <c r="H249" i="6"/>
  <c r="H252" i="6"/>
  <c r="H253" i="6"/>
  <c r="H254" i="6"/>
  <c r="H255" i="6"/>
  <c r="H258" i="6"/>
  <c r="H259" i="6"/>
  <c r="H247" i="6"/>
  <c r="F230" i="6"/>
  <c r="F218" i="6"/>
  <c r="F210" i="6"/>
  <c r="F203" i="6"/>
  <c r="F188" i="6"/>
  <c r="F151" i="6"/>
  <c r="F137" i="6"/>
  <c r="F121" i="6"/>
  <c r="F111" i="6"/>
  <c r="F94" i="6"/>
  <c r="F79" i="6"/>
  <c r="H192" i="6"/>
  <c r="H174" i="6" l="1"/>
  <c r="H211" i="6"/>
  <c r="H27" i="6"/>
  <c r="H52" i="6"/>
  <c r="H190" i="6"/>
  <c r="F196" i="6"/>
  <c r="F180" i="6"/>
  <c r="H176" i="6"/>
  <c r="H191" i="6"/>
  <c r="H285" i="6" l="1"/>
  <c r="H286" i="6" s="1"/>
</calcChain>
</file>

<file path=xl/sharedStrings.xml><?xml version="1.0" encoding="utf-8"?>
<sst xmlns="http://schemas.openxmlformats.org/spreadsheetml/2006/main" count="567" uniqueCount="190">
  <si>
    <t>UAB „Grinda“</t>
  </si>
  <si>
    <t>Eil. nr</t>
  </si>
  <si>
    <t>Paslaugų pavadinimas</t>
  </si>
  <si>
    <t>Mato vnt.</t>
  </si>
  <si>
    <t>Vieneto kaina Lt (be PVM)</t>
  </si>
  <si>
    <t>Kiekis</t>
  </si>
  <si>
    <t>Darbų periodiškumas, kartai per mėn</t>
  </si>
  <si>
    <t>Viso:</t>
  </si>
  <si>
    <t>I</t>
  </si>
  <si>
    <t>Gatvių sanitarinis valymas</t>
  </si>
  <si>
    <t>Šaligatvių ir takų valymas (prie gatvių, skveruose, aikštėse)</t>
  </si>
  <si>
    <t>Antakalnio seniūnijos teritorijoje</t>
  </si>
  <si>
    <t>Naujamiesčio seniūnijos teritorijoje</t>
  </si>
  <si>
    <t>Rasų seniūnijos teritorijoje</t>
  </si>
  <si>
    <t>Senamiesčio seniūnijos teritorijoje</t>
  </si>
  <si>
    <t>Šeškinės seniūnijos teritorijoje</t>
  </si>
  <si>
    <t>Šnipiškių seniūnijos teritorijoje</t>
  </si>
  <si>
    <t>Verkių seniūnijos teritorijoje</t>
  </si>
  <si>
    <t>Vilkpėdės seniūnijos teritorijoje</t>
  </si>
  <si>
    <t>Žirmūnų seniūnijos teritorijoje</t>
  </si>
  <si>
    <t>Žvėryno seniūnijos teritorijoje</t>
  </si>
  <si>
    <t>Parkų ir skverų teritorijose</t>
  </si>
  <si>
    <t>Atsitiktinių šiukšlių parinkimas nuo šaligatvių ir takų (prie gatvių, skveruose, aikštėse)</t>
  </si>
  <si>
    <t>Atsitiktinių šiukšlių parinkimas nuo šaligatvių, esančių prie reprezentacinių gatvių</t>
  </si>
  <si>
    <t xml:space="preserve">Atsitiktinių šiukšlių parinkimas nuo želdinių, esančių prie reprezentacinių gatvių </t>
  </si>
  <si>
    <t xml:space="preserve">Atsitiktinių šiukšlių parinkimas nuo vejų, esančių skveruose ir parkuose </t>
  </si>
  <si>
    <t xml:space="preserve">Atsitiktinių šiukšlių parinkimas nuo šlaitų, esančių skveruose ir parkuose </t>
  </si>
  <si>
    <t xml:space="preserve">Gatvės važiuojamosios dalies (I kat) valymas </t>
  </si>
  <si>
    <t>Atsitiktinių šiukšlių parinkimas nuo važ. dalies (Ikat)</t>
  </si>
  <si>
    <t>Atsitiktinių šiukšlių parinkimas nuo važ. dalies, esančios prie reprezentacinių gatvių</t>
  </si>
  <si>
    <t>Atsitiktinių šiukšlių parinkimas nuo važ. dalies (II kat)</t>
  </si>
  <si>
    <t xml:space="preserve">Gatvės važiuojamosios dalies (III kat) valymas </t>
  </si>
  <si>
    <t>Atsitiktinių šiukšlių parinkimas nuo važ. dalies (III kat)</t>
  </si>
  <si>
    <t>Skiriamosios juostos važiuojamosios dalies valymas (I kat)</t>
  </si>
  <si>
    <t>100 m2</t>
  </si>
  <si>
    <t>Atsitiktinių šiukšlių surinkimas nuo skiriamosios juostos važiuojamosios dalies valymas (I kat)</t>
  </si>
  <si>
    <t>Skiriamosios juostos važiuojamosios dalies valymas (II kat)</t>
  </si>
  <si>
    <t>Atsitiktinių šiukšlių surinkimas nuo skiriamosios juostos važiuojamosios dalies valymas (II kat)</t>
  </si>
  <si>
    <t>Laiptų valymas</t>
  </si>
  <si>
    <t xml:space="preserve">Atsitiktinių šiukšlių parinkimas nuo laiptų </t>
  </si>
  <si>
    <t xml:space="preserve">Atsitiktinių šiukšlių parinkimas nuo laiptų, esančių prie reprezentacinių gatvių </t>
  </si>
  <si>
    <t xml:space="preserve">Automašinų stovėjimo aikštelių, esančių prie gatvių ir skveruose, valymas </t>
  </si>
  <si>
    <t>Atsitiktinių šiukšlių parinkimas nuo automašinų stovėjimo aikštelių, esančių prie gatvių ir skveruose</t>
  </si>
  <si>
    <t>Atsitiktinių šiukšlių parinkimas nuo automašinų stovėjimo aikštelių, esančių prie reprezentacinių gatvių</t>
  </si>
  <si>
    <t>Visuomeninio transporto sustojimo aikštelių valymas:</t>
  </si>
  <si>
    <t>Šaligatvių valymas</t>
  </si>
  <si>
    <t xml:space="preserve">Atsitiktinių šiukšlių parinkimas nuo visuomeninio transporto sustojimo aikštelių šaligatvių </t>
  </si>
  <si>
    <t>Atsitiktinių šiukšlių parinkimas nuo visuomeninio transporto sustojimo aikštelių šaligatvių, esančių prie reprezentacinių gatvių</t>
  </si>
  <si>
    <t>Važiuojamosios dalies valymas</t>
  </si>
  <si>
    <t>Atsitiktinių šiukšlių parinkimas nuo visuomeninio transporto sustojimo aikštelių važ. dalies</t>
  </si>
  <si>
    <t>Atsitiktinių šiukšlių parinkimas nuo visuomeninio transporto sustojimo aikštelių važ. dalies, esančios prie reprezentacinių gatvių</t>
  </si>
  <si>
    <t xml:space="preserve">Suolų priežiūra </t>
  </si>
  <si>
    <t>Suolų remontas</t>
  </si>
  <si>
    <t xml:space="preserve">Suolų dažymas </t>
  </si>
  <si>
    <t>Šiukšlių dėžių priežiūra</t>
  </si>
  <si>
    <t>Metalo lydinio šiukšlių dėžės (tik centrinėje miesto dalyje) šiukšlių išrinkimas, išvežimas, šiukšliadėžių plovimas, įmaučių keitimas, smulkus remontas, dezinfekavimas.</t>
  </si>
  <si>
    <t>vnt.</t>
  </si>
  <si>
    <t>Plieninės šiukšlių dėžės (tik centrinėje miesto dalyje) šiukšlių išrinkimas, išvežimas, šiukšliadėžių plovimas, įmaučių keitimas, smulkus remontas, dezinfekavimas.</t>
  </si>
  <si>
    <t>Vaikų žaidimo aikštelių šiukšlių dėžės šiukšlių išrinkimas, išvežimas, šiukšliadėžių plovimas, įmaučių keitimas, smulkus remontas, dezinfekavimas</t>
  </si>
  <si>
    <t>Ekonominės klasės (gelžbetoninės ) šiukšlių dėžės, šiukšlių išrinkimas, išvežimas, šiukšliadėžių plovimas, įmaučių keitimas, dezinfekavimas</t>
  </si>
  <si>
    <t>Dėžės skirtos šunų ekskrementams, šiukšlių išrinkimas, išvežimas, šiukšliadėžių plovimas, įmaučių keitimas, dezinfekavimas</t>
  </si>
  <si>
    <t>Šiukšliadėžės</t>
  </si>
  <si>
    <t xml:space="preserve">Šiukšliadėžių plovimas ir dezinfikacija </t>
  </si>
  <si>
    <t xml:space="preserve">Dezinfikacinė medžiaga </t>
  </si>
  <si>
    <t>Sąšlavų išvežimas</t>
  </si>
  <si>
    <t>m3</t>
  </si>
  <si>
    <t>Paminklų ir paminklinių lentų priežiūra (valymas, smulkus remontas). Paminklų, paminklinių lentų statinių granitinių paviršių ir atraminių sienučių aikštėse, skveruose, gatvėse valymas ir priežiūra</t>
  </si>
  <si>
    <t>Granitinių paviršių valymas</t>
  </si>
  <si>
    <t>Bešeimininkių padangų surinkimas, nuvežimas į saugojimo aikšteles, sukrovimas į rietuves</t>
  </si>
  <si>
    <t>t</t>
  </si>
  <si>
    <t>Konteinerinių aikštelių priežiūra</t>
  </si>
  <si>
    <t>100m2</t>
  </si>
  <si>
    <t xml:space="preserve">Savavališkų sąvartynų likvidavimas (savavališkai nupjautų medžių šakų, statybinių atliekų, buitinių šiukšlių išrūšiavimas, išvežimas į atliekų sąvartynus) </t>
  </si>
  <si>
    <t>Susikaupusio po žiemos smėlio išvežimas iš gatvių</t>
  </si>
  <si>
    <t>II</t>
  </si>
  <si>
    <t xml:space="preserve">Kiemų sanitarinis valymas </t>
  </si>
  <si>
    <t>Kiemų šaligatvių valymas</t>
  </si>
  <si>
    <t xml:space="preserve">Atsitiktinių šiukšlių parinkimas nuo kiemų šaligatvių  </t>
  </si>
  <si>
    <t>Šaligatvių  be dangos valymas</t>
  </si>
  <si>
    <t xml:space="preserve">Atsitiktinių šiukšlių parinkimas nuo kiemų šaligatvių be dangos  </t>
  </si>
  <si>
    <t>Kiemų važiuojamosios dalies be dangos valymas</t>
  </si>
  <si>
    <t>Kiemų važiuojamosios dalies su nepatobulinta danga valymas</t>
  </si>
  <si>
    <t xml:space="preserve">Atsitiktinių šiukšlių parinkimas nuo kiemų važ. dalies  </t>
  </si>
  <si>
    <t xml:space="preserve">Automašinų stovėjimo aikštelių, esančių kiemuose, valymas </t>
  </si>
  <si>
    <t xml:space="preserve">Atsitiktinių šiukšlių parinkimas nuo automašinų stovėjimo aikštelių, esančių kiemuose </t>
  </si>
  <si>
    <t>Vaikų žaidimo aikštelių valymas ir priežiūra</t>
  </si>
  <si>
    <t xml:space="preserve">Vaikų žaidimo aikštelių remontas </t>
  </si>
  <si>
    <t>Smėlio atvežimas į smėliadėžes</t>
  </si>
  <si>
    <t xml:space="preserve">Smėliadėžių remontas </t>
  </si>
  <si>
    <t>Šunų vedžiojimo aikštelių valymas ir priežiūra</t>
  </si>
  <si>
    <t xml:space="preserve">Laiptų, esančių kiemuose valymas </t>
  </si>
  <si>
    <t xml:space="preserve">Atsitiktinių šiukšlių parinkimas nuo kiemų laiptų  </t>
  </si>
  <si>
    <t>Atsitiktinių šiukšlių parinkimas nuo želdinių, esančių kiemuose</t>
  </si>
  <si>
    <t>III</t>
  </si>
  <si>
    <t>IV</t>
  </si>
  <si>
    <t>val</t>
  </si>
  <si>
    <t>Lapų sugrėbimas</t>
  </si>
  <si>
    <t xml:space="preserve">Lapų pakrovimas </t>
  </si>
  <si>
    <t>IŠ VISO:</t>
  </si>
  <si>
    <t>Darbus perdavė:</t>
  </si>
  <si>
    <t>Darbus priėmė:</t>
  </si>
  <si>
    <t xml:space="preserve">Gatvės važiuojamosios dalies (II kat) valymas </t>
  </si>
  <si>
    <t>Transportas lapų išvežimas</t>
  </si>
  <si>
    <t>Smėlio-druskos mišinio atvežimas į smėliadėžės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</si>
  <si>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</si>
  <si>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vertAlign val="superscript"/>
        <sz val="10"/>
        <color indexed="8"/>
        <rFont val="Times New Roman"/>
        <family val="1"/>
        <charset val="186"/>
      </rPr>
      <t>2</t>
    </r>
  </si>
  <si>
    <r>
      <t>m</t>
    </r>
    <r>
      <rPr>
        <b/>
        <vertAlign val="superscript"/>
        <sz val="10"/>
        <color indexed="8"/>
        <rFont val="Times New Roman"/>
        <family val="1"/>
        <charset val="186"/>
      </rPr>
      <t>3</t>
    </r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</si>
  <si>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</si>
  <si>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UŽSAKOVAS: VILNIAUS MIESTO SAVIVALDYBĖS ADMINISTRACIJA</t>
  </si>
  <si>
    <t>15F03</t>
  </si>
  <si>
    <t xml:space="preserve">                            MIESTO ŪKIO IR TRANSPORTO DEPARTAMENTAS</t>
  </si>
  <si>
    <t>A.s. LT91 7044060001463742 AB SEB bankas</t>
  </si>
  <si>
    <t>Įm.kodas 188710061</t>
  </si>
  <si>
    <t>Konstitucijos pr. 3, LT-09601 Vilnius</t>
  </si>
  <si>
    <t>RANGOVAS: UAB „GRINDA“</t>
  </si>
  <si>
    <t>Įm.kodas 120153047, Įm.PVM kodas LT201530410</t>
  </si>
  <si>
    <t>2011 m. gruodžio 29 d.</t>
  </si>
  <si>
    <t>Sutartis Nr. A72-2183 (3.1.36-UK)</t>
  </si>
  <si>
    <t xml:space="preserve">               Objekto pavadinimas</t>
  </si>
  <si>
    <t>Teritorijų sanitarinio valymo ir želdinių priežiūros paslaugos Vilniaus miesto Centrinėje dalyje</t>
  </si>
  <si>
    <t xml:space="preserve">       </t>
  </si>
  <si>
    <t>Miesto tvarkymo skyriaus</t>
  </si>
  <si>
    <t xml:space="preserve">Teritorijų tvarkymo poskyrio vedėja </t>
  </si>
  <si>
    <t>Rasa Ražanskienė</t>
  </si>
  <si>
    <t>Antakalnio seniūnija</t>
  </si>
  <si>
    <t xml:space="preserve">Naujamiesčio seniūnija </t>
  </si>
  <si>
    <t xml:space="preserve"> Žvėryno seniūnija </t>
  </si>
  <si>
    <t>Rasų seniūnija</t>
  </si>
  <si>
    <t xml:space="preserve">Senamiesčio seniūnija </t>
  </si>
  <si>
    <t>Šeškinės seniūnija</t>
  </si>
  <si>
    <t xml:space="preserve">Šnipiškių seniūnija </t>
  </si>
  <si>
    <t xml:space="preserve">Verkių seniūnija </t>
  </si>
  <si>
    <t xml:space="preserve">Vilkpėdės seniūnija </t>
  </si>
  <si>
    <t xml:space="preserve">Žirmūnų seniūnija </t>
  </si>
  <si>
    <t>Kiemų važiuojamosios dalies su danga valymas</t>
  </si>
  <si>
    <t>Pakabinami krepšeliai</t>
  </si>
  <si>
    <t xml:space="preserve">Gėlių sodinimas </t>
  </si>
  <si>
    <t>100 vnt</t>
  </si>
  <si>
    <t xml:space="preserve">Našlaitės </t>
  </si>
  <si>
    <t>Gėlynų priežiūra</t>
  </si>
  <si>
    <t>Vazos -gėlinės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</si>
  <si>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</si>
  <si>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</si>
  <si>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</si>
  <si>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</si>
  <si>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Vejų, esančių skveruose ir parkuose šienavimas</t>
  </si>
  <si>
    <t>Šlaitų, esančių skveruose ir parkuose, šienavimas</t>
  </si>
  <si>
    <t>Šieno pakrovimas</t>
  </si>
  <si>
    <t>Transportas šieno išvežimui</t>
  </si>
  <si>
    <t>Neužstatytų teritorijų šienavimas</t>
  </si>
  <si>
    <t>Vejos tręšimas</t>
  </si>
  <si>
    <t>Pomedžių tręšimas</t>
  </si>
  <si>
    <t>Pomedžių ravėjimas</t>
  </si>
  <si>
    <t>Krūmų retinimas</t>
  </si>
  <si>
    <t>Krūmų genėjimas krūmapjove, suteikiant formą</t>
  </si>
  <si>
    <t xml:space="preserve">Gyvatvorių karpymas </t>
  </si>
  <si>
    <t xml:space="preserve">Gyvatvorių išvalymas </t>
  </si>
  <si>
    <t xml:space="preserve">Šakų surinkimas į krūvas </t>
  </si>
  <si>
    <t>Gyvatvorių ravėjimas</t>
  </si>
  <si>
    <t>Gyvatvorių genėjimas krūmapjove</t>
  </si>
  <si>
    <t xml:space="preserve">Vasarinės gėlės </t>
  </si>
  <si>
    <t xml:space="preserve">Svogūninės gėlės </t>
  </si>
  <si>
    <t xml:space="preserve">Želdinių priežiūra </t>
  </si>
  <si>
    <t xml:space="preserve">Atsitiktinių šiukšlių parinkimas nuo visų neužstatytų teritorijų </t>
  </si>
  <si>
    <t>Atsitiktinių šiukšlių parinkimas nuo želdinių, esančių prie gatvių (su šlaitais)</t>
  </si>
  <si>
    <t>Minusavimai</t>
  </si>
  <si>
    <t>V</t>
  </si>
  <si>
    <t>VI</t>
  </si>
  <si>
    <t>Miesto tvarkymo tarnybos projektų vadovas</t>
  </si>
  <si>
    <t>Vidas Kemeža</t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</si>
  <si>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</si>
  <si>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Seniūnai vizavo:</t>
  </si>
  <si>
    <t>Žolės sugrėbimas po šienavimo</t>
  </si>
  <si>
    <t>Vieneto kaina Eur (be PVM)</t>
  </si>
  <si>
    <t>Eigulių g. 32, LT-03150 Vilnius</t>
  </si>
  <si>
    <t>PVM 21 %:</t>
  </si>
  <si>
    <t>Požeminių perėjų valymas:</t>
  </si>
  <si>
    <t xml:space="preserve">Šaligatvių ir takų valymas </t>
  </si>
  <si>
    <t xml:space="preserve">Atsitiktinių šiukšlių parinkimas nuo šaligatvių ir takų </t>
  </si>
  <si>
    <t>A.s. LT76 7180 3000 1046 7627 AB Šiaulių bankas</t>
  </si>
  <si>
    <t>2015 m. balandžio 23d.</t>
  </si>
  <si>
    <t>Papildomas susitarimas Nr. A72-566/15(3.1.36 - AD4)</t>
  </si>
  <si>
    <t>2015 m. gruodžio mėn.</t>
  </si>
  <si>
    <t>bus aktuojama kitą mėnesį</t>
  </si>
  <si>
    <t>spalį - 33 m3; lapkritį - 21 m3; gruodį - 21 m3</t>
  </si>
  <si>
    <t>minus 5 proc.</t>
  </si>
  <si>
    <t>minus 1 kartas</t>
  </si>
  <si>
    <t>minus 1,5 karto</t>
  </si>
  <si>
    <t>Visuomeninio transporto stotelių važ dalis</t>
  </si>
  <si>
    <t xml:space="preserve">         ATLIKTŲ DARBŲ AKTAS Nr.  1458/12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</si>
</sst>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"/>
  </numFmts>
  <fonts count="29" x14ac:knownFonts="1">
    <font>
      <sz val="11"/>
      <color theme="1"/>
      <name val="Calibri"/>
      <family val="2"/>
      <charset val="186"/>
      <scheme val="minor"/>
    </font>
    <font>
      <sz val="11"/>
      <name val="Times New Roman"/>
      <family val="1"/>
      <charset val="186"/>
    </font>
    <font>
      <sz val="10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vertAlign val="superscript"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color indexed="8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sz val="8"/>
      <name val="Calibri"/>
      <family val="2"/>
      <charset val="186"/>
    </font>
    <font>
      <b/>
      <sz val="10"/>
      <color indexed="10"/>
      <name val="Times New Roman"/>
      <family val="1"/>
      <charset val="186"/>
    </font>
    <font>
      <b/>
      <i/>
      <sz val="11"/>
      <color indexed="8"/>
      <name val="Times New Roman"/>
      <family val="1"/>
      <charset val="186"/>
    </font>
    <font>
      <b/>
      <i/>
      <sz val="11"/>
      <name val="Times New Roman"/>
      <family val="1"/>
      <charset val="186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Times New Roman"/>
      <family val="1"/>
      <charset val="186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vertical="top" wrapText="1"/>
    </xf>
    <xf numFmtId="2" fontId="3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/>
    <xf numFmtId="0" fontId="5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/>
    <xf numFmtId="2" fontId="3" fillId="0" borderId="0" xfId="0" applyNumberFormat="1" applyFont="1" applyFill="1" applyBorder="1" applyAlignment="1"/>
    <xf numFmtId="2" fontId="1" fillId="0" borderId="0" xfId="0" applyNumberFormat="1" applyFont="1" applyFill="1" applyBorder="1"/>
    <xf numFmtId="0" fontId="7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vertical="center" wrapText="1"/>
    </xf>
    <xf numFmtId="1" fontId="8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vertical="center" wrapText="1"/>
    </xf>
    <xf numFmtId="2" fontId="7" fillId="0" borderId="1" xfId="0" applyNumberFormat="1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top" wrapText="1"/>
    </xf>
    <xf numFmtId="2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top" wrapText="1"/>
    </xf>
    <xf numFmtId="0" fontId="1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 wrapText="1"/>
    </xf>
    <xf numFmtId="2" fontId="3" fillId="0" borderId="0" xfId="0" applyNumberFormat="1" applyFont="1" applyFill="1"/>
    <xf numFmtId="0" fontId="6" fillId="0" borderId="0" xfId="0" applyFont="1" applyFill="1" applyAlignment="1"/>
    <xf numFmtId="0" fontId="2" fillId="0" borderId="0" xfId="0" applyFont="1" applyFill="1" applyAlignment="1">
      <alignment horizontal="right"/>
    </xf>
    <xf numFmtId="0" fontId="14" fillId="0" borderId="0" xfId="0" applyFont="1" applyFill="1" applyAlignment="1"/>
    <xf numFmtId="0" fontId="3" fillId="0" borderId="0" xfId="0" applyFont="1" applyFill="1" applyBorder="1" applyAlignment="1">
      <alignment horizontal="right" vertical="top" wrapText="1"/>
    </xf>
    <xf numFmtId="0" fontId="15" fillId="0" borderId="0" xfId="0" applyFont="1" applyFill="1"/>
    <xf numFmtId="0" fontId="6" fillId="0" borderId="1" xfId="0" applyFont="1" applyFill="1" applyBorder="1" applyAlignment="1">
      <alignment horizontal="right"/>
    </xf>
    <xf numFmtId="9" fontId="3" fillId="0" borderId="0" xfId="0" applyNumberFormat="1" applyFont="1" applyFill="1"/>
    <xf numFmtId="16" fontId="8" fillId="0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/>
    </xf>
    <xf numFmtId="0" fontId="17" fillId="0" borderId="1" xfId="0" applyFont="1" applyFill="1" applyBorder="1" applyAlignment="1">
      <alignment horizontal="justify" vertical="top" wrapText="1"/>
    </xf>
    <xf numFmtId="0" fontId="17" fillId="0" borderId="0" xfId="0" applyFont="1" applyFill="1" applyBorder="1" applyAlignment="1">
      <alignment horizontal="justify" vertical="top" wrapText="1"/>
    </xf>
    <xf numFmtId="0" fontId="17" fillId="0" borderId="0" xfId="0" applyFont="1" applyFill="1" applyBorder="1" applyAlignment="1">
      <alignment vertical="center" wrapText="1"/>
    </xf>
    <xf numFmtId="2" fontId="17" fillId="0" borderId="0" xfId="0" applyNumberFormat="1" applyFont="1" applyFill="1" applyBorder="1" applyAlignment="1">
      <alignment vertical="center" wrapText="1"/>
    </xf>
    <xf numFmtId="4" fontId="8" fillId="0" borderId="0" xfId="0" applyNumberFormat="1" applyFont="1" applyFill="1" applyBorder="1"/>
    <xf numFmtId="4" fontId="3" fillId="0" borderId="0" xfId="0" applyNumberFormat="1" applyFont="1" applyFill="1" applyBorder="1"/>
    <xf numFmtId="0" fontId="8" fillId="2" borderId="1" xfId="0" applyFont="1" applyFill="1" applyBorder="1" applyAlignment="1">
      <alignment horizontal="right" vertical="top" wrapText="1"/>
    </xf>
    <xf numFmtId="0" fontId="13" fillId="0" borderId="0" xfId="0" applyFont="1" applyFill="1" applyAlignment="1">
      <alignment horizontal="center" vertical="top" wrapText="1"/>
    </xf>
    <xf numFmtId="0" fontId="8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19" fillId="3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justify" wrapText="1"/>
    </xf>
    <xf numFmtId="1" fontId="8" fillId="2" borderId="1" xfId="0" applyNumberFormat="1" applyFont="1" applyFill="1" applyBorder="1" applyAlignment="1">
      <alignment vertical="center" wrapText="1"/>
    </xf>
    <xf numFmtId="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top" wrapText="1"/>
    </xf>
    <xf numFmtId="2" fontId="3" fillId="0" borderId="0" xfId="0" applyNumberFormat="1" applyFont="1" applyFill="1" applyBorder="1" applyAlignment="1">
      <alignment horizontal="center" vertical="top"/>
    </xf>
    <xf numFmtId="2" fontId="3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/>
    <xf numFmtId="0" fontId="20" fillId="0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justify" vertical="top" wrapText="1"/>
    </xf>
    <xf numFmtId="1" fontId="8" fillId="4" borderId="1" xfId="0" applyNumberFormat="1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right" vertical="top" wrapText="1"/>
    </xf>
    <xf numFmtId="0" fontId="15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justify" vertical="top" wrapText="1"/>
    </xf>
    <xf numFmtId="4" fontId="6" fillId="3" borderId="1" xfId="0" applyNumberFormat="1" applyFont="1" applyFill="1" applyBorder="1" applyAlignment="1">
      <alignment vertical="top" wrapText="1"/>
    </xf>
    <xf numFmtId="4" fontId="8" fillId="0" borderId="1" xfId="0" applyNumberFormat="1" applyFont="1" applyFill="1" applyBorder="1" applyAlignment="1">
      <alignment vertical="center" wrapText="1"/>
    </xf>
    <xf numFmtId="4" fontId="7" fillId="0" borderId="1" xfId="0" applyNumberFormat="1" applyFont="1" applyFill="1" applyBorder="1" applyAlignment="1">
      <alignment vertical="center" wrapText="1"/>
    </xf>
    <xf numFmtId="4" fontId="8" fillId="4" borderId="1" xfId="0" applyNumberFormat="1" applyFont="1" applyFill="1" applyBorder="1" applyAlignment="1">
      <alignment vertical="center" wrapText="1"/>
    </xf>
    <xf numFmtId="4" fontId="8" fillId="2" borderId="1" xfId="0" applyNumberFormat="1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4" fontId="6" fillId="2" borderId="1" xfId="0" applyNumberFormat="1" applyFont="1" applyFill="1" applyBorder="1" applyAlignment="1">
      <alignment vertical="center" wrapText="1"/>
    </xf>
    <xf numFmtId="4" fontId="8" fillId="0" borderId="1" xfId="0" applyNumberFormat="1" applyFont="1" applyFill="1" applyBorder="1" applyAlignment="1">
      <alignment vertical="top" wrapText="1"/>
    </xf>
    <xf numFmtId="4" fontId="8" fillId="0" borderId="1" xfId="0" applyNumberFormat="1" applyFont="1" applyFill="1" applyBorder="1" applyAlignment="1">
      <alignment horizontal="right" vertical="center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21" fillId="0" borderId="0" xfId="0" applyFont="1" applyFill="1"/>
    <xf numFmtId="2" fontId="3" fillId="0" borderId="0" xfId="0" applyNumberFormat="1" applyFont="1" applyFill="1" applyBorder="1" applyAlignment="1">
      <alignment horizontal="center" vertical="top" wrapText="1"/>
    </xf>
    <xf numFmtId="4" fontId="7" fillId="0" borderId="0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vertical="top" wrapText="1"/>
    </xf>
    <xf numFmtId="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" fontId="7" fillId="0" borderId="0" xfId="0" applyNumberFormat="1" applyFont="1" applyFill="1" applyBorder="1"/>
    <xf numFmtId="2" fontId="7" fillId="0" borderId="0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justify" vertical="top" wrapText="1"/>
    </xf>
    <xf numFmtId="2" fontId="2" fillId="0" borderId="1" xfId="0" applyNumberFormat="1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vertical="center" wrapText="1"/>
    </xf>
    <xf numFmtId="3" fontId="2" fillId="0" borderId="1" xfId="0" applyNumberFormat="1" applyFont="1" applyFill="1" applyBorder="1" applyAlignment="1">
      <alignment vertical="center" wrapText="1"/>
    </xf>
    <xf numFmtId="3" fontId="6" fillId="0" borderId="1" xfId="0" applyNumberFormat="1" applyFont="1" applyFill="1" applyBorder="1" applyAlignment="1">
      <alignment vertical="center" wrapText="1"/>
    </xf>
    <xf numFmtId="1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top" wrapText="1"/>
    </xf>
    <xf numFmtId="2" fontId="6" fillId="0" borderId="1" xfId="0" applyNumberFormat="1" applyFont="1" applyFill="1" applyBorder="1" applyAlignment="1">
      <alignment vertical="top" wrapText="1"/>
    </xf>
    <xf numFmtId="2" fontId="6" fillId="0" borderId="0" xfId="0" applyNumberFormat="1" applyFont="1" applyFill="1" applyBorder="1" applyAlignment="1">
      <alignment vertical="center" wrapText="1"/>
    </xf>
    <xf numFmtId="4" fontId="23" fillId="0" borderId="1" xfId="0" applyNumberFormat="1" applyFont="1" applyFill="1" applyBorder="1" applyAlignment="1">
      <alignment vertical="center" wrapText="1"/>
    </xf>
    <xf numFmtId="4" fontId="3" fillId="0" borderId="0" xfId="0" applyNumberFormat="1" applyFont="1" applyFill="1"/>
    <xf numFmtId="0" fontId="24" fillId="0" borderId="1" xfId="0" applyFont="1" applyFill="1" applyBorder="1" applyAlignment="1">
      <alignment vertical="center" wrapText="1"/>
    </xf>
    <xf numFmtId="3" fontId="8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1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14" fontId="2" fillId="0" borderId="0" xfId="0" applyNumberFormat="1" applyFont="1" applyFill="1"/>
    <xf numFmtId="0" fontId="2" fillId="0" borderId="0" xfId="0" applyFont="1" applyFill="1"/>
    <xf numFmtId="0" fontId="6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23" fillId="0" borderId="1" xfId="0" applyFont="1" applyFill="1" applyBorder="1" applyAlignment="1">
      <alignment vertical="top" wrapText="1"/>
    </xf>
    <xf numFmtId="4" fontId="23" fillId="0" borderId="1" xfId="0" applyNumberFormat="1" applyFont="1" applyFill="1" applyBorder="1" applyAlignment="1">
      <alignment vertical="top" wrapText="1"/>
    </xf>
    <xf numFmtId="1" fontId="23" fillId="0" borderId="1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/>
    </xf>
    <xf numFmtId="2" fontId="25" fillId="0" borderId="1" xfId="0" applyNumberFormat="1" applyFont="1" applyFill="1" applyBorder="1" applyAlignment="1">
      <alignment vertical="top" wrapText="1"/>
    </xf>
    <xf numFmtId="2" fontId="2" fillId="0" borderId="1" xfId="0" applyNumberFormat="1" applyFont="1" applyFill="1" applyBorder="1" applyAlignment="1">
      <alignment vertical="top" wrapText="1"/>
    </xf>
    <xf numFmtId="4" fontId="7" fillId="0" borderId="1" xfId="0" applyNumberFormat="1" applyFont="1" applyFill="1" applyBorder="1" applyAlignment="1">
      <alignment vertical="top" wrapText="1"/>
    </xf>
    <xf numFmtId="1" fontId="7" fillId="0" borderId="1" xfId="0" applyNumberFormat="1" applyFont="1" applyFill="1" applyBorder="1" applyAlignment="1">
      <alignment vertical="top" wrapText="1"/>
    </xf>
    <xf numFmtId="1" fontId="8" fillId="0" borderId="1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/>
    <xf numFmtId="0" fontId="15" fillId="0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justify" vertical="top" wrapText="1"/>
    </xf>
    <xf numFmtId="0" fontId="8" fillId="5" borderId="1" xfId="0" applyFont="1" applyFill="1" applyBorder="1" applyAlignment="1">
      <alignment vertical="center" wrapText="1"/>
    </xf>
    <xf numFmtId="0" fontId="24" fillId="5" borderId="1" xfId="0" applyFont="1" applyFill="1" applyBorder="1" applyAlignment="1">
      <alignment vertical="center" wrapText="1"/>
    </xf>
    <xf numFmtId="2" fontId="6" fillId="5" borderId="1" xfId="0" applyNumberFormat="1" applyFont="1" applyFill="1" applyBorder="1" applyAlignment="1">
      <alignment vertical="center" wrapText="1"/>
    </xf>
    <xf numFmtId="165" fontId="8" fillId="5" borderId="1" xfId="0" applyNumberFormat="1" applyFont="1" applyFill="1" applyBorder="1" applyAlignment="1">
      <alignment vertical="center" wrapText="1"/>
    </xf>
    <xf numFmtId="4" fontId="8" fillId="5" borderId="1" xfId="0" applyNumberFormat="1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left" vertical="top" wrapText="1"/>
    </xf>
    <xf numFmtId="1" fontId="8" fillId="5" borderId="1" xfId="0" applyNumberFormat="1" applyFont="1" applyFill="1" applyBorder="1" applyAlignment="1">
      <alignment vertical="center" wrapText="1"/>
    </xf>
    <xf numFmtId="0" fontId="26" fillId="0" borderId="0" xfId="0" applyFont="1" applyFill="1" applyAlignment="1">
      <alignment horizontal="left" vertical="center"/>
    </xf>
    <xf numFmtId="164" fontId="6" fillId="0" borderId="1" xfId="0" applyNumberFormat="1" applyFont="1" applyFill="1" applyBorder="1" applyAlignment="1">
      <alignment vertical="center" wrapText="1"/>
    </xf>
    <xf numFmtId="0" fontId="26" fillId="0" borderId="0" xfId="0" applyFont="1" applyFill="1" applyAlignment="1">
      <alignment vertical="top"/>
    </xf>
    <xf numFmtId="4" fontId="26" fillId="0" borderId="0" xfId="0" applyNumberFormat="1" applyFont="1" applyFill="1" applyBorder="1"/>
    <xf numFmtId="0" fontId="8" fillId="0" borderId="1" xfId="0" applyFont="1" applyFill="1" applyBorder="1" applyAlignment="1">
      <alignment horizontal="right" vertical="center"/>
    </xf>
    <xf numFmtId="17" fontId="0" fillId="0" borderId="0" xfId="0" applyNumberFormat="1"/>
    <xf numFmtId="16" fontId="0" fillId="0" borderId="0" xfId="0" applyNumberFormat="1"/>
    <xf numFmtId="0" fontId="27" fillId="0" borderId="1" xfId="0" applyFont="1" applyFill="1" applyBorder="1" applyAlignment="1">
      <alignment horizontal="justify" vertical="top" wrapText="1"/>
    </xf>
    <xf numFmtId="0" fontId="28" fillId="0" borderId="1" xfId="0" applyFont="1" applyFill="1" applyBorder="1" applyAlignment="1">
      <alignment horizontal="justify" vertical="top" wrapText="1"/>
    </xf>
    <xf numFmtId="164" fontId="7" fillId="0" borderId="1" xfId="0" applyNumberFormat="1" applyFont="1" applyFill="1" applyBorder="1" applyAlignment="1">
      <alignment vertical="top" wrapText="1"/>
    </xf>
    <xf numFmtId="164" fontId="7" fillId="0" borderId="1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right" vertical="top" wrapText="1"/>
    </xf>
    <xf numFmtId="0" fontId="8" fillId="0" borderId="3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right" vertical="center" wrapText="1"/>
    </xf>
    <xf numFmtId="0" fontId="8" fillId="0" borderId="3" xfId="0" applyFont="1" applyFill="1" applyBorder="1" applyAlignment="1">
      <alignment horizontal="right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justify" vertical="top" wrapText="1"/>
    </xf>
    <xf numFmtId="0" fontId="7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4" fontId="8" fillId="0" borderId="0" xfId="0" applyNumberFormat="1" applyFont="1" applyFill="1" applyBorder="1" applyAlignment="1">
      <alignment horizontal="right" vertical="top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30"/>
  <sheetViews>
    <sheetView tabSelected="1" zoomScaleNormal="100" zoomScaleSheetLayoutView="75" workbookViewId="0">
      <selection sqref="A1:H328"/>
    </sheetView>
  </sheetViews>
  <sheetFormatPr defaultRowHeight="15" x14ac:dyDescent="0.25"/>
  <cols>
    <col min="1" max="1" width="3.140625" style="5" customWidth="1"/>
    <col min="2" max="2" width="36.28515625" style="5" customWidth="1"/>
    <col min="3" max="3" width="8.5703125" style="5" customWidth="1"/>
    <col min="4" max="4" width="7.5703125" style="5" customWidth="1"/>
    <col min="5" max="5" width="8.85546875" style="1" hidden="1" customWidth="1"/>
    <col min="6" max="6" width="10.140625" style="5" customWidth="1"/>
    <col min="7" max="7" width="7.5703125" style="5" customWidth="1"/>
    <col min="8" max="8" width="11.42578125" style="5" customWidth="1"/>
    <col min="9" max="9" width="37.85546875" style="5" customWidth="1"/>
    <col min="10" max="10" width="12.85546875" style="5" customWidth="1"/>
    <col min="11" max="11" width="18" style="5" customWidth="1"/>
    <col min="12" max="14" width="12.7109375" style="5" customWidth="1"/>
    <col min="15" max="15" width="13.42578125" style="5" customWidth="1"/>
    <col min="16" max="16" width="12" style="5" customWidth="1"/>
    <col min="17" max="17" width="11.42578125" style="5" customWidth="1"/>
    <col min="18" max="18" width="11.85546875" style="5" customWidth="1"/>
    <col min="19" max="19" width="11.5703125" style="5" customWidth="1"/>
    <col min="20" max="20" width="11.28515625" style="5" customWidth="1"/>
    <col min="21" max="21" width="11.5703125" style="5" customWidth="1"/>
    <col min="22" max="22" width="11.42578125" style="5" customWidth="1"/>
    <col min="23" max="23" width="12.5703125" style="5" customWidth="1"/>
    <col min="24" max="24" width="12.42578125" style="5" customWidth="1"/>
    <col min="25" max="25" width="16.7109375" style="5" customWidth="1"/>
    <col min="26" max="16384" width="9.140625" style="5"/>
  </cols>
  <sheetData>
    <row r="2" spans="1:7" x14ac:dyDescent="0.25">
      <c r="A2" s="34" t="s">
        <v>108</v>
      </c>
      <c r="B2" s="2"/>
      <c r="C2" s="34"/>
      <c r="D2" s="34"/>
      <c r="E2" s="2"/>
      <c r="F2" s="2"/>
      <c r="G2" s="35" t="s">
        <v>109</v>
      </c>
    </row>
    <row r="3" spans="1:7" x14ac:dyDescent="0.25">
      <c r="A3" s="34" t="s">
        <v>110</v>
      </c>
      <c r="B3" s="34"/>
      <c r="C3" s="34"/>
      <c r="D3" s="34"/>
      <c r="E3" s="34"/>
      <c r="F3" s="34"/>
      <c r="G3" s="34"/>
    </row>
    <row r="4" spans="1:7" x14ac:dyDescent="0.25">
      <c r="A4" s="2" t="s">
        <v>111</v>
      </c>
      <c r="B4" s="2"/>
      <c r="C4" s="2"/>
      <c r="D4" s="2"/>
      <c r="E4" s="2"/>
      <c r="F4" s="2"/>
      <c r="G4" s="2"/>
    </row>
    <row r="5" spans="1:7" x14ac:dyDescent="0.25">
      <c r="A5" s="2" t="s">
        <v>112</v>
      </c>
      <c r="B5" s="2"/>
      <c r="C5" s="2"/>
      <c r="D5" s="2"/>
      <c r="E5" s="2"/>
      <c r="F5" s="2"/>
      <c r="G5" s="2"/>
    </row>
    <row r="6" spans="1:7" x14ac:dyDescent="0.25">
      <c r="A6" s="2" t="s">
        <v>113</v>
      </c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34" t="s">
        <v>114</v>
      </c>
      <c r="B8" s="34"/>
      <c r="C8" s="34"/>
      <c r="D8" s="34"/>
      <c r="E8" s="34"/>
      <c r="F8" s="34"/>
      <c r="G8" s="34"/>
    </row>
    <row r="9" spans="1:7" x14ac:dyDescent="0.25">
      <c r="A9" s="2" t="s">
        <v>179</v>
      </c>
      <c r="B9" s="2"/>
      <c r="C9" s="2"/>
      <c r="D9" s="2"/>
      <c r="E9" s="2"/>
      <c r="F9" s="2"/>
      <c r="G9" s="2"/>
    </row>
    <row r="10" spans="1:7" x14ac:dyDescent="0.25">
      <c r="A10" s="2" t="s">
        <v>115</v>
      </c>
      <c r="B10" s="2"/>
      <c r="C10" s="2"/>
      <c r="D10" s="2"/>
      <c r="E10" s="2"/>
      <c r="F10" s="2"/>
      <c r="G10" s="2"/>
    </row>
    <row r="11" spans="1:7" x14ac:dyDescent="0.25">
      <c r="A11" s="2" t="s">
        <v>174</v>
      </c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115" t="s">
        <v>116</v>
      </c>
      <c r="B13" s="116"/>
      <c r="C13" s="2"/>
      <c r="D13" s="2"/>
      <c r="E13" s="34"/>
      <c r="F13" s="34"/>
      <c r="G13" s="2"/>
    </row>
    <row r="14" spans="1:7" x14ac:dyDescent="0.25">
      <c r="A14" s="116" t="s">
        <v>117</v>
      </c>
      <c r="B14" s="116"/>
      <c r="C14" s="2"/>
      <c r="D14" s="2"/>
      <c r="E14" s="2"/>
      <c r="F14" s="2"/>
      <c r="G14" s="2"/>
    </row>
    <row r="15" spans="1:7" x14ac:dyDescent="0.25">
      <c r="A15" s="2" t="s">
        <v>180</v>
      </c>
      <c r="B15" s="116"/>
      <c r="C15" s="2"/>
      <c r="D15" s="2"/>
      <c r="E15" s="2"/>
      <c r="F15" s="116"/>
      <c r="G15" s="2"/>
    </row>
    <row r="16" spans="1:7" x14ac:dyDescent="0.25">
      <c r="A16" s="2" t="s">
        <v>181</v>
      </c>
      <c r="B16" s="116"/>
      <c r="C16" s="116"/>
      <c r="D16" s="116"/>
      <c r="E16" s="117"/>
      <c r="F16" s="116"/>
      <c r="G16" s="2"/>
    </row>
    <row r="17" spans="1:27" x14ac:dyDescent="0.25">
      <c r="A17" s="112"/>
      <c r="B17" s="116"/>
      <c r="C17" s="116"/>
      <c r="D17" s="116"/>
      <c r="E17" s="117"/>
      <c r="F17" s="116"/>
      <c r="G17" s="2"/>
    </row>
    <row r="18" spans="1:27" x14ac:dyDescent="0.25">
      <c r="A18" s="151" t="s">
        <v>118</v>
      </c>
      <c r="B18" s="151"/>
      <c r="C18" s="151"/>
      <c r="D18" s="151"/>
      <c r="E18" s="151"/>
      <c r="F18" s="151"/>
      <c r="G18" s="151"/>
    </row>
    <row r="19" spans="1:27" ht="11.25" customHeight="1" x14ac:dyDescent="0.25">
      <c r="A19" s="114"/>
      <c r="B19" s="114"/>
      <c r="C19" s="114"/>
      <c r="D19" s="114"/>
      <c r="E19" s="114"/>
      <c r="F19" s="114"/>
      <c r="G19" s="114"/>
    </row>
    <row r="20" spans="1:27" ht="43.5" customHeight="1" x14ac:dyDescent="0.25">
      <c r="A20" s="158" t="s">
        <v>119</v>
      </c>
      <c r="B20" s="158"/>
      <c r="C20" s="158"/>
      <c r="D20" s="158"/>
      <c r="E20" s="158"/>
      <c r="F20" s="158"/>
      <c r="G20" s="158"/>
      <c r="H20" s="158"/>
    </row>
    <row r="21" spans="1:27" ht="15.75" customHeight="1" x14ac:dyDescent="0.25">
      <c r="A21" s="50"/>
      <c r="B21" s="50"/>
      <c r="C21" s="50"/>
      <c r="D21" s="50"/>
      <c r="E21" s="50"/>
      <c r="F21" s="50"/>
      <c r="G21" s="50"/>
      <c r="H21" s="50"/>
    </row>
    <row r="22" spans="1:27" ht="15.75" x14ac:dyDescent="0.25">
      <c r="A22" s="157" t="s">
        <v>189</v>
      </c>
      <c r="B22" s="157"/>
      <c r="C22" s="157"/>
      <c r="D22" s="157"/>
      <c r="E22" s="157"/>
      <c r="F22" s="157"/>
      <c r="G22" s="157"/>
      <c r="K22" s="93"/>
    </row>
    <row r="23" spans="1:27" ht="15.75" x14ac:dyDescent="0.25">
      <c r="A23" s="113"/>
      <c r="B23" s="113"/>
      <c r="C23" s="113"/>
      <c r="D23" s="113"/>
      <c r="E23" s="113"/>
      <c r="F23" s="113"/>
      <c r="G23" s="113"/>
      <c r="K23" s="93"/>
    </row>
    <row r="24" spans="1:27" ht="15.75" customHeight="1" x14ac:dyDescent="0.25">
      <c r="A24" s="36" t="s">
        <v>120</v>
      </c>
      <c r="B24" s="36"/>
      <c r="C24" s="36"/>
      <c r="D24" s="36"/>
      <c r="E24" s="36"/>
      <c r="F24" s="152" t="s">
        <v>182</v>
      </c>
      <c r="G24" s="152"/>
      <c r="H24" s="152"/>
      <c r="K24" s="93"/>
    </row>
    <row r="25" spans="1:27" ht="54" customHeight="1" x14ac:dyDescent="0.25">
      <c r="A25" s="16" t="s">
        <v>1</v>
      </c>
      <c r="B25" s="17" t="s">
        <v>2</v>
      </c>
      <c r="C25" s="18" t="s">
        <v>3</v>
      </c>
      <c r="D25" s="18" t="s">
        <v>173</v>
      </c>
      <c r="E25" s="18" t="s">
        <v>4</v>
      </c>
      <c r="F25" s="18" t="s">
        <v>5</v>
      </c>
      <c r="G25" s="18" t="s">
        <v>6</v>
      </c>
      <c r="H25" s="17" t="s">
        <v>7</v>
      </c>
      <c r="I25" s="7"/>
      <c r="J25" s="7"/>
      <c r="K25" s="93"/>
      <c r="L25" s="6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3"/>
      <c r="AA25" s="3"/>
    </row>
    <row r="26" spans="1:27" x14ac:dyDescent="0.25">
      <c r="A26" s="51" t="s">
        <v>8</v>
      </c>
      <c r="B26" s="55" t="s">
        <v>9</v>
      </c>
      <c r="C26" s="52"/>
      <c r="D26" s="52"/>
      <c r="E26" s="53">
        <v>3.4527999999999999</v>
      </c>
      <c r="F26" s="78"/>
      <c r="G26" s="53"/>
      <c r="H26" s="54"/>
      <c r="I26" s="8"/>
      <c r="J26" s="8"/>
      <c r="K26" s="3"/>
      <c r="L26" s="4"/>
      <c r="M26" s="4"/>
      <c r="N26" s="6"/>
      <c r="O26" s="4"/>
      <c r="P26" s="4"/>
      <c r="Q26" s="4"/>
      <c r="R26" s="4"/>
      <c r="S26" s="4"/>
      <c r="T26" s="4"/>
      <c r="U26" s="6"/>
      <c r="V26" s="4"/>
      <c r="W26" s="6"/>
      <c r="X26" s="6"/>
      <c r="Y26" s="6"/>
      <c r="Z26" s="3"/>
      <c r="AA26" s="3"/>
    </row>
    <row r="27" spans="1:27" ht="25.5" x14ac:dyDescent="0.25">
      <c r="A27" s="42">
        <v>1</v>
      </c>
      <c r="B27" s="19" t="s">
        <v>10</v>
      </c>
      <c r="C27" s="137" t="s">
        <v>34</v>
      </c>
      <c r="D27" s="137">
        <v>0.75</v>
      </c>
      <c r="E27" s="29">
        <v>2.59</v>
      </c>
      <c r="F27" s="79">
        <f>SUM(F28:F38)</f>
        <v>9551.2800000000007</v>
      </c>
      <c r="G27" s="21">
        <v>11</v>
      </c>
      <c r="H27" s="79">
        <f>ROUND((D47*F27*G27),2)</f>
        <v>78798.06</v>
      </c>
      <c r="I27" s="10"/>
      <c r="J27" s="3"/>
      <c r="K27" s="9"/>
      <c r="L27" s="9"/>
      <c r="M27" s="10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x14ac:dyDescent="0.25">
      <c r="A28" s="39"/>
      <c r="B28" s="22" t="s">
        <v>11</v>
      </c>
      <c r="C28" s="23" t="s">
        <v>105</v>
      </c>
      <c r="D28" s="23">
        <f>+ROUND(E28/$E$26,2)</f>
        <v>0.75</v>
      </c>
      <c r="E28" s="95">
        <v>2.59</v>
      </c>
      <c r="F28" s="80">
        <v>44.1</v>
      </c>
      <c r="G28" s="25">
        <v>11</v>
      </c>
      <c r="H28" s="107">
        <f t="shared" ref="H28:H97" si="0">ROUND((D28*F28*G28),2)</f>
        <v>363.83</v>
      </c>
      <c r="I28" s="3"/>
      <c r="J28" s="3"/>
      <c r="K28" s="4"/>
      <c r="L28" s="4"/>
      <c r="M28" s="10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x14ac:dyDescent="0.25">
      <c r="A29" s="39"/>
      <c r="B29" s="22" t="s">
        <v>12</v>
      </c>
      <c r="C29" s="23" t="s">
        <v>105</v>
      </c>
      <c r="D29" s="23">
        <f t="shared" ref="D29:D98" si="1">+ROUND(E29/$E$26,2)</f>
        <v>0.75</v>
      </c>
      <c r="E29" s="95">
        <v>2.59</v>
      </c>
      <c r="F29" s="80">
        <v>2406.09</v>
      </c>
      <c r="G29" s="25">
        <v>11</v>
      </c>
      <c r="H29" s="107">
        <f t="shared" si="0"/>
        <v>19850.240000000002</v>
      </c>
      <c r="I29" s="13"/>
      <c r="J29" s="12"/>
      <c r="K29" s="4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x14ac:dyDescent="0.25">
      <c r="A30" s="39"/>
      <c r="B30" s="22" t="s">
        <v>13</v>
      </c>
      <c r="C30" s="23" t="s">
        <v>105</v>
      </c>
      <c r="D30" s="23">
        <f t="shared" si="1"/>
        <v>0.75</v>
      </c>
      <c r="E30" s="95">
        <v>2.59</v>
      </c>
      <c r="F30" s="80">
        <v>116.22</v>
      </c>
      <c r="G30" s="25">
        <v>11</v>
      </c>
      <c r="H30" s="107">
        <f t="shared" si="0"/>
        <v>958.82</v>
      </c>
      <c r="I30" s="1"/>
      <c r="J30" s="12"/>
      <c r="K30" s="4"/>
      <c r="L30" s="4"/>
      <c r="M30" s="10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x14ac:dyDescent="0.25">
      <c r="A31" s="39"/>
      <c r="B31" s="22" t="s">
        <v>14</v>
      </c>
      <c r="C31" s="23" t="s">
        <v>105</v>
      </c>
      <c r="D31" s="23">
        <f t="shared" si="1"/>
        <v>0.75</v>
      </c>
      <c r="E31" s="95">
        <v>2.59</v>
      </c>
      <c r="F31" s="80">
        <v>2444.5500000000002</v>
      </c>
      <c r="G31" s="25">
        <v>11</v>
      </c>
      <c r="H31" s="107">
        <f t="shared" si="0"/>
        <v>20167.54</v>
      </c>
      <c r="I31" s="1"/>
      <c r="J31" s="12"/>
      <c r="K31" s="4"/>
      <c r="L31" s="4"/>
      <c r="M31" s="10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x14ac:dyDescent="0.25">
      <c r="A32" s="30"/>
      <c r="B32" s="22" t="s">
        <v>15</v>
      </c>
      <c r="C32" s="23" t="s">
        <v>105</v>
      </c>
      <c r="D32" s="23">
        <f t="shared" si="1"/>
        <v>0.75</v>
      </c>
      <c r="E32" s="95">
        <v>2.59</v>
      </c>
      <c r="F32" s="80">
        <v>13.89</v>
      </c>
      <c r="G32" s="25">
        <v>11</v>
      </c>
      <c r="H32" s="107">
        <f t="shared" si="0"/>
        <v>114.59</v>
      </c>
      <c r="I32" s="3"/>
      <c r="J32" s="12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x14ac:dyDescent="0.25">
      <c r="A33" s="30"/>
      <c r="B33" s="22" t="s">
        <v>16</v>
      </c>
      <c r="C33" s="23" t="s">
        <v>105</v>
      </c>
      <c r="D33" s="23">
        <f t="shared" si="1"/>
        <v>0.75</v>
      </c>
      <c r="E33" s="95">
        <v>2.59</v>
      </c>
      <c r="F33" s="80">
        <v>1323.8</v>
      </c>
      <c r="G33" s="25">
        <v>11</v>
      </c>
      <c r="H33" s="107">
        <f t="shared" si="0"/>
        <v>10921.35</v>
      </c>
      <c r="I33" s="13"/>
      <c r="J33" s="12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x14ac:dyDescent="0.25">
      <c r="A34" s="30"/>
      <c r="B34" s="22" t="s">
        <v>17</v>
      </c>
      <c r="C34" s="23" t="s">
        <v>105</v>
      </c>
      <c r="D34" s="23">
        <f t="shared" si="1"/>
        <v>0.75</v>
      </c>
      <c r="E34" s="95">
        <v>2.59</v>
      </c>
      <c r="F34" s="80">
        <v>10.54</v>
      </c>
      <c r="G34" s="25">
        <v>11</v>
      </c>
      <c r="H34" s="107">
        <f t="shared" si="0"/>
        <v>86.96</v>
      </c>
      <c r="I34" s="1"/>
      <c r="J34" s="12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x14ac:dyDescent="0.25">
      <c r="A35" s="30"/>
      <c r="B35" s="22" t="s">
        <v>18</v>
      </c>
      <c r="C35" s="23" t="s">
        <v>105</v>
      </c>
      <c r="D35" s="23">
        <f t="shared" si="1"/>
        <v>0.75</v>
      </c>
      <c r="E35" s="95">
        <v>2.59</v>
      </c>
      <c r="F35" s="80">
        <v>33.659999999999997</v>
      </c>
      <c r="G35" s="25">
        <v>11</v>
      </c>
      <c r="H35" s="107">
        <f t="shared" si="0"/>
        <v>277.7</v>
      </c>
      <c r="I35" s="1"/>
      <c r="J35" s="12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x14ac:dyDescent="0.25">
      <c r="A36" s="30"/>
      <c r="B36" s="22" t="s">
        <v>19</v>
      </c>
      <c r="C36" s="23" t="s">
        <v>105</v>
      </c>
      <c r="D36" s="23">
        <f t="shared" si="1"/>
        <v>0.75</v>
      </c>
      <c r="E36" s="95">
        <v>2.59</v>
      </c>
      <c r="F36" s="80">
        <v>484.31</v>
      </c>
      <c r="G36" s="25">
        <v>11</v>
      </c>
      <c r="H36" s="107">
        <f t="shared" si="0"/>
        <v>3995.56</v>
      </c>
      <c r="I36" s="1"/>
      <c r="J36" s="12"/>
      <c r="K36" s="14"/>
      <c r="L36" s="14"/>
      <c r="M36" s="3"/>
      <c r="N36" s="3"/>
      <c r="O36" s="3"/>
      <c r="P36" s="3"/>
      <c r="Q36" s="3"/>
      <c r="R36" s="3"/>
      <c r="S36" s="3"/>
      <c r="T36" s="3"/>
    </row>
    <row r="37" spans="1:27" ht="15.75" x14ac:dyDescent="0.25">
      <c r="A37" s="30"/>
      <c r="B37" s="22" t="s">
        <v>20</v>
      </c>
      <c r="C37" s="23" t="s">
        <v>105</v>
      </c>
      <c r="D37" s="23">
        <f t="shared" si="1"/>
        <v>0.75</v>
      </c>
      <c r="E37" s="95">
        <v>2.59</v>
      </c>
      <c r="F37" s="80">
        <v>1119.8399999999999</v>
      </c>
      <c r="G37" s="25">
        <v>11</v>
      </c>
      <c r="H37" s="107">
        <f t="shared" si="0"/>
        <v>9238.68</v>
      </c>
      <c r="I37" s="1"/>
      <c r="J37" s="12"/>
      <c r="K37" s="6"/>
      <c r="L37" s="6"/>
      <c r="M37" s="3"/>
      <c r="N37" s="3"/>
      <c r="O37" s="3"/>
      <c r="P37" s="3"/>
      <c r="Q37" s="3"/>
      <c r="R37" s="3"/>
      <c r="S37" s="3"/>
      <c r="T37" s="3"/>
    </row>
    <row r="38" spans="1:27" ht="15.75" x14ac:dyDescent="0.25">
      <c r="A38" s="30"/>
      <c r="B38" s="22" t="s">
        <v>21</v>
      </c>
      <c r="C38" s="23" t="s">
        <v>105</v>
      </c>
      <c r="D38" s="23">
        <f t="shared" si="1"/>
        <v>0.75</v>
      </c>
      <c r="E38" s="95">
        <v>2.59</v>
      </c>
      <c r="F38" s="80">
        <v>1554.28</v>
      </c>
      <c r="G38" s="25">
        <v>11</v>
      </c>
      <c r="H38" s="107">
        <f t="shared" si="0"/>
        <v>12822.81</v>
      </c>
      <c r="I38" s="1"/>
      <c r="J38" s="12"/>
      <c r="K38" s="12"/>
      <c r="L38" s="3"/>
      <c r="M38" s="3"/>
      <c r="N38" s="3"/>
      <c r="O38" s="3"/>
      <c r="P38" s="3"/>
      <c r="Q38" s="3"/>
      <c r="R38" s="3"/>
      <c r="S38" s="3"/>
      <c r="T38" s="3"/>
    </row>
    <row r="39" spans="1:27" ht="15.75" x14ac:dyDescent="0.25">
      <c r="A39" s="30"/>
      <c r="B39" s="22" t="s">
        <v>7</v>
      </c>
      <c r="C39" s="23" t="s">
        <v>105</v>
      </c>
      <c r="D39" s="23"/>
      <c r="E39" s="95"/>
      <c r="F39" s="80">
        <f>SUM(F28:F38)</f>
        <v>9551.2800000000007</v>
      </c>
      <c r="G39" s="24"/>
      <c r="H39" s="107"/>
      <c r="I39" s="1"/>
      <c r="J39" s="12"/>
      <c r="K39" s="12"/>
      <c r="L39" s="3"/>
      <c r="M39" s="3"/>
      <c r="N39" s="3"/>
      <c r="O39" s="3"/>
      <c r="P39" s="3"/>
      <c r="Q39" s="3"/>
      <c r="R39" s="3"/>
      <c r="S39" s="3"/>
      <c r="T39" s="3"/>
    </row>
    <row r="40" spans="1:27" ht="28.5" customHeight="1" x14ac:dyDescent="0.25">
      <c r="A40" s="30"/>
      <c r="B40" s="19" t="s">
        <v>22</v>
      </c>
      <c r="C40" s="20" t="s">
        <v>104</v>
      </c>
      <c r="D40" s="109">
        <f t="shared" si="1"/>
        <v>0.03</v>
      </c>
      <c r="E40" s="28">
        <v>0.11</v>
      </c>
      <c r="F40" s="79">
        <v>9551.2800000000007</v>
      </c>
      <c r="G40" s="21">
        <v>11</v>
      </c>
      <c r="H40" s="79">
        <f t="shared" si="0"/>
        <v>3151.92</v>
      </c>
      <c r="I40" s="1"/>
      <c r="J40" s="12"/>
      <c r="K40" s="12"/>
      <c r="L40" s="3"/>
      <c r="M40" s="3"/>
      <c r="N40" s="3"/>
      <c r="O40" s="3"/>
      <c r="P40" s="3"/>
      <c r="Q40" s="3"/>
      <c r="R40" s="3"/>
      <c r="S40" s="3"/>
      <c r="T40" s="3"/>
    </row>
    <row r="41" spans="1:27" ht="30" customHeight="1" x14ac:dyDescent="0.25">
      <c r="A41" s="30"/>
      <c r="B41" s="19" t="s">
        <v>23</v>
      </c>
      <c r="C41" s="20" t="s">
        <v>104</v>
      </c>
      <c r="D41" s="109">
        <f t="shared" si="1"/>
        <v>0.03</v>
      </c>
      <c r="E41" s="28">
        <v>0.11</v>
      </c>
      <c r="F41" s="79">
        <v>2299.54</v>
      </c>
      <c r="G41" s="21">
        <v>8</v>
      </c>
      <c r="H41" s="79">
        <f t="shared" si="0"/>
        <v>551.89</v>
      </c>
      <c r="I41" s="1"/>
      <c r="J41" s="7"/>
      <c r="K41" s="63"/>
      <c r="L41" s="64"/>
      <c r="M41" s="3"/>
      <c r="N41" s="3"/>
      <c r="O41" s="3"/>
      <c r="P41" s="3"/>
      <c r="Q41" s="3"/>
      <c r="R41" s="3"/>
      <c r="S41" s="3"/>
      <c r="T41" s="3"/>
    </row>
    <row r="42" spans="1:27" ht="33" customHeight="1" x14ac:dyDescent="0.25">
      <c r="A42" s="30"/>
      <c r="B42" s="19" t="s">
        <v>164</v>
      </c>
      <c r="C42" s="20" t="s">
        <v>104</v>
      </c>
      <c r="D42" s="109">
        <f t="shared" si="1"/>
        <v>0.02</v>
      </c>
      <c r="E42" s="28">
        <v>0.08</v>
      </c>
      <c r="F42" s="79">
        <v>21629.79</v>
      </c>
      <c r="G42" s="21">
        <v>11</v>
      </c>
      <c r="H42" s="79">
        <f t="shared" si="0"/>
        <v>4758.55</v>
      </c>
      <c r="I42" s="13"/>
      <c r="J42" s="7"/>
      <c r="K42" s="89"/>
      <c r="L42" s="64"/>
      <c r="M42" s="3"/>
      <c r="N42" s="3"/>
      <c r="O42" s="3"/>
      <c r="P42" s="3"/>
      <c r="Q42" s="3"/>
      <c r="R42" s="3"/>
      <c r="S42" s="3"/>
      <c r="T42" s="3"/>
    </row>
    <row r="43" spans="1:27" ht="29.25" customHeight="1" x14ac:dyDescent="0.25">
      <c r="A43" s="30"/>
      <c r="B43" s="19" t="s">
        <v>24</v>
      </c>
      <c r="C43" s="20" t="s">
        <v>104</v>
      </c>
      <c r="D43" s="109">
        <f t="shared" si="1"/>
        <v>0.02</v>
      </c>
      <c r="E43" s="28">
        <v>0.08</v>
      </c>
      <c r="F43" s="79">
        <v>2545.61</v>
      </c>
      <c r="G43" s="103">
        <v>11</v>
      </c>
      <c r="H43" s="79">
        <f t="shared" si="0"/>
        <v>560.03</v>
      </c>
      <c r="I43" s="13"/>
      <c r="J43" s="7"/>
      <c r="K43" s="89"/>
      <c r="L43" s="64"/>
      <c r="M43" s="3"/>
      <c r="N43" s="3"/>
      <c r="O43" s="3"/>
      <c r="P43" s="3"/>
      <c r="Q43" s="3"/>
      <c r="R43" s="3"/>
      <c r="S43" s="3"/>
      <c r="T43" s="3"/>
    </row>
    <row r="44" spans="1:27" ht="25.5" x14ac:dyDescent="0.25">
      <c r="A44" s="30"/>
      <c r="B44" s="19" t="s">
        <v>25</v>
      </c>
      <c r="C44" s="20" t="s">
        <v>104</v>
      </c>
      <c r="D44" s="109">
        <f t="shared" si="1"/>
        <v>0.02</v>
      </c>
      <c r="E44" s="28">
        <v>0.08</v>
      </c>
      <c r="F44" s="79">
        <v>2614.35</v>
      </c>
      <c r="G44" s="103">
        <v>11</v>
      </c>
      <c r="H44" s="79">
        <f t="shared" si="0"/>
        <v>575.16</v>
      </c>
      <c r="I44" s="13"/>
      <c r="J44" s="12"/>
      <c r="K44" s="15"/>
      <c r="L44" s="3"/>
      <c r="M44" s="3"/>
      <c r="N44" s="3"/>
      <c r="O44" s="3"/>
      <c r="P44" s="3"/>
      <c r="Q44" s="3"/>
      <c r="R44" s="3"/>
      <c r="S44" s="3"/>
      <c r="T44" s="3"/>
    </row>
    <row r="45" spans="1:27" ht="30" customHeight="1" x14ac:dyDescent="0.25">
      <c r="A45" s="30"/>
      <c r="B45" s="19" t="s">
        <v>26</v>
      </c>
      <c r="C45" s="20" t="s">
        <v>104</v>
      </c>
      <c r="D45" s="109">
        <f t="shared" si="1"/>
        <v>0.03</v>
      </c>
      <c r="E45" s="28">
        <v>0.11</v>
      </c>
      <c r="F45" s="79">
        <v>176.58</v>
      </c>
      <c r="G45" s="103">
        <v>11</v>
      </c>
      <c r="H45" s="79">
        <f t="shared" si="0"/>
        <v>58.27</v>
      </c>
      <c r="J45" s="12"/>
      <c r="K45" s="63"/>
      <c r="L45" s="3"/>
      <c r="M45" s="3"/>
      <c r="N45" s="3"/>
      <c r="O45" s="3"/>
      <c r="P45" s="3"/>
      <c r="Q45" s="3"/>
      <c r="R45" s="3"/>
      <c r="S45" s="3"/>
      <c r="T45" s="3"/>
    </row>
    <row r="46" spans="1:27" ht="18" customHeight="1" x14ac:dyDescent="0.25">
      <c r="A46" s="30">
        <v>2</v>
      </c>
      <c r="B46" s="130" t="s">
        <v>176</v>
      </c>
      <c r="C46" s="129"/>
      <c r="D46" s="129"/>
      <c r="E46" s="129"/>
      <c r="F46" s="129"/>
      <c r="G46" s="129"/>
      <c r="H46" s="129"/>
      <c r="J46" s="12"/>
      <c r="K46" s="63"/>
      <c r="L46" s="3"/>
      <c r="M46" s="3"/>
      <c r="N46" s="3"/>
      <c r="O46" s="3"/>
      <c r="P46" s="3"/>
      <c r="Q46" s="3"/>
      <c r="R46" s="3"/>
      <c r="S46" s="3"/>
      <c r="T46" s="3"/>
    </row>
    <row r="47" spans="1:27" ht="15.75" x14ac:dyDescent="0.25">
      <c r="A47" s="30"/>
      <c r="B47" s="19" t="s">
        <v>177</v>
      </c>
      <c r="C47" s="20" t="s">
        <v>104</v>
      </c>
      <c r="D47" s="20">
        <v>0.75</v>
      </c>
      <c r="E47" s="28"/>
      <c r="F47" s="79">
        <v>12.240000000000002</v>
      </c>
      <c r="G47" s="103">
        <v>11</v>
      </c>
      <c r="H47" s="79">
        <v>100.98</v>
      </c>
      <c r="J47" s="12"/>
      <c r="K47" s="63"/>
      <c r="L47" s="3"/>
      <c r="M47" s="3"/>
      <c r="N47" s="3"/>
      <c r="O47" s="3"/>
      <c r="P47" s="3"/>
      <c r="Q47" s="3"/>
      <c r="R47" s="3"/>
      <c r="S47" s="3"/>
      <c r="T47" s="3"/>
    </row>
    <row r="48" spans="1:27" ht="25.5" x14ac:dyDescent="0.25">
      <c r="A48" s="128"/>
      <c r="B48" s="19" t="s">
        <v>178</v>
      </c>
      <c r="C48" s="20" t="s">
        <v>104</v>
      </c>
      <c r="D48" s="109">
        <v>0.03</v>
      </c>
      <c r="E48" s="28">
        <v>0.11</v>
      </c>
      <c r="F48" s="79">
        <v>12.240000000000002</v>
      </c>
      <c r="G48" s="21">
        <v>31</v>
      </c>
      <c r="H48" s="79">
        <v>11.38</v>
      </c>
      <c r="J48" s="12"/>
      <c r="K48" s="6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x14ac:dyDescent="0.25">
      <c r="A49" s="128"/>
      <c r="B49" s="19" t="s">
        <v>38</v>
      </c>
      <c r="C49" s="20" t="s">
        <v>104</v>
      </c>
      <c r="D49" s="109">
        <v>2.17</v>
      </c>
      <c r="E49" s="28">
        <v>7.48</v>
      </c>
      <c r="F49" s="79">
        <v>9.89</v>
      </c>
      <c r="G49" s="21">
        <v>11</v>
      </c>
      <c r="H49" s="79">
        <v>236.07</v>
      </c>
      <c r="J49" s="12"/>
      <c r="K49" s="6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 x14ac:dyDescent="0.25">
      <c r="A50" s="128"/>
      <c r="B50" s="19" t="s">
        <v>39</v>
      </c>
      <c r="C50" s="20" t="s">
        <v>34</v>
      </c>
      <c r="D50" s="20">
        <v>0.03</v>
      </c>
      <c r="E50" s="28">
        <v>0.11</v>
      </c>
      <c r="F50" s="79">
        <v>9.89</v>
      </c>
      <c r="G50" s="21">
        <v>31</v>
      </c>
      <c r="H50" s="79">
        <v>9.1999999999999993</v>
      </c>
      <c r="J50" s="12"/>
      <c r="K50" s="6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128"/>
      <c r="B51" s="19" t="s">
        <v>67</v>
      </c>
      <c r="C51" s="20" t="s">
        <v>34</v>
      </c>
      <c r="D51" s="20">
        <v>0.17</v>
      </c>
      <c r="E51" s="28">
        <v>0.56999999999999995</v>
      </c>
      <c r="F51" s="79">
        <v>16.670000000000002</v>
      </c>
      <c r="G51" s="21">
        <v>4</v>
      </c>
      <c r="H51" s="79">
        <v>11.34</v>
      </c>
      <c r="J51" s="12"/>
      <c r="K51" s="63"/>
      <c r="L51" s="3"/>
      <c r="M51" s="3"/>
      <c r="N51" s="3"/>
      <c r="O51" s="3"/>
      <c r="P51" s="3"/>
      <c r="Q51" s="3"/>
      <c r="R51" s="3"/>
      <c r="S51" s="3"/>
      <c r="T51" s="3"/>
    </row>
    <row r="52" spans="1:20" ht="26.25" customHeight="1" x14ac:dyDescent="0.25">
      <c r="A52" s="32">
        <v>3</v>
      </c>
      <c r="B52" s="19" t="s">
        <v>27</v>
      </c>
      <c r="C52" s="20" t="s">
        <v>104</v>
      </c>
      <c r="D52" s="109">
        <f t="shared" si="1"/>
        <v>1.62</v>
      </c>
      <c r="E52" s="29">
        <v>5.61</v>
      </c>
      <c r="F52" s="79">
        <f>SUM(F53:F63)</f>
        <v>1805.8</v>
      </c>
      <c r="G52" s="103">
        <v>11</v>
      </c>
      <c r="H52" s="79">
        <f t="shared" si="0"/>
        <v>32179.360000000001</v>
      </c>
      <c r="I52" s="10"/>
      <c r="J52" s="90"/>
      <c r="K52" s="66"/>
      <c r="L52" s="65"/>
      <c r="M52" s="3"/>
      <c r="N52" s="3"/>
      <c r="O52" s="3"/>
      <c r="P52" s="3"/>
      <c r="Q52" s="3"/>
      <c r="R52" s="3"/>
      <c r="S52" s="3"/>
      <c r="T52" s="3"/>
    </row>
    <row r="53" spans="1:20" ht="15.75" x14ac:dyDescent="0.25">
      <c r="A53" s="30"/>
      <c r="B53" s="22" t="s">
        <v>11</v>
      </c>
      <c r="C53" s="23" t="s">
        <v>105</v>
      </c>
      <c r="D53" s="23">
        <f t="shared" si="1"/>
        <v>1.62</v>
      </c>
      <c r="E53" s="95">
        <v>5.61</v>
      </c>
      <c r="F53" s="80">
        <v>19.5</v>
      </c>
      <c r="G53" s="25">
        <v>11</v>
      </c>
      <c r="H53" s="107">
        <f t="shared" si="0"/>
        <v>347.49</v>
      </c>
      <c r="I53" s="12"/>
      <c r="J53" s="12"/>
      <c r="K53" s="15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x14ac:dyDescent="0.25">
      <c r="A54" s="30"/>
      <c r="B54" s="22" t="s">
        <v>12</v>
      </c>
      <c r="C54" s="23" t="s">
        <v>105</v>
      </c>
      <c r="D54" s="23">
        <f t="shared" si="1"/>
        <v>1.62</v>
      </c>
      <c r="E54" s="95">
        <v>5.61</v>
      </c>
      <c r="F54" s="80">
        <v>454.31</v>
      </c>
      <c r="G54" s="25">
        <v>11</v>
      </c>
      <c r="H54" s="107">
        <f t="shared" si="0"/>
        <v>8095.8</v>
      </c>
      <c r="I54" s="12"/>
      <c r="J54" s="12"/>
      <c r="K54" s="15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x14ac:dyDescent="0.25">
      <c r="A55" s="30"/>
      <c r="B55" s="22" t="s">
        <v>13</v>
      </c>
      <c r="C55" s="23" t="s">
        <v>105</v>
      </c>
      <c r="D55" s="23">
        <f t="shared" si="1"/>
        <v>1.62</v>
      </c>
      <c r="E55" s="95">
        <v>5.61</v>
      </c>
      <c r="F55" s="80">
        <v>7.32</v>
      </c>
      <c r="G55" s="25">
        <v>11</v>
      </c>
      <c r="H55" s="107">
        <f t="shared" si="0"/>
        <v>130.44</v>
      </c>
      <c r="I55" s="12"/>
      <c r="J55" s="12"/>
      <c r="K55" s="15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x14ac:dyDescent="0.25">
      <c r="A56" s="30"/>
      <c r="B56" s="22" t="s">
        <v>14</v>
      </c>
      <c r="C56" s="23" t="s">
        <v>105</v>
      </c>
      <c r="D56" s="23">
        <f t="shared" si="1"/>
        <v>1.62</v>
      </c>
      <c r="E56" s="95">
        <v>5.61</v>
      </c>
      <c r="F56" s="80">
        <v>589.46</v>
      </c>
      <c r="G56" s="25">
        <v>11</v>
      </c>
      <c r="H56" s="107">
        <f t="shared" si="0"/>
        <v>10504.18</v>
      </c>
      <c r="J56" s="3"/>
      <c r="K56" s="15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x14ac:dyDescent="0.25">
      <c r="A57" s="30"/>
      <c r="B57" s="22" t="s">
        <v>15</v>
      </c>
      <c r="C57" s="23" t="s">
        <v>105</v>
      </c>
      <c r="D57" s="23">
        <f t="shared" si="1"/>
        <v>1.62</v>
      </c>
      <c r="E57" s="95">
        <v>5.61</v>
      </c>
      <c r="F57" s="80">
        <v>3.41</v>
      </c>
      <c r="G57" s="25">
        <v>11</v>
      </c>
      <c r="H57" s="107">
        <f t="shared" si="0"/>
        <v>60.77</v>
      </c>
      <c r="J57" s="3"/>
      <c r="K57" s="15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x14ac:dyDescent="0.25">
      <c r="A58" s="30"/>
      <c r="B58" s="22" t="s">
        <v>16</v>
      </c>
      <c r="C58" s="23" t="s">
        <v>105</v>
      </c>
      <c r="D58" s="23">
        <f t="shared" si="1"/>
        <v>1.62</v>
      </c>
      <c r="E58" s="95">
        <v>5.61</v>
      </c>
      <c r="F58" s="80">
        <v>185.55</v>
      </c>
      <c r="G58" s="25">
        <v>11</v>
      </c>
      <c r="H58" s="107">
        <f t="shared" si="0"/>
        <v>3306.5</v>
      </c>
      <c r="I58" s="12"/>
      <c r="J58" s="12"/>
      <c r="K58" s="15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x14ac:dyDescent="0.25">
      <c r="A59" s="30"/>
      <c r="B59" s="22" t="s">
        <v>17</v>
      </c>
      <c r="C59" s="23" t="s">
        <v>105</v>
      </c>
      <c r="D59" s="23">
        <f t="shared" si="1"/>
        <v>1.62</v>
      </c>
      <c r="E59" s="95">
        <v>5.61</v>
      </c>
      <c r="F59" s="80">
        <v>15.76</v>
      </c>
      <c r="G59" s="25">
        <v>11</v>
      </c>
      <c r="H59" s="107">
        <f t="shared" si="0"/>
        <v>280.83999999999997</v>
      </c>
      <c r="I59" s="12"/>
      <c r="J59" s="12"/>
      <c r="K59" s="15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x14ac:dyDescent="0.25">
      <c r="A60" s="30"/>
      <c r="B60" s="22" t="s">
        <v>18</v>
      </c>
      <c r="C60" s="23" t="s">
        <v>105</v>
      </c>
      <c r="D60" s="23">
        <f t="shared" si="1"/>
        <v>1.62</v>
      </c>
      <c r="E60" s="95">
        <v>5.61</v>
      </c>
      <c r="F60" s="80">
        <v>28.87</v>
      </c>
      <c r="G60" s="25">
        <v>11</v>
      </c>
      <c r="H60" s="107">
        <f t="shared" si="0"/>
        <v>514.46</v>
      </c>
      <c r="I60" s="12"/>
      <c r="J60" s="12"/>
      <c r="K60" s="15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x14ac:dyDescent="0.25">
      <c r="A61" s="30"/>
      <c r="B61" s="22" t="s">
        <v>19</v>
      </c>
      <c r="C61" s="23" t="s">
        <v>105</v>
      </c>
      <c r="D61" s="23">
        <f t="shared" si="1"/>
        <v>1.62</v>
      </c>
      <c r="E61" s="95">
        <v>5.61</v>
      </c>
      <c r="F61" s="80">
        <v>73.84</v>
      </c>
      <c r="G61" s="25">
        <v>11</v>
      </c>
      <c r="H61" s="107">
        <f t="shared" si="0"/>
        <v>1315.83</v>
      </c>
      <c r="I61" s="12"/>
      <c r="J61" s="12"/>
      <c r="K61" s="15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x14ac:dyDescent="0.25">
      <c r="A62" s="30"/>
      <c r="B62" s="22" t="s">
        <v>20</v>
      </c>
      <c r="C62" s="23" t="s">
        <v>105</v>
      </c>
      <c r="D62" s="23">
        <f t="shared" si="1"/>
        <v>1.62</v>
      </c>
      <c r="E62" s="95">
        <v>5.61</v>
      </c>
      <c r="F62" s="80">
        <v>279.8</v>
      </c>
      <c r="G62" s="25">
        <v>11</v>
      </c>
      <c r="H62" s="107">
        <f t="shared" si="0"/>
        <v>4986.04</v>
      </c>
      <c r="I62" s="12"/>
      <c r="J62" s="90"/>
      <c r="K62" s="15"/>
      <c r="L62" s="48"/>
      <c r="M62" s="3"/>
      <c r="N62" s="3"/>
      <c r="O62" s="3"/>
      <c r="P62" s="3"/>
      <c r="Q62" s="3"/>
      <c r="R62" s="3"/>
      <c r="S62" s="3"/>
      <c r="T62" s="3"/>
    </row>
    <row r="63" spans="1:20" ht="15.75" x14ac:dyDescent="0.25">
      <c r="A63" s="30"/>
      <c r="B63" s="22" t="s">
        <v>21</v>
      </c>
      <c r="C63" s="23" t="s">
        <v>105</v>
      </c>
      <c r="D63" s="23">
        <f t="shared" si="1"/>
        <v>1.62</v>
      </c>
      <c r="E63" s="95">
        <v>5.61</v>
      </c>
      <c r="F63" s="80">
        <v>147.97999999999999</v>
      </c>
      <c r="G63" s="25">
        <v>11</v>
      </c>
      <c r="H63" s="107">
        <f t="shared" si="0"/>
        <v>2637</v>
      </c>
      <c r="I63" s="12"/>
      <c r="J63" s="12"/>
      <c r="K63" s="15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x14ac:dyDescent="0.25">
      <c r="A64" s="30"/>
      <c r="B64" s="22" t="s">
        <v>7</v>
      </c>
      <c r="C64" s="23" t="s">
        <v>105</v>
      </c>
      <c r="D64" s="23"/>
      <c r="E64" s="95"/>
      <c r="F64" s="80">
        <f>SUM(F53:F63)</f>
        <v>1805.8</v>
      </c>
      <c r="G64" s="25"/>
      <c r="H64" s="107"/>
      <c r="J64" s="3"/>
      <c r="K64" s="15"/>
      <c r="L64" s="3"/>
      <c r="M64" s="3"/>
      <c r="N64" s="3"/>
      <c r="O64" s="3"/>
      <c r="P64" s="3"/>
      <c r="Q64" s="3"/>
      <c r="R64" s="3"/>
      <c r="S64" s="3"/>
      <c r="T64" s="3"/>
    </row>
    <row r="65" spans="1:20" ht="25.5" x14ac:dyDescent="0.25">
      <c r="A65" s="30"/>
      <c r="B65" s="19" t="s">
        <v>28</v>
      </c>
      <c r="C65" s="20" t="s">
        <v>104</v>
      </c>
      <c r="D65" s="109">
        <f t="shared" si="1"/>
        <v>0.03</v>
      </c>
      <c r="E65" s="28">
        <v>0.11</v>
      </c>
      <c r="F65" s="79">
        <v>1805.8</v>
      </c>
      <c r="G65" s="21">
        <v>11</v>
      </c>
      <c r="H65" s="79">
        <f t="shared" si="0"/>
        <v>595.91</v>
      </c>
      <c r="J65" s="3"/>
      <c r="K65" s="15"/>
      <c r="L65" s="3"/>
      <c r="M65" s="3"/>
      <c r="N65" s="3"/>
      <c r="O65" s="3"/>
      <c r="P65" s="3"/>
      <c r="Q65" s="3"/>
      <c r="R65" s="3"/>
      <c r="S65" s="3"/>
      <c r="T65" s="3"/>
    </row>
    <row r="66" spans="1:20" ht="25.5" x14ac:dyDescent="0.25">
      <c r="A66" s="30"/>
      <c r="B66" s="19" t="s">
        <v>29</v>
      </c>
      <c r="C66" s="20" t="s">
        <v>104</v>
      </c>
      <c r="D66" s="109">
        <f t="shared" si="1"/>
        <v>0.03</v>
      </c>
      <c r="E66" s="28">
        <v>0.11</v>
      </c>
      <c r="F66" s="79">
        <v>402.39</v>
      </c>
      <c r="G66" s="21">
        <v>8</v>
      </c>
      <c r="H66" s="79">
        <f t="shared" si="0"/>
        <v>96.57</v>
      </c>
      <c r="I66" s="12"/>
      <c r="J66" s="12"/>
      <c r="K66" s="15"/>
      <c r="L66" s="3"/>
      <c r="M66" s="3"/>
      <c r="N66" s="3"/>
      <c r="O66" s="3"/>
      <c r="P66" s="3"/>
      <c r="Q66" s="3"/>
      <c r="R66" s="3"/>
      <c r="S66" s="3"/>
      <c r="T66" s="3"/>
    </row>
    <row r="67" spans="1:20" ht="25.5" x14ac:dyDescent="0.25">
      <c r="A67" s="30">
        <v>4</v>
      </c>
      <c r="B67" s="19" t="s">
        <v>101</v>
      </c>
      <c r="C67" s="20" t="s">
        <v>104</v>
      </c>
      <c r="D67" s="109">
        <f t="shared" si="1"/>
        <v>1.37</v>
      </c>
      <c r="E67" s="29">
        <v>4.7300000000000004</v>
      </c>
      <c r="F67" s="79">
        <v>769.49</v>
      </c>
      <c r="G67" s="21">
        <v>11</v>
      </c>
      <c r="H67" s="79">
        <f t="shared" si="0"/>
        <v>11596.21</v>
      </c>
      <c r="I67" s="10"/>
      <c r="J67" s="12"/>
      <c r="K67" s="15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x14ac:dyDescent="0.25">
      <c r="A68" s="30"/>
      <c r="B68" s="22" t="s">
        <v>11</v>
      </c>
      <c r="C68" s="23" t="s">
        <v>105</v>
      </c>
      <c r="D68" s="23">
        <f t="shared" si="1"/>
        <v>1.37</v>
      </c>
      <c r="E68" s="95">
        <v>4.7300000000000004</v>
      </c>
      <c r="F68" s="80">
        <v>0.23</v>
      </c>
      <c r="G68" s="25">
        <v>11</v>
      </c>
      <c r="H68" s="107">
        <f t="shared" si="0"/>
        <v>3.47</v>
      </c>
      <c r="I68" s="1"/>
      <c r="J68" s="12"/>
      <c r="K68" s="15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x14ac:dyDescent="0.25">
      <c r="A69" s="30"/>
      <c r="B69" s="22" t="s">
        <v>12</v>
      </c>
      <c r="C69" s="23" t="s">
        <v>105</v>
      </c>
      <c r="D69" s="23">
        <f t="shared" si="1"/>
        <v>1.37</v>
      </c>
      <c r="E69" s="95">
        <v>4.7300000000000004</v>
      </c>
      <c r="F69" s="80">
        <v>171.37</v>
      </c>
      <c r="G69" s="25">
        <v>11</v>
      </c>
      <c r="H69" s="107">
        <f t="shared" si="0"/>
        <v>2582.5500000000002</v>
      </c>
      <c r="I69" s="1"/>
      <c r="J69" s="12"/>
      <c r="K69" s="15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x14ac:dyDescent="0.25">
      <c r="A70" s="30"/>
      <c r="B70" s="22" t="s">
        <v>13</v>
      </c>
      <c r="C70" s="23" t="s">
        <v>105</v>
      </c>
      <c r="D70" s="23">
        <f t="shared" si="1"/>
        <v>1.37</v>
      </c>
      <c r="E70" s="95">
        <v>4.7300000000000004</v>
      </c>
      <c r="F70" s="80">
        <v>16.91</v>
      </c>
      <c r="G70" s="25">
        <v>11</v>
      </c>
      <c r="H70" s="107">
        <f t="shared" si="0"/>
        <v>254.83</v>
      </c>
      <c r="I70" s="1"/>
      <c r="J70" s="12"/>
      <c r="K70" s="15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x14ac:dyDescent="0.25">
      <c r="A71" s="30"/>
      <c r="B71" s="22" t="s">
        <v>14</v>
      </c>
      <c r="C71" s="23" t="s">
        <v>105</v>
      </c>
      <c r="D71" s="23">
        <f t="shared" si="1"/>
        <v>1.37</v>
      </c>
      <c r="E71" s="95">
        <v>4.7300000000000004</v>
      </c>
      <c r="F71" s="80">
        <v>222.11</v>
      </c>
      <c r="G71" s="25">
        <v>11</v>
      </c>
      <c r="H71" s="107">
        <f t="shared" si="0"/>
        <v>3347.2</v>
      </c>
      <c r="I71" s="12"/>
      <c r="J71" s="12"/>
      <c r="K71" s="15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x14ac:dyDescent="0.25">
      <c r="A72" s="30"/>
      <c r="B72" s="22" t="s">
        <v>15</v>
      </c>
      <c r="C72" s="23" t="s">
        <v>105</v>
      </c>
      <c r="D72" s="23">
        <f t="shared" si="1"/>
        <v>1.37</v>
      </c>
      <c r="E72" s="95">
        <v>4.7300000000000004</v>
      </c>
      <c r="F72" s="80">
        <v>0</v>
      </c>
      <c r="G72" s="25">
        <v>0</v>
      </c>
      <c r="H72" s="107">
        <f t="shared" si="0"/>
        <v>0</v>
      </c>
      <c r="J72" s="3"/>
      <c r="K72" s="15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x14ac:dyDescent="0.25">
      <c r="A73" s="30"/>
      <c r="B73" s="22" t="s">
        <v>16</v>
      </c>
      <c r="C73" s="23" t="s">
        <v>105</v>
      </c>
      <c r="D73" s="23">
        <f t="shared" si="1"/>
        <v>1.37</v>
      </c>
      <c r="E73" s="95">
        <v>4.7300000000000004</v>
      </c>
      <c r="F73" s="80">
        <v>248.13</v>
      </c>
      <c r="G73" s="25">
        <v>11</v>
      </c>
      <c r="H73" s="107">
        <f t="shared" si="0"/>
        <v>3739.32</v>
      </c>
      <c r="J73" s="3"/>
      <c r="K73" s="15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x14ac:dyDescent="0.25">
      <c r="A74" s="30"/>
      <c r="B74" s="22" t="s">
        <v>17</v>
      </c>
      <c r="C74" s="23" t="s">
        <v>105</v>
      </c>
      <c r="D74" s="23">
        <f t="shared" si="1"/>
        <v>1.37</v>
      </c>
      <c r="E74" s="95">
        <v>4.7300000000000004</v>
      </c>
      <c r="F74" s="80">
        <v>0</v>
      </c>
      <c r="G74" s="25">
        <v>0</v>
      </c>
      <c r="H74" s="107">
        <f t="shared" si="0"/>
        <v>0</v>
      </c>
      <c r="I74" s="12"/>
      <c r="J74" s="12"/>
      <c r="K74" s="15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x14ac:dyDescent="0.25">
      <c r="A75" s="30"/>
      <c r="B75" s="22" t="s">
        <v>18</v>
      </c>
      <c r="C75" s="23" t="s">
        <v>105</v>
      </c>
      <c r="D75" s="23">
        <f t="shared" si="1"/>
        <v>1.37</v>
      </c>
      <c r="E75" s="95">
        <v>4.7300000000000004</v>
      </c>
      <c r="F75" s="80">
        <v>0</v>
      </c>
      <c r="G75" s="25">
        <v>0</v>
      </c>
      <c r="H75" s="107">
        <f t="shared" si="0"/>
        <v>0</v>
      </c>
      <c r="I75" s="12"/>
      <c r="J75" s="12"/>
      <c r="K75" s="15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x14ac:dyDescent="0.25">
      <c r="A76" s="30"/>
      <c r="B76" s="22" t="s">
        <v>19</v>
      </c>
      <c r="C76" s="23" t="s">
        <v>105</v>
      </c>
      <c r="D76" s="23">
        <f t="shared" si="1"/>
        <v>1.37</v>
      </c>
      <c r="E76" s="95">
        <v>4.7300000000000004</v>
      </c>
      <c r="F76" s="80">
        <v>25.38</v>
      </c>
      <c r="G76" s="25">
        <v>11</v>
      </c>
      <c r="H76" s="107">
        <f t="shared" si="0"/>
        <v>382.48</v>
      </c>
      <c r="J76" s="3"/>
      <c r="K76" s="15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x14ac:dyDescent="0.25">
      <c r="A77" s="30"/>
      <c r="B77" s="22" t="s">
        <v>20</v>
      </c>
      <c r="C77" s="23" t="s">
        <v>105</v>
      </c>
      <c r="D77" s="23">
        <f t="shared" si="1"/>
        <v>1.37</v>
      </c>
      <c r="E77" s="95">
        <v>4.7300000000000004</v>
      </c>
      <c r="F77" s="80">
        <v>85.36</v>
      </c>
      <c r="G77" s="25">
        <v>11</v>
      </c>
      <c r="H77" s="107">
        <f t="shared" si="0"/>
        <v>1286.3800000000001</v>
      </c>
      <c r="J77" s="3"/>
      <c r="K77" s="15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x14ac:dyDescent="0.25">
      <c r="A78" s="30"/>
      <c r="B78" s="22" t="s">
        <v>21</v>
      </c>
      <c r="C78" s="23" t="s">
        <v>105</v>
      </c>
      <c r="D78" s="23">
        <f t="shared" si="1"/>
        <v>1.37</v>
      </c>
      <c r="E78" s="95">
        <v>4.7300000000000004</v>
      </c>
      <c r="F78" s="80">
        <v>0</v>
      </c>
      <c r="G78" s="25">
        <v>0</v>
      </c>
      <c r="H78" s="107">
        <f t="shared" si="0"/>
        <v>0</v>
      </c>
      <c r="I78" s="12"/>
      <c r="J78" s="12"/>
      <c r="K78" s="15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x14ac:dyDescent="0.25">
      <c r="A79" s="30"/>
      <c r="B79" s="22" t="s">
        <v>7</v>
      </c>
      <c r="C79" s="23" t="s">
        <v>105</v>
      </c>
      <c r="D79" s="23"/>
      <c r="E79" s="95"/>
      <c r="F79" s="80">
        <f>SUM(F68:F78)</f>
        <v>769.49</v>
      </c>
      <c r="G79" s="25"/>
      <c r="H79" s="107"/>
      <c r="I79" s="12"/>
      <c r="J79" s="12"/>
      <c r="K79" s="15"/>
    </row>
    <row r="80" spans="1:20" ht="25.5" x14ac:dyDescent="0.25">
      <c r="A80" s="30"/>
      <c r="B80" s="19" t="s">
        <v>30</v>
      </c>
      <c r="C80" s="20" t="s">
        <v>104</v>
      </c>
      <c r="D80" s="109">
        <f t="shared" si="1"/>
        <v>0.03</v>
      </c>
      <c r="E80" s="28">
        <v>0.11</v>
      </c>
      <c r="F80" s="79">
        <v>769.49</v>
      </c>
      <c r="G80" s="21">
        <v>11</v>
      </c>
      <c r="H80" s="79">
        <f t="shared" si="0"/>
        <v>253.93</v>
      </c>
      <c r="I80" s="1"/>
      <c r="J80" s="12"/>
      <c r="K80" s="15"/>
    </row>
    <row r="81" spans="1:11" ht="25.5" x14ac:dyDescent="0.25">
      <c r="A81" s="30"/>
      <c r="B81" s="19" t="s">
        <v>29</v>
      </c>
      <c r="C81" s="20" t="s">
        <v>104</v>
      </c>
      <c r="D81" s="109">
        <f t="shared" si="1"/>
        <v>0.03</v>
      </c>
      <c r="E81" s="28">
        <v>0.11</v>
      </c>
      <c r="F81" s="79">
        <v>18.48</v>
      </c>
      <c r="G81" s="21">
        <v>8</v>
      </c>
      <c r="H81" s="79">
        <f t="shared" si="0"/>
        <v>4.4400000000000004</v>
      </c>
      <c r="I81" s="1"/>
      <c r="J81" s="12"/>
      <c r="K81" s="15"/>
    </row>
    <row r="82" spans="1:11" ht="25.5" x14ac:dyDescent="0.25">
      <c r="A82" s="30">
        <v>5</v>
      </c>
      <c r="B82" s="19" t="s">
        <v>31</v>
      </c>
      <c r="C82" s="20" t="s">
        <v>104</v>
      </c>
      <c r="D82" s="109">
        <f t="shared" si="1"/>
        <v>1.08</v>
      </c>
      <c r="E82" s="29">
        <v>3.74</v>
      </c>
      <c r="F82" s="79">
        <v>997.27</v>
      </c>
      <c r="G82" s="21">
        <v>11</v>
      </c>
      <c r="H82" s="79">
        <f t="shared" si="0"/>
        <v>11847.57</v>
      </c>
      <c r="I82" s="10"/>
      <c r="J82" s="12"/>
      <c r="K82" s="15"/>
    </row>
    <row r="83" spans="1:11" ht="15.75" x14ac:dyDescent="0.25">
      <c r="A83" s="30"/>
      <c r="B83" s="22" t="s">
        <v>11</v>
      </c>
      <c r="C83" s="23" t="s">
        <v>105</v>
      </c>
      <c r="D83" s="23">
        <f t="shared" si="1"/>
        <v>1.08</v>
      </c>
      <c r="E83" s="95">
        <v>3.74</v>
      </c>
      <c r="F83" s="80">
        <v>0</v>
      </c>
      <c r="G83" s="25">
        <v>0</v>
      </c>
      <c r="H83" s="107">
        <f t="shared" si="0"/>
        <v>0</v>
      </c>
      <c r="I83" s="12"/>
      <c r="J83" s="12"/>
      <c r="K83" s="15"/>
    </row>
    <row r="84" spans="1:11" ht="15.75" x14ac:dyDescent="0.25">
      <c r="A84" s="30"/>
      <c r="B84" s="22" t="s">
        <v>12</v>
      </c>
      <c r="C84" s="23" t="s">
        <v>105</v>
      </c>
      <c r="D84" s="23">
        <f t="shared" si="1"/>
        <v>1.08</v>
      </c>
      <c r="E84" s="95">
        <v>3.74</v>
      </c>
      <c r="F84" s="80">
        <v>102.39</v>
      </c>
      <c r="G84" s="25">
        <v>11</v>
      </c>
      <c r="H84" s="107">
        <f t="shared" si="0"/>
        <v>1216.3900000000001</v>
      </c>
      <c r="I84" s="12"/>
      <c r="J84" s="12"/>
      <c r="K84" s="15"/>
    </row>
    <row r="85" spans="1:11" ht="15.75" x14ac:dyDescent="0.25">
      <c r="A85" s="30"/>
      <c r="B85" s="22" t="s">
        <v>13</v>
      </c>
      <c r="C85" s="23" t="s">
        <v>105</v>
      </c>
      <c r="D85" s="23">
        <f t="shared" si="1"/>
        <v>1.08</v>
      </c>
      <c r="E85" s="95">
        <v>3.74</v>
      </c>
      <c r="F85" s="80">
        <v>4</v>
      </c>
      <c r="G85" s="25">
        <v>11</v>
      </c>
      <c r="H85" s="107">
        <f t="shared" si="0"/>
        <v>47.52</v>
      </c>
      <c r="I85" s="12"/>
      <c r="J85" s="12"/>
      <c r="K85" s="15"/>
    </row>
    <row r="86" spans="1:11" ht="15.75" x14ac:dyDescent="0.25">
      <c r="A86" s="30"/>
      <c r="B86" s="22" t="s">
        <v>14</v>
      </c>
      <c r="C86" s="23" t="s">
        <v>105</v>
      </c>
      <c r="D86" s="23">
        <f t="shared" si="1"/>
        <v>1.08</v>
      </c>
      <c r="E86" s="95">
        <v>3.74</v>
      </c>
      <c r="F86" s="80">
        <v>93.1</v>
      </c>
      <c r="G86" s="25">
        <v>11</v>
      </c>
      <c r="H86" s="107">
        <f t="shared" si="0"/>
        <v>1106.03</v>
      </c>
      <c r="I86" s="12"/>
      <c r="J86" s="12"/>
      <c r="K86" s="15"/>
    </row>
    <row r="87" spans="1:11" ht="15.75" x14ac:dyDescent="0.25">
      <c r="A87" s="30"/>
      <c r="B87" s="22" t="s">
        <v>15</v>
      </c>
      <c r="C87" s="23" t="s">
        <v>105</v>
      </c>
      <c r="D87" s="23">
        <f t="shared" si="1"/>
        <v>1.08</v>
      </c>
      <c r="E87" s="95">
        <v>3.74</v>
      </c>
      <c r="F87" s="80">
        <v>0</v>
      </c>
      <c r="G87" s="25">
        <v>0</v>
      </c>
      <c r="H87" s="107">
        <f t="shared" si="0"/>
        <v>0</v>
      </c>
      <c r="I87" s="12"/>
      <c r="J87" s="12"/>
    </row>
    <row r="88" spans="1:11" ht="15.75" x14ac:dyDescent="0.25">
      <c r="A88" s="30"/>
      <c r="B88" s="22" t="s">
        <v>16</v>
      </c>
      <c r="C88" s="23" t="s">
        <v>105</v>
      </c>
      <c r="D88" s="23">
        <f t="shared" si="1"/>
        <v>1.08</v>
      </c>
      <c r="E88" s="95">
        <v>3.74</v>
      </c>
      <c r="F88" s="80">
        <v>362.04</v>
      </c>
      <c r="G88" s="25">
        <v>11</v>
      </c>
      <c r="H88" s="107">
        <f t="shared" si="0"/>
        <v>4301.04</v>
      </c>
    </row>
    <row r="89" spans="1:11" ht="15.75" x14ac:dyDescent="0.25">
      <c r="A89" s="30"/>
      <c r="B89" s="22" t="s">
        <v>17</v>
      </c>
      <c r="C89" s="23" t="s">
        <v>105</v>
      </c>
      <c r="D89" s="23">
        <f t="shared" si="1"/>
        <v>1.08</v>
      </c>
      <c r="E89" s="95">
        <v>3.74</v>
      </c>
      <c r="F89" s="80">
        <v>0</v>
      </c>
      <c r="G89" s="25">
        <v>0</v>
      </c>
      <c r="H89" s="107">
        <f t="shared" si="0"/>
        <v>0</v>
      </c>
    </row>
    <row r="90" spans="1:11" ht="15.75" x14ac:dyDescent="0.25">
      <c r="A90" s="30"/>
      <c r="B90" s="22" t="s">
        <v>18</v>
      </c>
      <c r="C90" s="23" t="s">
        <v>105</v>
      </c>
      <c r="D90" s="23">
        <f t="shared" si="1"/>
        <v>1.08</v>
      </c>
      <c r="E90" s="95">
        <v>3.74</v>
      </c>
      <c r="F90" s="80">
        <v>0</v>
      </c>
      <c r="G90" s="25">
        <v>0</v>
      </c>
      <c r="H90" s="107">
        <f t="shared" si="0"/>
        <v>0</v>
      </c>
    </row>
    <row r="91" spans="1:11" ht="15.75" x14ac:dyDescent="0.25">
      <c r="A91" s="30"/>
      <c r="B91" s="22" t="s">
        <v>19</v>
      </c>
      <c r="C91" s="23" t="s">
        <v>105</v>
      </c>
      <c r="D91" s="23">
        <f t="shared" si="1"/>
        <v>1.08</v>
      </c>
      <c r="E91" s="95">
        <v>3.74</v>
      </c>
      <c r="F91" s="80">
        <v>51.09</v>
      </c>
      <c r="G91" s="25">
        <v>11</v>
      </c>
      <c r="H91" s="107">
        <f t="shared" si="0"/>
        <v>606.95000000000005</v>
      </c>
    </row>
    <row r="92" spans="1:11" ht="15.75" x14ac:dyDescent="0.25">
      <c r="A92" s="30"/>
      <c r="B92" s="22" t="s">
        <v>20</v>
      </c>
      <c r="C92" s="23" t="s">
        <v>105</v>
      </c>
      <c r="D92" s="23">
        <f t="shared" si="1"/>
        <v>1.08</v>
      </c>
      <c r="E92" s="95">
        <v>3.74</v>
      </c>
      <c r="F92" s="80">
        <v>384.65</v>
      </c>
      <c r="G92" s="25">
        <v>11</v>
      </c>
      <c r="H92" s="107">
        <f t="shared" si="0"/>
        <v>4569.6400000000003</v>
      </c>
    </row>
    <row r="93" spans="1:11" ht="15.75" x14ac:dyDescent="0.25">
      <c r="A93" s="30"/>
      <c r="B93" s="22" t="s">
        <v>21</v>
      </c>
      <c r="C93" s="23" t="s">
        <v>105</v>
      </c>
      <c r="D93" s="23">
        <f t="shared" si="1"/>
        <v>1.08</v>
      </c>
      <c r="E93" s="95">
        <v>3.74</v>
      </c>
      <c r="F93" s="80">
        <v>0</v>
      </c>
      <c r="G93" s="25">
        <v>0</v>
      </c>
      <c r="H93" s="107">
        <f t="shared" si="0"/>
        <v>0</v>
      </c>
    </row>
    <row r="94" spans="1:11" ht="15.75" x14ac:dyDescent="0.25">
      <c r="A94" s="30"/>
      <c r="B94" s="22" t="s">
        <v>7</v>
      </c>
      <c r="C94" s="23" t="s">
        <v>105</v>
      </c>
      <c r="D94" s="23"/>
      <c r="E94" s="95"/>
      <c r="F94" s="80">
        <f>SUM(F83:F93)</f>
        <v>997.27</v>
      </c>
      <c r="G94" s="25"/>
      <c r="H94" s="107"/>
    </row>
    <row r="95" spans="1:11" ht="25.5" x14ac:dyDescent="0.25">
      <c r="A95" s="30"/>
      <c r="B95" s="19" t="s">
        <v>32</v>
      </c>
      <c r="C95" s="20" t="s">
        <v>104</v>
      </c>
      <c r="D95" s="109">
        <f t="shared" si="1"/>
        <v>0.03</v>
      </c>
      <c r="E95" s="28">
        <v>0.11</v>
      </c>
      <c r="F95" s="79">
        <v>997.27</v>
      </c>
      <c r="G95" s="21">
        <v>11</v>
      </c>
      <c r="H95" s="79">
        <f t="shared" si="0"/>
        <v>329.1</v>
      </c>
      <c r="I95" s="13"/>
    </row>
    <row r="96" spans="1:11" ht="25.5" x14ac:dyDescent="0.25">
      <c r="A96" s="30"/>
      <c r="B96" s="19" t="s">
        <v>29</v>
      </c>
      <c r="C96" s="20" t="s">
        <v>104</v>
      </c>
      <c r="D96" s="109">
        <f t="shared" si="1"/>
        <v>0.03</v>
      </c>
      <c r="E96" s="28">
        <v>0.11</v>
      </c>
      <c r="F96" s="83">
        <v>4.92</v>
      </c>
      <c r="G96" s="103">
        <v>8</v>
      </c>
      <c r="H96" s="79">
        <f t="shared" si="0"/>
        <v>1.18</v>
      </c>
    </row>
    <row r="97" spans="1:9" ht="25.5" x14ac:dyDescent="0.25">
      <c r="A97" s="30">
        <v>6</v>
      </c>
      <c r="B97" s="19" t="s">
        <v>33</v>
      </c>
      <c r="C97" s="20" t="s">
        <v>34</v>
      </c>
      <c r="D97" s="109">
        <f t="shared" si="1"/>
        <v>1.62</v>
      </c>
      <c r="E97" s="28">
        <v>5.61</v>
      </c>
      <c r="F97" s="83">
        <v>17.03</v>
      </c>
      <c r="G97" s="103">
        <v>11</v>
      </c>
      <c r="H97" s="79">
        <f t="shared" si="0"/>
        <v>303.47000000000003</v>
      </c>
    </row>
    <row r="98" spans="1:9" ht="38.25" x14ac:dyDescent="0.25">
      <c r="A98" s="30"/>
      <c r="B98" s="19" t="s">
        <v>35</v>
      </c>
      <c r="C98" s="20" t="s">
        <v>34</v>
      </c>
      <c r="D98" s="109">
        <f t="shared" si="1"/>
        <v>0.03</v>
      </c>
      <c r="E98" s="28">
        <v>0.11</v>
      </c>
      <c r="F98" s="83">
        <v>17.03</v>
      </c>
      <c r="G98" s="103">
        <v>11</v>
      </c>
      <c r="H98" s="79">
        <f t="shared" ref="H98:H161" si="2">ROUND((D98*F98*G98),2)</f>
        <v>5.62</v>
      </c>
    </row>
    <row r="99" spans="1:9" ht="25.5" x14ac:dyDescent="0.25">
      <c r="A99" s="30">
        <v>7</v>
      </c>
      <c r="B99" s="19" t="s">
        <v>36</v>
      </c>
      <c r="C99" s="20" t="s">
        <v>34</v>
      </c>
      <c r="D99" s="109">
        <f t="shared" ref="D99:D162" si="3">+ROUND(E99/$E$26,2)</f>
        <v>1.37</v>
      </c>
      <c r="E99" s="28">
        <v>4.7300000000000004</v>
      </c>
      <c r="F99" s="83">
        <v>0</v>
      </c>
      <c r="G99" s="103">
        <v>11</v>
      </c>
      <c r="H99" s="79">
        <f t="shared" si="2"/>
        <v>0</v>
      </c>
    </row>
    <row r="100" spans="1:9" ht="38.25" x14ac:dyDescent="0.25">
      <c r="A100" s="30"/>
      <c r="B100" s="19" t="s">
        <v>37</v>
      </c>
      <c r="C100" s="20" t="s">
        <v>34</v>
      </c>
      <c r="D100" s="109">
        <f t="shared" si="3"/>
        <v>0.03</v>
      </c>
      <c r="E100" s="28">
        <v>0.11</v>
      </c>
      <c r="F100" s="83">
        <v>0</v>
      </c>
      <c r="G100" s="103">
        <v>11</v>
      </c>
      <c r="H100" s="79">
        <f t="shared" si="2"/>
        <v>0</v>
      </c>
    </row>
    <row r="101" spans="1:9" ht="15.75" x14ac:dyDescent="0.25">
      <c r="A101" s="32">
        <v>8</v>
      </c>
      <c r="B101" s="26" t="s">
        <v>38</v>
      </c>
      <c r="C101" s="20" t="s">
        <v>104</v>
      </c>
      <c r="D101" s="109">
        <f t="shared" si="3"/>
        <v>2.17</v>
      </c>
      <c r="E101" s="28">
        <v>7.48</v>
      </c>
      <c r="F101" s="79">
        <v>129.82</v>
      </c>
      <c r="G101" s="21">
        <v>11</v>
      </c>
      <c r="H101" s="79">
        <f t="shared" si="2"/>
        <v>3098.8</v>
      </c>
      <c r="I101" s="13"/>
    </row>
    <row r="102" spans="1:9" ht="15.75" x14ac:dyDescent="0.25">
      <c r="A102" s="30"/>
      <c r="B102" s="22" t="s">
        <v>11</v>
      </c>
      <c r="C102" s="23" t="s">
        <v>105</v>
      </c>
      <c r="D102" s="23">
        <f t="shared" si="3"/>
        <v>2.17</v>
      </c>
      <c r="E102" s="99">
        <v>7.48</v>
      </c>
      <c r="F102" s="80">
        <v>9.94</v>
      </c>
      <c r="G102" s="25">
        <v>11</v>
      </c>
      <c r="H102" s="107">
        <f t="shared" si="2"/>
        <v>237.27</v>
      </c>
    </row>
    <row r="103" spans="1:9" ht="15.75" x14ac:dyDescent="0.25">
      <c r="A103" s="30"/>
      <c r="B103" s="22" t="s">
        <v>12</v>
      </c>
      <c r="C103" s="23" t="s">
        <v>105</v>
      </c>
      <c r="D103" s="23">
        <f t="shared" si="3"/>
        <v>2.17</v>
      </c>
      <c r="E103" s="99">
        <v>7.48</v>
      </c>
      <c r="F103" s="80">
        <v>18.62</v>
      </c>
      <c r="G103" s="25">
        <v>11</v>
      </c>
      <c r="H103" s="107">
        <f t="shared" si="2"/>
        <v>444.46</v>
      </c>
    </row>
    <row r="104" spans="1:9" ht="15.75" x14ac:dyDescent="0.25">
      <c r="A104" s="30"/>
      <c r="B104" s="22" t="s">
        <v>13</v>
      </c>
      <c r="C104" s="23" t="s">
        <v>105</v>
      </c>
      <c r="D104" s="23">
        <f t="shared" si="3"/>
        <v>2.17</v>
      </c>
      <c r="E104" s="99">
        <v>7.48</v>
      </c>
      <c r="F104" s="80">
        <v>6.29</v>
      </c>
      <c r="G104" s="25">
        <v>11</v>
      </c>
      <c r="H104" s="107">
        <f t="shared" si="2"/>
        <v>150.13999999999999</v>
      </c>
    </row>
    <row r="105" spans="1:9" ht="15.75" x14ac:dyDescent="0.25">
      <c r="A105" s="30"/>
      <c r="B105" s="22" t="s">
        <v>14</v>
      </c>
      <c r="C105" s="23" t="s">
        <v>105</v>
      </c>
      <c r="D105" s="23">
        <f t="shared" si="3"/>
        <v>2.17</v>
      </c>
      <c r="E105" s="99">
        <v>7.48</v>
      </c>
      <c r="F105" s="80">
        <v>27.09</v>
      </c>
      <c r="G105" s="25">
        <v>11</v>
      </c>
      <c r="H105" s="107">
        <f t="shared" si="2"/>
        <v>646.64</v>
      </c>
    </row>
    <row r="106" spans="1:9" ht="15.75" x14ac:dyDescent="0.25">
      <c r="A106" s="30"/>
      <c r="B106" s="22" t="s">
        <v>16</v>
      </c>
      <c r="C106" s="23" t="s">
        <v>105</v>
      </c>
      <c r="D106" s="23">
        <f t="shared" si="3"/>
        <v>2.17</v>
      </c>
      <c r="E106" s="99">
        <v>7.48</v>
      </c>
      <c r="F106" s="80">
        <v>39.880000000000003</v>
      </c>
      <c r="G106" s="25">
        <v>11</v>
      </c>
      <c r="H106" s="107">
        <f t="shared" si="2"/>
        <v>951.94</v>
      </c>
    </row>
    <row r="107" spans="1:9" ht="15.75" x14ac:dyDescent="0.25">
      <c r="A107" s="30"/>
      <c r="B107" s="22" t="s">
        <v>18</v>
      </c>
      <c r="C107" s="23" t="s">
        <v>105</v>
      </c>
      <c r="D107" s="23">
        <f t="shared" si="3"/>
        <v>2.17</v>
      </c>
      <c r="E107" s="99">
        <v>7.48</v>
      </c>
      <c r="F107" s="80">
        <v>0.98</v>
      </c>
      <c r="G107" s="25">
        <v>11</v>
      </c>
      <c r="H107" s="107">
        <f t="shared" si="2"/>
        <v>23.39</v>
      </c>
    </row>
    <row r="108" spans="1:9" ht="15.75" x14ac:dyDescent="0.25">
      <c r="A108" s="30"/>
      <c r="B108" s="22" t="s">
        <v>19</v>
      </c>
      <c r="C108" s="23" t="s">
        <v>105</v>
      </c>
      <c r="D108" s="23">
        <f t="shared" si="3"/>
        <v>2.17</v>
      </c>
      <c r="E108" s="99">
        <v>7.48</v>
      </c>
      <c r="F108" s="80">
        <v>4.41</v>
      </c>
      <c r="G108" s="25">
        <v>11</v>
      </c>
      <c r="H108" s="107">
        <f t="shared" si="2"/>
        <v>105.27</v>
      </c>
    </row>
    <row r="109" spans="1:9" ht="15.75" x14ac:dyDescent="0.25">
      <c r="A109" s="30"/>
      <c r="B109" s="22" t="s">
        <v>20</v>
      </c>
      <c r="C109" s="23" t="s">
        <v>105</v>
      </c>
      <c r="D109" s="23">
        <f t="shared" si="3"/>
        <v>2.17</v>
      </c>
      <c r="E109" s="99">
        <v>7.48</v>
      </c>
      <c r="F109" s="80">
        <v>6.4</v>
      </c>
      <c r="G109" s="25">
        <v>11</v>
      </c>
      <c r="H109" s="107">
        <f t="shared" si="2"/>
        <v>152.77000000000001</v>
      </c>
    </row>
    <row r="110" spans="1:9" ht="15.75" x14ac:dyDescent="0.25">
      <c r="A110" s="30"/>
      <c r="B110" s="22" t="s">
        <v>21</v>
      </c>
      <c r="C110" s="23" t="s">
        <v>105</v>
      </c>
      <c r="D110" s="23">
        <f t="shared" si="3"/>
        <v>2.17</v>
      </c>
      <c r="E110" s="99">
        <v>7.48</v>
      </c>
      <c r="F110" s="80">
        <v>16.21</v>
      </c>
      <c r="G110" s="25">
        <v>11</v>
      </c>
      <c r="H110" s="107">
        <f t="shared" si="2"/>
        <v>386.93</v>
      </c>
    </row>
    <row r="111" spans="1:9" ht="15.75" x14ac:dyDescent="0.25">
      <c r="A111" s="30"/>
      <c r="B111" s="22" t="s">
        <v>7</v>
      </c>
      <c r="C111" s="23" t="s">
        <v>105</v>
      </c>
      <c r="D111" s="23">
        <f t="shared" si="3"/>
        <v>0</v>
      </c>
      <c r="E111" s="99"/>
      <c r="F111" s="80">
        <f>SUM(F102:F110)</f>
        <v>129.82</v>
      </c>
      <c r="G111" s="25"/>
      <c r="H111" s="107"/>
    </row>
    <row r="112" spans="1:9" x14ac:dyDescent="0.25">
      <c r="A112" s="30"/>
      <c r="B112" s="19" t="s">
        <v>39</v>
      </c>
      <c r="C112" s="20" t="s">
        <v>34</v>
      </c>
      <c r="D112" s="109">
        <f t="shared" si="3"/>
        <v>0.03</v>
      </c>
      <c r="E112" s="28">
        <v>0.11</v>
      </c>
      <c r="F112" s="79">
        <v>129.82</v>
      </c>
      <c r="G112" s="21">
        <v>11</v>
      </c>
      <c r="H112" s="79">
        <f t="shared" si="2"/>
        <v>42.84</v>
      </c>
    </row>
    <row r="113" spans="1:12" ht="25.5" x14ac:dyDescent="0.25">
      <c r="A113" s="30"/>
      <c r="B113" s="19" t="s">
        <v>40</v>
      </c>
      <c r="C113" s="20" t="s">
        <v>34</v>
      </c>
      <c r="D113" s="109">
        <f t="shared" si="3"/>
        <v>0.03</v>
      </c>
      <c r="E113" s="28">
        <v>0.11</v>
      </c>
      <c r="F113" s="79">
        <v>66.14</v>
      </c>
      <c r="G113" s="21">
        <v>8</v>
      </c>
      <c r="H113" s="79">
        <f t="shared" si="2"/>
        <v>15.87</v>
      </c>
      <c r="J113" s="7"/>
      <c r="K113" s="89"/>
      <c r="L113" s="64"/>
    </row>
    <row r="114" spans="1:12" ht="25.5" x14ac:dyDescent="0.25">
      <c r="A114" s="30">
        <v>9</v>
      </c>
      <c r="B114" s="19" t="s">
        <v>41</v>
      </c>
      <c r="C114" s="20" t="s">
        <v>104</v>
      </c>
      <c r="D114" s="109">
        <f t="shared" si="3"/>
        <v>0.72</v>
      </c>
      <c r="E114" s="29">
        <v>2.48</v>
      </c>
      <c r="F114" s="79">
        <v>1325.51</v>
      </c>
      <c r="G114" s="21">
        <v>11</v>
      </c>
      <c r="H114" s="79">
        <f t="shared" si="2"/>
        <v>10498.04</v>
      </c>
      <c r="I114" s="13"/>
      <c r="J114" s="3"/>
      <c r="K114" s="48"/>
    </row>
    <row r="115" spans="1:12" ht="15.75" x14ac:dyDescent="0.25">
      <c r="A115" s="30"/>
      <c r="B115" s="22" t="s">
        <v>11</v>
      </c>
      <c r="C115" s="23" t="s">
        <v>105</v>
      </c>
      <c r="D115" s="23">
        <f t="shared" si="3"/>
        <v>0.72</v>
      </c>
      <c r="E115" s="95">
        <v>2.48</v>
      </c>
      <c r="F115" s="80">
        <v>58.19</v>
      </c>
      <c r="G115" s="25">
        <v>11</v>
      </c>
      <c r="H115" s="107">
        <f t="shared" si="2"/>
        <v>460.86</v>
      </c>
      <c r="J115" s="3"/>
      <c r="K115" s="48"/>
    </row>
    <row r="116" spans="1:12" ht="15.75" x14ac:dyDescent="0.25">
      <c r="A116" s="30"/>
      <c r="B116" s="22" t="s">
        <v>12</v>
      </c>
      <c r="C116" s="23" t="s">
        <v>105</v>
      </c>
      <c r="D116" s="23">
        <f t="shared" si="3"/>
        <v>0.72</v>
      </c>
      <c r="E116" s="95">
        <v>2.48</v>
      </c>
      <c r="F116" s="80">
        <v>247.04</v>
      </c>
      <c r="G116" s="25">
        <v>11</v>
      </c>
      <c r="H116" s="107">
        <f t="shared" si="2"/>
        <v>1956.56</v>
      </c>
      <c r="J116" s="3"/>
      <c r="K116" s="48"/>
    </row>
    <row r="117" spans="1:12" ht="15.75" x14ac:dyDescent="0.25">
      <c r="A117" s="30"/>
      <c r="B117" s="22" t="s">
        <v>14</v>
      </c>
      <c r="C117" s="23" t="s">
        <v>105</v>
      </c>
      <c r="D117" s="23">
        <f t="shared" si="3"/>
        <v>0.72</v>
      </c>
      <c r="E117" s="95">
        <v>2.48</v>
      </c>
      <c r="F117" s="80">
        <v>458.49</v>
      </c>
      <c r="G117" s="25">
        <v>11</v>
      </c>
      <c r="H117" s="107">
        <f t="shared" si="2"/>
        <v>3631.24</v>
      </c>
      <c r="J117" s="3"/>
      <c r="K117" s="48"/>
    </row>
    <row r="118" spans="1:12" ht="15.75" x14ac:dyDescent="0.25">
      <c r="A118" s="30"/>
      <c r="B118" s="22" t="s">
        <v>16</v>
      </c>
      <c r="C118" s="23" t="s">
        <v>105</v>
      </c>
      <c r="D118" s="23">
        <f t="shared" si="3"/>
        <v>0.72</v>
      </c>
      <c r="E118" s="95">
        <v>2.48</v>
      </c>
      <c r="F118" s="80">
        <v>274.02</v>
      </c>
      <c r="G118" s="25">
        <v>11</v>
      </c>
      <c r="H118" s="107">
        <f t="shared" si="2"/>
        <v>2170.2399999999998</v>
      </c>
      <c r="J118" s="3"/>
      <c r="K118" s="48"/>
    </row>
    <row r="119" spans="1:12" ht="15.75" x14ac:dyDescent="0.25">
      <c r="A119" s="30"/>
      <c r="B119" s="22" t="s">
        <v>20</v>
      </c>
      <c r="C119" s="23" t="s">
        <v>105</v>
      </c>
      <c r="D119" s="23">
        <f t="shared" si="3"/>
        <v>0.72</v>
      </c>
      <c r="E119" s="95">
        <v>2.48</v>
      </c>
      <c r="F119" s="80">
        <v>206.27</v>
      </c>
      <c r="G119" s="25">
        <v>11</v>
      </c>
      <c r="H119" s="107">
        <f t="shared" si="2"/>
        <v>1633.66</v>
      </c>
      <c r="J119" s="3"/>
      <c r="K119" s="48"/>
    </row>
    <row r="120" spans="1:12" ht="15.75" x14ac:dyDescent="0.25">
      <c r="A120" s="30"/>
      <c r="B120" s="22" t="s">
        <v>21</v>
      </c>
      <c r="C120" s="23" t="s">
        <v>105</v>
      </c>
      <c r="D120" s="23">
        <f t="shared" si="3"/>
        <v>0.72</v>
      </c>
      <c r="E120" s="95">
        <v>2.48</v>
      </c>
      <c r="F120" s="80">
        <v>81.5</v>
      </c>
      <c r="G120" s="25">
        <v>11</v>
      </c>
      <c r="H120" s="107">
        <f t="shared" si="2"/>
        <v>645.48</v>
      </c>
      <c r="J120" s="3"/>
      <c r="K120" s="3"/>
    </row>
    <row r="121" spans="1:12" ht="15.75" x14ac:dyDescent="0.25">
      <c r="A121" s="30"/>
      <c r="B121" s="22" t="s">
        <v>7</v>
      </c>
      <c r="C121" s="23" t="s">
        <v>105</v>
      </c>
      <c r="D121" s="23">
        <f t="shared" si="3"/>
        <v>0</v>
      </c>
      <c r="E121" s="95"/>
      <c r="F121" s="80">
        <f>SUM(F115:F120)</f>
        <v>1325.51</v>
      </c>
      <c r="G121" s="25"/>
      <c r="H121" s="107"/>
      <c r="J121" s="3"/>
      <c r="K121" s="3"/>
    </row>
    <row r="122" spans="1:12" ht="26.25" customHeight="1" x14ac:dyDescent="0.25">
      <c r="A122" s="30"/>
      <c r="B122" s="19" t="s">
        <v>42</v>
      </c>
      <c r="C122" s="20" t="s">
        <v>104</v>
      </c>
      <c r="D122" s="109">
        <f t="shared" si="3"/>
        <v>0.03</v>
      </c>
      <c r="E122" s="28">
        <v>0.11</v>
      </c>
      <c r="F122" s="79">
        <v>1325.51</v>
      </c>
      <c r="G122" s="21">
        <v>11</v>
      </c>
      <c r="H122" s="79">
        <f t="shared" si="2"/>
        <v>437.42</v>
      </c>
    </row>
    <row r="123" spans="1:12" ht="38.25" x14ac:dyDescent="0.25">
      <c r="A123" s="30"/>
      <c r="B123" s="19" t="s">
        <v>43</v>
      </c>
      <c r="C123" s="20" t="s">
        <v>104</v>
      </c>
      <c r="D123" s="109">
        <f t="shared" si="3"/>
        <v>0.03</v>
      </c>
      <c r="E123" s="28">
        <v>0.11</v>
      </c>
      <c r="F123" s="79">
        <v>214.04</v>
      </c>
      <c r="G123" s="21">
        <v>8</v>
      </c>
      <c r="H123" s="79">
        <f t="shared" si="2"/>
        <v>51.37</v>
      </c>
    </row>
    <row r="124" spans="1:12" ht="25.5" x14ac:dyDescent="0.25">
      <c r="A124" s="30">
        <v>10</v>
      </c>
      <c r="B124" s="19" t="s">
        <v>44</v>
      </c>
      <c r="C124" s="20"/>
      <c r="D124" s="23"/>
      <c r="E124" s="29"/>
      <c r="F124" s="79"/>
      <c r="G124" s="21"/>
      <c r="H124" s="79"/>
    </row>
    <row r="125" spans="1:12" ht="15.75" x14ac:dyDescent="0.25">
      <c r="A125" s="30"/>
      <c r="B125" s="19" t="s">
        <v>45</v>
      </c>
      <c r="C125" s="20" t="s">
        <v>104</v>
      </c>
      <c r="D125" s="109">
        <f t="shared" si="3"/>
        <v>1.62</v>
      </c>
      <c r="E125" s="28">
        <v>5.61</v>
      </c>
      <c r="F125" s="79">
        <v>261.86</v>
      </c>
      <c r="G125" s="21">
        <v>11</v>
      </c>
      <c r="H125" s="79">
        <f t="shared" si="2"/>
        <v>4666.3500000000004</v>
      </c>
    </row>
    <row r="126" spans="1:12" ht="15.75" x14ac:dyDescent="0.25">
      <c r="A126" s="30"/>
      <c r="B126" s="22" t="s">
        <v>11</v>
      </c>
      <c r="C126" s="23" t="s">
        <v>105</v>
      </c>
      <c r="D126" s="23">
        <f t="shared" si="3"/>
        <v>1.62</v>
      </c>
      <c r="E126" s="99">
        <v>5.61</v>
      </c>
      <c r="F126" s="80">
        <v>4.78</v>
      </c>
      <c r="G126" s="25">
        <v>11</v>
      </c>
      <c r="H126" s="107">
        <f t="shared" si="2"/>
        <v>85.18</v>
      </c>
    </row>
    <row r="127" spans="1:12" ht="15.75" x14ac:dyDescent="0.25">
      <c r="A127" s="30"/>
      <c r="B127" s="22" t="s">
        <v>12</v>
      </c>
      <c r="C127" s="23" t="s">
        <v>105</v>
      </c>
      <c r="D127" s="23">
        <f t="shared" si="3"/>
        <v>1.62</v>
      </c>
      <c r="E127" s="99">
        <v>5.61</v>
      </c>
      <c r="F127" s="80">
        <v>72.37</v>
      </c>
      <c r="G127" s="25">
        <v>11</v>
      </c>
      <c r="H127" s="107">
        <f t="shared" si="2"/>
        <v>1289.6300000000001</v>
      </c>
    </row>
    <row r="128" spans="1:12" ht="15.75" x14ac:dyDescent="0.25">
      <c r="A128" s="30"/>
      <c r="B128" s="22" t="s">
        <v>13</v>
      </c>
      <c r="C128" s="23" t="s">
        <v>105</v>
      </c>
      <c r="D128" s="23">
        <f t="shared" si="3"/>
        <v>1.62</v>
      </c>
      <c r="E128" s="99">
        <v>5.61</v>
      </c>
      <c r="F128" s="80">
        <v>6.17</v>
      </c>
      <c r="G128" s="25">
        <v>11</v>
      </c>
      <c r="H128" s="107">
        <f t="shared" si="2"/>
        <v>109.95</v>
      </c>
    </row>
    <row r="129" spans="1:9" ht="15.75" x14ac:dyDescent="0.25">
      <c r="A129" s="30"/>
      <c r="B129" s="22" t="s">
        <v>14</v>
      </c>
      <c r="C129" s="23" t="s">
        <v>105</v>
      </c>
      <c r="D129" s="23">
        <f t="shared" si="3"/>
        <v>1.62</v>
      </c>
      <c r="E129" s="99">
        <v>5.61</v>
      </c>
      <c r="F129" s="80">
        <v>29.33</v>
      </c>
      <c r="G129" s="25">
        <v>11</v>
      </c>
      <c r="H129" s="107">
        <f t="shared" si="2"/>
        <v>522.66</v>
      </c>
    </row>
    <row r="130" spans="1:9" ht="15.75" x14ac:dyDescent="0.25">
      <c r="A130" s="30"/>
      <c r="B130" s="22" t="s">
        <v>15</v>
      </c>
      <c r="C130" s="23" t="s">
        <v>105</v>
      </c>
      <c r="D130" s="23">
        <f t="shared" si="3"/>
        <v>1.62</v>
      </c>
      <c r="E130" s="99">
        <v>5.61</v>
      </c>
      <c r="F130" s="80">
        <v>2.5</v>
      </c>
      <c r="G130" s="25">
        <v>11</v>
      </c>
      <c r="H130" s="107">
        <f t="shared" si="2"/>
        <v>44.55</v>
      </c>
    </row>
    <row r="131" spans="1:9" ht="15.75" x14ac:dyDescent="0.25">
      <c r="A131" s="30"/>
      <c r="B131" s="22" t="s">
        <v>16</v>
      </c>
      <c r="C131" s="23" t="s">
        <v>105</v>
      </c>
      <c r="D131" s="23">
        <f t="shared" si="3"/>
        <v>1.62</v>
      </c>
      <c r="E131" s="99">
        <v>5.61</v>
      </c>
      <c r="F131" s="80">
        <v>58.16</v>
      </c>
      <c r="G131" s="25">
        <v>11</v>
      </c>
      <c r="H131" s="107">
        <f t="shared" si="2"/>
        <v>1036.4100000000001</v>
      </c>
      <c r="I131" s="13"/>
    </row>
    <row r="132" spans="1:9" ht="15.75" x14ac:dyDescent="0.25">
      <c r="A132" s="30"/>
      <c r="B132" s="22" t="s">
        <v>17</v>
      </c>
      <c r="C132" s="23" t="s">
        <v>105</v>
      </c>
      <c r="D132" s="23">
        <f t="shared" si="3"/>
        <v>1.62</v>
      </c>
      <c r="E132" s="99">
        <v>5.61</v>
      </c>
      <c r="F132" s="80">
        <v>2.71</v>
      </c>
      <c r="G132" s="25">
        <v>11</v>
      </c>
      <c r="H132" s="107">
        <f t="shared" si="2"/>
        <v>48.29</v>
      </c>
    </row>
    <row r="133" spans="1:9" ht="15.75" x14ac:dyDescent="0.25">
      <c r="A133" s="30"/>
      <c r="B133" s="22" t="s">
        <v>18</v>
      </c>
      <c r="C133" s="23" t="s">
        <v>105</v>
      </c>
      <c r="D133" s="23">
        <f t="shared" si="3"/>
        <v>1.62</v>
      </c>
      <c r="E133" s="99">
        <v>5.61</v>
      </c>
      <c r="F133" s="80">
        <v>0</v>
      </c>
      <c r="G133" s="25">
        <v>11</v>
      </c>
      <c r="H133" s="107">
        <f t="shared" si="2"/>
        <v>0</v>
      </c>
    </row>
    <row r="134" spans="1:9" ht="15.75" x14ac:dyDescent="0.25">
      <c r="A134" s="30"/>
      <c r="B134" s="22" t="s">
        <v>19</v>
      </c>
      <c r="C134" s="23" t="s">
        <v>105</v>
      </c>
      <c r="D134" s="23">
        <f t="shared" si="3"/>
        <v>1.62</v>
      </c>
      <c r="E134" s="99">
        <v>5.61</v>
      </c>
      <c r="F134" s="80">
        <v>31.61</v>
      </c>
      <c r="G134" s="25">
        <v>11</v>
      </c>
      <c r="H134" s="107">
        <f t="shared" si="2"/>
        <v>563.29</v>
      </c>
    </row>
    <row r="135" spans="1:9" ht="15.75" x14ac:dyDescent="0.25">
      <c r="A135" s="30"/>
      <c r="B135" s="22" t="s">
        <v>20</v>
      </c>
      <c r="C135" s="23" t="s">
        <v>105</v>
      </c>
      <c r="D135" s="23">
        <f t="shared" si="3"/>
        <v>1.62</v>
      </c>
      <c r="E135" s="99">
        <v>5.61</v>
      </c>
      <c r="F135" s="80">
        <v>35.67</v>
      </c>
      <c r="G135" s="25">
        <v>11</v>
      </c>
      <c r="H135" s="107">
        <f t="shared" si="2"/>
        <v>635.64</v>
      </c>
    </row>
    <row r="136" spans="1:9" ht="15.75" x14ac:dyDescent="0.25">
      <c r="A136" s="30"/>
      <c r="B136" s="22" t="s">
        <v>21</v>
      </c>
      <c r="C136" s="23" t="s">
        <v>105</v>
      </c>
      <c r="D136" s="23">
        <f t="shared" si="3"/>
        <v>1.62</v>
      </c>
      <c r="E136" s="99">
        <v>5.61</v>
      </c>
      <c r="F136" s="80">
        <v>18.559999999999999</v>
      </c>
      <c r="G136" s="25">
        <v>11</v>
      </c>
      <c r="H136" s="107">
        <f t="shared" si="2"/>
        <v>330.74</v>
      </c>
    </row>
    <row r="137" spans="1:9" ht="15.75" x14ac:dyDescent="0.25">
      <c r="A137" s="30"/>
      <c r="B137" s="22" t="s">
        <v>7</v>
      </c>
      <c r="C137" s="23" t="s">
        <v>105</v>
      </c>
      <c r="D137" s="23"/>
      <c r="E137" s="95"/>
      <c r="F137" s="80">
        <f>SUM(F126:F136)</f>
        <v>261.86</v>
      </c>
      <c r="G137" s="25"/>
      <c r="H137" s="107"/>
    </row>
    <row r="138" spans="1:9" ht="38.25" x14ac:dyDescent="0.25">
      <c r="A138" s="30"/>
      <c r="B138" s="19" t="s">
        <v>46</v>
      </c>
      <c r="C138" s="20" t="s">
        <v>104</v>
      </c>
      <c r="D138" s="109">
        <f t="shared" si="3"/>
        <v>0.03</v>
      </c>
      <c r="E138" s="28">
        <v>0.11</v>
      </c>
      <c r="F138" s="79">
        <v>261.86</v>
      </c>
      <c r="G138" s="21">
        <v>11</v>
      </c>
      <c r="H138" s="79">
        <f t="shared" si="2"/>
        <v>86.41</v>
      </c>
    </row>
    <row r="139" spans="1:9" ht="51" x14ac:dyDescent="0.25">
      <c r="A139" s="30"/>
      <c r="B139" s="19" t="s">
        <v>47</v>
      </c>
      <c r="C139" s="20" t="s">
        <v>104</v>
      </c>
      <c r="D139" s="109">
        <f t="shared" si="3"/>
        <v>0.03</v>
      </c>
      <c r="E139" s="28">
        <v>0.11</v>
      </c>
      <c r="F139" s="79">
        <v>86.6</v>
      </c>
      <c r="G139" s="21">
        <v>8</v>
      </c>
      <c r="H139" s="79">
        <f t="shared" si="2"/>
        <v>20.78</v>
      </c>
    </row>
    <row r="140" spans="1:9" ht="15.75" x14ac:dyDescent="0.25">
      <c r="A140" s="30"/>
      <c r="B140" s="19" t="s">
        <v>48</v>
      </c>
      <c r="C140" s="20" t="s">
        <v>104</v>
      </c>
      <c r="D140" s="109">
        <f t="shared" si="3"/>
        <v>2.4300000000000002</v>
      </c>
      <c r="E140" s="28">
        <v>8.4</v>
      </c>
      <c r="F140" s="79">
        <v>79.59</v>
      </c>
      <c r="G140" s="21">
        <v>11</v>
      </c>
      <c r="H140" s="79">
        <f t="shared" si="2"/>
        <v>2127.44</v>
      </c>
    </row>
    <row r="141" spans="1:9" ht="15.75" x14ac:dyDescent="0.25">
      <c r="A141" s="30"/>
      <c r="B141" s="22" t="s">
        <v>11</v>
      </c>
      <c r="C141" s="23" t="s">
        <v>105</v>
      </c>
      <c r="D141" s="23">
        <f t="shared" si="3"/>
        <v>2.4300000000000002</v>
      </c>
      <c r="E141" s="99">
        <v>8.4</v>
      </c>
      <c r="F141" s="80">
        <v>1.47</v>
      </c>
      <c r="G141" s="25">
        <v>11</v>
      </c>
      <c r="H141" s="107">
        <f t="shared" si="2"/>
        <v>39.29</v>
      </c>
    </row>
    <row r="142" spans="1:9" ht="15.75" x14ac:dyDescent="0.25">
      <c r="A142" s="30"/>
      <c r="B142" s="22" t="s">
        <v>12</v>
      </c>
      <c r="C142" s="23" t="s">
        <v>105</v>
      </c>
      <c r="D142" s="23">
        <f t="shared" si="3"/>
        <v>2.4300000000000002</v>
      </c>
      <c r="E142" s="99">
        <v>8.4</v>
      </c>
      <c r="F142" s="80">
        <v>13.84</v>
      </c>
      <c r="G142" s="25">
        <v>11</v>
      </c>
      <c r="H142" s="107">
        <f t="shared" si="2"/>
        <v>369.94</v>
      </c>
    </row>
    <row r="143" spans="1:9" ht="15.75" x14ac:dyDescent="0.25">
      <c r="A143" s="30"/>
      <c r="B143" s="22" t="s">
        <v>13</v>
      </c>
      <c r="C143" s="23" t="s">
        <v>105</v>
      </c>
      <c r="D143" s="23">
        <f t="shared" si="3"/>
        <v>2.4300000000000002</v>
      </c>
      <c r="E143" s="99">
        <v>8.4</v>
      </c>
      <c r="F143" s="80">
        <v>2.2200000000000002</v>
      </c>
      <c r="G143" s="25">
        <v>11</v>
      </c>
      <c r="H143" s="107">
        <f t="shared" si="2"/>
        <v>59.34</v>
      </c>
    </row>
    <row r="144" spans="1:9" ht="15.75" x14ac:dyDescent="0.25">
      <c r="A144" s="30"/>
      <c r="B144" s="22" t="s">
        <v>14</v>
      </c>
      <c r="C144" s="23" t="s">
        <v>105</v>
      </c>
      <c r="D144" s="23">
        <f t="shared" si="3"/>
        <v>2.4300000000000002</v>
      </c>
      <c r="E144" s="99">
        <v>8.4</v>
      </c>
      <c r="F144" s="80">
        <v>9.32</v>
      </c>
      <c r="G144" s="25">
        <v>11</v>
      </c>
      <c r="H144" s="107">
        <f t="shared" si="2"/>
        <v>249.12</v>
      </c>
    </row>
    <row r="145" spans="1:10" ht="15.75" x14ac:dyDescent="0.25">
      <c r="A145" s="30"/>
      <c r="B145" s="22" t="s">
        <v>15</v>
      </c>
      <c r="C145" s="23" t="s">
        <v>105</v>
      </c>
      <c r="D145" s="23">
        <f t="shared" si="3"/>
        <v>2.4300000000000002</v>
      </c>
      <c r="E145" s="99">
        <v>8.4</v>
      </c>
      <c r="F145" s="80">
        <v>0.7</v>
      </c>
      <c r="G145" s="25">
        <v>11</v>
      </c>
      <c r="H145" s="107">
        <f t="shared" si="2"/>
        <v>18.71</v>
      </c>
    </row>
    <row r="146" spans="1:10" ht="15.75" x14ac:dyDescent="0.25">
      <c r="A146" s="30"/>
      <c r="B146" s="22" t="s">
        <v>16</v>
      </c>
      <c r="C146" s="23" t="s">
        <v>105</v>
      </c>
      <c r="D146" s="23">
        <f t="shared" si="3"/>
        <v>2.4300000000000002</v>
      </c>
      <c r="E146" s="99">
        <v>8.4</v>
      </c>
      <c r="F146" s="80">
        <v>24.28</v>
      </c>
      <c r="G146" s="25">
        <v>11</v>
      </c>
      <c r="H146" s="107">
        <f t="shared" si="2"/>
        <v>649</v>
      </c>
      <c r="I146" s="13"/>
    </row>
    <row r="147" spans="1:10" ht="15.75" x14ac:dyDescent="0.25">
      <c r="A147" s="30"/>
      <c r="B147" s="22" t="s">
        <v>17</v>
      </c>
      <c r="C147" s="23" t="s">
        <v>105</v>
      </c>
      <c r="D147" s="23">
        <f t="shared" si="3"/>
        <v>2.4300000000000002</v>
      </c>
      <c r="E147" s="99">
        <v>8.4</v>
      </c>
      <c r="F147" s="80">
        <v>0.86</v>
      </c>
      <c r="G147" s="25">
        <v>11</v>
      </c>
      <c r="H147" s="107">
        <f t="shared" si="2"/>
        <v>22.99</v>
      </c>
    </row>
    <row r="148" spans="1:10" ht="15.75" x14ac:dyDescent="0.25">
      <c r="A148" s="30"/>
      <c r="B148" s="22" t="s">
        <v>19</v>
      </c>
      <c r="C148" s="23" t="s">
        <v>105</v>
      </c>
      <c r="D148" s="23">
        <f t="shared" si="3"/>
        <v>2.4300000000000002</v>
      </c>
      <c r="E148" s="99">
        <v>8.4</v>
      </c>
      <c r="F148" s="80">
        <v>7.46</v>
      </c>
      <c r="G148" s="25">
        <v>11</v>
      </c>
      <c r="H148" s="107">
        <f t="shared" si="2"/>
        <v>199.41</v>
      </c>
    </row>
    <row r="149" spans="1:10" ht="15.75" x14ac:dyDescent="0.25">
      <c r="A149" s="30"/>
      <c r="B149" s="22" t="s">
        <v>20</v>
      </c>
      <c r="C149" s="23" t="s">
        <v>105</v>
      </c>
      <c r="D149" s="23">
        <f t="shared" si="3"/>
        <v>2.4300000000000002</v>
      </c>
      <c r="E149" s="99">
        <v>8.4</v>
      </c>
      <c r="F149" s="80">
        <v>15.68</v>
      </c>
      <c r="G149" s="25">
        <v>11</v>
      </c>
      <c r="H149" s="107">
        <f t="shared" si="2"/>
        <v>419.13</v>
      </c>
    </row>
    <row r="150" spans="1:10" ht="15.75" x14ac:dyDescent="0.25">
      <c r="A150" s="30"/>
      <c r="B150" s="22" t="s">
        <v>21</v>
      </c>
      <c r="C150" s="23" t="s">
        <v>105</v>
      </c>
      <c r="D150" s="23">
        <f t="shared" si="3"/>
        <v>2.4300000000000002</v>
      </c>
      <c r="E150" s="99">
        <v>8.4</v>
      </c>
      <c r="F150" s="80">
        <v>3.76</v>
      </c>
      <c r="G150" s="25">
        <v>11</v>
      </c>
      <c r="H150" s="107">
        <f t="shared" si="2"/>
        <v>100.5</v>
      </c>
    </row>
    <row r="151" spans="1:10" ht="15.75" x14ac:dyDescent="0.25">
      <c r="A151" s="30"/>
      <c r="B151" s="22" t="s">
        <v>7</v>
      </c>
      <c r="C151" s="23" t="s">
        <v>105</v>
      </c>
      <c r="D151" s="23"/>
      <c r="E151" s="95"/>
      <c r="F151" s="80">
        <f>SUM(F141:F150)</f>
        <v>79.59</v>
      </c>
      <c r="G151" s="25"/>
      <c r="H151" s="107"/>
    </row>
    <row r="152" spans="1:10" ht="38.25" x14ac:dyDescent="0.25">
      <c r="A152" s="30"/>
      <c r="B152" s="19" t="s">
        <v>49</v>
      </c>
      <c r="C152" s="20" t="s">
        <v>104</v>
      </c>
      <c r="D152" s="109">
        <f t="shared" si="3"/>
        <v>0.03</v>
      </c>
      <c r="E152" s="28">
        <v>0.11</v>
      </c>
      <c r="F152" s="79">
        <v>79.59</v>
      </c>
      <c r="G152" s="21">
        <v>11</v>
      </c>
      <c r="H152" s="79">
        <f t="shared" si="2"/>
        <v>26.26</v>
      </c>
    </row>
    <row r="153" spans="1:10" ht="51" x14ac:dyDescent="0.25">
      <c r="A153" s="30"/>
      <c r="B153" s="19" t="s">
        <v>50</v>
      </c>
      <c r="C153" s="20" t="s">
        <v>104</v>
      </c>
      <c r="D153" s="109">
        <f t="shared" si="3"/>
        <v>0.03</v>
      </c>
      <c r="E153" s="28">
        <v>0.11</v>
      </c>
      <c r="F153" s="79">
        <v>23.85</v>
      </c>
      <c r="G153" s="21">
        <v>8</v>
      </c>
      <c r="H153" s="79">
        <f t="shared" si="2"/>
        <v>5.72</v>
      </c>
    </row>
    <row r="154" spans="1:10" ht="15.75" hidden="1" x14ac:dyDescent="0.25">
      <c r="A154" s="30">
        <v>12</v>
      </c>
      <c r="B154" s="19" t="s">
        <v>51</v>
      </c>
      <c r="C154" s="27" t="s">
        <v>34</v>
      </c>
      <c r="D154" s="109">
        <f t="shared" si="3"/>
        <v>2.42</v>
      </c>
      <c r="E154" s="105">
        <v>8.34</v>
      </c>
      <c r="F154" s="85">
        <v>7.48</v>
      </c>
      <c r="G154" s="127">
        <v>0</v>
      </c>
      <c r="H154" s="79">
        <f t="shared" si="2"/>
        <v>0</v>
      </c>
      <c r="I154" s="88"/>
      <c r="J154" s="88"/>
    </row>
    <row r="155" spans="1:10" ht="15.75" x14ac:dyDescent="0.25">
      <c r="A155" s="30"/>
      <c r="B155" s="19" t="s">
        <v>52</v>
      </c>
      <c r="C155" s="27" t="s">
        <v>34</v>
      </c>
      <c r="D155" s="109">
        <v>30.62</v>
      </c>
      <c r="E155" s="28">
        <v>101.28</v>
      </c>
      <c r="F155" s="79">
        <v>0.01</v>
      </c>
      <c r="G155" s="21">
        <v>0</v>
      </c>
      <c r="H155" s="79">
        <f t="shared" si="2"/>
        <v>0</v>
      </c>
      <c r="J155" s="68"/>
    </row>
    <row r="156" spans="1:10" ht="15.75" hidden="1" x14ac:dyDescent="0.25">
      <c r="A156" s="30"/>
      <c r="B156" s="19" t="s">
        <v>53</v>
      </c>
      <c r="C156" s="27" t="s">
        <v>34</v>
      </c>
      <c r="D156" s="23">
        <f t="shared" si="3"/>
        <v>5.2</v>
      </c>
      <c r="E156" s="105">
        <v>17.940000000000001</v>
      </c>
      <c r="F156" s="79"/>
      <c r="G156" s="21"/>
      <c r="H156" s="79">
        <f t="shared" si="2"/>
        <v>0</v>
      </c>
      <c r="I156" s="68"/>
      <c r="J156" s="68"/>
    </row>
    <row r="157" spans="1:10" ht="15.75" x14ac:dyDescent="0.25">
      <c r="A157" s="30">
        <v>12</v>
      </c>
      <c r="B157" s="19" t="s">
        <v>54</v>
      </c>
      <c r="C157" s="20"/>
      <c r="D157" s="23"/>
      <c r="E157" s="29"/>
      <c r="F157" s="79"/>
      <c r="G157" s="20"/>
      <c r="H157" s="79"/>
      <c r="I157" s="68"/>
      <c r="J157" s="68"/>
    </row>
    <row r="158" spans="1:10" ht="63.75" x14ac:dyDescent="0.25">
      <c r="A158" s="30">
        <v>13</v>
      </c>
      <c r="B158" s="19" t="s">
        <v>55</v>
      </c>
      <c r="C158" s="20" t="s">
        <v>56</v>
      </c>
      <c r="D158" s="109">
        <f t="shared" si="3"/>
        <v>0.27</v>
      </c>
      <c r="E158" s="29">
        <v>0.93</v>
      </c>
      <c r="F158" s="79">
        <v>115</v>
      </c>
      <c r="G158" s="20">
        <v>31</v>
      </c>
      <c r="H158" s="79">
        <f t="shared" si="2"/>
        <v>962.55</v>
      </c>
    </row>
    <row r="159" spans="1:10" ht="63.75" x14ac:dyDescent="0.25">
      <c r="A159" s="30">
        <v>14</v>
      </c>
      <c r="B159" s="19" t="s">
        <v>57</v>
      </c>
      <c r="C159" s="20" t="s">
        <v>56</v>
      </c>
      <c r="D159" s="109">
        <f t="shared" si="3"/>
        <v>0.27</v>
      </c>
      <c r="E159" s="29">
        <v>0.93</v>
      </c>
      <c r="F159" s="79">
        <v>174</v>
      </c>
      <c r="G159" s="20">
        <v>31</v>
      </c>
      <c r="H159" s="79">
        <f t="shared" si="2"/>
        <v>1456.38</v>
      </c>
      <c r="I159" s="62"/>
    </row>
    <row r="160" spans="1:10" ht="51" x14ac:dyDescent="0.25">
      <c r="A160" s="30">
        <v>15</v>
      </c>
      <c r="B160" s="19" t="s">
        <v>58</v>
      </c>
      <c r="C160" s="20" t="s">
        <v>56</v>
      </c>
      <c r="D160" s="109">
        <f t="shared" si="3"/>
        <v>0.27</v>
      </c>
      <c r="E160" s="29">
        <v>0.93</v>
      </c>
      <c r="F160" s="79">
        <v>40</v>
      </c>
      <c r="G160" s="20">
        <v>31</v>
      </c>
      <c r="H160" s="79">
        <f t="shared" si="2"/>
        <v>334.8</v>
      </c>
    </row>
    <row r="161" spans="1:11" ht="51" x14ac:dyDescent="0.25">
      <c r="A161" s="30">
        <v>16</v>
      </c>
      <c r="B161" s="19" t="s">
        <v>59</v>
      </c>
      <c r="C161" s="20" t="s">
        <v>56</v>
      </c>
      <c r="D161" s="109">
        <f t="shared" si="3"/>
        <v>0.27</v>
      </c>
      <c r="E161" s="29">
        <v>0.93</v>
      </c>
      <c r="F161" s="83">
        <v>432</v>
      </c>
      <c r="G161" s="20">
        <v>31</v>
      </c>
      <c r="H161" s="79">
        <f t="shared" si="2"/>
        <v>3615.84</v>
      </c>
      <c r="I161" s="111"/>
      <c r="K161" s="3"/>
    </row>
    <row r="162" spans="1:11" ht="51" x14ac:dyDescent="0.25">
      <c r="A162" s="30">
        <v>17</v>
      </c>
      <c r="B162" s="19" t="s">
        <v>60</v>
      </c>
      <c r="C162" s="20" t="s">
        <v>56</v>
      </c>
      <c r="D162" s="109">
        <f t="shared" si="3"/>
        <v>0.27</v>
      </c>
      <c r="E162" s="29">
        <v>0.93</v>
      </c>
      <c r="F162" s="83">
        <v>19</v>
      </c>
      <c r="G162" s="20">
        <v>31</v>
      </c>
      <c r="H162" s="79">
        <f t="shared" ref="H162:H225" si="4">ROUND((D162*F162*G162),2)</f>
        <v>159.03</v>
      </c>
      <c r="I162" s="62"/>
      <c r="J162" s="3"/>
      <c r="K162" s="3"/>
    </row>
    <row r="163" spans="1:11" hidden="1" x14ac:dyDescent="0.25">
      <c r="A163" s="30">
        <v>18</v>
      </c>
      <c r="B163" s="19" t="s">
        <v>61</v>
      </c>
      <c r="C163" s="20" t="s">
        <v>56</v>
      </c>
      <c r="D163" s="109">
        <f t="shared" ref="D163:D226" si="5">+ROUND(E163/$E$26,2)</f>
        <v>6.74</v>
      </c>
      <c r="E163" s="28">
        <v>23.27</v>
      </c>
      <c r="F163" s="83"/>
      <c r="G163" s="29"/>
      <c r="H163" s="79">
        <f t="shared" si="4"/>
        <v>0</v>
      </c>
      <c r="J163" s="3"/>
      <c r="K163" s="3"/>
    </row>
    <row r="164" spans="1:11" hidden="1" x14ac:dyDescent="0.25">
      <c r="A164" s="30">
        <v>19</v>
      </c>
      <c r="B164" s="19" t="s">
        <v>62</v>
      </c>
      <c r="C164" s="20" t="s">
        <v>56</v>
      </c>
      <c r="D164" s="109">
        <f t="shared" si="5"/>
        <v>8.39</v>
      </c>
      <c r="E164" s="28">
        <v>28.97</v>
      </c>
      <c r="F164" s="83"/>
      <c r="G164" s="29"/>
      <c r="H164" s="79">
        <f t="shared" si="4"/>
        <v>0</v>
      </c>
      <c r="J164" s="3"/>
      <c r="K164" s="3"/>
    </row>
    <row r="165" spans="1:11" hidden="1" x14ac:dyDescent="0.25">
      <c r="A165" s="30">
        <v>20</v>
      </c>
      <c r="B165" s="19" t="s">
        <v>63</v>
      </c>
      <c r="C165" s="20" t="s">
        <v>56</v>
      </c>
      <c r="D165" s="109">
        <f t="shared" si="5"/>
        <v>0.99</v>
      </c>
      <c r="E165" s="28">
        <v>3.43</v>
      </c>
      <c r="F165" s="83"/>
      <c r="G165" s="29"/>
      <c r="H165" s="79">
        <f t="shared" si="4"/>
        <v>0</v>
      </c>
      <c r="J165" s="3"/>
      <c r="K165" s="3"/>
    </row>
    <row r="166" spans="1:11" x14ac:dyDescent="0.25">
      <c r="A166" s="30">
        <v>18</v>
      </c>
      <c r="B166" s="19" t="s">
        <v>64</v>
      </c>
      <c r="C166" s="29" t="s">
        <v>65</v>
      </c>
      <c r="D166" s="109">
        <f t="shared" si="5"/>
        <v>22.97</v>
      </c>
      <c r="E166" s="28">
        <v>79.3</v>
      </c>
      <c r="F166" s="83">
        <v>212.5</v>
      </c>
      <c r="G166" s="29">
        <v>1</v>
      </c>
      <c r="H166" s="83">
        <f t="shared" si="4"/>
        <v>4881.13</v>
      </c>
      <c r="I166" s="13"/>
      <c r="J166" s="3"/>
      <c r="K166" s="48"/>
    </row>
    <row r="167" spans="1:11" ht="63.75" x14ac:dyDescent="0.25">
      <c r="A167" s="30">
        <v>19</v>
      </c>
      <c r="B167" s="19" t="s">
        <v>66</v>
      </c>
      <c r="C167" s="20" t="s">
        <v>56</v>
      </c>
      <c r="D167" s="109">
        <f t="shared" si="5"/>
        <v>34.450000000000003</v>
      </c>
      <c r="E167" s="29">
        <v>118.95</v>
      </c>
      <c r="F167" s="102">
        <v>0</v>
      </c>
      <c r="G167" s="29">
        <v>0</v>
      </c>
      <c r="H167" s="79">
        <f t="shared" si="4"/>
        <v>0</v>
      </c>
      <c r="I167" s="118"/>
      <c r="J167" s="3"/>
      <c r="K167" s="3"/>
    </row>
    <row r="168" spans="1:11" x14ac:dyDescent="0.25">
      <c r="A168" s="30"/>
      <c r="B168" s="19" t="s">
        <v>67</v>
      </c>
      <c r="C168" s="20" t="s">
        <v>34</v>
      </c>
      <c r="D168" s="109">
        <f t="shared" si="5"/>
        <v>0.17</v>
      </c>
      <c r="E168" s="29">
        <v>0.56999999999999995</v>
      </c>
      <c r="F168" s="79">
        <v>0</v>
      </c>
      <c r="G168" s="20">
        <v>0</v>
      </c>
      <c r="H168" s="79">
        <f t="shared" si="4"/>
        <v>0</v>
      </c>
      <c r="J168" s="3"/>
      <c r="K168" s="3"/>
    </row>
    <row r="169" spans="1:11" ht="26.25" customHeight="1" x14ac:dyDescent="0.25">
      <c r="A169" s="30">
        <v>20</v>
      </c>
      <c r="B169" s="131" t="s">
        <v>68</v>
      </c>
      <c r="C169" s="132" t="s">
        <v>69</v>
      </c>
      <c r="D169" s="133">
        <v>63.8</v>
      </c>
      <c r="E169" s="134">
        <v>220.28</v>
      </c>
      <c r="F169" s="135">
        <v>0</v>
      </c>
      <c r="G169" s="132">
        <v>0</v>
      </c>
      <c r="H169" s="136">
        <f t="shared" si="4"/>
        <v>0</v>
      </c>
      <c r="I169" s="140" t="s">
        <v>183</v>
      </c>
      <c r="J169" s="3"/>
      <c r="K169" s="3"/>
    </row>
    <row r="170" spans="1:11" x14ac:dyDescent="0.25">
      <c r="A170" s="30">
        <v>21</v>
      </c>
      <c r="B170" s="19" t="s">
        <v>70</v>
      </c>
      <c r="C170" s="20" t="s">
        <v>71</v>
      </c>
      <c r="D170" s="109">
        <f t="shared" si="5"/>
        <v>0.75</v>
      </c>
      <c r="E170" s="28">
        <v>2.59</v>
      </c>
      <c r="F170" s="79">
        <v>526</v>
      </c>
      <c r="G170" s="21">
        <v>11</v>
      </c>
      <c r="H170" s="79">
        <f t="shared" si="4"/>
        <v>4339.5</v>
      </c>
      <c r="I170" s="13"/>
      <c r="J170" s="3"/>
      <c r="K170" s="3"/>
    </row>
    <row r="171" spans="1:11" ht="63.75" x14ac:dyDescent="0.25">
      <c r="A171" s="30">
        <v>22</v>
      </c>
      <c r="B171" s="19" t="s">
        <v>72</v>
      </c>
      <c r="C171" s="20" t="s">
        <v>106</v>
      </c>
      <c r="D171" s="109">
        <f t="shared" si="5"/>
        <v>7.06</v>
      </c>
      <c r="E171" s="28">
        <v>24.36</v>
      </c>
      <c r="F171" s="102">
        <v>0</v>
      </c>
      <c r="G171" s="29">
        <v>0</v>
      </c>
      <c r="H171" s="79">
        <f t="shared" si="4"/>
        <v>0</v>
      </c>
      <c r="I171" s="140" t="s">
        <v>183</v>
      </c>
      <c r="J171" s="3"/>
      <c r="K171" s="3"/>
    </row>
    <row r="172" spans="1:11" ht="25.5" x14ac:dyDescent="0.25">
      <c r="A172" s="30"/>
      <c r="B172" s="19" t="s">
        <v>73</v>
      </c>
      <c r="C172" s="20" t="s">
        <v>65</v>
      </c>
      <c r="D172" s="109">
        <f t="shared" si="5"/>
        <v>14.36</v>
      </c>
      <c r="E172" s="28">
        <v>49.57</v>
      </c>
      <c r="F172" s="79">
        <v>2000</v>
      </c>
      <c r="G172" s="20">
        <v>0</v>
      </c>
      <c r="H172" s="79">
        <f t="shared" si="4"/>
        <v>0</v>
      </c>
      <c r="I172" s="61"/>
    </row>
    <row r="173" spans="1:11" x14ac:dyDescent="0.25">
      <c r="A173" s="70" t="s">
        <v>74</v>
      </c>
      <c r="B173" s="71" t="s">
        <v>75</v>
      </c>
      <c r="C173" s="69"/>
      <c r="D173" s="69"/>
      <c r="E173" s="69"/>
      <c r="F173" s="81"/>
      <c r="G173" s="72"/>
      <c r="H173" s="72"/>
    </row>
    <row r="174" spans="1:11" ht="15.75" x14ac:dyDescent="0.25">
      <c r="A174" s="30">
        <v>1</v>
      </c>
      <c r="B174" s="19" t="s">
        <v>76</v>
      </c>
      <c r="C174" s="20" t="s">
        <v>104</v>
      </c>
      <c r="D174" s="109">
        <f t="shared" si="5"/>
        <v>0.75</v>
      </c>
      <c r="E174" s="28">
        <v>2.59</v>
      </c>
      <c r="F174" s="79">
        <f>SUM(F175:F179)</f>
        <v>1354.73</v>
      </c>
      <c r="G174" s="21">
        <v>9</v>
      </c>
      <c r="H174" s="79">
        <f t="shared" si="4"/>
        <v>9144.43</v>
      </c>
      <c r="I174" s="13"/>
    </row>
    <row r="175" spans="1:11" ht="15.75" x14ac:dyDescent="0.25">
      <c r="A175" s="30"/>
      <c r="B175" s="22" t="s">
        <v>12</v>
      </c>
      <c r="C175" s="23" t="s">
        <v>105</v>
      </c>
      <c r="D175" s="23">
        <f t="shared" si="5"/>
        <v>0.75</v>
      </c>
      <c r="E175" s="99">
        <v>2.59</v>
      </c>
      <c r="F175" s="80">
        <v>434.9</v>
      </c>
      <c r="G175" s="25">
        <v>9</v>
      </c>
      <c r="H175" s="107">
        <f t="shared" si="4"/>
        <v>2935.58</v>
      </c>
      <c r="I175" s="13"/>
    </row>
    <row r="176" spans="1:11" ht="15.75" x14ac:dyDescent="0.25">
      <c r="A176" s="30"/>
      <c r="B176" s="22" t="s">
        <v>14</v>
      </c>
      <c r="C176" s="23" t="s">
        <v>105</v>
      </c>
      <c r="D176" s="23">
        <f t="shared" si="5"/>
        <v>0.75</v>
      </c>
      <c r="E176" s="99">
        <v>2.59</v>
      </c>
      <c r="F176" s="80">
        <v>218.87</v>
      </c>
      <c r="G176" s="25">
        <v>9</v>
      </c>
      <c r="H176" s="107">
        <f t="shared" si="4"/>
        <v>1477.37</v>
      </c>
    </row>
    <row r="177" spans="1:9" ht="15.75" x14ac:dyDescent="0.25">
      <c r="A177" s="30"/>
      <c r="B177" s="22" t="s">
        <v>16</v>
      </c>
      <c r="C177" s="23" t="s">
        <v>105</v>
      </c>
      <c r="D177" s="23">
        <f t="shared" si="5"/>
        <v>0.75</v>
      </c>
      <c r="E177" s="99">
        <v>2.59</v>
      </c>
      <c r="F177" s="80">
        <v>327.62</v>
      </c>
      <c r="G177" s="25">
        <v>9</v>
      </c>
      <c r="H177" s="107">
        <f t="shared" si="4"/>
        <v>2211.44</v>
      </c>
    </row>
    <row r="178" spans="1:9" ht="15.75" x14ac:dyDescent="0.25">
      <c r="A178" s="30"/>
      <c r="B178" s="22" t="s">
        <v>19</v>
      </c>
      <c r="C178" s="23" t="s">
        <v>105</v>
      </c>
      <c r="D178" s="23">
        <f t="shared" si="5"/>
        <v>0.75</v>
      </c>
      <c r="E178" s="99">
        <v>2.59</v>
      </c>
      <c r="F178" s="80">
        <v>301.04000000000002</v>
      </c>
      <c r="G178" s="25">
        <v>9</v>
      </c>
      <c r="H178" s="107">
        <f t="shared" si="4"/>
        <v>2032.02</v>
      </c>
    </row>
    <row r="179" spans="1:9" ht="15.75" x14ac:dyDescent="0.25">
      <c r="A179" s="30"/>
      <c r="B179" s="22" t="s">
        <v>20</v>
      </c>
      <c r="C179" s="23" t="s">
        <v>105</v>
      </c>
      <c r="D179" s="23">
        <f t="shared" si="5"/>
        <v>0.75</v>
      </c>
      <c r="E179" s="99">
        <v>2.59</v>
      </c>
      <c r="F179" s="80">
        <v>72.3</v>
      </c>
      <c r="G179" s="25">
        <v>9</v>
      </c>
      <c r="H179" s="107">
        <f t="shared" si="4"/>
        <v>488.03</v>
      </c>
    </row>
    <row r="180" spans="1:9" ht="15.75" x14ac:dyDescent="0.25">
      <c r="A180" s="30"/>
      <c r="B180" s="22" t="s">
        <v>7</v>
      </c>
      <c r="C180" s="23" t="s">
        <v>105</v>
      </c>
      <c r="D180" s="23"/>
      <c r="E180" s="99"/>
      <c r="F180" s="80">
        <f>SUM(F175:F179)</f>
        <v>1354.73</v>
      </c>
      <c r="G180" s="25"/>
      <c r="H180" s="107"/>
    </row>
    <row r="181" spans="1:9" ht="25.5" x14ac:dyDescent="0.25">
      <c r="A181" s="30"/>
      <c r="B181" s="19" t="s">
        <v>77</v>
      </c>
      <c r="C181" s="20" t="s">
        <v>104</v>
      </c>
      <c r="D181" s="109">
        <f t="shared" si="5"/>
        <v>0.03</v>
      </c>
      <c r="E181" s="28">
        <v>0.11</v>
      </c>
      <c r="F181" s="79">
        <v>1354.73</v>
      </c>
      <c r="G181" s="21">
        <v>13</v>
      </c>
      <c r="H181" s="79">
        <f t="shared" si="4"/>
        <v>528.34</v>
      </c>
      <c r="I181" s="13"/>
    </row>
    <row r="182" spans="1:9" ht="15.75" x14ac:dyDescent="0.25">
      <c r="A182" s="30">
        <v>2</v>
      </c>
      <c r="B182" s="19" t="s">
        <v>78</v>
      </c>
      <c r="C182" s="20" t="s">
        <v>104</v>
      </c>
      <c r="D182" s="109">
        <f t="shared" si="5"/>
        <v>0.02</v>
      </c>
      <c r="E182" s="28">
        <v>0.08</v>
      </c>
      <c r="F182" s="79">
        <v>13.3</v>
      </c>
      <c r="G182" s="21">
        <v>9</v>
      </c>
      <c r="H182" s="79">
        <f t="shared" si="4"/>
        <v>2.39</v>
      </c>
    </row>
    <row r="183" spans="1:9" ht="15.75" x14ac:dyDescent="0.25">
      <c r="A183" s="30"/>
      <c r="B183" s="22" t="s">
        <v>12</v>
      </c>
      <c r="C183" s="23" t="s">
        <v>105</v>
      </c>
      <c r="D183" s="23">
        <f t="shared" si="5"/>
        <v>0.02</v>
      </c>
      <c r="E183" s="99">
        <v>0.08</v>
      </c>
      <c r="F183" s="80">
        <v>0</v>
      </c>
      <c r="G183" s="25">
        <v>0</v>
      </c>
      <c r="H183" s="107">
        <f t="shared" si="4"/>
        <v>0</v>
      </c>
    </row>
    <row r="184" spans="1:9" ht="15.75" x14ac:dyDescent="0.25">
      <c r="A184" s="30"/>
      <c r="B184" s="22" t="s">
        <v>14</v>
      </c>
      <c r="C184" s="23" t="s">
        <v>105</v>
      </c>
      <c r="D184" s="23">
        <f t="shared" si="5"/>
        <v>0.02</v>
      </c>
      <c r="E184" s="99">
        <v>0.08</v>
      </c>
      <c r="F184" s="80">
        <v>0</v>
      </c>
      <c r="G184" s="25">
        <v>0</v>
      </c>
      <c r="H184" s="107">
        <f t="shared" si="4"/>
        <v>0</v>
      </c>
    </row>
    <row r="185" spans="1:9" ht="15.75" x14ac:dyDescent="0.25">
      <c r="A185" s="30"/>
      <c r="B185" s="22" t="s">
        <v>16</v>
      </c>
      <c r="C185" s="23" t="s">
        <v>105</v>
      </c>
      <c r="D185" s="23">
        <f t="shared" si="5"/>
        <v>0.02</v>
      </c>
      <c r="E185" s="99">
        <v>0.08</v>
      </c>
      <c r="F185" s="80">
        <v>11.66</v>
      </c>
      <c r="G185" s="25">
        <v>9</v>
      </c>
      <c r="H185" s="107">
        <f t="shared" si="4"/>
        <v>2.1</v>
      </c>
    </row>
    <row r="186" spans="1:9" ht="15.75" x14ac:dyDescent="0.25">
      <c r="A186" s="30"/>
      <c r="B186" s="22" t="s">
        <v>19</v>
      </c>
      <c r="C186" s="23" t="s">
        <v>105</v>
      </c>
      <c r="D186" s="23">
        <f t="shared" si="5"/>
        <v>0.02</v>
      </c>
      <c r="E186" s="99">
        <v>0.08</v>
      </c>
      <c r="F186" s="80">
        <v>1.64</v>
      </c>
      <c r="G186" s="25">
        <v>9</v>
      </c>
      <c r="H186" s="107">
        <f t="shared" si="4"/>
        <v>0.3</v>
      </c>
    </row>
    <row r="187" spans="1:9" ht="15.75" x14ac:dyDescent="0.25">
      <c r="A187" s="30"/>
      <c r="B187" s="22" t="s">
        <v>20</v>
      </c>
      <c r="C187" s="23" t="s">
        <v>105</v>
      </c>
      <c r="D187" s="23">
        <f t="shared" si="5"/>
        <v>0.02</v>
      </c>
      <c r="E187" s="99">
        <v>0.08</v>
      </c>
      <c r="F187" s="80">
        <v>0</v>
      </c>
      <c r="G187" s="25">
        <v>0</v>
      </c>
      <c r="H187" s="107">
        <f t="shared" si="4"/>
        <v>0</v>
      </c>
    </row>
    <row r="188" spans="1:9" ht="15.75" x14ac:dyDescent="0.25">
      <c r="A188" s="30"/>
      <c r="B188" s="22" t="s">
        <v>7</v>
      </c>
      <c r="C188" s="23" t="s">
        <v>105</v>
      </c>
      <c r="D188" s="23"/>
      <c r="E188" s="99"/>
      <c r="F188" s="80">
        <f>SUM(F183:F187)</f>
        <v>13.3</v>
      </c>
      <c r="G188" s="25"/>
      <c r="H188" s="107"/>
    </row>
    <row r="189" spans="1:9" ht="25.5" x14ac:dyDescent="0.25">
      <c r="A189" s="30"/>
      <c r="B189" s="19" t="s">
        <v>79</v>
      </c>
      <c r="C189" s="20" t="s">
        <v>104</v>
      </c>
      <c r="D189" s="109">
        <f t="shared" si="5"/>
        <v>0.03</v>
      </c>
      <c r="E189" s="28">
        <v>0.11</v>
      </c>
      <c r="F189" s="79">
        <v>13.3</v>
      </c>
      <c r="G189" s="21">
        <v>13</v>
      </c>
      <c r="H189" s="79">
        <f t="shared" si="4"/>
        <v>5.19</v>
      </c>
    </row>
    <row r="190" spans="1:9" ht="25.5" x14ac:dyDescent="0.25">
      <c r="A190" s="30">
        <v>3</v>
      </c>
      <c r="B190" s="19" t="s">
        <v>134</v>
      </c>
      <c r="C190" s="20" t="s">
        <v>104</v>
      </c>
      <c r="D190" s="109">
        <f t="shared" si="5"/>
        <v>0.54</v>
      </c>
      <c r="E190" s="28">
        <v>1.86</v>
      </c>
      <c r="F190" s="79">
        <f>SUM(F191:F195)</f>
        <v>4130.29</v>
      </c>
      <c r="G190" s="21">
        <v>4</v>
      </c>
      <c r="H190" s="79">
        <f t="shared" si="4"/>
        <v>8921.43</v>
      </c>
      <c r="I190" s="13"/>
    </row>
    <row r="191" spans="1:9" ht="15.75" x14ac:dyDescent="0.25">
      <c r="A191" s="30"/>
      <c r="B191" s="22" t="s">
        <v>12</v>
      </c>
      <c r="C191" s="23" t="s">
        <v>105</v>
      </c>
      <c r="D191" s="23">
        <f t="shared" si="5"/>
        <v>0.54</v>
      </c>
      <c r="E191" s="99">
        <v>1.86</v>
      </c>
      <c r="F191" s="80">
        <v>1237.06</v>
      </c>
      <c r="G191" s="25">
        <v>4</v>
      </c>
      <c r="H191" s="107">
        <f t="shared" si="4"/>
        <v>2672.05</v>
      </c>
      <c r="I191" s="13"/>
    </row>
    <row r="192" spans="1:9" ht="15.75" x14ac:dyDescent="0.25">
      <c r="A192" s="30"/>
      <c r="B192" s="22" t="s">
        <v>14</v>
      </c>
      <c r="C192" s="23" t="s">
        <v>105</v>
      </c>
      <c r="D192" s="23">
        <f t="shared" si="5"/>
        <v>0.54</v>
      </c>
      <c r="E192" s="99">
        <v>1.86</v>
      </c>
      <c r="F192" s="80">
        <v>1872.02</v>
      </c>
      <c r="G192" s="25">
        <v>4</v>
      </c>
      <c r="H192" s="107">
        <f t="shared" si="4"/>
        <v>4043.56</v>
      </c>
      <c r="I192" s="13"/>
    </row>
    <row r="193" spans="1:9" ht="15.75" x14ac:dyDescent="0.25">
      <c r="A193" s="30"/>
      <c r="B193" s="22" t="s">
        <v>16</v>
      </c>
      <c r="C193" s="23" t="s">
        <v>105</v>
      </c>
      <c r="D193" s="23">
        <f t="shared" si="5"/>
        <v>0.54</v>
      </c>
      <c r="E193" s="99">
        <v>1.86</v>
      </c>
      <c r="F193" s="80">
        <v>579.39</v>
      </c>
      <c r="G193" s="25">
        <v>4</v>
      </c>
      <c r="H193" s="107">
        <f t="shared" si="4"/>
        <v>1251.48</v>
      </c>
    </row>
    <row r="194" spans="1:9" ht="15.75" x14ac:dyDescent="0.25">
      <c r="A194" s="30"/>
      <c r="B194" s="22" t="s">
        <v>19</v>
      </c>
      <c r="C194" s="23" t="s">
        <v>105</v>
      </c>
      <c r="D194" s="23">
        <f t="shared" si="5"/>
        <v>0.54</v>
      </c>
      <c r="E194" s="99">
        <v>1.86</v>
      </c>
      <c r="F194" s="80">
        <v>383.4</v>
      </c>
      <c r="G194" s="25">
        <v>4</v>
      </c>
      <c r="H194" s="107">
        <f t="shared" si="4"/>
        <v>828.14</v>
      </c>
    </row>
    <row r="195" spans="1:9" ht="15.75" x14ac:dyDescent="0.25">
      <c r="A195" s="30"/>
      <c r="B195" s="22" t="s">
        <v>20</v>
      </c>
      <c r="C195" s="23" t="s">
        <v>105</v>
      </c>
      <c r="D195" s="23">
        <f t="shared" si="5"/>
        <v>0.54</v>
      </c>
      <c r="E195" s="99">
        <v>1.86</v>
      </c>
      <c r="F195" s="80">
        <v>58.42</v>
      </c>
      <c r="G195" s="25">
        <v>4</v>
      </c>
      <c r="H195" s="107">
        <f t="shared" si="4"/>
        <v>126.19</v>
      </c>
    </row>
    <row r="196" spans="1:9" ht="15.75" x14ac:dyDescent="0.25">
      <c r="A196" s="30"/>
      <c r="B196" s="22" t="s">
        <v>7</v>
      </c>
      <c r="C196" s="23" t="s">
        <v>105</v>
      </c>
      <c r="D196" s="23"/>
      <c r="E196" s="99"/>
      <c r="F196" s="80">
        <f>SUM(F191:F195)</f>
        <v>4130.29</v>
      </c>
      <c r="G196" s="25"/>
      <c r="H196" s="107"/>
      <c r="I196" s="108"/>
    </row>
    <row r="197" spans="1:9" ht="25.5" x14ac:dyDescent="0.25">
      <c r="A197" s="30">
        <v>4</v>
      </c>
      <c r="B197" s="19" t="s">
        <v>80</v>
      </c>
      <c r="C197" s="20" t="s">
        <v>104</v>
      </c>
      <c r="D197" s="109">
        <f t="shared" si="5"/>
        <v>0.54</v>
      </c>
      <c r="E197" s="28">
        <v>1.86</v>
      </c>
      <c r="F197" s="79">
        <v>2462.92</v>
      </c>
      <c r="G197" s="21">
        <v>4</v>
      </c>
      <c r="H197" s="79">
        <f t="shared" si="4"/>
        <v>5319.91</v>
      </c>
      <c r="I197" s="13"/>
    </row>
    <row r="198" spans="1:9" ht="15.75" x14ac:dyDescent="0.25">
      <c r="A198" s="30"/>
      <c r="B198" s="22" t="s">
        <v>12</v>
      </c>
      <c r="C198" s="23" t="s">
        <v>105</v>
      </c>
      <c r="D198" s="23">
        <f t="shared" si="5"/>
        <v>0.54</v>
      </c>
      <c r="E198" s="99">
        <v>1.86</v>
      </c>
      <c r="F198" s="80">
        <v>954.7</v>
      </c>
      <c r="G198" s="25">
        <v>4</v>
      </c>
      <c r="H198" s="107">
        <f t="shared" si="4"/>
        <v>2062.15</v>
      </c>
    </row>
    <row r="199" spans="1:9" ht="15.75" x14ac:dyDescent="0.25">
      <c r="A199" s="30"/>
      <c r="B199" s="22" t="s">
        <v>14</v>
      </c>
      <c r="C199" s="23" t="s">
        <v>105</v>
      </c>
      <c r="D199" s="23">
        <f t="shared" si="5"/>
        <v>0.54</v>
      </c>
      <c r="E199" s="99">
        <v>1.86</v>
      </c>
      <c r="F199" s="80">
        <v>21.49</v>
      </c>
      <c r="G199" s="25">
        <v>4</v>
      </c>
      <c r="H199" s="107">
        <f t="shared" si="4"/>
        <v>46.42</v>
      </c>
    </row>
    <row r="200" spans="1:9" ht="15.75" x14ac:dyDescent="0.25">
      <c r="A200" s="30"/>
      <c r="B200" s="22" t="s">
        <v>16</v>
      </c>
      <c r="C200" s="23" t="s">
        <v>105</v>
      </c>
      <c r="D200" s="23">
        <f t="shared" si="5"/>
        <v>0.54</v>
      </c>
      <c r="E200" s="99">
        <v>1.86</v>
      </c>
      <c r="F200" s="80">
        <v>1007.1</v>
      </c>
      <c r="G200" s="25">
        <v>4</v>
      </c>
      <c r="H200" s="107">
        <f t="shared" si="4"/>
        <v>2175.34</v>
      </c>
    </row>
    <row r="201" spans="1:9" ht="15.75" x14ac:dyDescent="0.25">
      <c r="A201" s="30"/>
      <c r="B201" s="22" t="s">
        <v>19</v>
      </c>
      <c r="C201" s="23" t="s">
        <v>105</v>
      </c>
      <c r="D201" s="23">
        <f t="shared" si="5"/>
        <v>0.54</v>
      </c>
      <c r="E201" s="99">
        <v>1.86</v>
      </c>
      <c r="F201" s="80">
        <v>0</v>
      </c>
      <c r="G201" s="25">
        <v>4</v>
      </c>
      <c r="H201" s="107">
        <f t="shared" si="4"/>
        <v>0</v>
      </c>
    </row>
    <row r="202" spans="1:9" ht="15.75" x14ac:dyDescent="0.25">
      <c r="A202" s="30"/>
      <c r="B202" s="22" t="s">
        <v>20</v>
      </c>
      <c r="C202" s="23" t="s">
        <v>105</v>
      </c>
      <c r="D202" s="23">
        <f t="shared" si="5"/>
        <v>0.54</v>
      </c>
      <c r="E202" s="99">
        <v>1.86</v>
      </c>
      <c r="F202" s="80">
        <v>479.63</v>
      </c>
      <c r="G202" s="25">
        <v>4</v>
      </c>
      <c r="H202" s="107">
        <f t="shared" si="4"/>
        <v>1036</v>
      </c>
    </row>
    <row r="203" spans="1:9" ht="15.75" x14ac:dyDescent="0.25">
      <c r="A203" s="30"/>
      <c r="B203" s="22" t="s">
        <v>7</v>
      </c>
      <c r="C203" s="23" t="s">
        <v>105</v>
      </c>
      <c r="D203" s="23"/>
      <c r="E203" s="99"/>
      <c r="F203" s="80">
        <f>SUM(F198:F202)</f>
        <v>2462.92</v>
      </c>
      <c r="G203" s="25"/>
      <c r="H203" s="107"/>
    </row>
    <row r="204" spans="1:9" ht="25.5" x14ac:dyDescent="0.25">
      <c r="A204" s="30">
        <v>5</v>
      </c>
      <c r="B204" s="19" t="s">
        <v>81</v>
      </c>
      <c r="C204" s="20" t="s">
        <v>104</v>
      </c>
      <c r="D204" s="109">
        <f t="shared" si="5"/>
        <v>0.54</v>
      </c>
      <c r="E204" s="28">
        <v>1.86</v>
      </c>
      <c r="F204" s="79">
        <v>1333.04</v>
      </c>
      <c r="G204" s="21">
        <v>4</v>
      </c>
      <c r="H204" s="79">
        <f t="shared" si="4"/>
        <v>2879.37</v>
      </c>
      <c r="I204" s="13"/>
    </row>
    <row r="205" spans="1:9" ht="15.75" x14ac:dyDescent="0.25">
      <c r="A205" s="30"/>
      <c r="B205" s="22" t="s">
        <v>12</v>
      </c>
      <c r="C205" s="23" t="s">
        <v>105</v>
      </c>
      <c r="D205" s="23">
        <f t="shared" si="5"/>
        <v>0.54</v>
      </c>
      <c r="E205" s="99">
        <v>1.86</v>
      </c>
      <c r="F205" s="80">
        <v>226.52</v>
      </c>
      <c r="G205" s="25">
        <v>4</v>
      </c>
      <c r="H205" s="107">
        <f t="shared" si="4"/>
        <v>489.28</v>
      </c>
    </row>
    <row r="206" spans="1:9" ht="15.75" x14ac:dyDescent="0.25">
      <c r="A206" s="30"/>
      <c r="B206" s="22" t="s">
        <v>14</v>
      </c>
      <c r="C206" s="23" t="s">
        <v>105</v>
      </c>
      <c r="D206" s="23">
        <f t="shared" si="5"/>
        <v>0.54</v>
      </c>
      <c r="E206" s="99">
        <v>1.86</v>
      </c>
      <c r="F206" s="80">
        <v>1059.93</v>
      </c>
      <c r="G206" s="25">
        <v>4</v>
      </c>
      <c r="H206" s="107">
        <f t="shared" si="4"/>
        <v>2289.4499999999998</v>
      </c>
    </row>
    <row r="207" spans="1:9" ht="15.75" x14ac:dyDescent="0.25">
      <c r="A207" s="30"/>
      <c r="B207" s="22" t="s">
        <v>16</v>
      </c>
      <c r="C207" s="23" t="s">
        <v>105</v>
      </c>
      <c r="D207" s="23">
        <f t="shared" si="5"/>
        <v>0.54</v>
      </c>
      <c r="E207" s="99">
        <v>1.86</v>
      </c>
      <c r="F207" s="80">
        <v>40.17</v>
      </c>
      <c r="G207" s="25">
        <v>4</v>
      </c>
      <c r="H207" s="107">
        <f t="shared" si="4"/>
        <v>86.77</v>
      </c>
    </row>
    <row r="208" spans="1:9" ht="15.75" x14ac:dyDescent="0.25">
      <c r="A208" s="30"/>
      <c r="B208" s="22" t="s">
        <v>19</v>
      </c>
      <c r="C208" s="23" t="s">
        <v>105</v>
      </c>
      <c r="D208" s="23">
        <f t="shared" si="5"/>
        <v>0.54</v>
      </c>
      <c r="E208" s="99">
        <v>1.86</v>
      </c>
      <c r="F208" s="80">
        <v>6.42</v>
      </c>
      <c r="G208" s="25">
        <v>4</v>
      </c>
      <c r="H208" s="107">
        <f t="shared" si="4"/>
        <v>13.87</v>
      </c>
    </row>
    <row r="209" spans="1:9" ht="15.75" x14ac:dyDescent="0.25">
      <c r="A209" s="30"/>
      <c r="B209" s="22" t="s">
        <v>20</v>
      </c>
      <c r="C209" s="23" t="s">
        <v>105</v>
      </c>
      <c r="D209" s="23">
        <f t="shared" si="5"/>
        <v>0.54</v>
      </c>
      <c r="E209" s="99">
        <v>1.86</v>
      </c>
      <c r="F209" s="80">
        <v>0</v>
      </c>
      <c r="G209" s="25">
        <v>4</v>
      </c>
      <c r="H209" s="107">
        <f t="shared" si="4"/>
        <v>0</v>
      </c>
    </row>
    <row r="210" spans="1:9" ht="15.75" x14ac:dyDescent="0.25">
      <c r="A210" s="30"/>
      <c r="B210" s="22" t="s">
        <v>7</v>
      </c>
      <c r="C210" s="23" t="s">
        <v>105</v>
      </c>
      <c r="D210" s="23"/>
      <c r="E210" s="99"/>
      <c r="F210" s="80">
        <f>SUM(F205:F209)</f>
        <v>1333.0400000000002</v>
      </c>
      <c r="G210" s="25"/>
      <c r="H210" s="107"/>
    </row>
    <row r="211" spans="1:9" ht="25.5" x14ac:dyDescent="0.25">
      <c r="A211" s="30"/>
      <c r="B211" s="19" t="s">
        <v>82</v>
      </c>
      <c r="C211" s="20" t="s">
        <v>104</v>
      </c>
      <c r="D211" s="109">
        <f t="shared" si="5"/>
        <v>0.03</v>
      </c>
      <c r="E211" s="28">
        <v>0.11</v>
      </c>
      <c r="F211" s="79">
        <f>F204+F197+F190</f>
        <v>7926.25</v>
      </c>
      <c r="G211" s="21">
        <v>13</v>
      </c>
      <c r="H211" s="79">
        <f t="shared" si="4"/>
        <v>3091.24</v>
      </c>
      <c r="I211" s="13"/>
    </row>
    <row r="212" spans="1:9" ht="25.5" x14ac:dyDescent="0.25">
      <c r="A212" s="144">
        <v>6</v>
      </c>
      <c r="B212" s="19" t="s">
        <v>83</v>
      </c>
      <c r="C212" s="20" t="s">
        <v>104</v>
      </c>
      <c r="D212" s="109">
        <f t="shared" si="5"/>
        <v>0.72</v>
      </c>
      <c r="E212" s="29">
        <v>2.48</v>
      </c>
      <c r="F212" s="79">
        <v>218.21</v>
      </c>
      <c r="G212" s="21">
        <v>4</v>
      </c>
      <c r="H212" s="79">
        <f t="shared" si="4"/>
        <v>628.44000000000005</v>
      </c>
      <c r="I212" s="13"/>
    </row>
    <row r="213" spans="1:9" ht="15.75" x14ac:dyDescent="0.25">
      <c r="A213" s="41"/>
      <c r="B213" s="22" t="s">
        <v>12</v>
      </c>
      <c r="C213" s="23" t="s">
        <v>105</v>
      </c>
      <c r="D213" s="23">
        <f t="shared" si="5"/>
        <v>0.72</v>
      </c>
      <c r="E213" s="95">
        <v>2.48</v>
      </c>
      <c r="F213" s="80">
        <v>34.369999999999997</v>
      </c>
      <c r="G213" s="25">
        <v>4</v>
      </c>
      <c r="H213" s="107">
        <f t="shared" si="4"/>
        <v>98.99</v>
      </c>
    </row>
    <row r="214" spans="1:9" ht="15.75" x14ac:dyDescent="0.25">
      <c r="A214" s="41"/>
      <c r="B214" s="22" t="s">
        <v>14</v>
      </c>
      <c r="C214" s="23" t="s">
        <v>105</v>
      </c>
      <c r="D214" s="23">
        <f t="shared" si="5"/>
        <v>0.72</v>
      </c>
      <c r="E214" s="95">
        <v>2.48</v>
      </c>
      <c r="F214" s="80">
        <v>23.64</v>
      </c>
      <c r="G214" s="25">
        <v>4</v>
      </c>
      <c r="H214" s="107">
        <f t="shared" si="4"/>
        <v>68.08</v>
      </c>
    </row>
    <row r="215" spans="1:9" ht="15.75" x14ac:dyDescent="0.25">
      <c r="A215" s="41"/>
      <c r="B215" s="22" t="s">
        <v>16</v>
      </c>
      <c r="C215" s="23" t="s">
        <v>105</v>
      </c>
      <c r="D215" s="23">
        <f t="shared" si="5"/>
        <v>0.72</v>
      </c>
      <c r="E215" s="95">
        <v>2.48</v>
      </c>
      <c r="F215" s="80">
        <v>113.72</v>
      </c>
      <c r="G215" s="25">
        <v>4</v>
      </c>
      <c r="H215" s="107">
        <f t="shared" si="4"/>
        <v>327.51</v>
      </c>
    </row>
    <row r="216" spans="1:9" ht="15.75" x14ac:dyDescent="0.25">
      <c r="A216" s="41"/>
      <c r="B216" s="22" t="s">
        <v>19</v>
      </c>
      <c r="C216" s="23" t="s">
        <v>105</v>
      </c>
      <c r="D216" s="23">
        <f t="shared" si="5"/>
        <v>0.72</v>
      </c>
      <c r="E216" s="95">
        <v>2.48</v>
      </c>
      <c r="F216" s="80">
        <v>44.61</v>
      </c>
      <c r="G216" s="25">
        <v>4</v>
      </c>
      <c r="H216" s="107">
        <f t="shared" si="4"/>
        <v>128.47999999999999</v>
      </c>
    </row>
    <row r="217" spans="1:9" ht="15.75" x14ac:dyDescent="0.25">
      <c r="A217" s="41"/>
      <c r="B217" s="22" t="s">
        <v>20</v>
      </c>
      <c r="C217" s="23" t="s">
        <v>105</v>
      </c>
      <c r="D217" s="23">
        <f t="shared" si="5"/>
        <v>0.72</v>
      </c>
      <c r="E217" s="95">
        <v>2.48</v>
      </c>
      <c r="F217" s="80">
        <v>1.87</v>
      </c>
      <c r="G217" s="25">
        <v>4</v>
      </c>
      <c r="H217" s="107">
        <f t="shared" si="4"/>
        <v>5.39</v>
      </c>
    </row>
    <row r="218" spans="1:9" ht="15.75" x14ac:dyDescent="0.25">
      <c r="A218" s="30"/>
      <c r="B218" s="22" t="s">
        <v>7</v>
      </c>
      <c r="C218" s="23" t="s">
        <v>105</v>
      </c>
      <c r="D218" s="23"/>
      <c r="E218" s="95"/>
      <c r="F218" s="80">
        <f>SUM(F213:F217)</f>
        <v>218.20999999999998</v>
      </c>
      <c r="G218" s="25"/>
      <c r="H218" s="107"/>
    </row>
    <row r="219" spans="1:9" ht="38.25" x14ac:dyDescent="0.25">
      <c r="A219" s="30"/>
      <c r="B219" s="19" t="s">
        <v>84</v>
      </c>
      <c r="C219" s="20" t="s">
        <v>104</v>
      </c>
      <c r="D219" s="109">
        <f t="shared" si="5"/>
        <v>0.03</v>
      </c>
      <c r="E219" s="28">
        <v>0.11</v>
      </c>
      <c r="F219" s="79">
        <v>218.21</v>
      </c>
      <c r="G219" s="21">
        <v>13</v>
      </c>
      <c r="H219" s="79">
        <f t="shared" si="4"/>
        <v>85.1</v>
      </c>
    </row>
    <row r="220" spans="1:9" ht="25.5" x14ac:dyDescent="0.25">
      <c r="A220" s="30">
        <v>7</v>
      </c>
      <c r="B220" s="19" t="s">
        <v>85</v>
      </c>
      <c r="C220" s="20" t="s">
        <v>34</v>
      </c>
      <c r="D220" s="109">
        <f t="shared" si="5"/>
        <v>0.02</v>
      </c>
      <c r="E220" s="28">
        <v>0.08</v>
      </c>
      <c r="F220" s="79">
        <v>522.38</v>
      </c>
      <c r="G220" s="21">
        <v>5</v>
      </c>
      <c r="H220" s="79">
        <f t="shared" si="4"/>
        <v>52.24</v>
      </c>
    </row>
    <row r="221" spans="1:9" x14ac:dyDescent="0.25">
      <c r="A221" s="30"/>
      <c r="B221" s="19" t="s">
        <v>86</v>
      </c>
      <c r="C221" s="20" t="s">
        <v>56</v>
      </c>
      <c r="D221" s="109">
        <f t="shared" si="5"/>
        <v>31.9</v>
      </c>
      <c r="E221" s="28">
        <v>110.14</v>
      </c>
      <c r="F221" s="110">
        <v>0</v>
      </c>
      <c r="G221" s="21">
        <v>0</v>
      </c>
      <c r="H221" s="79">
        <f t="shared" si="4"/>
        <v>0</v>
      </c>
    </row>
    <row r="222" spans="1:9" x14ac:dyDescent="0.25">
      <c r="A222" s="30"/>
      <c r="B222" s="19" t="s">
        <v>87</v>
      </c>
      <c r="C222" s="20" t="s">
        <v>65</v>
      </c>
      <c r="D222" s="109">
        <f t="shared" si="5"/>
        <v>22.33</v>
      </c>
      <c r="E222" s="28">
        <v>77.099999999999994</v>
      </c>
      <c r="F222" s="79">
        <v>0</v>
      </c>
      <c r="G222" s="21">
        <v>0</v>
      </c>
      <c r="H222" s="79">
        <f t="shared" si="4"/>
        <v>0</v>
      </c>
    </row>
    <row r="223" spans="1:9" x14ac:dyDescent="0.25">
      <c r="A223" s="30"/>
      <c r="B223" s="19" t="s">
        <v>88</v>
      </c>
      <c r="C223" s="20" t="s">
        <v>56</v>
      </c>
      <c r="D223" s="109">
        <f t="shared" si="5"/>
        <v>6.38</v>
      </c>
      <c r="E223" s="28">
        <v>22.03</v>
      </c>
      <c r="F223" s="79">
        <v>0</v>
      </c>
      <c r="G223" s="21">
        <v>0</v>
      </c>
      <c r="H223" s="79">
        <f t="shared" si="4"/>
        <v>0</v>
      </c>
    </row>
    <row r="224" spans="1:9" ht="25.5" x14ac:dyDescent="0.25">
      <c r="A224" s="30">
        <v>8</v>
      </c>
      <c r="B224" s="19" t="s">
        <v>89</v>
      </c>
      <c r="C224" s="20" t="s">
        <v>34</v>
      </c>
      <c r="D224" s="109">
        <f t="shared" si="5"/>
        <v>1.67</v>
      </c>
      <c r="E224" s="28">
        <v>5.75</v>
      </c>
      <c r="F224" s="79">
        <v>10</v>
      </c>
      <c r="G224" s="21">
        <v>5</v>
      </c>
      <c r="H224" s="79">
        <f t="shared" si="4"/>
        <v>83.5</v>
      </c>
    </row>
    <row r="225" spans="1:18" ht="15.75" x14ac:dyDescent="0.25">
      <c r="A225" s="30">
        <v>9</v>
      </c>
      <c r="B225" s="19" t="s">
        <v>90</v>
      </c>
      <c r="C225" s="20" t="s">
        <v>104</v>
      </c>
      <c r="D225" s="109">
        <f t="shared" si="5"/>
        <v>2.17</v>
      </c>
      <c r="E225" s="28">
        <v>7.48</v>
      </c>
      <c r="F225" s="79">
        <v>25.1</v>
      </c>
      <c r="G225" s="21">
        <v>9</v>
      </c>
      <c r="H225" s="79">
        <f t="shared" si="4"/>
        <v>490.2</v>
      </c>
    </row>
    <row r="226" spans="1:18" ht="15.75" x14ac:dyDescent="0.25">
      <c r="A226" s="30"/>
      <c r="B226" s="22" t="s">
        <v>12</v>
      </c>
      <c r="C226" s="23" t="s">
        <v>105</v>
      </c>
      <c r="D226" s="23">
        <f t="shared" si="5"/>
        <v>2.17</v>
      </c>
      <c r="E226" s="99">
        <v>7.48</v>
      </c>
      <c r="F226" s="80">
        <v>2.35</v>
      </c>
      <c r="G226" s="25">
        <v>9</v>
      </c>
      <c r="H226" s="107">
        <f t="shared" ref="H226:H237" si="6">ROUND((D226*F226*G226),2)</f>
        <v>45.9</v>
      </c>
    </row>
    <row r="227" spans="1:18" ht="15.75" x14ac:dyDescent="0.25">
      <c r="A227" s="30"/>
      <c r="B227" s="22" t="s">
        <v>14</v>
      </c>
      <c r="C227" s="23" t="s">
        <v>105</v>
      </c>
      <c r="D227" s="23">
        <f t="shared" ref="D227:D237" si="7">+ROUND(E227/$E$26,2)</f>
        <v>2.17</v>
      </c>
      <c r="E227" s="99">
        <v>7.48</v>
      </c>
      <c r="F227" s="80">
        <v>18.52</v>
      </c>
      <c r="G227" s="25">
        <v>9</v>
      </c>
      <c r="H227" s="107">
        <f t="shared" si="6"/>
        <v>361.7</v>
      </c>
    </row>
    <row r="228" spans="1:18" ht="15.75" x14ac:dyDescent="0.25">
      <c r="A228" s="30"/>
      <c r="B228" s="22" t="s">
        <v>16</v>
      </c>
      <c r="C228" s="23" t="s">
        <v>105</v>
      </c>
      <c r="D228" s="23">
        <f t="shared" si="7"/>
        <v>2.17</v>
      </c>
      <c r="E228" s="99">
        <v>7.48</v>
      </c>
      <c r="F228" s="80">
        <v>4</v>
      </c>
      <c r="G228" s="25">
        <v>9</v>
      </c>
      <c r="H228" s="107">
        <f t="shared" si="6"/>
        <v>78.12</v>
      </c>
    </row>
    <row r="229" spans="1:18" ht="15.75" x14ac:dyDescent="0.25">
      <c r="A229" s="30"/>
      <c r="B229" s="22" t="s">
        <v>19</v>
      </c>
      <c r="C229" s="23" t="s">
        <v>105</v>
      </c>
      <c r="D229" s="23">
        <f t="shared" si="7"/>
        <v>2.17</v>
      </c>
      <c r="E229" s="99">
        <v>7.48</v>
      </c>
      <c r="F229" s="80">
        <v>0.23</v>
      </c>
      <c r="G229" s="25">
        <v>9</v>
      </c>
      <c r="H229" s="107">
        <f t="shared" si="6"/>
        <v>4.49</v>
      </c>
      <c r="I229" s="33"/>
    </row>
    <row r="230" spans="1:18" ht="15.75" x14ac:dyDescent="0.25">
      <c r="A230" s="30"/>
      <c r="B230" s="22" t="s">
        <v>7</v>
      </c>
      <c r="C230" s="23" t="s">
        <v>105</v>
      </c>
      <c r="D230" s="23"/>
      <c r="E230" s="99"/>
      <c r="F230" s="80">
        <f>SUM(F226:F229)</f>
        <v>25.1</v>
      </c>
      <c r="G230" s="25"/>
      <c r="H230" s="107"/>
      <c r="I230" s="40"/>
    </row>
    <row r="231" spans="1:18" ht="25.5" x14ac:dyDescent="0.25">
      <c r="A231" s="30"/>
      <c r="B231" s="19" t="s">
        <v>91</v>
      </c>
      <c r="C231" s="20" t="s">
        <v>104</v>
      </c>
      <c r="D231" s="109">
        <f t="shared" si="7"/>
        <v>0.03</v>
      </c>
      <c r="E231" s="28">
        <v>0.11</v>
      </c>
      <c r="F231" s="79">
        <v>25.1</v>
      </c>
      <c r="G231" s="21">
        <v>13</v>
      </c>
      <c r="H231" s="79">
        <f t="shared" si="6"/>
        <v>9.7899999999999991</v>
      </c>
      <c r="I231" s="145"/>
      <c r="J231"/>
      <c r="K231"/>
      <c r="L231"/>
      <c r="M231"/>
      <c r="N231"/>
      <c r="O231"/>
      <c r="P231"/>
      <c r="Q231"/>
      <c r="R231"/>
    </row>
    <row r="232" spans="1:18" ht="25.5" x14ac:dyDescent="0.25">
      <c r="A232" s="30"/>
      <c r="B232" s="19" t="s">
        <v>92</v>
      </c>
      <c r="C232" s="20" t="s">
        <v>104</v>
      </c>
      <c r="D232" s="109">
        <f t="shared" si="7"/>
        <v>0.02</v>
      </c>
      <c r="E232" s="28">
        <v>0.08</v>
      </c>
      <c r="F232" s="79">
        <v>7375.88</v>
      </c>
      <c r="G232" s="21">
        <v>9</v>
      </c>
      <c r="H232" s="79">
        <f t="shared" si="6"/>
        <v>1327.66</v>
      </c>
      <c r="I232" s="146"/>
      <c r="J232"/>
      <c r="K232"/>
      <c r="L232"/>
      <c r="M232"/>
      <c r="N232"/>
      <c r="O232"/>
      <c r="P232"/>
      <c r="Q232"/>
      <c r="R232"/>
    </row>
    <row r="233" spans="1:18" ht="25.5" x14ac:dyDescent="0.25">
      <c r="A233" s="30"/>
      <c r="B233" s="19" t="s">
        <v>163</v>
      </c>
      <c r="C233" s="20" t="s">
        <v>104</v>
      </c>
      <c r="D233" s="109">
        <f t="shared" si="7"/>
        <v>0.02</v>
      </c>
      <c r="E233" s="28">
        <v>0.08</v>
      </c>
      <c r="F233" s="83">
        <v>15.4</v>
      </c>
      <c r="G233" s="103">
        <v>3</v>
      </c>
      <c r="H233" s="79">
        <f t="shared" si="6"/>
        <v>0.92</v>
      </c>
      <c r="I233" s="146"/>
      <c r="J233"/>
      <c r="K233"/>
      <c r="L233"/>
      <c r="M233"/>
      <c r="N233"/>
      <c r="O233"/>
      <c r="P233"/>
      <c r="Q233"/>
      <c r="R233"/>
    </row>
    <row r="234" spans="1:18" ht="15.75" x14ac:dyDescent="0.25">
      <c r="A234" s="30" t="s">
        <v>93</v>
      </c>
      <c r="B234" s="19" t="s">
        <v>96</v>
      </c>
      <c r="C234" s="104" t="s">
        <v>107</v>
      </c>
      <c r="D234" s="109">
        <f t="shared" si="7"/>
        <v>1.31</v>
      </c>
      <c r="E234" s="28">
        <v>4.54</v>
      </c>
      <c r="F234" s="79">
        <v>31796.600000000002</v>
      </c>
      <c r="G234" s="141">
        <v>0.4</v>
      </c>
      <c r="H234" s="79">
        <f>ROUND((D234*F234*G234),2)</f>
        <v>16661.419999999998</v>
      </c>
      <c r="I234"/>
      <c r="J234"/>
      <c r="K234"/>
      <c r="L234"/>
      <c r="M234"/>
      <c r="N234"/>
      <c r="O234"/>
      <c r="P234"/>
      <c r="Q234"/>
      <c r="R234"/>
    </row>
    <row r="235" spans="1:18" x14ac:dyDescent="0.25">
      <c r="A235" s="30">
        <v>1</v>
      </c>
      <c r="B235" s="131" t="s">
        <v>97</v>
      </c>
      <c r="C235" s="138" t="s">
        <v>69</v>
      </c>
      <c r="D235" s="133">
        <f t="shared" si="7"/>
        <v>2.82</v>
      </c>
      <c r="E235" s="134">
        <v>9.74</v>
      </c>
      <c r="F235" s="79">
        <v>491.2</v>
      </c>
      <c r="G235" s="139">
        <v>1</v>
      </c>
      <c r="H235" s="136">
        <f>ROUND((D235*F235*G235),2)</f>
        <v>1385.18</v>
      </c>
      <c r="I235"/>
      <c r="J235"/>
      <c r="K235"/>
      <c r="L235"/>
      <c r="M235"/>
      <c r="N235"/>
      <c r="O235"/>
      <c r="P235"/>
      <c r="Q235"/>
      <c r="R235"/>
    </row>
    <row r="236" spans="1:18" x14ac:dyDescent="0.25">
      <c r="A236" s="30">
        <v>2</v>
      </c>
      <c r="B236" s="131" t="s">
        <v>102</v>
      </c>
      <c r="C236" s="138" t="s">
        <v>95</v>
      </c>
      <c r="D236" s="133">
        <f t="shared" si="7"/>
        <v>22.33</v>
      </c>
      <c r="E236" s="134">
        <v>77.099999999999994</v>
      </c>
      <c r="F236" s="110">
        <v>137</v>
      </c>
      <c r="G236" s="139">
        <v>2</v>
      </c>
      <c r="H236" s="136">
        <f t="shared" si="6"/>
        <v>6118.42</v>
      </c>
      <c r="I236"/>
      <c r="J236"/>
      <c r="K236"/>
      <c r="L236"/>
      <c r="M236"/>
      <c r="N236"/>
      <c r="O236"/>
      <c r="P236"/>
      <c r="Q236"/>
      <c r="R236"/>
    </row>
    <row r="237" spans="1:18" ht="27.75" customHeight="1" x14ac:dyDescent="0.25">
      <c r="A237" s="30" t="s">
        <v>94</v>
      </c>
      <c r="B237" s="19" t="s">
        <v>103</v>
      </c>
      <c r="C237" s="29" t="s">
        <v>65</v>
      </c>
      <c r="D237" s="29">
        <f t="shared" si="7"/>
        <v>22.33</v>
      </c>
      <c r="E237" s="28">
        <v>77.099999999999994</v>
      </c>
      <c r="F237" s="102">
        <v>75</v>
      </c>
      <c r="G237" s="103">
        <v>1</v>
      </c>
      <c r="H237" s="83">
        <f t="shared" si="6"/>
        <v>1674.75</v>
      </c>
      <c r="I237" t="s">
        <v>184</v>
      </c>
      <c r="J237"/>
      <c r="K237"/>
      <c r="L237"/>
      <c r="M237"/>
      <c r="N237"/>
      <c r="O237"/>
      <c r="P237"/>
      <c r="Q237"/>
      <c r="R237"/>
    </row>
    <row r="238" spans="1:18" ht="14.25" customHeight="1" x14ac:dyDescent="0.25">
      <c r="A238" s="49" t="s">
        <v>166</v>
      </c>
      <c r="B238" s="59" t="s">
        <v>139</v>
      </c>
      <c r="C238" s="57"/>
      <c r="D238" s="57"/>
      <c r="E238" s="57"/>
      <c r="F238" s="82"/>
      <c r="G238" s="60"/>
      <c r="H238" s="82"/>
      <c r="I238" s="3"/>
    </row>
    <row r="239" spans="1:18" ht="16.5" hidden="1" customHeight="1" x14ac:dyDescent="0.25">
      <c r="A239" s="30">
        <v>1</v>
      </c>
      <c r="B239" s="22" t="s">
        <v>135</v>
      </c>
      <c r="C239" s="23" t="s">
        <v>56</v>
      </c>
      <c r="D239" s="23">
        <v>114.84</v>
      </c>
      <c r="E239" s="99">
        <v>379.8</v>
      </c>
      <c r="F239" s="94">
        <v>0</v>
      </c>
      <c r="G239" s="100">
        <v>0</v>
      </c>
      <c r="H239" s="94">
        <f>ROUND((E239*F239*G239/4),2)</f>
        <v>0</v>
      </c>
      <c r="I239" s="3"/>
    </row>
    <row r="240" spans="1:18" ht="18" hidden="1" customHeight="1" x14ac:dyDescent="0.25">
      <c r="A240" s="30">
        <v>2</v>
      </c>
      <c r="B240" s="22" t="s">
        <v>136</v>
      </c>
      <c r="C240" s="23" t="s">
        <v>137</v>
      </c>
      <c r="D240" s="23">
        <v>48.25</v>
      </c>
      <c r="E240" s="99">
        <v>159.58000000000001</v>
      </c>
      <c r="F240" s="94">
        <v>278.48</v>
      </c>
      <c r="G240" s="100">
        <v>0</v>
      </c>
      <c r="H240" s="94">
        <f>ROUND((D240*F240*G240),2)</f>
        <v>0</v>
      </c>
      <c r="I240" s="3"/>
    </row>
    <row r="241" spans="1:12" ht="18" hidden="1" customHeight="1" x14ac:dyDescent="0.25">
      <c r="A241" s="30">
        <v>3</v>
      </c>
      <c r="B241" s="22" t="s">
        <v>160</v>
      </c>
      <c r="C241" s="23" t="s">
        <v>56</v>
      </c>
      <c r="D241" s="23">
        <v>1.28</v>
      </c>
      <c r="E241" s="99">
        <v>4.22</v>
      </c>
      <c r="F241" s="101">
        <v>0</v>
      </c>
      <c r="G241" s="100">
        <v>0</v>
      </c>
      <c r="H241" s="94">
        <f t="shared" ref="H241:H245" si="8">ROUND((D241*F241*G241),2)</f>
        <v>0</v>
      </c>
      <c r="I241" s="3"/>
    </row>
    <row r="242" spans="1:12" ht="18" hidden="1" customHeight="1" x14ac:dyDescent="0.25">
      <c r="A242" s="30">
        <v>4</v>
      </c>
      <c r="B242" s="22" t="s">
        <v>138</v>
      </c>
      <c r="C242" s="23" t="s">
        <v>56</v>
      </c>
      <c r="D242" s="23">
        <v>0.8</v>
      </c>
      <c r="E242" s="99">
        <v>2.64</v>
      </c>
      <c r="F242" s="101">
        <v>19885</v>
      </c>
      <c r="G242" s="100">
        <v>0</v>
      </c>
      <c r="H242" s="94">
        <f t="shared" si="8"/>
        <v>0</v>
      </c>
      <c r="I242" s="3"/>
    </row>
    <row r="243" spans="1:12" ht="18" hidden="1" customHeight="1" x14ac:dyDescent="0.25">
      <c r="A243" s="30">
        <v>5</v>
      </c>
      <c r="B243" s="22" t="s">
        <v>161</v>
      </c>
      <c r="C243" s="23" t="s">
        <v>56</v>
      </c>
      <c r="D243" s="23">
        <v>0.32</v>
      </c>
      <c r="E243" s="99">
        <v>1.06</v>
      </c>
      <c r="F243" s="101">
        <f>7795+168</f>
        <v>7963</v>
      </c>
      <c r="G243" s="100">
        <v>0</v>
      </c>
      <c r="H243" s="94">
        <f t="shared" si="8"/>
        <v>0</v>
      </c>
      <c r="I243" s="3"/>
    </row>
    <row r="244" spans="1:12" ht="18" hidden="1" customHeight="1" x14ac:dyDescent="0.25">
      <c r="A244" s="30">
        <v>6</v>
      </c>
      <c r="B244" s="22" t="s">
        <v>139</v>
      </c>
      <c r="C244" s="23" t="s">
        <v>34</v>
      </c>
      <c r="D244" s="23">
        <v>121.15</v>
      </c>
      <c r="E244" s="99">
        <v>400.69</v>
      </c>
      <c r="F244" s="94">
        <v>0</v>
      </c>
      <c r="G244" s="100">
        <v>0</v>
      </c>
      <c r="H244" s="94">
        <f t="shared" si="8"/>
        <v>0</v>
      </c>
      <c r="I244" s="3"/>
    </row>
    <row r="245" spans="1:12" ht="18" hidden="1" customHeight="1" x14ac:dyDescent="0.25">
      <c r="A245" s="30">
        <v>7</v>
      </c>
      <c r="B245" s="22" t="s">
        <v>140</v>
      </c>
      <c r="C245" s="23" t="s">
        <v>56</v>
      </c>
      <c r="D245" s="23">
        <v>38.28</v>
      </c>
      <c r="E245" s="99">
        <v>126.6</v>
      </c>
      <c r="F245" s="101">
        <v>0</v>
      </c>
      <c r="G245" s="100">
        <v>0</v>
      </c>
      <c r="H245" s="94">
        <f t="shared" si="8"/>
        <v>0</v>
      </c>
      <c r="I245" s="10"/>
    </row>
    <row r="246" spans="1:12" ht="25.5" customHeight="1" x14ac:dyDescent="0.25">
      <c r="A246" s="49" t="s">
        <v>167</v>
      </c>
      <c r="B246" s="56" t="s">
        <v>162</v>
      </c>
      <c r="C246" s="57"/>
      <c r="D246" s="57"/>
      <c r="E246" s="91"/>
      <c r="F246" s="84"/>
      <c r="G246" s="58"/>
      <c r="H246" s="84"/>
      <c r="I246" s="3"/>
    </row>
    <row r="247" spans="1:12" ht="18" hidden="1" customHeight="1" x14ac:dyDescent="0.25">
      <c r="A247" s="30">
        <v>1</v>
      </c>
      <c r="B247" s="98" t="s">
        <v>141</v>
      </c>
      <c r="C247" s="95" t="s">
        <v>170</v>
      </c>
      <c r="D247" s="95"/>
      <c r="E247" s="99">
        <v>1.84</v>
      </c>
      <c r="F247" s="94">
        <v>13606.88</v>
      </c>
      <c r="G247" s="100">
        <v>0</v>
      </c>
      <c r="H247" s="94">
        <f>ROUND((E247*F247*G247),2)</f>
        <v>0</v>
      </c>
      <c r="I247" s="3"/>
      <c r="J247" s="65"/>
      <c r="K247" s="33"/>
      <c r="L247" s="33"/>
    </row>
    <row r="248" spans="1:12" ht="18" hidden="1" customHeight="1" x14ac:dyDescent="0.25">
      <c r="A248" s="30">
        <v>2</v>
      </c>
      <c r="B248" s="98" t="s">
        <v>142</v>
      </c>
      <c r="C248" s="95" t="s">
        <v>170</v>
      </c>
      <c r="D248" s="95"/>
      <c r="E248" s="99">
        <v>1.84</v>
      </c>
      <c r="F248" s="94">
        <v>8001.93</v>
      </c>
      <c r="G248" s="100">
        <v>0</v>
      </c>
      <c r="H248" s="94">
        <f t="shared" ref="H248:H269" si="9">ROUND((E248*F248*G248),2)</f>
        <v>0</v>
      </c>
      <c r="I248" s="3"/>
      <c r="K248" s="33"/>
      <c r="L248" s="33"/>
    </row>
    <row r="249" spans="1:12" ht="18" hidden="1" customHeight="1" x14ac:dyDescent="0.25">
      <c r="A249" s="30">
        <v>3</v>
      </c>
      <c r="B249" s="98" t="s">
        <v>143</v>
      </c>
      <c r="C249" s="95" t="s">
        <v>170</v>
      </c>
      <c r="D249" s="95"/>
      <c r="E249" s="99">
        <v>0.64</v>
      </c>
      <c r="F249" s="94">
        <v>21608.81</v>
      </c>
      <c r="G249" s="95">
        <v>0</v>
      </c>
      <c r="H249" s="94">
        <f t="shared" si="9"/>
        <v>0</v>
      </c>
      <c r="I249" s="3"/>
    </row>
    <row r="250" spans="1:12" ht="18" hidden="1" customHeight="1" x14ac:dyDescent="0.25">
      <c r="A250" s="30">
        <v>4</v>
      </c>
      <c r="B250" s="98" t="s">
        <v>144</v>
      </c>
      <c r="C250" s="95" t="s">
        <v>170</v>
      </c>
      <c r="D250" s="95"/>
      <c r="E250" s="99">
        <v>1.84</v>
      </c>
      <c r="F250" s="94">
        <v>7375.88</v>
      </c>
      <c r="G250" s="100">
        <v>0</v>
      </c>
      <c r="H250" s="94">
        <f t="shared" si="9"/>
        <v>0</v>
      </c>
      <c r="I250" s="3"/>
    </row>
    <row r="251" spans="1:12" ht="18" hidden="1" customHeight="1" x14ac:dyDescent="0.25">
      <c r="A251" s="30">
        <v>5</v>
      </c>
      <c r="B251" s="98" t="s">
        <v>143</v>
      </c>
      <c r="C251" s="95" t="s">
        <v>170</v>
      </c>
      <c r="D251" s="95"/>
      <c r="E251" s="99">
        <v>0.64</v>
      </c>
      <c r="F251" s="94">
        <v>7375.88</v>
      </c>
      <c r="G251" s="100">
        <v>0</v>
      </c>
      <c r="H251" s="94">
        <f t="shared" si="9"/>
        <v>0</v>
      </c>
      <c r="I251" s="3"/>
    </row>
    <row r="252" spans="1:12" ht="18" hidden="1" customHeight="1" x14ac:dyDescent="0.25">
      <c r="A252" s="30">
        <v>6</v>
      </c>
      <c r="B252" s="98" t="s">
        <v>145</v>
      </c>
      <c r="C252" s="95" t="s">
        <v>170</v>
      </c>
      <c r="D252" s="95"/>
      <c r="E252" s="99">
        <v>1.68</v>
      </c>
      <c r="F252" s="94">
        <v>2614.35</v>
      </c>
      <c r="G252" s="100">
        <v>0</v>
      </c>
      <c r="H252" s="94">
        <f t="shared" si="9"/>
        <v>0</v>
      </c>
      <c r="I252" s="3"/>
      <c r="J252" s="33"/>
      <c r="K252" s="33"/>
    </row>
    <row r="253" spans="1:12" ht="18" hidden="1" customHeight="1" x14ac:dyDescent="0.25">
      <c r="A253" s="30">
        <v>7</v>
      </c>
      <c r="B253" s="22" t="s">
        <v>172</v>
      </c>
      <c r="C253" s="95" t="s">
        <v>170</v>
      </c>
      <c r="D253" s="95"/>
      <c r="E253" s="99">
        <v>0.71</v>
      </c>
      <c r="F253" s="94">
        <v>2614.35</v>
      </c>
      <c r="G253" s="100">
        <v>0</v>
      </c>
      <c r="H253" s="94">
        <f t="shared" si="9"/>
        <v>0</v>
      </c>
      <c r="I253" s="3"/>
    </row>
    <row r="254" spans="1:12" ht="18" hidden="1" customHeight="1" x14ac:dyDescent="0.25">
      <c r="A254" s="30">
        <v>8</v>
      </c>
      <c r="B254" s="98" t="s">
        <v>146</v>
      </c>
      <c r="C254" s="95" t="s">
        <v>170</v>
      </c>
      <c r="D254" s="95"/>
      <c r="E254" s="99">
        <v>1.68</v>
      </c>
      <c r="F254" s="94">
        <v>176.58</v>
      </c>
      <c r="G254" s="100">
        <v>0</v>
      </c>
      <c r="H254" s="94">
        <f t="shared" si="9"/>
        <v>0</v>
      </c>
      <c r="I254" s="3"/>
    </row>
    <row r="255" spans="1:12" ht="18" hidden="1" customHeight="1" x14ac:dyDescent="0.25">
      <c r="A255" s="30">
        <v>9</v>
      </c>
      <c r="B255" s="22" t="s">
        <v>172</v>
      </c>
      <c r="C255" s="95" t="s">
        <v>170</v>
      </c>
      <c r="D255" s="95"/>
      <c r="E255" s="99">
        <v>0.71</v>
      </c>
      <c r="F255" s="94">
        <v>176.58</v>
      </c>
      <c r="G255" s="100">
        <v>0</v>
      </c>
      <c r="H255" s="94">
        <f t="shared" si="9"/>
        <v>0</v>
      </c>
      <c r="I255" s="3"/>
    </row>
    <row r="256" spans="1:12" ht="18" hidden="1" customHeight="1" x14ac:dyDescent="0.25">
      <c r="A256" s="30">
        <v>10</v>
      </c>
      <c r="B256" s="98" t="s">
        <v>149</v>
      </c>
      <c r="C256" s="95" t="s">
        <v>170</v>
      </c>
      <c r="D256" s="95"/>
      <c r="E256" s="99">
        <v>1.84</v>
      </c>
      <c r="F256" s="94">
        <v>289.55</v>
      </c>
      <c r="G256" s="100">
        <v>0</v>
      </c>
      <c r="H256" s="94">
        <f t="shared" si="9"/>
        <v>0</v>
      </c>
      <c r="I256" s="3"/>
    </row>
    <row r="257" spans="1:12" ht="18" hidden="1" customHeight="1" x14ac:dyDescent="0.25">
      <c r="A257" s="30">
        <v>11</v>
      </c>
      <c r="B257" s="98" t="s">
        <v>143</v>
      </c>
      <c r="C257" s="95" t="s">
        <v>170</v>
      </c>
      <c r="D257" s="95"/>
      <c r="E257" s="99">
        <v>0.64</v>
      </c>
      <c r="F257" s="94">
        <v>289.55</v>
      </c>
      <c r="G257" s="100">
        <v>0</v>
      </c>
      <c r="H257" s="94">
        <f t="shared" si="9"/>
        <v>0</v>
      </c>
      <c r="I257" s="3"/>
    </row>
    <row r="258" spans="1:12" ht="18" hidden="1" customHeight="1" x14ac:dyDescent="0.25">
      <c r="A258" s="30">
        <v>12</v>
      </c>
      <c r="B258" s="98" t="s">
        <v>147</v>
      </c>
      <c r="C258" s="95" t="s">
        <v>69</v>
      </c>
      <c r="D258" s="95"/>
      <c r="E258" s="99">
        <v>9.33</v>
      </c>
      <c r="F258" s="94">
        <v>101.2</v>
      </c>
      <c r="G258" s="100">
        <v>0</v>
      </c>
      <c r="H258" s="94">
        <f t="shared" si="9"/>
        <v>0</v>
      </c>
      <c r="I258" s="3"/>
    </row>
    <row r="259" spans="1:12" ht="18" hidden="1" customHeight="1" x14ac:dyDescent="0.25">
      <c r="A259" s="30">
        <v>13</v>
      </c>
      <c r="B259" s="98" t="s">
        <v>148</v>
      </c>
      <c r="C259" s="95" t="s">
        <v>95</v>
      </c>
      <c r="D259" s="95"/>
      <c r="E259" s="99">
        <v>73.849999999999994</v>
      </c>
      <c r="F259" s="94">
        <v>55.2</v>
      </c>
      <c r="G259" s="100">
        <v>0</v>
      </c>
      <c r="H259" s="94">
        <f t="shared" si="9"/>
        <v>0</v>
      </c>
      <c r="I259" s="3"/>
    </row>
    <row r="260" spans="1:12" ht="18" hidden="1" customHeight="1" x14ac:dyDescent="0.25">
      <c r="A260" s="30">
        <v>14</v>
      </c>
      <c r="B260" s="22" t="s">
        <v>150</v>
      </c>
      <c r="C260" s="23" t="s">
        <v>105</v>
      </c>
      <c r="D260" s="23"/>
      <c r="E260" s="99">
        <v>10.94</v>
      </c>
      <c r="F260" s="80">
        <v>0</v>
      </c>
      <c r="G260" s="25">
        <v>0</v>
      </c>
      <c r="H260" s="80">
        <f t="shared" si="9"/>
        <v>0</v>
      </c>
      <c r="I260" s="3"/>
    </row>
    <row r="261" spans="1:12" ht="18" hidden="1" customHeight="1" x14ac:dyDescent="0.25">
      <c r="A261" s="30">
        <v>15</v>
      </c>
      <c r="B261" s="22" t="s">
        <v>151</v>
      </c>
      <c r="C261" s="23" t="s">
        <v>137</v>
      </c>
      <c r="D261" s="23"/>
      <c r="E261" s="99">
        <v>10.06</v>
      </c>
      <c r="F261" s="80">
        <v>0</v>
      </c>
      <c r="G261" s="25">
        <v>0</v>
      </c>
      <c r="H261" s="80">
        <f t="shared" si="9"/>
        <v>0</v>
      </c>
      <c r="I261" s="3"/>
    </row>
    <row r="262" spans="1:12" ht="18" hidden="1" customHeight="1" x14ac:dyDescent="0.25">
      <c r="A262" s="30">
        <v>16</v>
      </c>
      <c r="B262" s="22" t="s">
        <v>152</v>
      </c>
      <c r="C262" s="23" t="s">
        <v>105</v>
      </c>
      <c r="D262" s="23"/>
      <c r="E262" s="99">
        <v>16.600000000000001</v>
      </c>
      <c r="F262" s="80">
        <v>0</v>
      </c>
      <c r="G262" s="25">
        <v>0</v>
      </c>
      <c r="H262" s="80">
        <f t="shared" si="9"/>
        <v>0</v>
      </c>
      <c r="I262" s="3"/>
    </row>
    <row r="263" spans="1:12" ht="18" hidden="1" customHeight="1" x14ac:dyDescent="0.25">
      <c r="A263" s="30">
        <v>17</v>
      </c>
      <c r="B263" s="22" t="s">
        <v>153</v>
      </c>
      <c r="C263" s="23" t="s">
        <v>105</v>
      </c>
      <c r="D263" s="23"/>
      <c r="E263" s="99">
        <v>4.82</v>
      </c>
      <c r="F263" s="80">
        <v>0</v>
      </c>
      <c r="G263" s="25">
        <v>0</v>
      </c>
      <c r="H263" s="80">
        <f t="shared" si="9"/>
        <v>0</v>
      </c>
      <c r="I263" s="3"/>
    </row>
    <row r="264" spans="1:12" ht="18" hidden="1" customHeight="1" x14ac:dyDescent="0.25">
      <c r="A264" s="30">
        <v>18</v>
      </c>
      <c r="B264" s="22" t="s">
        <v>154</v>
      </c>
      <c r="C264" s="23" t="s">
        <v>105</v>
      </c>
      <c r="D264" s="23"/>
      <c r="E264" s="99">
        <v>107.61</v>
      </c>
      <c r="F264" s="80">
        <v>0</v>
      </c>
      <c r="G264" s="25">
        <v>0</v>
      </c>
      <c r="H264" s="80">
        <f t="shared" si="9"/>
        <v>0</v>
      </c>
      <c r="I264" s="3"/>
    </row>
    <row r="265" spans="1:12" ht="18" hidden="1" customHeight="1" x14ac:dyDescent="0.25">
      <c r="A265" s="30">
        <v>19</v>
      </c>
      <c r="B265" s="22" t="s">
        <v>155</v>
      </c>
      <c r="C265" s="23" t="s">
        <v>34</v>
      </c>
      <c r="D265" s="23"/>
      <c r="E265" s="99">
        <v>11.3</v>
      </c>
      <c r="F265" s="80">
        <v>55.36</v>
      </c>
      <c r="G265" s="23">
        <v>0</v>
      </c>
      <c r="H265" s="80">
        <f t="shared" si="9"/>
        <v>0</v>
      </c>
      <c r="I265" s="3"/>
      <c r="K265" s="33"/>
    </row>
    <row r="266" spans="1:12" ht="18" hidden="1" customHeight="1" x14ac:dyDescent="0.25">
      <c r="A266" s="30">
        <v>20</v>
      </c>
      <c r="B266" s="22" t="s">
        <v>156</v>
      </c>
      <c r="C266" s="23" t="s">
        <v>34</v>
      </c>
      <c r="D266" s="23"/>
      <c r="E266" s="99">
        <v>15.26</v>
      </c>
      <c r="F266" s="80">
        <v>55.36</v>
      </c>
      <c r="G266" s="23">
        <v>0</v>
      </c>
      <c r="H266" s="80">
        <f t="shared" si="9"/>
        <v>0</v>
      </c>
      <c r="I266" s="3"/>
    </row>
    <row r="267" spans="1:12" ht="18" hidden="1" customHeight="1" x14ac:dyDescent="0.25">
      <c r="A267" s="30">
        <v>22</v>
      </c>
      <c r="B267" s="22" t="s">
        <v>157</v>
      </c>
      <c r="C267" s="23" t="s">
        <v>34</v>
      </c>
      <c r="D267" s="23"/>
      <c r="E267" s="99">
        <v>0.91</v>
      </c>
      <c r="F267" s="80">
        <v>55.36</v>
      </c>
      <c r="G267" s="23">
        <v>0</v>
      </c>
      <c r="H267" s="80">
        <f t="shared" si="9"/>
        <v>0</v>
      </c>
      <c r="I267" s="3"/>
    </row>
    <row r="268" spans="1:12" ht="18" hidden="1" customHeight="1" x14ac:dyDescent="0.25">
      <c r="A268" s="30">
        <v>23</v>
      </c>
      <c r="B268" s="22" t="s">
        <v>158</v>
      </c>
      <c r="C268" s="23" t="s">
        <v>34</v>
      </c>
      <c r="D268" s="23"/>
      <c r="E268" s="99">
        <v>14.66</v>
      </c>
      <c r="F268" s="80">
        <v>55.36</v>
      </c>
      <c r="G268" s="23">
        <v>0</v>
      </c>
      <c r="H268" s="80">
        <f t="shared" si="9"/>
        <v>0</v>
      </c>
      <c r="I268" s="3"/>
    </row>
    <row r="269" spans="1:12" ht="18" hidden="1" customHeight="1" x14ac:dyDescent="0.25">
      <c r="A269" s="30">
        <v>24</v>
      </c>
      <c r="B269" s="22" t="s">
        <v>159</v>
      </c>
      <c r="C269" s="23" t="s">
        <v>34</v>
      </c>
      <c r="D269" s="23"/>
      <c r="E269" s="99">
        <v>72.8</v>
      </c>
      <c r="F269" s="80">
        <v>55.36</v>
      </c>
      <c r="G269" s="23">
        <v>0</v>
      </c>
      <c r="H269" s="80">
        <f t="shared" si="9"/>
        <v>0</v>
      </c>
      <c r="I269" s="3"/>
    </row>
    <row r="270" spans="1:12" ht="26.25" customHeight="1" x14ac:dyDescent="0.25">
      <c r="A270" s="73">
        <v>25</v>
      </c>
      <c r="B270" s="77" t="s">
        <v>165</v>
      </c>
      <c r="C270" s="74"/>
      <c r="D270" s="74"/>
      <c r="E270" s="75"/>
      <c r="F270" s="76"/>
      <c r="G270" s="76"/>
      <c r="H270" s="79"/>
      <c r="I270" s="3"/>
      <c r="J270" s="3"/>
      <c r="K270" s="92"/>
      <c r="L270" s="3"/>
    </row>
    <row r="271" spans="1:12" x14ac:dyDescent="0.25">
      <c r="A271" s="73"/>
      <c r="B271" s="147" t="s">
        <v>70</v>
      </c>
      <c r="C271" s="119" t="s">
        <v>71</v>
      </c>
      <c r="D271" s="119">
        <v>0.75</v>
      </c>
      <c r="E271" s="123">
        <v>2.59</v>
      </c>
      <c r="F271" s="120">
        <v>526</v>
      </c>
      <c r="G271" s="121">
        <v>11</v>
      </c>
      <c r="H271" s="120">
        <f>4339.5*-0.05</f>
        <v>-216.97500000000002</v>
      </c>
      <c r="I271" s="142" t="s">
        <v>185</v>
      </c>
      <c r="J271" s="3"/>
      <c r="K271" s="8"/>
      <c r="L271" s="3"/>
    </row>
    <row r="272" spans="1:12" ht="15" customHeight="1" x14ac:dyDescent="0.25">
      <c r="A272" s="73"/>
      <c r="B272" s="147" t="s">
        <v>76</v>
      </c>
      <c r="C272" s="119" t="s">
        <v>34</v>
      </c>
      <c r="D272" s="119">
        <v>0.75</v>
      </c>
      <c r="E272" s="123">
        <v>2.59</v>
      </c>
      <c r="F272" s="120">
        <v>1354.73</v>
      </c>
      <c r="G272" s="121">
        <v>1</v>
      </c>
      <c r="H272" s="120">
        <f>-D272*F272*G272</f>
        <v>-1016.0475</v>
      </c>
      <c r="I272" s="142" t="s">
        <v>186</v>
      </c>
      <c r="J272" s="3"/>
      <c r="K272" s="8"/>
      <c r="L272" s="3"/>
    </row>
    <row r="273" spans="1:13" ht="25.5" x14ac:dyDescent="0.25">
      <c r="A273" s="73"/>
      <c r="B273" s="147" t="s">
        <v>134</v>
      </c>
      <c r="C273" s="119" t="s">
        <v>34</v>
      </c>
      <c r="D273" s="119">
        <v>0.54</v>
      </c>
      <c r="E273" s="123">
        <v>1.86</v>
      </c>
      <c r="F273" s="120">
        <v>4130.29</v>
      </c>
      <c r="G273" s="121">
        <v>4</v>
      </c>
      <c r="H273" s="120">
        <f>8921.43*-0.05</f>
        <v>-446.07150000000001</v>
      </c>
      <c r="I273" s="142" t="s">
        <v>185</v>
      </c>
      <c r="J273" s="3"/>
      <c r="K273" s="8"/>
      <c r="L273" s="3"/>
    </row>
    <row r="274" spans="1:13" ht="25.5" x14ac:dyDescent="0.25">
      <c r="A274" s="73"/>
      <c r="B274" s="147" t="s">
        <v>92</v>
      </c>
      <c r="C274" s="119" t="s">
        <v>34</v>
      </c>
      <c r="D274" s="119">
        <v>0.02</v>
      </c>
      <c r="E274" s="123">
        <v>0.08</v>
      </c>
      <c r="F274" s="120">
        <v>7375.88</v>
      </c>
      <c r="G274" s="121">
        <v>9</v>
      </c>
      <c r="H274" s="120">
        <f>1327.66*-0.05</f>
        <v>-66.38300000000001</v>
      </c>
      <c r="I274" s="142" t="s">
        <v>185</v>
      </c>
      <c r="J274" s="3"/>
      <c r="K274" s="97"/>
      <c r="L274" s="3"/>
    </row>
    <row r="275" spans="1:13" ht="25.5" x14ac:dyDescent="0.25">
      <c r="A275" s="73"/>
      <c r="B275" s="148" t="s">
        <v>10</v>
      </c>
      <c r="C275" s="119" t="s">
        <v>34</v>
      </c>
      <c r="D275" s="119">
        <v>0.75</v>
      </c>
      <c r="E275" s="123">
        <v>2.59</v>
      </c>
      <c r="F275" s="120">
        <v>9551.2800000000007</v>
      </c>
      <c r="G275" s="121">
        <v>1</v>
      </c>
      <c r="H275" s="120">
        <f>-D275*F275*G275</f>
        <v>-7163.4600000000009</v>
      </c>
      <c r="I275" s="142" t="s">
        <v>186</v>
      </c>
      <c r="J275" s="3"/>
      <c r="K275" s="97"/>
      <c r="L275" s="3"/>
    </row>
    <row r="276" spans="1:13" ht="13.5" customHeight="1" x14ac:dyDescent="0.25">
      <c r="A276" s="73"/>
      <c r="B276" s="148" t="s">
        <v>188</v>
      </c>
      <c r="C276" s="16" t="s">
        <v>34</v>
      </c>
      <c r="D276" s="16">
        <v>2.4300000000000002</v>
      </c>
      <c r="E276" s="124">
        <v>8.4</v>
      </c>
      <c r="F276" s="125">
        <v>79.59</v>
      </c>
      <c r="G276" s="126">
        <v>1</v>
      </c>
      <c r="H276" s="120">
        <f>-D276*F276*G276</f>
        <v>-193.40370000000001</v>
      </c>
      <c r="I276" s="122" t="s">
        <v>186</v>
      </c>
      <c r="J276" s="3"/>
      <c r="K276" s="97"/>
      <c r="L276" s="3"/>
    </row>
    <row r="277" spans="1:13" x14ac:dyDescent="0.25">
      <c r="A277" s="73"/>
      <c r="B277" s="148" t="s">
        <v>27</v>
      </c>
      <c r="C277" s="16" t="s">
        <v>34</v>
      </c>
      <c r="D277" s="16">
        <v>1.62</v>
      </c>
      <c r="E277" s="124">
        <v>5.61</v>
      </c>
      <c r="F277" s="125">
        <v>1805.8</v>
      </c>
      <c r="G277" s="149">
        <v>1.5</v>
      </c>
      <c r="H277" s="125">
        <f>-D277*F277*G277</f>
        <v>-4388.0940000000001</v>
      </c>
      <c r="I277" s="143" t="s">
        <v>187</v>
      </c>
      <c r="J277" s="3"/>
      <c r="K277" s="97"/>
      <c r="L277" s="3"/>
    </row>
    <row r="278" spans="1:13" x14ac:dyDescent="0.25">
      <c r="A278" s="73"/>
      <c r="B278" s="148" t="s">
        <v>101</v>
      </c>
      <c r="C278" s="23" t="s">
        <v>34</v>
      </c>
      <c r="D278" s="23">
        <v>1.37</v>
      </c>
      <c r="E278" s="99">
        <v>4.7300000000000004</v>
      </c>
      <c r="F278" s="80">
        <v>769.49</v>
      </c>
      <c r="G278" s="150">
        <v>1.5</v>
      </c>
      <c r="H278" s="125">
        <f t="shared" ref="H278:H279" si="10">-D278*F278*G278</f>
        <v>-1581.3019500000003</v>
      </c>
      <c r="I278" s="143" t="s">
        <v>187</v>
      </c>
      <c r="J278" s="3"/>
      <c r="K278" s="97"/>
      <c r="L278" s="3"/>
    </row>
    <row r="279" spans="1:13" ht="25.5" x14ac:dyDescent="0.25">
      <c r="A279" s="73"/>
      <c r="B279" s="148" t="s">
        <v>31</v>
      </c>
      <c r="C279" s="23" t="s">
        <v>34</v>
      </c>
      <c r="D279" s="23">
        <v>1.08</v>
      </c>
      <c r="E279" s="99">
        <v>3.74</v>
      </c>
      <c r="F279" s="80">
        <v>997.27</v>
      </c>
      <c r="G279" s="150">
        <v>1.5</v>
      </c>
      <c r="H279" s="125">
        <f t="shared" si="10"/>
        <v>-1615.5774000000001</v>
      </c>
      <c r="I279" s="143" t="s">
        <v>187</v>
      </c>
      <c r="J279" s="3"/>
      <c r="K279" s="97"/>
      <c r="L279" s="3"/>
    </row>
    <row r="280" spans="1:13" x14ac:dyDescent="0.25">
      <c r="A280" s="73"/>
      <c r="B280" s="22"/>
      <c r="C280" s="23"/>
      <c r="D280" s="23"/>
      <c r="E280" s="99"/>
      <c r="F280" s="80"/>
      <c r="G280" s="25"/>
      <c r="H280" s="107"/>
      <c r="I280" s="13"/>
      <c r="J280" s="3"/>
      <c r="K280" s="97"/>
      <c r="L280" s="3"/>
    </row>
    <row r="281" spans="1:13" ht="15" customHeight="1" x14ac:dyDescent="0.25">
      <c r="A281" s="73"/>
      <c r="B281" s="98"/>
      <c r="C281" s="95"/>
      <c r="D281" s="95"/>
      <c r="E281" s="99"/>
      <c r="F281" s="94"/>
      <c r="G281" s="100"/>
      <c r="H281" s="94"/>
      <c r="I281" s="1"/>
      <c r="J281" s="3"/>
      <c r="K281" s="97"/>
      <c r="L281" s="3"/>
    </row>
    <row r="282" spans="1:13" ht="15" customHeight="1" x14ac:dyDescent="0.25">
      <c r="A282" s="73"/>
      <c r="B282" s="98"/>
      <c r="C282" s="95"/>
      <c r="D282" s="95"/>
      <c r="E282" s="99"/>
      <c r="F282" s="94"/>
      <c r="G282" s="100"/>
      <c r="H282" s="94"/>
      <c r="I282" s="1"/>
      <c r="J282" s="3"/>
      <c r="K282" s="97"/>
      <c r="L282" s="3"/>
    </row>
    <row r="283" spans="1:13" ht="15" customHeight="1" x14ac:dyDescent="0.25">
      <c r="A283" s="73"/>
      <c r="B283" s="19"/>
      <c r="C283" s="20"/>
      <c r="D283" s="20"/>
      <c r="E283" s="29"/>
      <c r="F283" s="79"/>
      <c r="G283" s="21"/>
      <c r="H283" s="79"/>
      <c r="I283" s="13"/>
      <c r="J283" s="3"/>
      <c r="K283" s="97"/>
      <c r="L283" s="3"/>
    </row>
    <row r="284" spans="1:13" ht="15" customHeight="1" x14ac:dyDescent="0.25">
      <c r="A284" s="30"/>
      <c r="B284" s="43"/>
      <c r="C284" s="23"/>
      <c r="D284" s="23"/>
      <c r="E284" s="95"/>
      <c r="F284" s="153" t="s">
        <v>7</v>
      </c>
      <c r="G284" s="154"/>
      <c r="H284" s="86">
        <f>ROUND((H27+H40+H41+H42+H43+H279+H278+H44+H45+H52+H65+H66+H155+H67+H80+H81+H82+H95+H96+H97+H98+H99+H242+H243+H100+H101+H112+H113+H114+H122+H123+H125+H138+H139+H140+H152+H153+H154+H158+H159+H160+H161+H162+H166+H167+H168+H169+H170+H171+H174+H181+H182+H189+H190+H197+H204+H211+H212+H219+H220+H221+H222+H223+H281+H234+H235+H236+H237+H224+H225+H231+H232+H233+H239+H240+H241+H244+H245+H247+H248+H249+H250+H251+H252+H253+H254+H255+H256+H257+H258+H259+H262+H263+H264+H265+H266+H267+H268+H269+H272+H282+H273+H274+H275+H277+H276+H47+H48+H49+H50+H51+H271),2)</f>
        <v>224585.35</v>
      </c>
      <c r="I284" s="96"/>
      <c r="J284" s="47"/>
      <c r="K284" s="47"/>
      <c r="L284" s="3"/>
      <c r="M284" s="3"/>
    </row>
    <row r="285" spans="1:13" ht="16.5" customHeight="1" x14ac:dyDescent="0.25">
      <c r="A285" s="30"/>
      <c r="B285" s="22"/>
      <c r="C285" s="31"/>
      <c r="D285" s="31"/>
      <c r="E285" s="95"/>
      <c r="F285" s="155" t="s">
        <v>175</v>
      </c>
      <c r="G285" s="156"/>
      <c r="H285" s="86">
        <f>ROUND((H284*0.21),2)</f>
        <v>47162.92</v>
      </c>
      <c r="I285" s="3"/>
      <c r="J285" s="48"/>
      <c r="K285" s="67"/>
      <c r="L285" s="3"/>
      <c r="M285" s="3"/>
    </row>
    <row r="286" spans="1:13" ht="15" customHeight="1" x14ac:dyDescent="0.25">
      <c r="A286" s="30"/>
      <c r="B286" s="22"/>
      <c r="C286" s="23"/>
      <c r="D286" s="23"/>
      <c r="E286" s="95"/>
      <c r="F286" s="153" t="s">
        <v>98</v>
      </c>
      <c r="G286" s="154"/>
      <c r="H286" s="87">
        <f>ROUND((H284+H285),2)</f>
        <v>271748.27</v>
      </c>
      <c r="I286" s="3"/>
      <c r="J286" s="3"/>
      <c r="K286" s="3"/>
      <c r="L286" s="3"/>
    </row>
    <row r="287" spans="1:13" ht="15" customHeight="1" x14ac:dyDescent="0.25">
      <c r="A287" s="159"/>
      <c r="B287" s="160"/>
      <c r="C287" s="161"/>
      <c r="D287" s="161"/>
      <c r="E287" s="162"/>
      <c r="F287" s="159"/>
      <c r="G287" s="159"/>
      <c r="H287" s="163"/>
      <c r="I287" s="3"/>
      <c r="J287" s="3"/>
      <c r="K287" s="3"/>
      <c r="L287" s="3"/>
    </row>
    <row r="288" spans="1:13" ht="15" customHeight="1" x14ac:dyDescent="0.25">
      <c r="A288" s="159"/>
      <c r="B288" s="160"/>
      <c r="C288" s="161"/>
      <c r="D288" s="161"/>
      <c r="E288" s="162"/>
      <c r="F288" s="159"/>
      <c r="G288" s="159"/>
      <c r="H288" s="163"/>
      <c r="I288" s="3"/>
      <c r="J288" s="3"/>
      <c r="K288" s="3"/>
      <c r="L288" s="3"/>
    </row>
    <row r="289" spans="1:9" x14ac:dyDescent="0.25">
      <c r="A289" s="3"/>
      <c r="B289" s="44"/>
      <c r="C289" s="45"/>
      <c r="D289" s="45"/>
      <c r="E289" s="106"/>
      <c r="F289" s="45"/>
      <c r="G289" s="45"/>
      <c r="H289" s="46"/>
      <c r="I289" s="33"/>
    </row>
    <row r="290" spans="1:9" x14ac:dyDescent="0.25">
      <c r="A290" s="37"/>
      <c r="B290" s="11" t="s">
        <v>99</v>
      </c>
      <c r="C290" s="1" t="s">
        <v>0</v>
      </c>
      <c r="D290" s="1"/>
      <c r="F290" s="1"/>
      <c r="G290" s="1"/>
      <c r="H290" s="1"/>
      <c r="I290" s="38"/>
    </row>
    <row r="291" spans="1:9" x14ac:dyDescent="0.25">
      <c r="A291" s="37"/>
      <c r="B291" s="11"/>
      <c r="C291" s="1" t="s">
        <v>168</v>
      </c>
      <c r="D291" s="1"/>
      <c r="F291" s="1"/>
      <c r="G291" s="1"/>
      <c r="H291" s="1"/>
    </row>
    <row r="292" spans="1:9" x14ac:dyDescent="0.25">
      <c r="A292" s="37"/>
      <c r="B292" s="1"/>
      <c r="C292" s="1" t="s">
        <v>169</v>
      </c>
      <c r="D292" s="1"/>
      <c r="F292" s="1"/>
      <c r="G292" s="1"/>
      <c r="H292" s="1"/>
    </row>
    <row r="293" spans="1:9" x14ac:dyDescent="0.25">
      <c r="A293" s="37"/>
      <c r="B293" s="1"/>
      <c r="C293" s="1"/>
      <c r="D293" s="1"/>
      <c r="F293" s="1"/>
      <c r="G293" s="1"/>
      <c r="H293" s="1"/>
    </row>
    <row r="294" spans="1:9" x14ac:dyDescent="0.25">
      <c r="A294" s="37"/>
      <c r="B294" s="13"/>
      <c r="C294" s="1" t="s">
        <v>121</v>
      </c>
      <c r="D294" s="1"/>
      <c r="F294" s="1"/>
      <c r="G294" s="1"/>
      <c r="H294" s="1"/>
    </row>
    <row r="295" spans="1:9" x14ac:dyDescent="0.25">
      <c r="A295" s="37"/>
      <c r="B295" s="1" t="s">
        <v>100</v>
      </c>
      <c r="C295" s="1" t="s">
        <v>122</v>
      </c>
      <c r="D295" s="1"/>
      <c r="F295" s="1"/>
      <c r="G295" s="1"/>
      <c r="H295" s="1"/>
    </row>
    <row r="296" spans="1:9" x14ac:dyDescent="0.25">
      <c r="A296" s="37"/>
      <c r="B296" s="1"/>
      <c r="C296" s="1" t="s">
        <v>123</v>
      </c>
      <c r="D296" s="1"/>
      <c r="F296" s="1"/>
      <c r="G296" s="1"/>
      <c r="H296" s="1"/>
    </row>
    <row r="297" spans="1:9" x14ac:dyDescent="0.25">
      <c r="A297" s="37"/>
      <c r="B297" s="1"/>
      <c r="C297" s="1"/>
      <c r="D297" s="1"/>
      <c r="F297" s="1"/>
      <c r="G297" s="1"/>
      <c r="H297" s="1"/>
    </row>
    <row r="298" spans="1:9" x14ac:dyDescent="0.25">
      <c r="A298" s="37"/>
      <c r="B298" s="1" t="s">
        <v>171</v>
      </c>
      <c r="C298" s="5" t="s">
        <v>124</v>
      </c>
      <c r="H298" s="1"/>
    </row>
    <row r="299" spans="1:9" x14ac:dyDescent="0.25">
      <c r="A299" s="37"/>
      <c r="B299" s="12"/>
      <c r="H299" s="1"/>
    </row>
    <row r="300" spans="1:9" x14ac:dyDescent="0.25">
      <c r="A300" s="3"/>
      <c r="B300" s="12"/>
      <c r="C300" s="12"/>
      <c r="D300" s="12"/>
      <c r="E300" s="12"/>
      <c r="F300" s="12"/>
      <c r="G300" s="12"/>
      <c r="H300" s="1"/>
    </row>
    <row r="301" spans="1:9" x14ac:dyDescent="0.25">
      <c r="B301" s="12"/>
      <c r="C301" s="12" t="s">
        <v>125</v>
      </c>
      <c r="D301" s="12"/>
      <c r="E301" s="12"/>
      <c r="F301" s="12"/>
      <c r="G301" s="12"/>
      <c r="H301" s="1"/>
    </row>
    <row r="302" spans="1:9" x14ac:dyDescent="0.25">
      <c r="B302" s="12"/>
      <c r="C302" s="12"/>
      <c r="D302" s="12"/>
      <c r="E302" s="12"/>
      <c r="F302" s="12"/>
      <c r="G302" s="12"/>
    </row>
    <row r="303" spans="1:9" x14ac:dyDescent="0.25">
      <c r="B303" s="12"/>
      <c r="C303" s="12"/>
      <c r="D303" s="12"/>
      <c r="E303" s="12"/>
      <c r="F303" s="12"/>
      <c r="G303" s="12"/>
    </row>
    <row r="304" spans="1:9" x14ac:dyDescent="0.25">
      <c r="B304" s="12"/>
      <c r="C304" s="12" t="s">
        <v>126</v>
      </c>
      <c r="D304" s="12"/>
      <c r="E304" s="12"/>
      <c r="F304" s="12"/>
      <c r="G304" s="12"/>
      <c r="H304" s="12"/>
    </row>
    <row r="305" spans="2:8" x14ac:dyDescent="0.25">
      <c r="B305" s="12"/>
      <c r="C305" s="12"/>
      <c r="D305" s="12"/>
      <c r="E305" s="12"/>
      <c r="F305" s="12"/>
      <c r="G305" s="12"/>
      <c r="H305" s="12"/>
    </row>
    <row r="306" spans="2:8" x14ac:dyDescent="0.25">
      <c r="B306" s="12"/>
      <c r="C306" s="12"/>
      <c r="D306" s="12"/>
      <c r="E306" s="12"/>
      <c r="F306" s="12"/>
      <c r="G306" s="12"/>
      <c r="H306" s="12"/>
    </row>
    <row r="307" spans="2:8" x14ac:dyDescent="0.25">
      <c r="B307" s="12"/>
      <c r="C307" s="5" t="s">
        <v>127</v>
      </c>
      <c r="H307" s="12"/>
    </row>
    <row r="308" spans="2:8" x14ac:dyDescent="0.25">
      <c r="B308" s="12"/>
      <c r="H308" s="12"/>
    </row>
    <row r="309" spans="2:8" x14ac:dyDescent="0.25">
      <c r="B309" s="12"/>
      <c r="D309" s="12"/>
      <c r="E309" s="12"/>
      <c r="F309" s="12"/>
      <c r="G309" s="12"/>
      <c r="H309" s="12"/>
    </row>
    <row r="310" spans="2:8" x14ac:dyDescent="0.25">
      <c r="B310" s="12"/>
      <c r="C310" s="12" t="s">
        <v>128</v>
      </c>
      <c r="D310" s="12"/>
      <c r="E310" s="12"/>
      <c r="F310" s="12"/>
      <c r="G310" s="12"/>
    </row>
    <row r="311" spans="2:8" x14ac:dyDescent="0.25">
      <c r="B311" s="12"/>
      <c r="C311" s="12"/>
      <c r="D311" s="12"/>
      <c r="E311" s="12"/>
      <c r="F311" s="12"/>
      <c r="G311" s="12"/>
    </row>
    <row r="312" spans="2:8" x14ac:dyDescent="0.25">
      <c r="B312" s="12"/>
      <c r="H312" s="12"/>
    </row>
    <row r="313" spans="2:8" x14ac:dyDescent="0.25">
      <c r="B313" s="12"/>
      <c r="C313" s="5" t="s">
        <v>129</v>
      </c>
      <c r="H313" s="12"/>
    </row>
    <row r="314" spans="2:8" x14ac:dyDescent="0.25">
      <c r="B314" s="12"/>
      <c r="C314" s="12"/>
      <c r="D314" s="12"/>
      <c r="E314" s="12"/>
      <c r="F314" s="12"/>
      <c r="G314" s="12"/>
      <c r="H314" s="12"/>
    </row>
    <row r="315" spans="2:8" x14ac:dyDescent="0.25">
      <c r="B315" s="12"/>
      <c r="D315" s="12"/>
      <c r="F315" s="1"/>
      <c r="G315" s="1"/>
      <c r="H315" s="12"/>
    </row>
    <row r="316" spans="2:8" x14ac:dyDescent="0.25">
      <c r="B316" s="12"/>
      <c r="C316" s="12" t="s">
        <v>130</v>
      </c>
      <c r="D316" s="12"/>
      <c r="F316" s="1"/>
      <c r="G316" s="1"/>
    </row>
    <row r="317" spans="2:8" x14ac:dyDescent="0.25">
      <c r="B317" s="12"/>
      <c r="C317" s="12"/>
      <c r="D317" s="12"/>
      <c r="E317" s="12"/>
      <c r="F317" s="12"/>
      <c r="G317" s="12"/>
    </row>
    <row r="318" spans="2:8" x14ac:dyDescent="0.25">
      <c r="B318" s="12"/>
      <c r="H318" s="12"/>
    </row>
    <row r="319" spans="2:8" x14ac:dyDescent="0.25">
      <c r="B319" s="12"/>
      <c r="C319" s="5" t="s">
        <v>131</v>
      </c>
      <c r="H319" s="1"/>
    </row>
    <row r="320" spans="2:8" x14ac:dyDescent="0.25">
      <c r="B320" s="12"/>
      <c r="C320" s="12"/>
      <c r="D320" s="12"/>
      <c r="E320" s="12"/>
      <c r="F320" s="12"/>
      <c r="G320" s="12"/>
      <c r="H320" s="1"/>
    </row>
    <row r="321" spans="2:8" x14ac:dyDescent="0.25">
      <c r="B321" s="12"/>
      <c r="H321" s="1"/>
    </row>
    <row r="322" spans="2:8" x14ac:dyDescent="0.25">
      <c r="B322" s="12"/>
      <c r="C322" s="5" t="s">
        <v>132</v>
      </c>
      <c r="H322" s="12"/>
    </row>
    <row r="323" spans="2:8" x14ac:dyDescent="0.25">
      <c r="B323" s="12"/>
      <c r="D323" s="1"/>
      <c r="F323" s="1"/>
      <c r="G323" s="1"/>
    </row>
    <row r="324" spans="2:8" x14ac:dyDescent="0.25">
      <c r="B324" s="12"/>
      <c r="D324" s="12"/>
      <c r="E324" s="12"/>
      <c r="F324" s="12"/>
      <c r="G324" s="12"/>
      <c r="H324" s="12"/>
    </row>
    <row r="325" spans="2:8" x14ac:dyDescent="0.25">
      <c r="B325" s="12"/>
      <c r="C325" s="1" t="s">
        <v>133</v>
      </c>
      <c r="D325" s="12"/>
      <c r="E325" s="12"/>
      <c r="F325" s="12"/>
      <c r="G325" s="12"/>
      <c r="H325" s="12"/>
    </row>
    <row r="326" spans="2:8" x14ac:dyDescent="0.25">
      <c r="B326" s="12"/>
    </row>
    <row r="327" spans="2:8" x14ac:dyDescent="0.25">
      <c r="B327" s="12"/>
    </row>
    <row r="328" spans="2:8" x14ac:dyDescent="0.25">
      <c r="B328" s="12"/>
      <c r="C328" s="12"/>
      <c r="D328" s="12"/>
      <c r="E328" s="12"/>
      <c r="F328" s="12"/>
      <c r="G328" s="12"/>
      <c r="H328" s="12"/>
    </row>
    <row r="329" spans="2:8" x14ac:dyDescent="0.25">
      <c r="B329" s="12"/>
      <c r="C329" s="12"/>
      <c r="D329" s="12"/>
      <c r="E329" s="12"/>
      <c r="F329" s="12"/>
      <c r="G329" s="12"/>
      <c r="H329" s="12"/>
    </row>
    <row r="330" spans="2:8" x14ac:dyDescent="0.25">
      <c r="B330" s="12"/>
    </row>
  </sheetData>
  <mergeCells count="7">
    <mergeCell ref="A18:G18"/>
    <mergeCell ref="F24:H24"/>
    <mergeCell ref="F284:G284"/>
    <mergeCell ref="F285:G285"/>
    <mergeCell ref="F286:G286"/>
    <mergeCell ref="A22:G22"/>
    <mergeCell ref="A20:H20"/>
  </mergeCells>
  <phoneticPr fontId="16" type="noConversion"/>
  <pageMargins left="0.75" right="0.75" top="0" bottom="0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Pagrindinis aktas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Akvilė</cp:lastModifiedBy>
  <cp:lastPrinted>2016-01-22T12:01:40Z</cp:lastPrinted>
  <dcterms:created xsi:type="dcterms:W3CDTF">2012-10-02T09:35:58Z</dcterms:created>
  <dcterms:modified xsi:type="dcterms:W3CDTF">2016-01-22T12:10:18Z</dcterms:modified>
</cp:coreProperties>
</file>