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1" i="1" l="1"/>
  <c r="I169" i="1"/>
  <c r="I170" i="1"/>
  <c r="I168" i="1"/>
  <c r="I167" i="1"/>
  <c r="G171" i="1"/>
  <c r="G170" i="1"/>
  <c r="G169" i="1"/>
  <c r="G168" i="1"/>
  <c r="G167" i="1"/>
  <c r="G29" i="1" l="1"/>
  <c r="I29" i="1" s="1"/>
  <c r="G30" i="1"/>
  <c r="I30" i="1" s="1"/>
  <c r="G31" i="1"/>
  <c r="I31" i="1" s="1"/>
  <c r="G33" i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/>
  <c r="G56" i="1"/>
  <c r="I56" i="1" s="1"/>
  <c r="G57" i="1"/>
  <c r="I57" i="1" s="1"/>
  <c r="G58" i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G70" i="1"/>
  <c r="I70" i="1" s="1"/>
  <c r="G71" i="1"/>
  <c r="I71" i="1" s="1"/>
  <c r="G72" i="1"/>
  <c r="I72" i="1" s="1"/>
  <c r="G73" i="1"/>
  <c r="I73" i="1" s="1"/>
  <c r="G74" i="1"/>
  <c r="G75" i="1"/>
  <c r="I75" i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100" i="1"/>
  <c r="I100" i="1" s="1"/>
  <c r="G101" i="1"/>
  <c r="I101" i="1" s="1"/>
  <c r="G102" i="1"/>
  <c r="I102" i="1" s="1"/>
  <c r="G103" i="1"/>
  <c r="I103" i="1" s="1"/>
  <c r="G105" i="1"/>
  <c r="I105" i="1" s="1"/>
  <c r="G106" i="1"/>
  <c r="I106" i="1" s="1"/>
  <c r="G107" i="1"/>
  <c r="I107" i="1" s="1"/>
  <c r="G108" i="1"/>
  <c r="I108" i="1" s="1"/>
  <c r="G109" i="1"/>
  <c r="I109" i="1" s="1"/>
  <c r="G111" i="1"/>
  <c r="I111" i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3" i="1"/>
  <c r="I143" i="1" s="1"/>
  <c r="G144" i="1"/>
  <c r="I144" i="1" s="1"/>
  <c r="G145" i="1"/>
  <c r="I145" i="1"/>
  <c r="G146" i="1"/>
  <c r="I146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28" i="1"/>
  <c r="I28" i="1" s="1"/>
  <c r="F32" i="1"/>
  <c r="F33" i="1"/>
  <c r="F58" i="1"/>
  <c r="I58" i="1" s="1"/>
  <c r="F69" i="1"/>
  <c r="F74" i="1"/>
  <c r="I74" i="1" s="1"/>
  <c r="I161" i="1"/>
  <c r="I157" i="1"/>
  <c r="I158" i="1"/>
  <c r="I159" i="1"/>
  <c r="I69" i="1" l="1"/>
  <c r="I33" i="1"/>
  <c r="I192" i="1" s="1"/>
  <c r="I193" i="1" s="1"/>
  <c r="I194" i="1" s="1"/>
</calcChain>
</file>

<file path=xl/sharedStrings.xml><?xml version="1.0" encoding="utf-8"?>
<sst xmlns="http://schemas.openxmlformats.org/spreadsheetml/2006/main" count="283" uniqueCount="119">
  <si>
    <t>UŽSAKOVAS:VILNIAUS MIESTO SAVIVALDYBĖS ADMINISTRACIJA</t>
  </si>
  <si>
    <t xml:space="preserve">                 MIESTO ŪKIO IR TRANSPORTO DEPARTAMENTAS</t>
  </si>
  <si>
    <t>A.s. LT91 7044060001463742 AB SEB bankas</t>
  </si>
  <si>
    <t>Įm.kodas 188710061</t>
  </si>
  <si>
    <t>Konstitucijos pr. 3, LT-09601 Vilnius</t>
  </si>
  <si>
    <t>RANGOVAS:  UAB "GRINDA"</t>
  </si>
  <si>
    <t xml:space="preserve">   </t>
  </si>
  <si>
    <t>Įm.kodas 120153047, Įm.PVM kodas LT201530410</t>
  </si>
  <si>
    <t>2011 m. gruodžio 29 d.</t>
  </si>
  <si>
    <t>Sutartis Nr. A72-2183 (3.1.36-UK)</t>
  </si>
  <si>
    <t>2013 m. kovo 04d.</t>
  </si>
  <si>
    <t>Papildomas susitarimas Nr. A72-260 (3.1.36 - UK)</t>
  </si>
  <si>
    <t>Objekto pavadinimas</t>
  </si>
  <si>
    <t>Teritorijų sanitarinio valymo ir želdinių priežiūros paslaugos Vilniaus miesto Vakarinėje 1 dalyje</t>
  </si>
  <si>
    <t>Eil.nr</t>
  </si>
  <si>
    <t>Paslaugų pavadinimas</t>
  </si>
  <si>
    <t>Vienetinių</t>
  </si>
  <si>
    <t>Vieneto</t>
  </si>
  <si>
    <t>Periodiš</t>
  </si>
  <si>
    <t>Darbai atlikti</t>
  </si>
  <si>
    <t>įkainių</t>
  </si>
  <si>
    <t>matas</t>
  </si>
  <si>
    <t>kumas</t>
  </si>
  <si>
    <t>Nr.</t>
  </si>
  <si>
    <t>Kiekis</t>
  </si>
  <si>
    <t>Kaina</t>
  </si>
  <si>
    <t>Suma</t>
  </si>
  <si>
    <t>I</t>
  </si>
  <si>
    <t>Gatvių sanitarinis valymas</t>
  </si>
  <si>
    <t>Šaligatvių ir takų valymas (prie gatvių, skveruose, aikštėse):</t>
  </si>
  <si>
    <t>konkursinė kaina</t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</si>
  <si>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</si>
  <si>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Karoliniškių seniūnija</t>
  </si>
  <si>
    <t>Lazdynų seniūnija</t>
  </si>
  <si>
    <t>Pilaitės seniūnija</t>
  </si>
  <si>
    <t>Atsitiktinių šiukšlių parinkimas</t>
  </si>
  <si>
    <t>Visuomeninio transporto sustojimo aikštelės</t>
  </si>
  <si>
    <t xml:space="preserve">Šaligatvių </t>
  </si>
  <si>
    <t>"</t>
  </si>
  <si>
    <t>Važiuojamosios dalies valymas</t>
  </si>
  <si>
    <t xml:space="preserve">Gatvių valymas I kategorija: </t>
  </si>
  <si>
    <t xml:space="preserve">Gatvių  valymas II kategorija: </t>
  </si>
  <si>
    <t xml:space="preserve">Gatvių  valymas III kategorija: </t>
  </si>
  <si>
    <t xml:space="preserve">Automobilių stovėjimo aikštelių valymas </t>
  </si>
  <si>
    <t xml:space="preserve">Laiptų valymas: </t>
  </si>
  <si>
    <t>Atsitiktinių šiukšlių surinkimas šlaituose</t>
  </si>
  <si>
    <t>100 m2</t>
  </si>
  <si>
    <t>Atsitiktinių šiukšlių surinkimas želdiniuose</t>
  </si>
  <si>
    <t>Atsitiktinių šiukšlių surinkimas neužstatytose terit.</t>
  </si>
  <si>
    <t xml:space="preserve">Skiriamosios juostos važiuojamoji dalis </t>
  </si>
  <si>
    <t>Konteinerių aikštelių priežiūra</t>
  </si>
  <si>
    <t>Šiukšlių dėžių priežiūra</t>
  </si>
  <si>
    <t>vnt.</t>
  </si>
  <si>
    <t>Bešeimininkių padangų surinkimas</t>
  </si>
  <si>
    <t>“</t>
  </si>
  <si>
    <t>t</t>
  </si>
  <si>
    <t>Vaikų žaidimo aikštelių remontas</t>
  </si>
  <si>
    <t>Savavališkų sąvartynų likvidavimas</t>
  </si>
  <si>
    <t>m3</t>
  </si>
  <si>
    <t>Sąšlavų išvežimas</t>
  </si>
  <si>
    <t>Kiemų valymas</t>
  </si>
  <si>
    <t>Kiemų važiuojamosios dalies su danga</t>
  </si>
  <si>
    <t>Kiemų važiuojamosios dalies be  dangos</t>
  </si>
  <si>
    <t>Kiemų važiuojamosios dalis su nepatobulinta danga</t>
  </si>
  <si>
    <t>Šaligatvių valymas</t>
  </si>
  <si>
    <t>Šaligatviai be dangos valymas</t>
  </si>
  <si>
    <t>Automobilių stovėjimo aikštelių valymas</t>
  </si>
  <si>
    <t>Vaikų žaidimo aikštelių valymas</t>
  </si>
  <si>
    <t>Atsitiktinių šiukšlių surinkimas (12 mėn.)
 nuo želdinių, esančių kiemuose</t>
  </si>
  <si>
    <t xml:space="preserve">Laiptų valymas </t>
  </si>
  <si>
    <t>Šunų vedžiojimo aikštelių priežiūra</t>
  </si>
  <si>
    <t>Lapų sugrėbimas</t>
  </si>
  <si>
    <t xml:space="preserve">Lapų pakrovimas </t>
  </si>
  <si>
    <t xml:space="preserve">Transportas lapų išvežimui </t>
  </si>
  <si>
    <t>val</t>
  </si>
  <si>
    <t>Smėlio išvežimas iš gatvių</t>
  </si>
  <si>
    <t>Viso:</t>
  </si>
  <si>
    <t>PVM 21 %</t>
  </si>
  <si>
    <t>IŠ VISO:</t>
  </si>
  <si>
    <t>`</t>
  </si>
  <si>
    <t>Darbus perdavė:</t>
  </si>
  <si>
    <t>UAB „Grinda“</t>
  </si>
  <si>
    <t>Darbus priėmė:</t>
  </si>
  <si>
    <t>Miesto tvarkymo skyriaus</t>
  </si>
  <si>
    <t>Teritorijų tvarkymo poskyrio vyr. specialistė</t>
  </si>
  <si>
    <t>Marytė Misevičienė</t>
  </si>
  <si>
    <t>Šienavimo darbai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</si>
  <si>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</si>
  <si>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</si>
  <si>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</si>
  <si>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</si>
  <si>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Šieno pakrovimas</t>
  </si>
  <si>
    <t>Transportas šieno išvežimui</t>
  </si>
  <si>
    <t>Neužstatytų teritorijų šienavimas</t>
  </si>
  <si>
    <t xml:space="preserve">Paminklų ir paminklinių lentų priežiūra </t>
  </si>
  <si>
    <t>Smėlio atvežimas į smėliadėžes</t>
  </si>
  <si>
    <t>Miesto tvarkymo tarnybos projektų vadovas</t>
  </si>
  <si>
    <t>Vidas Kemeža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</si>
  <si>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</si>
  <si>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Sumažėjo krūmų Karoliniškėse, Laisvės pr. 2072 vnt. Liko 5272-2000=3272vnt. Laisvės pr. Viso Karoliniškėse 16703-2000</t>
    </r>
    <r>
      <rPr>
        <sz val="10"/>
        <rFont val="Arial"/>
        <family val="2"/>
        <charset val="186"/>
      </rPr>
      <t>=</t>
    </r>
    <r>
      <rPr>
        <sz val="10"/>
        <rFont val="Times New Roman"/>
        <family val="1"/>
        <charset val="186"/>
      </rPr>
      <t>14703 vnt.,bet Laisvės pr. skiriamojoje juostoje krūmai nekarpyti, nes dar mažiukai ir šone nekarpyti liko už pėsčiųjų viaduko prie gatvės šaligatvio, tai minusuojas jie. Viso išeina: 16703-2000-3272</t>
    </r>
    <r>
      <rPr>
        <sz val="10"/>
        <rFont val="Arial"/>
        <family val="2"/>
        <charset val="186"/>
      </rPr>
      <t>=</t>
    </r>
    <r>
      <rPr>
        <b/>
        <sz val="10"/>
        <rFont val="Times New Roman"/>
        <family val="1"/>
        <charset val="186"/>
      </rPr>
      <t>11431</t>
    </r>
    <r>
      <rPr>
        <sz val="10"/>
        <rFont val="Times New Roman"/>
        <family val="1"/>
        <charset val="186"/>
      </rPr>
      <t xml:space="preserve"> vnt. </t>
    </r>
    <r>
      <rPr>
        <b/>
        <sz val="10"/>
        <rFont val="Times New Roman"/>
        <family val="1"/>
        <charset val="186"/>
      </rPr>
      <t>Lazdynai</t>
    </r>
    <r>
      <rPr>
        <sz val="10"/>
        <rFont val="Times New Roman"/>
        <family val="1"/>
        <charset val="186"/>
      </rPr>
      <t xml:space="preserve"> dar nenukarpė, aktuosis už spalio mėn.  Skiriamojoje juostoje Laisvės pr. Lazdynuose krūmai iškirsti, nėra</t>
    </r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</si>
  <si>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</si>
  <si>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</si>
  <si>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 xml:space="preserve">Gėlynų priežiūra </t>
  </si>
  <si>
    <t>Krūmų genėjimas krūmapjove, suteikiant formą</t>
  </si>
  <si>
    <t>Smėlio - druskos mišinio atvežimas į smėliadėžes</t>
  </si>
  <si>
    <t xml:space="preserve">Nepriemoka už konteinerinių aikštelių priežiūrą </t>
  </si>
  <si>
    <t>Vakarinis Aplinkelis II etapas</t>
  </si>
  <si>
    <t>Minusavimai:</t>
  </si>
  <si>
    <t>15F03</t>
  </si>
  <si>
    <t>Eigulių g. 32, LT-03150 Vilnius</t>
  </si>
  <si>
    <t>2014 m. gruodžio 10 d. Vilniaus miesto savivaldybės tarybos sprendimas Nr. 1-2176</t>
  </si>
  <si>
    <t>A.s. LT 767230000006467869 AB Medicinos bankas</t>
  </si>
  <si>
    <t>2014 m. kovo 28 d.</t>
  </si>
  <si>
    <t>Papildomas susitarimas Nr. A72-605/14(3.1.36 - UK)</t>
  </si>
  <si>
    <t>2015 m. kovo mėn.</t>
  </si>
  <si>
    <t>Nuo 2015 03 01 iki 2015 03 31</t>
  </si>
  <si>
    <r>
      <t>100 m</t>
    </r>
    <r>
      <rPr>
        <vertAlign val="superscript"/>
        <sz val="10"/>
        <rFont val="Times New Roman"/>
        <family val="1"/>
      </rPr>
      <t>2</t>
    </r>
  </si>
  <si>
    <t>Gatvių valymas I kategorija</t>
  </si>
  <si>
    <t>ATLIKTŲ DARBŲ AKTAS Nr. 1105/03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</si>
</sst>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7" x14ac:knownFonts="1">
    <font>
      <sz val="11"/>
      <color theme="1"/>
      <name val="Calibri"/>
      <family val="2"/>
      <charset val="186"/>
      <scheme val="minor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3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i/>
      <sz val="10"/>
      <name val="Times New Roman"/>
      <family val="1"/>
      <charset val="186"/>
    </font>
    <font>
      <b/>
      <i/>
      <sz val="10"/>
      <color indexed="8"/>
      <name val="Times New Roman"/>
      <family val="1"/>
      <charset val="186"/>
    </font>
    <font>
      <b/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i/>
      <sz val="9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8"/>
      <name val="Calibri"/>
      <family val="2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vertAlign val="superscript"/>
      <sz val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i/>
      <sz val="9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color indexed="8"/>
      <name val="Calibri"/>
      <family val="2"/>
      <charset val="186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9" fontId="30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4" fontId="2" fillId="0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6" fillId="0" borderId="3" xfId="0" applyFont="1" applyFill="1" applyBorder="1"/>
    <xf numFmtId="0" fontId="6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center"/>
    </xf>
    <xf numFmtId="0" fontId="2" fillId="0" borderId="5" xfId="0" applyFont="1" applyFill="1" applyBorder="1"/>
    <xf numFmtId="0" fontId="2" fillId="2" borderId="5" xfId="0" applyFont="1" applyFill="1" applyBorder="1" applyAlignment="1">
      <alignment vertical="top"/>
    </xf>
    <xf numFmtId="0" fontId="8" fillId="2" borderId="5" xfId="0" applyFont="1" applyFill="1" applyBorder="1"/>
    <xf numFmtId="0" fontId="2" fillId="2" borderId="5" xfId="0" applyFont="1" applyFill="1" applyBorder="1"/>
    <xf numFmtId="0" fontId="1" fillId="0" borderId="5" xfId="0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right" vertical="top" wrapText="1"/>
    </xf>
    <xf numFmtId="164" fontId="1" fillId="0" borderId="5" xfId="0" applyNumberFormat="1" applyFont="1" applyFill="1" applyBorder="1" applyAlignment="1">
      <alignment horizontal="right" vertical="top" wrapText="1"/>
    </xf>
    <xf numFmtId="0" fontId="10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/>
    </xf>
    <xf numFmtId="164" fontId="2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/>
    </xf>
    <xf numFmtId="0" fontId="1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justify" vertical="top" wrapText="1"/>
    </xf>
    <xf numFmtId="0" fontId="8" fillId="0" borderId="5" xfId="0" applyFont="1" applyFill="1" applyBorder="1" applyAlignment="1">
      <alignment horizontal="justify" vertical="top" wrapText="1"/>
    </xf>
    <xf numFmtId="0" fontId="14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right" vertical="top"/>
    </xf>
    <xf numFmtId="0" fontId="1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center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1" fillId="0" borderId="5" xfId="0" applyNumberFormat="1" applyFont="1" applyFill="1" applyBorder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164" fontId="11" fillId="0" borderId="5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/>
    <xf numFmtId="0" fontId="8" fillId="0" borderId="5" xfId="0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vertical="top"/>
    </xf>
    <xf numFmtId="0" fontId="2" fillId="0" borderId="0" xfId="0" applyFont="1" applyFill="1" applyBorder="1" applyAlignment="1"/>
    <xf numFmtId="0" fontId="15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vertical="top" wrapText="1"/>
    </xf>
    <xf numFmtId="0" fontId="12" fillId="0" borderId="5" xfId="0" applyFont="1" applyFill="1" applyBorder="1" applyAlignment="1">
      <alignment horizontal="center" vertical="top" wrapText="1"/>
    </xf>
    <xf numFmtId="2" fontId="1" fillId="0" borderId="0" xfId="0" applyNumberFormat="1" applyFont="1" applyFill="1" applyBorder="1"/>
    <xf numFmtId="0" fontId="1" fillId="0" borderId="0" xfId="0" applyFont="1" applyFill="1" applyBorder="1"/>
    <xf numFmtId="0" fontId="2" fillId="0" borderId="5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center"/>
    </xf>
    <xf numFmtId="2" fontId="1" fillId="0" borderId="0" xfId="0" applyNumberFormat="1" applyFont="1" applyFill="1"/>
    <xf numFmtId="2" fontId="2" fillId="0" borderId="5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2" fontId="2" fillId="0" borderId="0" xfId="0" applyNumberFormat="1" applyFont="1" applyFill="1" applyBorder="1"/>
    <xf numFmtId="9" fontId="2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9" fontId="2" fillId="0" borderId="0" xfId="0" applyNumberFormat="1" applyFont="1" applyFill="1"/>
    <xf numFmtId="0" fontId="16" fillId="0" borderId="0" xfId="0" applyFont="1" applyFill="1" applyBorder="1"/>
    <xf numFmtId="0" fontId="17" fillId="0" borderId="0" xfId="0" applyFont="1" applyFill="1" applyBorder="1" applyAlignment="1">
      <alignment horizontal="justify" vertical="top" wrapText="1"/>
    </xf>
    <xf numFmtId="0" fontId="16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left" vertical="top"/>
    </xf>
    <xf numFmtId="2" fontId="2" fillId="0" borderId="0" xfId="0" applyNumberFormat="1" applyFont="1" applyFill="1" applyAlignment="1"/>
    <xf numFmtId="0" fontId="8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right" vertical="top" wrapText="1"/>
    </xf>
    <xf numFmtId="1" fontId="1" fillId="0" borderId="5" xfId="0" applyNumberFormat="1" applyFont="1" applyFill="1" applyBorder="1" applyAlignment="1">
      <alignment horizontal="right" vertical="top" wrapText="1"/>
    </xf>
    <xf numFmtId="1" fontId="8" fillId="0" borderId="5" xfId="0" applyNumberFormat="1" applyFont="1" applyFill="1" applyBorder="1" applyAlignment="1">
      <alignment vertical="center" wrapText="1"/>
    </xf>
    <xf numFmtId="2" fontId="8" fillId="0" borderId="5" xfId="0" applyNumberFormat="1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right" vertical="top"/>
    </xf>
    <xf numFmtId="4" fontId="1" fillId="0" borderId="5" xfId="0" applyNumberFormat="1" applyFont="1" applyFill="1" applyBorder="1" applyAlignment="1">
      <alignment horizontal="right" vertical="top"/>
    </xf>
    <xf numFmtId="4" fontId="2" fillId="0" borderId="5" xfId="0" applyNumberFormat="1" applyFont="1" applyFill="1" applyBorder="1" applyAlignment="1">
      <alignment horizontal="right" vertical="top"/>
    </xf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1" fontId="18" fillId="0" borderId="0" xfId="0" applyNumberFormat="1" applyFont="1" applyBorder="1"/>
    <xf numFmtId="0" fontId="20" fillId="0" borderId="0" xfId="0" applyFont="1" applyBorder="1"/>
    <xf numFmtId="1" fontId="20" fillId="0" borderId="0" xfId="0" applyNumberFormat="1" applyFont="1" applyBorder="1"/>
    <xf numFmtId="2" fontId="2" fillId="0" borderId="0" xfId="0" applyNumberFormat="1" applyFont="1" applyFill="1" applyBorder="1" applyAlignment="1"/>
    <xf numFmtId="0" fontId="6" fillId="0" borderId="5" xfId="0" applyFont="1" applyFill="1" applyBorder="1" applyAlignment="1">
      <alignment horizontal="justify" vertical="top" wrapText="1"/>
    </xf>
    <xf numFmtId="4" fontId="2" fillId="0" borderId="0" xfId="0" applyNumberFormat="1" applyFont="1" applyFill="1" applyAlignment="1"/>
    <xf numFmtId="0" fontId="2" fillId="0" borderId="0" xfId="0" applyFont="1" applyFill="1" applyAlignment="1">
      <alignment horizontal="right" vertical="top"/>
    </xf>
    <xf numFmtId="0" fontId="1" fillId="3" borderId="5" xfId="0" applyFont="1" applyFill="1" applyBorder="1" applyAlignment="1">
      <alignment horizontal="justify" vertical="top" wrapText="1"/>
    </xf>
    <xf numFmtId="0" fontId="2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right" vertical="top"/>
    </xf>
    <xf numFmtId="2" fontId="2" fillId="3" borderId="5" xfId="0" applyNumberFormat="1" applyFont="1" applyFill="1" applyBorder="1" applyAlignment="1">
      <alignment horizontal="right" vertical="top" wrapText="1"/>
    </xf>
    <xf numFmtId="4" fontId="2" fillId="3" borderId="5" xfId="0" applyNumberFormat="1" applyFont="1" applyFill="1" applyBorder="1" applyAlignment="1">
      <alignment horizontal="right" vertical="top"/>
    </xf>
    <xf numFmtId="3" fontId="2" fillId="0" borderId="0" xfId="0" applyNumberFormat="1" applyFont="1" applyFill="1" applyBorder="1" applyAlignment="1">
      <alignment horizontal="right" vertical="top"/>
    </xf>
    <xf numFmtId="3" fontId="1" fillId="0" borderId="0" xfId="0" applyNumberFormat="1" applyFont="1" applyFill="1" applyBorder="1" applyAlignment="1"/>
    <xf numFmtId="0" fontId="2" fillId="0" borderId="0" xfId="0" applyFont="1" applyFill="1" applyAlignment="1">
      <alignment vertical="center"/>
    </xf>
    <xf numFmtId="0" fontId="11" fillId="0" borderId="5" xfId="0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vertical="center"/>
    </xf>
    <xf numFmtId="4" fontId="8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/>
    </xf>
    <xf numFmtId="4" fontId="1" fillId="0" borderId="5" xfId="0" applyNumberFormat="1" applyFont="1" applyFill="1" applyBorder="1" applyAlignment="1">
      <alignment horizontal="right" vertical="center"/>
    </xf>
    <xf numFmtId="2" fontId="1" fillId="0" borderId="5" xfId="0" applyNumberFormat="1" applyFont="1" applyFill="1" applyBorder="1" applyAlignment="1">
      <alignment horizontal="right" vertical="top"/>
    </xf>
    <xf numFmtId="0" fontId="1" fillId="0" borderId="5" xfId="0" applyFont="1" applyFill="1" applyBorder="1" applyAlignment="1">
      <alignment vertical="center" wrapText="1"/>
    </xf>
    <xf numFmtId="2" fontId="11" fillId="0" borderId="5" xfId="0" applyNumberFormat="1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28" fillId="0" borderId="5" xfId="0" applyFont="1" applyFill="1" applyBorder="1" applyAlignment="1">
      <alignment horizontal="justify" vertical="top" wrapText="1"/>
    </xf>
    <xf numFmtId="0" fontId="11" fillId="0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8" fillId="3" borderId="5" xfId="0" applyFont="1" applyFill="1" applyBorder="1" applyAlignment="1">
      <alignment horizontal="center" vertical="top" wrapText="1"/>
    </xf>
    <xf numFmtId="2" fontId="1" fillId="0" borderId="5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right" vertical="top" wrapText="1"/>
    </xf>
    <xf numFmtId="9" fontId="2" fillId="0" borderId="0" xfId="1" applyFont="1" applyFill="1" applyAlignment="1">
      <alignment horizontal="right"/>
    </xf>
    <xf numFmtId="0" fontId="8" fillId="3" borderId="5" xfId="0" applyFont="1" applyFill="1" applyBorder="1" applyAlignment="1">
      <alignment horizontal="right" vertical="top" wrapText="1"/>
    </xf>
    <xf numFmtId="0" fontId="8" fillId="3" borderId="5" xfId="0" applyFont="1" applyFill="1" applyBorder="1" applyAlignment="1">
      <alignment horizontal="right" vertical="top"/>
    </xf>
    <xf numFmtId="9" fontId="2" fillId="0" borderId="0" xfId="1" applyFont="1" applyFill="1"/>
    <xf numFmtId="9" fontId="4" fillId="0" borderId="0" xfId="1" applyFont="1" applyFill="1" applyBorder="1" applyAlignment="1">
      <alignment horizontal="center"/>
    </xf>
    <xf numFmtId="9" fontId="12" fillId="0" borderId="0" xfId="1" applyFont="1" applyFill="1"/>
    <xf numFmtId="9" fontId="12" fillId="0" borderId="0" xfId="1" applyFont="1" applyFill="1" applyAlignment="1"/>
    <xf numFmtId="9" fontId="22" fillId="0" borderId="0" xfId="1" applyFont="1" applyFill="1" applyAlignment="1"/>
    <xf numFmtId="9" fontId="2" fillId="0" borderId="0" xfId="1" applyFont="1" applyFill="1" applyBorder="1" applyAlignment="1">
      <alignment horizontal="left" vertical="top" wrapText="1"/>
    </xf>
    <xf numFmtId="9" fontId="1" fillId="0" borderId="0" xfId="1" applyFont="1" applyFill="1" applyBorder="1" applyAlignment="1">
      <alignment horizontal="center" vertical="top" wrapText="1"/>
    </xf>
    <xf numFmtId="9" fontId="2" fillId="0" borderId="0" xfId="1" applyFont="1" applyFill="1" applyBorder="1" applyAlignment="1">
      <alignment horizontal="center" vertical="top" wrapText="1"/>
    </xf>
    <xf numFmtId="9" fontId="27" fillId="0" borderId="0" xfId="1" applyFont="1" applyFill="1"/>
    <xf numFmtId="9" fontId="2" fillId="0" borderId="0" xfId="1" applyFont="1" applyFill="1" applyBorder="1" applyAlignment="1"/>
    <xf numFmtId="9" fontId="23" fillId="0" borderId="0" xfId="1" applyFont="1" applyFill="1" applyAlignment="1">
      <alignment horizontal="left"/>
    </xf>
    <xf numFmtId="9" fontId="2" fillId="0" borderId="0" xfId="1" applyFont="1" applyFill="1" applyAlignment="1">
      <alignment horizontal="left" vertical="center"/>
    </xf>
    <xf numFmtId="9" fontId="2" fillId="0" borderId="0" xfId="1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9" fontId="2" fillId="0" borderId="6" xfId="1" applyFont="1" applyFill="1" applyBorder="1" applyAlignment="1">
      <alignment vertical="center"/>
    </xf>
    <xf numFmtId="9" fontId="1" fillId="0" borderId="0" xfId="1" applyFont="1" applyFill="1" applyBorder="1" applyAlignment="1">
      <alignment horizontal="left" vertical="top" wrapText="1"/>
    </xf>
    <xf numFmtId="9" fontId="29" fillId="0" borderId="6" xfId="1" applyFont="1" applyFill="1" applyBorder="1" applyAlignment="1">
      <alignment horizontal="left" vertical="center"/>
    </xf>
    <xf numFmtId="9" fontId="2" fillId="0" borderId="0" xfId="1" applyFont="1" applyFill="1" applyBorder="1"/>
    <xf numFmtId="9" fontId="16" fillId="0" borderId="0" xfId="1" applyFont="1" applyFill="1"/>
    <xf numFmtId="9" fontId="29" fillId="0" borderId="0" xfId="1" applyFont="1" applyFill="1"/>
    <xf numFmtId="0" fontId="1" fillId="0" borderId="5" xfId="0" applyFont="1" applyFill="1" applyBorder="1" applyAlignment="1">
      <alignment vertical="top" wrapText="1"/>
    </xf>
    <xf numFmtId="9" fontId="23" fillId="0" borderId="0" xfId="1" applyFont="1" applyFill="1"/>
    <xf numFmtId="4" fontId="1" fillId="0" borderId="0" xfId="0" applyNumberFormat="1" applyFont="1" applyFill="1" applyBorder="1" applyAlignment="1"/>
    <xf numFmtId="4" fontId="2" fillId="0" borderId="0" xfId="0" applyNumberFormat="1" applyFont="1" applyFill="1"/>
    <xf numFmtId="4" fontId="2" fillId="0" borderId="0" xfId="0" applyNumberFormat="1" applyFont="1" applyFill="1" applyAlignment="1">
      <alignment horizontal="left"/>
    </xf>
    <xf numFmtId="4" fontId="2" fillId="0" borderId="0" xfId="0" applyNumberFormat="1" applyFont="1" applyFill="1" applyAlignment="1">
      <alignment horizontal="left" vertical="top"/>
    </xf>
    <xf numFmtId="4" fontId="2" fillId="0" borderId="0" xfId="0" applyNumberFormat="1" applyFont="1" applyFill="1" applyBorder="1" applyAlignment="1">
      <alignment vertical="center"/>
    </xf>
    <xf numFmtId="4" fontId="1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Border="1" applyAlignment="1">
      <alignment horizontal="right" vertical="top"/>
    </xf>
    <xf numFmtId="4" fontId="2" fillId="0" borderId="0" xfId="0" applyNumberFormat="1" applyFont="1" applyFill="1" applyBorder="1" applyAlignment="1"/>
    <xf numFmtId="4" fontId="2" fillId="0" borderId="0" xfId="0" applyNumberFormat="1" applyFont="1" applyFill="1" applyBorder="1"/>
    <xf numFmtId="2" fontId="13" fillId="0" borderId="5" xfId="0" applyNumberFormat="1" applyFont="1" applyFill="1" applyBorder="1" applyAlignment="1">
      <alignment horizontal="right" vertical="top" wrapText="1"/>
    </xf>
    <xf numFmtId="4" fontId="31" fillId="0" borderId="5" xfId="0" applyNumberFormat="1" applyFont="1" applyFill="1" applyBorder="1" applyAlignment="1">
      <alignment horizontal="right" vertical="top"/>
    </xf>
    <xf numFmtId="0" fontId="31" fillId="0" borderId="5" xfId="0" applyFont="1" applyFill="1" applyBorder="1" applyAlignment="1">
      <alignment horizontal="right" vertical="top"/>
    </xf>
    <xf numFmtId="0" fontId="31" fillId="0" borderId="5" xfId="0" applyFont="1" applyFill="1" applyBorder="1" applyAlignment="1">
      <alignment horizontal="right" vertical="top" wrapText="1"/>
    </xf>
    <xf numFmtId="9" fontId="32" fillId="0" borderId="0" xfId="1" applyFont="1" applyFill="1"/>
    <xf numFmtId="4" fontId="2" fillId="0" borderId="0" xfId="1" applyNumberFormat="1" applyFont="1" applyFill="1"/>
    <xf numFmtId="9" fontId="33" fillId="0" borderId="0" xfId="1" applyFont="1" applyFill="1" applyBorder="1" applyAlignment="1">
      <alignment horizontal="right" vertical="top" wrapText="1"/>
    </xf>
    <xf numFmtId="0" fontId="11" fillId="0" borderId="0" xfId="0" applyFont="1" applyBorder="1" applyAlignment="1">
      <alignment horizontal="left"/>
    </xf>
    <xf numFmtId="9" fontId="12" fillId="0" borderId="0" xfId="1" applyFont="1" applyFill="1" applyBorder="1" applyAlignment="1">
      <alignment horizontal="left" vertical="top" wrapText="1"/>
    </xf>
    <xf numFmtId="0" fontId="35" fillId="0" borderId="5" xfId="0" applyFont="1" applyFill="1" applyBorder="1" applyAlignment="1">
      <alignment horizontal="justify" vertical="top" wrapText="1"/>
    </xf>
    <xf numFmtId="0" fontId="35" fillId="0" borderId="5" xfId="0" applyFont="1" applyFill="1" applyBorder="1" applyAlignment="1">
      <alignment horizontal="right" vertical="top" wrapText="1"/>
    </xf>
    <xf numFmtId="0" fontId="34" fillId="0" borderId="5" xfId="0" applyFont="1" applyFill="1" applyBorder="1" applyAlignment="1">
      <alignment horizontal="right" vertical="top"/>
    </xf>
    <xf numFmtId="2" fontId="31" fillId="0" borderId="5" xfId="0" applyNumberFormat="1" applyFont="1" applyFill="1" applyBorder="1" applyAlignment="1">
      <alignment horizontal="right" vertical="top" wrapText="1"/>
    </xf>
    <xf numFmtId="0" fontId="34" fillId="0" borderId="5" xfId="0" applyFont="1" applyFill="1" applyBorder="1" applyAlignment="1">
      <alignment horizontal="right" vertical="top" wrapText="1"/>
    </xf>
    <xf numFmtId="4" fontId="35" fillId="0" borderId="5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wrapText="1"/>
    </xf>
    <xf numFmtId="0" fontId="34" fillId="0" borderId="5" xfId="0" applyFont="1" applyFill="1" applyBorder="1" applyAlignment="1">
      <alignment horizontal="left" vertical="top" wrapText="1"/>
    </xf>
    <xf numFmtId="0" fontId="34" fillId="0" borderId="5" xfId="0" applyFont="1" applyFill="1" applyBorder="1" applyAlignment="1">
      <alignment horizontal="center" vertical="top" wrapText="1"/>
    </xf>
    <xf numFmtId="2" fontId="34" fillId="0" borderId="5" xfId="0" applyNumberFormat="1" applyFont="1" applyFill="1" applyBorder="1" applyAlignment="1">
      <alignment horizontal="right" vertical="top" wrapText="1"/>
    </xf>
    <xf numFmtId="0" fontId="31" fillId="0" borderId="5" xfId="0" applyFont="1" applyFill="1" applyBorder="1" applyAlignment="1">
      <alignment vertical="top"/>
    </xf>
    <xf numFmtId="0" fontId="34" fillId="0" borderId="5" xfId="0" applyFont="1" applyFill="1" applyBorder="1" applyAlignment="1">
      <alignment horizontal="justify" vertical="top" wrapText="1"/>
    </xf>
    <xf numFmtId="0" fontId="34" fillId="0" borderId="5" xfId="0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left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" fillId="0" borderId="5" xfId="0" applyNumberFormat="1" applyFont="1" applyFill="1" applyBorder="1" applyAlignment="1">
      <alignment horizontal="right" vertical="top"/>
    </xf>
    <xf numFmtId="0" fontId="18" fillId="0" borderId="0" xfId="0" applyFont="1" applyBorder="1" applyAlignment="1">
      <alignment horizontal="center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"/>
  <sheetViews>
    <sheetView tabSelected="1" topLeftCell="A28" zoomScale="90" zoomScaleNormal="90" workbookViewId="0">
      <selection activeCell="J41" sqref="J41"/>
    </sheetView>
  </sheetViews>
  <sheetFormatPr defaultRowHeight="12.75" x14ac:dyDescent="0.2"/>
  <cols>
    <col min="1" max="1" width="4.140625" style="2" customWidth="1"/>
    <col min="2" max="2" width="36.140625" style="2" customWidth="1"/>
    <col min="3" max="3" width="7.7109375" style="2" customWidth="1"/>
    <col min="4" max="4" width="7" style="2" customWidth="1"/>
    <col min="5" max="5" width="7.5703125" style="2" customWidth="1"/>
    <col min="6" max="7" width="8.85546875" style="2" customWidth="1"/>
    <col min="8" max="8" width="9.42578125" style="2" hidden="1" customWidth="1"/>
    <col min="9" max="9" width="10.7109375" style="2" customWidth="1"/>
    <col min="10" max="10" width="15" style="126" customWidth="1"/>
    <col min="11" max="11" width="19.28515625" style="149" customWidth="1"/>
    <col min="12" max="12" width="12.42578125" style="2" customWidth="1"/>
    <col min="13" max="13" width="9.140625" style="2"/>
    <col min="14" max="14" width="10.140625" style="2" customWidth="1"/>
    <col min="15" max="16" width="9.140625" style="2"/>
    <col min="17" max="17" width="6.7109375" style="2" customWidth="1"/>
    <col min="18" max="16384" width="9.140625" style="2"/>
  </cols>
  <sheetData>
    <row r="1" spans="1:9" x14ac:dyDescent="0.2">
      <c r="A1" s="1" t="s">
        <v>0</v>
      </c>
      <c r="C1" s="3"/>
      <c r="I1" s="4"/>
    </row>
    <row r="2" spans="1:9" x14ac:dyDescent="0.2">
      <c r="A2" s="1"/>
      <c r="B2" s="3" t="s">
        <v>1</v>
      </c>
      <c r="I2" s="4" t="s">
        <v>108</v>
      </c>
    </row>
    <row r="3" spans="1:9" x14ac:dyDescent="0.2">
      <c r="B3" s="6" t="s">
        <v>2</v>
      </c>
      <c r="I3" s="5"/>
    </row>
    <row r="4" spans="1:9" x14ac:dyDescent="0.2">
      <c r="B4" s="6" t="s">
        <v>3</v>
      </c>
      <c r="I4" s="5"/>
    </row>
    <row r="5" spans="1:9" x14ac:dyDescent="0.2">
      <c r="B5" s="6" t="s">
        <v>4</v>
      </c>
      <c r="I5" s="5"/>
    </row>
    <row r="6" spans="1:9" x14ac:dyDescent="0.2">
      <c r="A6" s="3" t="s">
        <v>5</v>
      </c>
      <c r="C6" s="3" t="s">
        <v>6</v>
      </c>
      <c r="I6" s="5"/>
    </row>
    <row r="7" spans="1:9" x14ac:dyDescent="0.2">
      <c r="B7" s="7" t="s">
        <v>111</v>
      </c>
      <c r="I7" s="5"/>
    </row>
    <row r="8" spans="1:9" x14ac:dyDescent="0.2">
      <c r="B8" s="6" t="s">
        <v>7</v>
      </c>
      <c r="I8" s="5"/>
    </row>
    <row r="9" spans="1:9" x14ac:dyDescent="0.2">
      <c r="B9" s="2" t="s">
        <v>109</v>
      </c>
      <c r="I9" s="5"/>
    </row>
    <row r="10" spans="1:9" x14ac:dyDescent="0.2">
      <c r="A10" s="8" t="s">
        <v>8</v>
      </c>
      <c r="C10" s="7"/>
      <c r="D10" s="7"/>
      <c r="E10" s="1"/>
      <c r="F10" s="1"/>
      <c r="I10" s="5"/>
    </row>
    <row r="11" spans="1:9" x14ac:dyDescent="0.2">
      <c r="A11" s="2" t="s">
        <v>9</v>
      </c>
      <c r="C11" s="7"/>
      <c r="D11" s="7"/>
      <c r="E11" s="7"/>
      <c r="F11" s="7"/>
      <c r="I11" s="5"/>
    </row>
    <row r="12" spans="1:9" x14ac:dyDescent="0.2">
      <c r="A12" s="7" t="s">
        <v>10</v>
      </c>
      <c r="C12" s="7"/>
      <c r="D12" s="7"/>
      <c r="E12" s="7"/>
      <c r="I12" s="5"/>
    </row>
    <row r="13" spans="1:9" x14ac:dyDescent="0.2">
      <c r="A13" s="7" t="s">
        <v>11</v>
      </c>
      <c r="E13" s="3"/>
      <c r="I13" s="5"/>
    </row>
    <row r="14" spans="1:9" x14ac:dyDescent="0.2">
      <c r="A14" s="7" t="s">
        <v>112</v>
      </c>
      <c r="E14" s="3"/>
      <c r="I14" s="5"/>
    </row>
    <row r="15" spans="1:9" x14ac:dyDescent="0.2">
      <c r="A15" s="7" t="s">
        <v>113</v>
      </c>
      <c r="E15" s="3"/>
      <c r="I15" s="5"/>
    </row>
    <row r="16" spans="1:9" x14ac:dyDescent="0.2">
      <c r="A16" s="164" t="s">
        <v>110</v>
      </c>
      <c r="E16" s="3"/>
      <c r="I16" s="5"/>
    </row>
    <row r="17" spans="1:16" x14ac:dyDescent="0.2">
      <c r="A17" s="7"/>
      <c r="I17" s="5"/>
    </row>
    <row r="18" spans="1:16" x14ac:dyDescent="0.2">
      <c r="I18" s="5"/>
    </row>
    <row r="19" spans="1:16" x14ac:dyDescent="0.2">
      <c r="B19" s="184" t="s">
        <v>12</v>
      </c>
      <c r="C19" s="184"/>
      <c r="D19" s="184"/>
      <c r="E19" s="184"/>
      <c r="F19" s="184"/>
      <c r="G19" s="184"/>
      <c r="H19" s="184"/>
      <c r="I19" s="5"/>
    </row>
    <row r="20" spans="1:16" ht="36.75" customHeight="1" x14ac:dyDescent="0.25">
      <c r="A20" s="187" t="s">
        <v>13</v>
      </c>
      <c r="B20" s="187"/>
      <c r="C20" s="187"/>
      <c r="D20" s="187"/>
      <c r="E20" s="187"/>
      <c r="F20" s="187"/>
      <c r="G20" s="187"/>
      <c r="H20" s="187"/>
      <c r="I20" s="187"/>
      <c r="J20" s="172"/>
    </row>
    <row r="21" spans="1:16" ht="16.5" x14ac:dyDescent="0.25">
      <c r="B21" s="185" t="s">
        <v>118</v>
      </c>
      <c r="C21" s="185"/>
      <c r="D21" s="185"/>
      <c r="E21" s="185"/>
      <c r="F21" s="185"/>
      <c r="G21" s="185"/>
      <c r="H21" s="185"/>
      <c r="I21" s="185"/>
      <c r="J21" s="127"/>
    </row>
    <row r="22" spans="1:16" ht="14.25" x14ac:dyDescent="0.2">
      <c r="A22" s="8"/>
      <c r="D22" s="3"/>
      <c r="F22" s="186" t="s">
        <v>114</v>
      </c>
      <c r="G22" s="186"/>
      <c r="H22" s="186"/>
      <c r="I22" s="186"/>
      <c r="K22" s="95"/>
      <c r="L22" s="7"/>
      <c r="M22" s="7"/>
      <c r="N22" s="7"/>
      <c r="O22" s="7"/>
      <c r="P22" s="7"/>
    </row>
    <row r="23" spans="1:16" x14ac:dyDescent="0.2">
      <c r="A23" s="180" t="s">
        <v>14</v>
      </c>
      <c r="B23" s="9" t="s">
        <v>15</v>
      </c>
      <c r="C23" s="9" t="s">
        <v>16</v>
      </c>
      <c r="D23" s="9" t="s">
        <v>17</v>
      </c>
      <c r="E23" s="10" t="s">
        <v>18</v>
      </c>
      <c r="F23" s="182" t="s">
        <v>19</v>
      </c>
      <c r="G23" s="182"/>
      <c r="H23" s="182"/>
      <c r="I23" s="182"/>
      <c r="K23" s="95"/>
      <c r="L23" s="7"/>
      <c r="M23" s="7"/>
      <c r="N23" s="7"/>
      <c r="O23" s="7"/>
      <c r="P23" s="7"/>
    </row>
    <row r="24" spans="1:16" x14ac:dyDescent="0.2">
      <c r="A24" s="180"/>
      <c r="B24" s="11"/>
      <c r="C24" s="12" t="s">
        <v>20</v>
      </c>
      <c r="D24" s="12" t="s">
        <v>21</v>
      </c>
      <c r="E24" s="13" t="s">
        <v>22</v>
      </c>
      <c r="F24" s="183" t="s">
        <v>115</v>
      </c>
      <c r="G24" s="183"/>
      <c r="H24" s="183"/>
      <c r="I24" s="183"/>
      <c r="K24" s="95"/>
      <c r="L24" s="7"/>
      <c r="M24" s="7"/>
      <c r="N24" s="7"/>
      <c r="O24" s="7"/>
      <c r="P24" s="7"/>
    </row>
    <row r="25" spans="1:16" x14ac:dyDescent="0.2">
      <c r="A25" s="181"/>
      <c r="B25" s="11"/>
      <c r="C25" s="12" t="s">
        <v>23</v>
      </c>
      <c r="D25" s="12"/>
      <c r="E25" s="13"/>
      <c r="F25" s="12" t="s">
        <v>24</v>
      </c>
      <c r="G25" s="12" t="s">
        <v>25</v>
      </c>
      <c r="H25" s="14" t="s">
        <v>25</v>
      </c>
      <c r="I25" s="15" t="s">
        <v>26</v>
      </c>
      <c r="K25" s="150"/>
      <c r="L25" s="7"/>
      <c r="M25" s="6"/>
      <c r="N25" s="7"/>
      <c r="O25" s="7"/>
      <c r="P25" s="7"/>
    </row>
    <row r="26" spans="1:16" x14ac:dyDescent="0.2">
      <c r="A26" s="16">
        <v>1</v>
      </c>
      <c r="B26" s="17">
        <v>2</v>
      </c>
      <c r="C26" s="17">
        <v>3</v>
      </c>
      <c r="D26" s="17">
        <v>4</v>
      </c>
      <c r="E26" s="18"/>
      <c r="F26" s="17">
        <v>5</v>
      </c>
      <c r="G26" s="17">
        <v>6</v>
      </c>
      <c r="H26" s="17">
        <v>6</v>
      </c>
      <c r="I26" s="17">
        <v>7</v>
      </c>
      <c r="K26" s="150"/>
      <c r="L26" s="7"/>
      <c r="M26" s="7"/>
      <c r="N26" s="7"/>
      <c r="O26" s="7"/>
      <c r="P26" s="7"/>
    </row>
    <row r="27" spans="1:16" x14ac:dyDescent="0.2">
      <c r="A27" s="19" t="s">
        <v>27</v>
      </c>
      <c r="B27" s="20" t="s">
        <v>28</v>
      </c>
      <c r="C27" s="21"/>
      <c r="D27" s="21"/>
      <c r="E27" s="21"/>
      <c r="F27" s="21"/>
      <c r="G27" s="21"/>
      <c r="H27" s="21">
        <v>3.4527999999999999</v>
      </c>
      <c r="I27" s="21"/>
      <c r="K27" s="150"/>
      <c r="L27" s="7"/>
      <c r="M27" s="7"/>
      <c r="N27" s="7"/>
      <c r="O27" s="7"/>
      <c r="P27" s="7"/>
    </row>
    <row r="28" spans="1:16" ht="25.5" x14ac:dyDescent="0.2">
      <c r="A28" s="22">
        <v>1</v>
      </c>
      <c r="B28" s="23" t="s">
        <v>29</v>
      </c>
      <c r="C28" s="24" t="s">
        <v>30</v>
      </c>
      <c r="D28" s="25" t="s">
        <v>31</v>
      </c>
      <c r="E28" s="26">
        <v>11</v>
      </c>
      <c r="F28" s="25">
        <v>2492.54</v>
      </c>
      <c r="G28" s="25">
        <f>+ROUND(H28/$H$27,2)</f>
        <v>0.75</v>
      </c>
      <c r="H28" s="49">
        <v>2.59</v>
      </c>
      <c r="I28" s="85">
        <f>ROUND((E28*F28*G28),2)</f>
        <v>20563.46</v>
      </c>
      <c r="K28" s="151"/>
      <c r="L28" s="77"/>
      <c r="M28" s="77"/>
      <c r="N28" s="7"/>
      <c r="O28" s="7"/>
      <c r="P28" s="7"/>
    </row>
    <row r="29" spans="1:16" x14ac:dyDescent="0.2">
      <c r="A29" s="22"/>
      <c r="B29" s="29" t="s">
        <v>32</v>
      </c>
      <c r="C29" s="30"/>
      <c r="D29" s="31"/>
      <c r="E29" s="32">
        <v>11</v>
      </c>
      <c r="F29" s="31">
        <v>675.68</v>
      </c>
      <c r="G29" s="160">
        <f t="shared" ref="G29:G92" si="0">+ROUND(H29/$H$27,2)</f>
        <v>0.75</v>
      </c>
      <c r="H29" s="50">
        <v>2.59</v>
      </c>
      <c r="I29" s="158">
        <f t="shared" ref="I29:I92" si="1">ROUND((E29*F29*G29),2)</f>
        <v>5574.36</v>
      </c>
      <c r="J29" s="145"/>
      <c r="K29" s="151"/>
      <c r="L29" s="7"/>
      <c r="M29" s="7"/>
      <c r="N29" s="7"/>
      <c r="O29" s="7"/>
      <c r="P29" s="7"/>
    </row>
    <row r="30" spans="1:16" x14ac:dyDescent="0.2">
      <c r="A30" s="22"/>
      <c r="B30" s="29" t="s">
        <v>33</v>
      </c>
      <c r="C30" s="30"/>
      <c r="D30" s="31"/>
      <c r="E30" s="32">
        <v>11</v>
      </c>
      <c r="F30" s="50">
        <v>932.7</v>
      </c>
      <c r="G30" s="160">
        <f t="shared" si="0"/>
        <v>0.75</v>
      </c>
      <c r="H30" s="50">
        <v>2.59</v>
      </c>
      <c r="I30" s="158">
        <f t="shared" si="1"/>
        <v>7694.78</v>
      </c>
      <c r="J30" s="145"/>
      <c r="K30" s="151"/>
      <c r="L30" s="7"/>
      <c r="M30" s="7"/>
      <c r="N30" s="7"/>
      <c r="O30" s="7"/>
      <c r="P30" s="7"/>
    </row>
    <row r="31" spans="1:16" x14ac:dyDescent="0.2">
      <c r="A31" s="22"/>
      <c r="B31" s="29" t="s">
        <v>34</v>
      </c>
      <c r="C31" s="35"/>
      <c r="D31" s="31"/>
      <c r="E31" s="32">
        <v>11</v>
      </c>
      <c r="F31" s="31">
        <v>884.16</v>
      </c>
      <c r="G31" s="160">
        <f t="shared" si="0"/>
        <v>0.75</v>
      </c>
      <c r="H31" s="50">
        <v>2.59</v>
      </c>
      <c r="I31" s="158">
        <f t="shared" si="1"/>
        <v>7294.32</v>
      </c>
      <c r="J31" s="128"/>
      <c r="K31" s="151"/>
      <c r="L31" s="7"/>
      <c r="M31" s="7"/>
      <c r="N31" s="7"/>
      <c r="O31" s="7"/>
      <c r="P31" s="7"/>
    </row>
    <row r="32" spans="1:16" x14ac:dyDescent="0.2">
      <c r="A32" s="22"/>
      <c r="B32" s="29"/>
      <c r="C32" s="35"/>
      <c r="D32" s="31"/>
      <c r="E32" s="32"/>
      <c r="F32" s="31">
        <f>SUM(F29:F31)</f>
        <v>2492.54</v>
      </c>
      <c r="G32" s="160"/>
      <c r="H32" s="50"/>
      <c r="I32" s="158"/>
      <c r="J32" s="128"/>
      <c r="K32" s="151"/>
      <c r="L32" s="7"/>
      <c r="M32" s="7"/>
      <c r="N32" s="7"/>
      <c r="O32" s="7"/>
      <c r="P32" s="7"/>
    </row>
    <row r="33" spans="1:16" ht="15.75" x14ac:dyDescent="0.2">
      <c r="A33" s="22"/>
      <c r="B33" s="36" t="s">
        <v>35</v>
      </c>
      <c r="C33" s="35"/>
      <c r="D33" s="25" t="s">
        <v>31</v>
      </c>
      <c r="E33" s="26">
        <v>11</v>
      </c>
      <c r="F33" s="25">
        <f>SUM(F29:F31)</f>
        <v>2492.54</v>
      </c>
      <c r="G33" s="25">
        <f t="shared" si="0"/>
        <v>0.03</v>
      </c>
      <c r="H33" s="49">
        <v>0.11</v>
      </c>
      <c r="I33" s="85">
        <f t="shared" si="1"/>
        <v>822.54</v>
      </c>
      <c r="J33" s="128"/>
      <c r="K33" s="151"/>
      <c r="L33" s="7"/>
      <c r="M33" s="7"/>
      <c r="N33" s="7"/>
      <c r="O33" s="7"/>
      <c r="P33" s="7"/>
    </row>
    <row r="34" spans="1:16" ht="25.5" customHeight="1" x14ac:dyDescent="0.2">
      <c r="A34" s="22"/>
      <c r="B34" s="37" t="s">
        <v>36</v>
      </c>
      <c r="C34" s="30"/>
      <c r="D34" s="31"/>
      <c r="E34" s="26"/>
      <c r="F34" s="31"/>
      <c r="G34" s="25"/>
      <c r="H34" s="157"/>
      <c r="I34" s="85"/>
      <c r="J34" s="128"/>
      <c r="K34" s="151"/>
      <c r="L34" s="7"/>
      <c r="M34" s="7"/>
      <c r="N34" s="7"/>
      <c r="O34" s="7"/>
      <c r="P34" s="7"/>
    </row>
    <row r="35" spans="1:16" ht="15.75" x14ac:dyDescent="0.2">
      <c r="A35" s="22">
        <v>2</v>
      </c>
      <c r="B35" s="38" t="s">
        <v>37</v>
      </c>
      <c r="C35" s="39" t="s">
        <v>38</v>
      </c>
      <c r="D35" s="25" t="s">
        <v>31</v>
      </c>
      <c r="E35" s="26">
        <v>11</v>
      </c>
      <c r="F35" s="25">
        <v>151.08000000000001</v>
      </c>
      <c r="G35" s="25">
        <f t="shared" si="0"/>
        <v>1.62</v>
      </c>
      <c r="H35" s="49">
        <v>5.61</v>
      </c>
      <c r="I35" s="85">
        <f t="shared" si="1"/>
        <v>2692.25</v>
      </c>
      <c r="J35" s="128"/>
      <c r="K35" s="151"/>
      <c r="L35" s="7"/>
      <c r="M35" s="7"/>
      <c r="N35" s="7"/>
      <c r="O35" s="7"/>
      <c r="P35" s="7"/>
    </row>
    <row r="36" spans="1:16" x14ac:dyDescent="0.2">
      <c r="A36" s="22"/>
      <c r="B36" s="29" t="s">
        <v>32</v>
      </c>
      <c r="C36" s="30"/>
      <c r="D36" s="31"/>
      <c r="E36" s="32">
        <v>11</v>
      </c>
      <c r="F36" s="31">
        <v>49.72</v>
      </c>
      <c r="G36" s="160">
        <f t="shared" si="0"/>
        <v>1.62</v>
      </c>
      <c r="H36" s="50">
        <v>5.61</v>
      </c>
      <c r="I36" s="158">
        <f t="shared" si="1"/>
        <v>886.01</v>
      </c>
      <c r="J36" s="128"/>
      <c r="K36" s="151"/>
      <c r="L36" s="7"/>
      <c r="M36" s="7"/>
      <c r="N36" s="7"/>
      <c r="O36" s="7"/>
      <c r="P36" s="7"/>
    </row>
    <row r="37" spans="1:16" x14ac:dyDescent="0.2">
      <c r="A37" s="22"/>
      <c r="B37" s="29" t="s">
        <v>33</v>
      </c>
      <c r="C37" s="30"/>
      <c r="D37" s="31"/>
      <c r="E37" s="32">
        <v>11</v>
      </c>
      <c r="F37" s="31">
        <v>78.739999999999995</v>
      </c>
      <c r="G37" s="160">
        <f t="shared" si="0"/>
        <v>1.62</v>
      </c>
      <c r="H37" s="50">
        <v>5.61</v>
      </c>
      <c r="I37" s="158">
        <f t="shared" si="1"/>
        <v>1403.15</v>
      </c>
      <c r="J37" s="128"/>
      <c r="K37" s="151"/>
      <c r="L37" s="7"/>
      <c r="M37" s="7"/>
      <c r="N37" s="7"/>
      <c r="O37" s="7"/>
      <c r="P37" s="7"/>
    </row>
    <row r="38" spans="1:16" x14ac:dyDescent="0.2">
      <c r="A38" s="22"/>
      <c r="B38" s="29" t="s">
        <v>34</v>
      </c>
      <c r="C38" s="30"/>
      <c r="D38" s="31"/>
      <c r="E38" s="32">
        <v>11</v>
      </c>
      <c r="F38" s="31">
        <v>22.62</v>
      </c>
      <c r="G38" s="160">
        <f t="shared" si="0"/>
        <v>1.62</v>
      </c>
      <c r="H38" s="50">
        <v>5.61</v>
      </c>
      <c r="I38" s="158">
        <f t="shared" si="1"/>
        <v>403.09</v>
      </c>
      <c r="J38" s="128"/>
      <c r="K38" s="151"/>
      <c r="L38" s="7"/>
      <c r="M38" s="7"/>
      <c r="N38" s="7"/>
      <c r="O38" s="7"/>
      <c r="P38" s="7"/>
    </row>
    <row r="39" spans="1:16" ht="15.75" x14ac:dyDescent="0.2">
      <c r="A39" s="22"/>
      <c r="B39" s="36" t="s">
        <v>35</v>
      </c>
      <c r="C39" s="30"/>
      <c r="D39" s="25" t="s">
        <v>31</v>
      </c>
      <c r="E39" s="26">
        <v>11</v>
      </c>
      <c r="F39" s="25">
        <v>151.08000000000001</v>
      </c>
      <c r="G39" s="25">
        <f t="shared" si="0"/>
        <v>0.03</v>
      </c>
      <c r="H39" s="49">
        <v>0.11</v>
      </c>
      <c r="I39" s="85">
        <f t="shared" si="1"/>
        <v>49.86</v>
      </c>
      <c r="J39" s="128"/>
      <c r="K39" s="151"/>
      <c r="L39" s="7"/>
      <c r="M39" s="7"/>
      <c r="N39" s="7"/>
      <c r="O39" s="7"/>
      <c r="P39" s="7"/>
    </row>
    <row r="40" spans="1:16" ht="15.75" x14ac:dyDescent="0.2">
      <c r="A40" s="22">
        <v>3</v>
      </c>
      <c r="B40" s="38" t="s">
        <v>39</v>
      </c>
      <c r="C40" s="39" t="s">
        <v>38</v>
      </c>
      <c r="D40" s="25" t="s">
        <v>31</v>
      </c>
      <c r="E40" s="40">
        <v>11</v>
      </c>
      <c r="F40" s="25">
        <v>64.209999999999994</v>
      </c>
      <c r="G40" s="25">
        <f t="shared" si="0"/>
        <v>2.4300000000000002</v>
      </c>
      <c r="H40" s="49">
        <v>8.4</v>
      </c>
      <c r="I40" s="85">
        <f t="shared" si="1"/>
        <v>1716.33</v>
      </c>
      <c r="J40" s="128"/>
      <c r="K40" s="151"/>
      <c r="L40" s="7"/>
      <c r="M40" s="7"/>
      <c r="N40" s="7"/>
      <c r="O40" s="7"/>
      <c r="P40" s="7"/>
    </row>
    <row r="41" spans="1:16" x14ac:dyDescent="0.2">
      <c r="A41" s="22"/>
      <c r="B41" s="29" t="s">
        <v>32</v>
      </c>
      <c r="C41" s="30"/>
      <c r="D41" s="31"/>
      <c r="E41" s="41">
        <v>11</v>
      </c>
      <c r="F41" s="80">
        <v>13.86</v>
      </c>
      <c r="G41" s="160">
        <f t="shared" si="0"/>
        <v>2.4300000000000002</v>
      </c>
      <c r="H41" s="50">
        <v>8.4</v>
      </c>
      <c r="I41" s="158">
        <f t="shared" si="1"/>
        <v>370.48</v>
      </c>
      <c r="J41" s="128"/>
      <c r="K41" s="151"/>
      <c r="L41" s="7"/>
      <c r="M41" s="7"/>
      <c r="N41" s="7"/>
      <c r="O41" s="7"/>
      <c r="P41" s="7"/>
    </row>
    <row r="42" spans="1:16" x14ac:dyDescent="0.2">
      <c r="A42" s="22"/>
      <c r="B42" s="29" t="s">
        <v>33</v>
      </c>
      <c r="C42" s="30"/>
      <c r="D42" s="31"/>
      <c r="E42" s="41">
        <v>11</v>
      </c>
      <c r="F42" s="80">
        <v>27.4</v>
      </c>
      <c r="G42" s="160">
        <f t="shared" si="0"/>
        <v>2.4300000000000002</v>
      </c>
      <c r="H42" s="50">
        <v>8.4</v>
      </c>
      <c r="I42" s="158">
        <f t="shared" si="1"/>
        <v>732.4</v>
      </c>
      <c r="J42" s="128"/>
      <c r="K42" s="151"/>
      <c r="L42" s="7"/>
      <c r="M42" s="7"/>
      <c r="N42" s="7"/>
      <c r="O42" s="7"/>
      <c r="P42" s="7"/>
    </row>
    <row r="43" spans="1:16" x14ac:dyDescent="0.2">
      <c r="A43" s="22"/>
      <c r="B43" s="29" t="s">
        <v>34</v>
      </c>
      <c r="C43" s="30"/>
      <c r="D43" s="31"/>
      <c r="E43" s="41">
        <v>11</v>
      </c>
      <c r="F43" s="80">
        <v>22.95</v>
      </c>
      <c r="G43" s="160">
        <f t="shared" si="0"/>
        <v>2.4300000000000002</v>
      </c>
      <c r="H43" s="50">
        <v>8.4</v>
      </c>
      <c r="I43" s="158">
        <f t="shared" si="1"/>
        <v>613.45000000000005</v>
      </c>
      <c r="J43" s="128"/>
      <c r="K43" s="151"/>
      <c r="L43" s="7"/>
      <c r="M43" s="7"/>
      <c r="N43" s="7"/>
      <c r="O43" s="7"/>
      <c r="P43" s="7"/>
    </row>
    <row r="44" spans="1:16" ht="15.75" x14ac:dyDescent="0.2">
      <c r="A44" s="22"/>
      <c r="B44" s="36" t="s">
        <v>35</v>
      </c>
      <c r="C44" s="30"/>
      <c r="D44" s="25" t="s">
        <v>31</v>
      </c>
      <c r="E44" s="26">
        <v>11</v>
      </c>
      <c r="F44" s="25">
        <v>64.209999999999994</v>
      </c>
      <c r="G44" s="25">
        <f t="shared" si="0"/>
        <v>0.03</v>
      </c>
      <c r="H44" s="49">
        <v>0.11</v>
      </c>
      <c r="I44" s="85">
        <f t="shared" si="1"/>
        <v>21.19</v>
      </c>
      <c r="J44" s="128"/>
      <c r="K44" s="151"/>
      <c r="L44" s="7"/>
      <c r="M44" s="7"/>
      <c r="N44" s="7"/>
      <c r="O44" s="7"/>
      <c r="P44" s="7"/>
    </row>
    <row r="45" spans="1:16" ht="15.75" x14ac:dyDescent="0.2">
      <c r="A45" s="22">
        <v>4</v>
      </c>
      <c r="B45" s="23" t="s">
        <v>40</v>
      </c>
      <c r="C45" s="42" t="s">
        <v>38</v>
      </c>
      <c r="D45" s="25" t="s">
        <v>31</v>
      </c>
      <c r="E45" s="40">
        <v>11</v>
      </c>
      <c r="F45" s="25">
        <v>765.21</v>
      </c>
      <c r="G45" s="25">
        <f t="shared" si="0"/>
        <v>1.62</v>
      </c>
      <c r="H45" s="49">
        <v>5.61</v>
      </c>
      <c r="I45" s="85">
        <f t="shared" si="1"/>
        <v>13636.04</v>
      </c>
      <c r="J45" s="128"/>
      <c r="K45" s="151"/>
      <c r="L45" s="78"/>
      <c r="M45" s="78"/>
      <c r="N45" s="7"/>
      <c r="O45" s="7"/>
      <c r="P45" s="7"/>
    </row>
    <row r="46" spans="1:16" x14ac:dyDescent="0.2">
      <c r="A46" s="22"/>
      <c r="B46" s="29" t="s">
        <v>32</v>
      </c>
      <c r="C46" s="30"/>
      <c r="D46" s="31"/>
      <c r="E46" s="41">
        <v>11</v>
      </c>
      <c r="F46" s="50">
        <v>110.22</v>
      </c>
      <c r="G46" s="160">
        <f t="shared" si="0"/>
        <v>1.62</v>
      </c>
      <c r="H46" s="50">
        <v>5.61</v>
      </c>
      <c r="I46" s="158">
        <f t="shared" si="1"/>
        <v>1964.12</v>
      </c>
      <c r="J46" s="128"/>
      <c r="K46" s="151"/>
      <c r="L46" s="78"/>
      <c r="M46" s="78"/>
      <c r="N46" s="7"/>
      <c r="O46" s="7"/>
      <c r="P46" s="7"/>
    </row>
    <row r="47" spans="1:16" x14ac:dyDescent="0.2">
      <c r="A47" s="22"/>
      <c r="B47" s="29" t="s">
        <v>33</v>
      </c>
      <c r="C47" s="30"/>
      <c r="D47" s="31"/>
      <c r="E47" s="41">
        <v>11</v>
      </c>
      <c r="F47" s="31">
        <v>386.67</v>
      </c>
      <c r="G47" s="160">
        <f t="shared" si="0"/>
        <v>1.62</v>
      </c>
      <c r="H47" s="50">
        <v>5.61</v>
      </c>
      <c r="I47" s="158">
        <f t="shared" si="1"/>
        <v>6890.46</v>
      </c>
      <c r="J47" s="128"/>
      <c r="K47" s="151"/>
      <c r="L47" s="7"/>
      <c r="M47" s="78"/>
      <c r="N47" s="7"/>
      <c r="O47" s="7"/>
      <c r="P47" s="7"/>
    </row>
    <row r="48" spans="1:16" x14ac:dyDescent="0.2">
      <c r="A48" s="22"/>
      <c r="B48" s="29" t="s">
        <v>34</v>
      </c>
      <c r="C48" s="35"/>
      <c r="D48" s="31"/>
      <c r="E48" s="32">
        <v>11</v>
      </c>
      <c r="F48" s="31">
        <v>151.44</v>
      </c>
      <c r="G48" s="160">
        <f t="shared" si="0"/>
        <v>1.62</v>
      </c>
      <c r="H48" s="50">
        <v>5.61</v>
      </c>
      <c r="I48" s="158">
        <f t="shared" si="1"/>
        <v>2698.66</v>
      </c>
      <c r="J48" s="128"/>
      <c r="K48" s="151"/>
      <c r="L48" s="7"/>
      <c r="M48" s="78"/>
      <c r="N48" s="7"/>
      <c r="O48" s="7"/>
      <c r="P48" s="7"/>
    </row>
    <row r="49" spans="1:16" x14ac:dyDescent="0.2">
      <c r="A49" s="22"/>
      <c r="B49" s="29" t="s">
        <v>106</v>
      </c>
      <c r="C49" s="30"/>
      <c r="D49" s="31"/>
      <c r="E49" s="32">
        <v>11</v>
      </c>
      <c r="F49" s="50">
        <v>116.88</v>
      </c>
      <c r="G49" s="160">
        <f t="shared" si="0"/>
        <v>1.62</v>
      </c>
      <c r="H49" s="50">
        <v>5.61</v>
      </c>
      <c r="I49" s="158">
        <f t="shared" si="1"/>
        <v>2082.8000000000002</v>
      </c>
      <c r="J49" s="128"/>
      <c r="K49" s="151"/>
      <c r="L49" s="7"/>
      <c r="M49" s="78"/>
      <c r="N49" s="7"/>
      <c r="O49" s="7"/>
      <c r="P49" s="7"/>
    </row>
    <row r="50" spans="1:16" ht="15.75" x14ac:dyDescent="0.2">
      <c r="A50" s="22">
        <v>5</v>
      </c>
      <c r="B50" s="23" t="s">
        <v>41</v>
      </c>
      <c r="C50" s="42" t="s">
        <v>38</v>
      </c>
      <c r="D50" s="25" t="s">
        <v>31</v>
      </c>
      <c r="E50" s="40">
        <v>11</v>
      </c>
      <c r="F50" s="27">
        <v>484.23</v>
      </c>
      <c r="G50" s="25">
        <f t="shared" si="0"/>
        <v>1.37</v>
      </c>
      <c r="H50" s="43">
        <v>4.7300000000000004</v>
      </c>
      <c r="I50" s="85">
        <f t="shared" si="1"/>
        <v>7297.35</v>
      </c>
      <c r="J50" s="128"/>
      <c r="K50" s="151"/>
      <c r="L50" s="7"/>
      <c r="M50" s="7"/>
      <c r="N50" s="7"/>
      <c r="O50" s="7"/>
      <c r="P50" s="7"/>
    </row>
    <row r="51" spans="1:16" x14ac:dyDescent="0.2">
      <c r="A51" s="22"/>
      <c r="B51" s="29" t="s">
        <v>32</v>
      </c>
      <c r="C51" s="30"/>
      <c r="D51" s="31"/>
      <c r="E51" s="32">
        <v>11</v>
      </c>
      <c r="F51" s="31">
        <v>181.2</v>
      </c>
      <c r="G51" s="160">
        <f t="shared" si="0"/>
        <v>1.37</v>
      </c>
      <c r="H51" s="50">
        <v>4.7300000000000004</v>
      </c>
      <c r="I51" s="158">
        <f t="shared" si="1"/>
        <v>2730.68</v>
      </c>
      <c r="J51" s="128"/>
      <c r="K51" s="151"/>
      <c r="L51" s="7"/>
      <c r="M51" s="7"/>
      <c r="N51" s="7"/>
      <c r="O51" s="7"/>
      <c r="P51" s="7"/>
    </row>
    <row r="52" spans="1:16" x14ac:dyDescent="0.2">
      <c r="A52" s="22"/>
      <c r="B52" s="29" t="s">
        <v>33</v>
      </c>
      <c r="C52" s="30"/>
      <c r="D52" s="31"/>
      <c r="E52" s="41">
        <v>11</v>
      </c>
      <c r="F52" s="80">
        <v>78.67</v>
      </c>
      <c r="G52" s="160">
        <f t="shared" si="0"/>
        <v>1.37</v>
      </c>
      <c r="H52" s="50">
        <v>4.7300000000000004</v>
      </c>
      <c r="I52" s="158">
        <f t="shared" si="1"/>
        <v>1185.56</v>
      </c>
      <c r="J52" s="128"/>
      <c r="K52" s="151"/>
      <c r="L52" s="7"/>
      <c r="M52" s="7"/>
      <c r="N52" s="7"/>
      <c r="O52" s="7"/>
      <c r="P52" s="7"/>
    </row>
    <row r="53" spans="1:16" x14ac:dyDescent="0.2">
      <c r="A53" s="22"/>
      <c r="B53" s="29" t="s">
        <v>34</v>
      </c>
      <c r="C53" s="35"/>
      <c r="D53" s="31"/>
      <c r="E53" s="41">
        <v>11</v>
      </c>
      <c r="F53" s="80">
        <v>224.36</v>
      </c>
      <c r="G53" s="160">
        <f t="shared" si="0"/>
        <v>1.37</v>
      </c>
      <c r="H53" s="50">
        <v>4.7300000000000004</v>
      </c>
      <c r="I53" s="158">
        <f t="shared" si="1"/>
        <v>3381.11</v>
      </c>
      <c r="J53" s="128"/>
      <c r="K53" s="151"/>
      <c r="L53" s="7"/>
      <c r="M53" s="7"/>
      <c r="N53" s="7"/>
      <c r="O53" s="7"/>
      <c r="P53" s="7"/>
    </row>
    <row r="54" spans="1:16" ht="15.75" x14ac:dyDescent="0.2">
      <c r="A54" s="22">
        <v>6</v>
      </c>
      <c r="B54" s="23" t="s">
        <v>42</v>
      </c>
      <c r="C54" s="42" t="s">
        <v>38</v>
      </c>
      <c r="D54" s="25" t="s">
        <v>31</v>
      </c>
      <c r="E54" s="40">
        <v>11</v>
      </c>
      <c r="F54" s="27">
        <v>49.29</v>
      </c>
      <c r="G54" s="25">
        <f t="shared" si="0"/>
        <v>1.08</v>
      </c>
      <c r="H54" s="43">
        <v>3.74</v>
      </c>
      <c r="I54" s="85">
        <f t="shared" si="1"/>
        <v>585.57000000000005</v>
      </c>
      <c r="J54" s="128"/>
      <c r="K54" s="151"/>
      <c r="L54" s="7"/>
      <c r="M54" s="7"/>
      <c r="N54" s="7"/>
      <c r="O54" s="7"/>
      <c r="P54" s="7"/>
    </row>
    <row r="55" spans="1:16" x14ac:dyDescent="0.2">
      <c r="A55" s="22"/>
      <c r="B55" s="29" t="s">
        <v>32</v>
      </c>
      <c r="C55" s="42"/>
      <c r="D55" s="25"/>
      <c r="E55" s="32">
        <v>11</v>
      </c>
      <c r="F55" s="80">
        <v>0</v>
      </c>
      <c r="G55" s="160">
        <f t="shared" si="0"/>
        <v>1.08</v>
      </c>
      <c r="H55" s="44">
        <v>3.74</v>
      </c>
      <c r="I55" s="158">
        <f t="shared" si="1"/>
        <v>0</v>
      </c>
      <c r="J55" s="128"/>
      <c r="K55" s="151"/>
      <c r="L55" s="7"/>
      <c r="M55" s="7"/>
      <c r="N55" s="7"/>
      <c r="O55" s="7"/>
      <c r="P55" s="7"/>
    </row>
    <row r="56" spans="1:16" x14ac:dyDescent="0.2">
      <c r="A56" s="22"/>
      <c r="B56" s="29" t="s">
        <v>33</v>
      </c>
      <c r="C56" s="30"/>
      <c r="D56" s="31"/>
      <c r="E56" s="32">
        <v>11</v>
      </c>
      <c r="F56" s="80">
        <v>10.5</v>
      </c>
      <c r="G56" s="160">
        <f t="shared" si="0"/>
        <v>1.08</v>
      </c>
      <c r="H56" s="44">
        <v>3.74</v>
      </c>
      <c r="I56" s="158">
        <f t="shared" si="1"/>
        <v>124.74</v>
      </c>
      <c r="J56" s="129"/>
      <c r="K56" s="151"/>
      <c r="L56" s="7"/>
      <c r="M56" s="7"/>
      <c r="N56" s="7"/>
      <c r="O56" s="7"/>
      <c r="P56" s="7"/>
    </row>
    <row r="57" spans="1:16" x14ac:dyDescent="0.2">
      <c r="A57" s="22"/>
      <c r="B57" s="29" t="s">
        <v>34</v>
      </c>
      <c r="C57" s="35"/>
      <c r="D57" s="31"/>
      <c r="E57" s="32">
        <v>11</v>
      </c>
      <c r="F57" s="80">
        <v>38.79</v>
      </c>
      <c r="G57" s="160">
        <f t="shared" si="0"/>
        <v>1.08</v>
      </c>
      <c r="H57" s="44">
        <v>3.74</v>
      </c>
      <c r="I57" s="158">
        <f t="shared" si="1"/>
        <v>460.83</v>
      </c>
      <c r="J57" s="129"/>
      <c r="K57" s="151"/>
      <c r="L57" s="7"/>
      <c r="M57" s="7"/>
      <c r="N57" s="7"/>
      <c r="O57" s="7"/>
      <c r="P57" s="7"/>
    </row>
    <row r="58" spans="1:16" ht="15.75" x14ac:dyDescent="0.2">
      <c r="A58" s="22"/>
      <c r="B58" s="36" t="s">
        <v>35</v>
      </c>
      <c r="C58" s="35"/>
      <c r="D58" s="25" t="s">
        <v>31</v>
      </c>
      <c r="E58" s="26">
        <v>11</v>
      </c>
      <c r="F58" s="25">
        <f>F45+F50+F54</f>
        <v>1298.73</v>
      </c>
      <c r="G58" s="25">
        <f t="shared" si="0"/>
        <v>0.03</v>
      </c>
      <c r="H58" s="49">
        <v>0.11</v>
      </c>
      <c r="I58" s="85">
        <f t="shared" si="1"/>
        <v>428.58</v>
      </c>
      <c r="J58" s="129"/>
      <c r="K58" s="151"/>
      <c r="L58" s="4"/>
      <c r="M58" s="4"/>
      <c r="N58" s="4"/>
      <c r="O58" s="7"/>
      <c r="P58" s="7"/>
    </row>
    <row r="59" spans="1:16" ht="15.75" x14ac:dyDescent="0.2">
      <c r="A59" s="22">
        <v>7</v>
      </c>
      <c r="B59" s="37" t="s">
        <v>43</v>
      </c>
      <c r="C59" s="42" t="s">
        <v>38</v>
      </c>
      <c r="D59" s="25" t="s">
        <v>31</v>
      </c>
      <c r="E59" s="26">
        <v>11</v>
      </c>
      <c r="F59" s="27">
        <v>415.41</v>
      </c>
      <c r="G59" s="25">
        <f t="shared" si="0"/>
        <v>0.72</v>
      </c>
      <c r="H59" s="43">
        <v>2.48</v>
      </c>
      <c r="I59" s="85">
        <f t="shared" si="1"/>
        <v>3290.05</v>
      </c>
      <c r="J59" s="130"/>
      <c r="K59" s="151"/>
      <c r="L59" s="7"/>
      <c r="M59" s="78"/>
      <c r="N59" s="78"/>
      <c r="O59" s="7"/>
      <c r="P59" s="7"/>
    </row>
    <row r="60" spans="1:16" x14ac:dyDescent="0.2">
      <c r="A60" s="22"/>
      <c r="B60" s="29" t="s">
        <v>32</v>
      </c>
      <c r="C60" s="35"/>
      <c r="D60" s="31"/>
      <c r="E60" s="41">
        <v>11</v>
      </c>
      <c r="F60" s="80">
        <v>43.95</v>
      </c>
      <c r="G60" s="160">
        <f t="shared" si="0"/>
        <v>0.72</v>
      </c>
      <c r="H60" s="44">
        <v>2.48</v>
      </c>
      <c r="I60" s="158">
        <f t="shared" si="1"/>
        <v>348.08</v>
      </c>
      <c r="J60" s="129"/>
      <c r="K60" s="151"/>
      <c r="L60" s="7"/>
      <c r="M60" s="78"/>
      <c r="N60" s="78"/>
      <c r="O60" s="7"/>
      <c r="P60" s="7"/>
    </row>
    <row r="61" spans="1:16" x14ac:dyDescent="0.2">
      <c r="A61" s="22"/>
      <c r="B61" s="29" t="s">
        <v>33</v>
      </c>
      <c r="C61" s="35"/>
      <c r="D61" s="31"/>
      <c r="E61" s="41">
        <v>11</v>
      </c>
      <c r="F61" s="80">
        <v>76.55</v>
      </c>
      <c r="G61" s="160">
        <f t="shared" si="0"/>
        <v>0.72</v>
      </c>
      <c r="H61" s="44">
        <v>2.48</v>
      </c>
      <c r="I61" s="158">
        <f t="shared" si="1"/>
        <v>606.28</v>
      </c>
      <c r="J61" s="129"/>
      <c r="K61" s="151"/>
      <c r="L61" s="7"/>
      <c r="M61" s="7"/>
      <c r="N61" s="7"/>
      <c r="O61" s="7"/>
      <c r="P61" s="7"/>
    </row>
    <row r="62" spans="1:16" x14ac:dyDescent="0.2">
      <c r="A62" s="22"/>
      <c r="B62" s="29" t="s">
        <v>34</v>
      </c>
      <c r="C62" s="35"/>
      <c r="D62" s="31"/>
      <c r="E62" s="41">
        <v>11</v>
      </c>
      <c r="F62" s="80">
        <v>294.91000000000003</v>
      </c>
      <c r="G62" s="160">
        <f t="shared" si="0"/>
        <v>0.72</v>
      </c>
      <c r="H62" s="44">
        <v>2.48</v>
      </c>
      <c r="I62" s="158">
        <f t="shared" si="1"/>
        <v>2335.69</v>
      </c>
      <c r="J62" s="129"/>
      <c r="K62" s="151"/>
      <c r="L62" s="7"/>
      <c r="M62" s="7"/>
      <c r="N62" s="7"/>
      <c r="O62" s="7"/>
      <c r="P62" s="7"/>
    </row>
    <row r="63" spans="1:16" ht="15.75" x14ac:dyDescent="0.2">
      <c r="A63" s="22"/>
      <c r="B63" s="36" t="s">
        <v>35</v>
      </c>
      <c r="C63" s="35"/>
      <c r="D63" s="25" t="s">
        <v>31</v>
      </c>
      <c r="E63" s="26">
        <v>11</v>
      </c>
      <c r="F63" s="27">
        <v>415.41</v>
      </c>
      <c r="G63" s="25">
        <f t="shared" si="0"/>
        <v>0.03</v>
      </c>
      <c r="H63" s="43">
        <v>0.11</v>
      </c>
      <c r="I63" s="85">
        <f t="shared" si="1"/>
        <v>137.09</v>
      </c>
      <c r="J63" s="129"/>
      <c r="K63" s="151"/>
      <c r="L63" s="7"/>
      <c r="M63" s="7"/>
      <c r="N63" s="7"/>
      <c r="O63" s="7"/>
      <c r="P63" s="7"/>
    </row>
    <row r="64" spans="1:16" ht="15.75" x14ac:dyDescent="0.2">
      <c r="A64" s="22">
        <v>8</v>
      </c>
      <c r="B64" s="37" t="s">
        <v>44</v>
      </c>
      <c r="C64" s="48" t="s">
        <v>38</v>
      </c>
      <c r="D64" s="25" t="s">
        <v>31</v>
      </c>
      <c r="E64" s="26">
        <v>11</v>
      </c>
      <c r="F64" s="25">
        <v>11.16</v>
      </c>
      <c r="G64" s="25">
        <f t="shared" si="0"/>
        <v>2.17</v>
      </c>
      <c r="H64" s="49">
        <v>7.48</v>
      </c>
      <c r="I64" s="85">
        <f t="shared" si="1"/>
        <v>266.39</v>
      </c>
      <c r="J64" s="129"/>
      <c r="K64" s="151"/>
      <c r="L64" s="7"/>
      <c r="M64" s="7"/>
      <c r="N64" s="7"/>
      <c r="O64" s="7"/>
      <c r="P64" s="7"/>
    </row>
    <row r="65" spans="1:16" x14ac:dyDescent="0.2">
      <c r="A65" s="22"/>
      <c r="B65" s="29" t="s">
        <v>32</v>
      </c>
      <c r="C65" s="30"/>
      <c r="D65" s="31"/>
      <c r="E65" s="41">
        <v>11</v>
      </c>
      <c r="F65" s="44">
        <v>7.1400000000000006</v>
      </c>
      <c r="G65" s="160">
        <f t="shared" si="0"/>
        <v>2.17</v>
      </c>
      <c r="H65" s="50">
        <v>7.48</v>
      </c>
      <c r="I65" s="158">
        <f t="shared" si="1"/>
        <v>170.43</v>
      </c>
      <c r="K65" s="151"/>
      <c r="L65" s="7"/>
      <c r="M65" s="7"/>
      <c r="N65" s="7"/>
      <c r="O65" s="7"/>
      <c r="P65" s="7"/>
    </row>
    <row r="66" spans="1:16" x14ac:dyDescent="0.2">
      <c r="A66" s="22"/>
      <c r="B66" s="29" t="s">
        <v>33</v>
      </c>
      <c r="C66" s="30"/>
      <c r="D66" s="31"/>
      <c r="E66" s="41">
        <v>11</v>
      </c>
      <c r="F66" s="44">
        <v>4.0199999999999996</v>
      </c>
      <c r="G66" s="160">
        <f t="shared" si="0"/>
        <v>2.17</v>
      </c>
      <c r="H66" s="50">
        <v>7.48</v>
      </c>
      <c r="I66" s="158">
        <f t="shared" si="1"/>
        <v>95.96</v>
      </c>
      <c r="K66" s="151"/>
      <c r="L66" s="7"/>
      <c r="M66" s="7"/>
      <c r="N66" s="7"/>
      <c r="O66" s="7"/>
      <c r="P66" s="7"/>
    </row>
    <row r="67" spans="1:16" x14ac:dyDescent="0.2">
      <c r="A67" s="22"/>
      <c r="B67" s="29" t="s">
        <v>34</v>
      </c>
      <c r="C67" s="30"/>
      <c r="D67" s="31"/>
      <c r="E67" s="41">
        <v>11</v>
      </c>
      <c r="F67" s="44">
        <v>0</v>
      </c>
      <c r="G67" s="160">
        <f t="shared" si="0"/>
        <v>2.17</v>
      </c>
      <c r="H67" s="50">
        <v>7.48</v>
      </c>
      <c r="I67" s="158">
        <f t="shared" si="1"/>
        <v>0</v>
      </c>
      <c r="K67" s="151"/>
      <c r="L67" s="7"/>
      <c r="M67" s="7"/>
      <c r="N67" s="7"/>
      <c r="O67" s="7"/>
      <c r="P67" s="7"/>
    </row>
    <row r="68" spans="1:16" ht="15.75" x14ac:dyDescent="0.2">
      <c r="A68" s="22"/>
      <c r="B68" s="36" t="s">
        <v>35</v>
      </c>
      <c r="C68" s="35"/>
      <c r="D68" s="25" t="s">
        <v>31</v>
      </c>
      <c r="E68" s="26">
        <v>11</v>
      </c>
      <c r="F68" s="27">
        <v>11.16</v>
      </c>
      <c r="G68" s="25">
        <f t="shared" si="0"/>
        <v>0.03</v>
      </c>
      <c r="H68" s="43">
        <v>0.11</v>
      </c>
      <c r="I68" s="85">
        <f t="shared" si="1"/>
        <v>3.68</v>
      </c>
      <c r="K68" s="151"/>
      <c r="L68" s="7"/>
      <c r="M68" s="7"/>
      <c r="N68" s="7"/>
      <c r="O68" s="7"/>
      <c r="P68" s="7"/>
    </row>
    <row r="69" spans="1:16" x14ac:dyDescent="0.2">
      <c r="A69" s="22">
        <v>9</v>
      </c>
      <c r="B69" s="37" t="s">
        <v>45</v>
      </c>
      <c r="C69" s="48"/>
      <c r="D69" s="27" t="s">
        <v>46</v>
      </c>
      <c r="E69" s="26">
        <v>11</v>
      </c>
      <c r="F69" s="43">
        <f>F70+F71+F72+F73</f>
        <v>2829.47</v>
      </c>
      <c r="G69" s="25">
        <f t="shared" si="0"/>
        <v>0.03</v>
      </c>
      <c r="H69" s="43">
        <v>0.11</v>
      </c>
      <c r="I69" s="85">
        <f t="shared" si="1"/>
        <v>933.73</v>
      </c>
      <c r="K69" s="151"/>
      <c r="L69" s="7"/>
      <c r="M69" s="7"/>
      <c r="N69" s="7"/>
      <c r="O69" s="7"/>
      <c r="P69" s="7"/>
    </row>
    <row r="70" spans="1:16" x14ac:dyDescent="0.2">
      <c r="A70" s="22"/>
      <c r="B70" s="29" t="s">
        <v>32</v>
      </c>
      <c r="C70" s="48"/>
      <c r="D70" s="27"/>
      <c r="E70" s="41">
        <v>11</v>
      </c>
      <c r="F70" s="44">
        <v>758.44</v>
      </c>
      <c r="G70" s="160">
        <f t="shared" si="0"/>
        <v>0.03</v>
      </c>
      <c r="H70" s="44">
        <v>0.11</v>
      </c>
      <c r="I70" s="158">
        <f t="shared" si="1"/>
        <v>250.29</v>
      </c>
      <c r="K70" s="151"/>
      <c r="L70" s="7"/>
      <c r="M70" s="7"/>
      <c r="N70" s="7"/>
      <c r="O70" s="7"/>
      <c r="P70" s="7"/>
    </row>
    <row r="71" spans="1:16" x14ac:dyDescent="0.2">
      <c r="A71" s="22"/>
      <c r="B71" s="29" t="s">
        <v>33</v>
      </c>
      <c r="C71" s="48"/>
      <c r="D71" s="27"/>
      <c r="E71" s="41">
        <v>11</v>
      </c>
      <c r="F71" s="44">
        <v>1518.55</v>
      </c>
      <c r="G71" s="160">
        <f t="shared" si="0"/>
        <v>0.03</v>
      </c>
      <c r="H71" s="44">
        <v>0.11</v>
      </c>
      <c r="I71" s="158">
        <f t="shared" si="1"/>
        <v>501.12</v>
      </c>
      <c r="K71" s="151"/>
      <c r="L71" s="7"/>
      <c r="M71" s="7"/>
      <c r="N71" s="7"/>
      <c r="O71" s="7"/>
      <c r="P71" s="7"/>
    </row>
    <row r="72" spans="1:16" x14ac:dyDescent="0.2">
      <c r="A72" s="22"/>
      <c r="B72" s="29" t="s">
        <v>34</v>
      </c>
      <c r="C72" s="48"/>
      <c r="D72" s="27"/>
      <c r="E72" s="41">
        <v>11</v>
      </c>
      <c r="F72" s="50">
        <v>60.48</v>
      </c>
      <c r="G72" s="160">
        <f t="shared" si="0"/>
        <v>0.03</v>
      </c>
      <c r="H72" s="50">
        <v>0.11</v>
      </c>
      <c r="I72" s="158">
        <f t="shared" si="1"/>
        <v>19.96</v>
      </c>
      <c r="K72" s="151"/>
      <c r="L72" s="7"/>
      <c r="M72" s="7"/>
      <c r="N72" s="7"/>
      <c r="O72" s="7"/>
      <c r="P72" s="7"/>
    </row>
    <row r="73" spans="1:16" ht="15" customHeight="1" x14ac:dyDescent="0.2">
      <c r="A73" s="22"/>
      <c r="B73" s="29" t="s">
        <v>106</v>
      </c>
      <c r="C73" s="66"/>
      <c r="D73" s="25"/>
      <c r="E73" s="32">
        <v>11</v>
      </c>
      <c r="F73" s="50">
        <v>492</v>
      </c>
      <c r="G73" s="160">
        <f t="shared" si="0"/>
        <v>0.03</v>
      </c>
      <c r="H73" s="50">
        <v>0.11</v>
      </c>
      <c r="I73" s="158">
        <f t="shared" si="1"/>
        <v>162.36000000000001</v>
      </c>
      <c r="J73" s="147"/>
      <c r="K73" s="151"/>
      <c r="L73" s="7"/>
      <c r="M73" s="7"/>
      <c r="N73" s="7"/>
      <c r="O73" s="7"/>
      <c r="P73" s="7"/>
    </row>
    <row r="74" spans="1:16" ht="24.75" customHeight="1" x14ac:dyDescent="0.2">
      <c r="A74" s="22">
        <v>10</v>
      </c>
      <c r="B74" s="37" t="s">
        <v>47</v>
      </c>
      <c r="C74" s="51" t="s">
        <v>38</v>
      </c>
      <c r="D74" s="25" t="s">
        <v>31</v>
      </c>
      <c r="E74" s="26">
        <v>11</v>
      </c>
      <c r="F74" s="43">
        <f>F75+F76+F77+F78</f>
        <v>8906.32</v>
      </c>
      <c r="G74" s="25">
        <f t="shared" si="0"/>
        <v>0.02</v>
      </c>
      <c r="H74" s="43">
        <v>0.08</v>
      </c>
      <c r="I74" s="85">
        <f t="shared" si="1"/>
        <v>1959.39</v>
      </c>
      <c r="J74" s="131"/>
      <c r="K74" s="151"/>
      <c r="L74" s="7"/>
      <c r="M74" s="7"/>
      <c r="N74" s="7"/>
      <c r="O74" s="7"/>
      <c r="P74" s="7"/>
    </row>
    <row r="75" spans="1:16" x14ac:dyDescent="0.2">
      <c r="A75" s="22"/>
      <c r="B75" s="29" t="s">
        <v>32</v>
      </c>
      <c r="C75" s="51"/>
      <c r="D75" s="25"/>
      <c r="E75" s="41">
        <v>11</v>
      </c>
      <c r="F75" s="80">
        <v>1590.72</v>
      </c>
      <c r="G75" s="160">
        <f t="shared" si="0"/>
        <v>0.02</v>
      </c>
      <c r="H75" s="44">
        <v>0.08</v>
      </c>
      <c r="I75" s="158">
        <f t="shared" si="1"/>
        <v>349.96</v>
      </c>
      <c r="J75" s="132"/>
      <c r="K75" s="151"/>
      <c r="L75" s="7"/>
      <c r="M75" s="7"/>
      <c r="N75" s="7"/>
      <c r="O75" s="7"/>
      <c r="P75" s="7"/>
    </row>
    <row r="76" spans="1:16" x14ac:dyDescent="0.2">
      <c r="A76" s="22"/>
      <c r="B76" s="29" t="s">
        <v>33</v>
      </c>
      <c r="C76" s="51"/>
      <c r="D76" s="25"/>
      <c r="E76" s="41">
        <v>11</v>
      </c>
      <c r="F76" s="80">
        <v>3688.19</v>
      </c>
      <c r="G76" s="160">
        <f t="shared" si="0"/>
        <v>0.02</v>
      </c>
      <c r="H76" s="44">
        <v>0.08</v>
      </c>
      <c r="I76" s="158">
        <f t="shared" si="1"/>
        <v>811.4</v>
      </c>
      <c r="J76" s="132"/>
      <c r="K76" s="151"/>
      <c r="L76" s="7"/>
      <c r="M76" s="7"/>
      <c r="N76" s="7"/>
      <c r="O76" s="7"/>
      <c r="P76" s="7"/>
    </row>
    <row r="77" spans="1:16" x14ac:dyDescent="0.2">
      <c r="A77" s="22"/>
      <c r="B77" s="29" t="s">
        <v>34</v>
      </c>
      <c r="C77" s="121"/>
      <c r="D77" s="25"/>
      <c r="E77" s="32">
        <v>11</v>
      </c>
      <c r="F77" s="31">
        <v>2996.09</v>
      </c>
      <c r="G77" s="160">
        <f t="shared" si="0"/>
        <v>0.02</v>
      </c>
      <c r="H77" s="44">
        <v>0.08</v>
      </c>
      <c r="I77" s="158">
        <f t="shared" si="1"/>
        <v>659.14</v>
      </c>
      <c r="J77" s="132"/>
      <c r="K77" s="151"/>
      <c r="L77" s="96"/>
      <c r="M77" s="96"/>
      <c r="N77" s="96"/>
      <c r="O77" s="7"/>
      <c r="P77" s="7"/>
    </row>
    <row r="78" spans="1:16" x14ac:dyDescent="0.2">
      <c r="A78" s="22"/>
      <c r="B78" s="29" t="s">
        <v>106</v>
      </c>
      <c r="C78" s="66"/>
      <c r="D78" s="25"/>
      <c r="E78" s="32">
        <v>11</v>
      </c>
      <c r="F78" s="50">
        <v>631.32000000000005</v>
      </c>
      <c r="G78" s="160">
        <f t="shared" si="0"/>
        <v>0.02</v>
      </c>
      <c r="H78" s="50">
        <v>0.08</v>
      </c>
      <c r="I78" s="158">
        <f t="shared" si="1"/>
        <v>138.88999999999999</v>
      </c>
      <c r="J78" s="147"/>
      <c r="K78" s="151"/>
      <c r="L78" s="96"/>
      <c r="M78" s="96"/>
      <c r="N78" s="96"/>
      <c r="O78" s="7"/>
      <c r="P78" s="7"/>
    </row>
    <row r="79" spans="1:16" ht="25.5" x14ac:dyDescent="0.2">
      <c r="A79" s="22"/>
      <c r="B79" s="37" t="s">
        <v>48</v>
      </c>
      <c r="C79" s="52" t="s">
        <v>38</v>
      </c>
      <c r="D79" s="25" t="s">
        <v>31</v>
      </c>
      <c r="E79" s="26">
        <v>3</v>
      </c>
      <c r="F79" s="27">
        <v>4655.07</v>
      </c>
      <c r="G79" s="25">
        <f t="shared" si="0"/>
        <v>0.02</v>
      </c>
      <c r="H79" s="43">
        <v>0.08</v>
      </c>
      <c r="I79" s="85">
        <f t="shared" si="1"/>
        <v>279.3</v>
      </c>
      <c r="J79" s="133"/>
      <c r="K79" s="151"/>
      <c r="L79" s="96"/>
      <c r="M79" s="96"/>
      <c r="N79" s="96"/>
      <c r="O79" s="7"/>
      <c r="P79" s="7"/>
    </row>
    <row r="80" spans="1:16" ht="15.75" x14ac:dyDescent="0.2">
      <c r="A80" s="22">
        <v>11</v>
      </c>
      <c r="B80" s="36" t="s">
        <v>49</v>
      </c>
      <c r="C80" s="42" t="s">
        <v>38</v>
      </c>
      <c r="D80" s="25" t="s">
        <v>31</v>
      </c>
      <c r="E80" s="26">
        <v>11</v>
      </c>
      <c r="F80" s="122">
        <v>32.43</v>
      </c>
      <c r="G80" s="25">
        <f t="shared" si="0"/>
        <v>1.62</v>
      </c>
      <c r="H80" s="49">
        <v>5.61</v>
      </c>
      <c r="I80" s="85">
        <f t="shared" si="1"/>
        <v>577.9</v>
      </c>
      <c r="J80" s="131"/>
      <c r="K80" s="151"/>
      <c r="L80" s="7"/>
      <c r="M80" s="7"/>
      <c r="N80" s="7"/>
      <c r="O80" s="7"/>
      <c r="P80" s="7"/>
    </row>
    <row r="81" spans="1:16" x14ac:dyDescent="0.2">
      <c r="A81" s="22"/>
      <c r="B81" s="29" t="s">
        <v>32</v>
      </c>
      <c r="C81" s="42"/>
      <c r="D81" s="25"/>
      <c r="E81" s="32">
        <v>11</v>
      </c>
      <c r="F81" s="50">
        <v>37.43</v>
      </c>
      <c r="G81" s="160">
        <f t="shared" si="0"/>
        <v>1.62</v>
      </c>
      <c r="H81" s="50">
        <v>5.61</v>
      </c>
      <c r="I81" s="158">
        <f t="shared" si="1"/>
        <v>667</v>
      </c>
      <c r="K81" s="151"/>
      <c r="L81" s="7"/>
      <c r="M81" s="7"/>
      <c r="N81" s="7"/>
      <c r="O81" s="7"/>
      <c r="P81" s="7"/>
    </row>
    <row r="82" spans="1:16" x14ac:dyDescent="0.2">
      <c r="A82" s="22"/>
      <c r="B82" s="29" t="s">
        <v>33</v>
      </c>
      <c r="C82" s="42"/>
      <c r="D82" s="25"/>
      <c r="E82" s="32">
        <v>11</v>
      </c>
      <c r="F82" s="31">
        <v>124.19</v>
      </c>
      <c r="G82" s="160">
        <f t="shared" si="0"/>
        <v>1.62</v>
      </c>
      <c r="H82" s="50">
        <v>5.61</v>
      </c>
      <c r="I82" s="158">
        <f t="shared" si="1"/>
        <v>2213.0700000000002</v>
      </c>
      <c r="K82" s="151"/>
      <c r="L82" s="7"/>
      <c r="M82" s="7"/>
      <c r="N82" s="7"/>
      <c r="O82" s="7"/>
      <c r="P82" s="7"/>
    </row>
    <row r="83" spans="1:16" x14ac:dyDescent="0.2">
      <c r="A83" s="22"/>
      <c r="B83" s="29" t="s">
        <v>34</v>
      </c>
      <c r="C83" s="42"/>
      <c r="D83" s="25"/>
      <c r="E83" s="32">
        <v>11</v>
      </c>
      <c r="F83" s="50">
        <v>24.56</v>
      </c>
      <c r="G83" s="160">
        <f t="shared" si="0"/>
        <v>1.62</v>
      </c>
      <c r="H83" s="50">
        <v>5.61</v>
      </c>
      <c r="I83" s="158">
        <f t="shared" si="1"/>
        <v>437.66</v>
      </c>
      <c r="J83" s="128"/>
      <c r="K83" s="151"/>
      <c r="L83" s="7"/>
      <c r="M83" s="7"/>
      <c r="N83" s="7"/>
      <c r="O83" s="7"/>
      <c r="P83" s="7"/>
    </row>
    <row r="84" spans="1:16" ht="15.75" x14ac:dyDescent="0.2">
      <c r="A84" s="22"/>
      <c r="B84" s="36" t="s">
        <v>35</v>
      </c>
      <c r="C84" s="42"/>
      <c r="D84" s="25" t="s">
        <v>31</v>
      </c>
      <c r="E84" s="26">
        <v>11</v>
      </c>
      <c r="F84" s="25">
        <v>32.43</v>
      </c>
      <c r="G84" s="25">
        <f t="shared" si="0"/>
        <v>0.03</v>
      </c>
      <c r="H84" s="49">
        <v>0.11</v>
      </c>
      <c r="I84" s="85">
        <f t="shared" si="1"/>
        <v>10.7</v>
      </c>
      <c r="K84" s="151"/>
      <c r="L84" s="7"/>
      <c r="M84" s="7"/>
      <c r="N84" s="7"/>
      <c r="O84" s="7"/>
      <c r="P84" s="7"/>
    </row>
    <row r="85" spans="1:16" ht="15.75" x14ac:dyDescent="0.2">
      <c r="A85" s="22">
        <v>12</v>
      </c>
      <c r="B85" s="53" t="s">
        <v>50</v>
      </c>
      <c r="C85" s="42" t="s">
        <v>38</v>
      </c>
      <c r="D85" s="25" t="s">
        <v>31</v>
      </c>
      <c r="E85" s="26">
        <v>11</v>
      </c>
      <c r="F85" s="25">
        <v>311</v>
      </c>
      <c r="G85" s="25">
        <f t="shared" si="0"/>
        <v>0.75</v>
      </c>
      <c r="H85" s="49">
        <v>2.59</v>
      </c>
      <c r="I85" s="85">
        <f t="shared" si="1"/>
        <v>2565.75</v>
      </c>
      <c r="J85" s="128"/>
      <c r="K85" s="151"/>
      <c r="L85" s="7"/>
      <c r="M85" s="7"/>
      <c r="N85" s="7"/>
      <c r="O85" s="7"/>
      <c r="P85" s="7"/>
    </row>
    <row r="86" spans="1:16" ht="25.5" hidden="1" x14ac:dyDescent="0.2">
      <c r="A86" s="22"/>
      <c r="B86" s="146" t="s">
        <v>105</v>
      </c>
      <c r="C86" s="42"/>
      <c r="D86" s="25"/>
      <c r="E86" s="26"/>
      <c r="F86" s="25"/>
      <c r="G86" s="25">
        <f t="shared" si="0"/>
        <v>0</v>
      </c>
      <c r="H86" s="49"/>
      <c r="I86" s="85">
        <f t="shared" si="1"/>
        <v>0</v>
      </c>
      <c r="K86" s="151"/>
      <c r="L86" s="7"/>
      <c r="M86" s="7"/>
      <c r="N86" s="7"/>
      <c r="O86" s="7"/>
      <c r="P86" s="7"/>
    </row>
    <row r="87" spans="1:16" x14ac:dyDescent="0.2">
      <c r="A87" s="22">
        <v>13</v>
      </c>
      <c r="B87" s="37" t="s">
        <v>51</v>
      </c>
      <c r="C87" s="48"/>
      <c r="D87" s="27" t="s">
        <v>52</v>
      </c>
      <c r="E87" s="26">
        <v>31</v>
      </c>
      <c r="F87" s="25">
        <v>295</v>
      </c>
      <c r="G87" s="25">
        <f t="shared" si="0"/>
        <v>0.27</v>
      </c>
      <c r="H87" s="49">
        <v>0.93</v>
      </c>
      <c r="I87" s="85">
        <f t="shared" si="1"/>
        <v>2469.15</v>
      </c>
      <c r="K87" s="151"/>
      <c r="L87" s="7"/>
      <c r="M87" s="7"/>
      <c r="N87" s="7"/>
      <c r="O87" s="7"/>
      <c r="P87" s="7"/>
    </row>
    <row r="88" spans="1:16" x14ac:dyDescent="0.2">
      <c r="A88" s="22">
        <v>14</v>
      </c>
      <c r="B88" s="36" t="s">
        <v>53</v>
      </c>
      <c r="C88" s="42" t="s">
        <v>54</v>
      </c>
      <c r="D88" s="27" t="s">
        <v>55</v>
      </c>
      <c r="E88" s="26">
        <v>1</v>
      </c>
      <c r="F88" s="49">
        <v>12</v>
      </c>
      <c r="G88" s="25">
        <f t="shared" si="0"/>
        <v>63.8</v>
      </c>
      <c r="H88" s="49">
        <v>220.28</v>
      </c>
      <c r="I88" s="85">
        <f t="shared" si="1"/>
        <v>765.6</v>
      </c>
      <c r="K88" s="151"/>
      <c r="L88" s="7"/>
      <c r="M88" s="7"/>
      <c r="N88" s="7"/>
      <c r="O88" s="7"/>
      <c r="P88" s="7"/>
    </row>
    <row r="89" spans="1:16" x14ac:dyDescent="0.2">
      <c r="A89" s="22">
        <v>15</v>
      </c>
      <c r="B89" s="36" t="s">
        <v>56</v>
      </c>
      <c r="C89" s="42"/>
      <c r="D89" s="27" t="s">
        <v>52</v>
      </c>
      <c r="E89" s="26">
        <v>0</v>
      </c>
      <c r="F89" s="81">
        <v>0</v>
      </c>
      <c r="G89" s="25">
        <f t="shared" si="0"/>
        <v>31.9</v>
      </c>
      <c r="H89" s="49">
        <v>110.14</v>
      </c>
      <c r="I89" s="85">
        <f t="shared" si="1"/>
        <v>0</v>
      </c>
      <c r="J89" s="134"/>
      <c r="K89" s="151"/>
      <c r="L89" s="7"/>
      <c r="M89" s="7"/>
      <c r="N89" s="7"/>
      <c r="O89" s="7"/>
      <c r="P89" s="7"/>
    </row>
    <row r="90" spans="1:16" x14ac:dyDescent="0.2">
      <c r="A90" s="22">
        <v>16</v>
      </c>
      <c r="B90" s="36" t="s">
        <v>57</v>
      </c>
      <c r="C90" s="42"/>
      <c r="D90" s="27" t="s">
        <v>58</v>
      </c>
      <c r="E90" s="26">
        <v>1</v>
      </c>
      <c r="F90" s="81">
        <v>115</v>
      </c>
      <c r="G90" s="25">
        <f t="shared" si="0"/>
        <v>7.06</v>
      </c>
      <c r="H90" s="49">
        <v>24.36</v>
      </c>
      <c r="I90" s="85">
        <f t="shared" si="1"/>
        <v>811.9</v>
      </c>
      <c r="J90" s="135"/>
      <c r="K90" s="151"/>
      <c r="L90" s="7"/>
      <c r="M90" s="7"/>
      <c r="N90" s="7"/>
      <c r="O90" s="7"/>
      <c r="P90" s="7"/>
    </row>
    <row r="91" spans="1:16" x14ac:dyDescent="0.2">
      <c r="A91" s="22">
        <v>17</v>
      </c>
      <c r="B91" s="36" t="s">
        <v>59</v>
      </c>
      <c r="C91" s="55"/>
      <c r="D91" s="25" t="s">
        <v>58</v>
      </c>
      <c r="E91" s="26">
        <v>1</v>
      </c>
      <c r="F91" s="49">
        <v>325</v>
      </c>
      <c r="G91" s="25">
        <f t="shared" si="0"/>
        <v>22.97</v>
      </c>
      <c r="H91" s="49">
        <v>79.3</v>
      </c>
      <c r="I91" s="85">
        <f t="shared" si="1"/>
        <v>7465.25</v>
      </c>
      <c r="J91" s="136"/>
      <c r="K91" s="151"/>
      <c r="L91" s="95"/>
      <c r="M91" s="7"/>
      <c r="N91" s="95"/>
      <c r="O91" s="7"/>
      <c r="P91" s="7"/>
    </row>
    <row r="92" spans="1:16" x14ac:dyDescent="0.2">
      <c r="A92" s="22">
        <v>18</v>
      </c>
      <c r="B92" s="37" t="s">
        <v>94</v>
      </c>
      <c r="C92" s="55"/>
      <c r="D92" s="25" t="s">
        <v>52</v>
      </c>
      <c r="E92" s="26">
        <v>0</v>
      </c>
      <c r="F92" s="81">
        <v>0</v>
      </c>
      <c r="G92" s="25">
        <f t="shared" si="0"/>
        <v>34.450000000000003</v>
      </c>
      <c r="H92" s="49">
        <v>118.95</v>
      </c>
      <c r="I92" s="85">
        <f t="shared" si="1"/>
        <v>0</v>
      </c>
      <c r="J92" s="128"/>
      <c r="K92" s="151"/>
      <c r="L92" s="4"/>
      <c r="M92" s="4"/>
      <c r="N92" s="4"/>
      <c r="O92" s="7"/>
      <c r="P92" s="7"/>
    </row>
    <row r="93" spans="1:16" ht="25.5" x14ac:dyDescent="0.2">
      <c r="A93" s="22"/>
      <c r="B93" s="36" t="s">
        <v>104</v>
      </c>
      <c r="C93" s="121"/>
      <c r="D93" s="25" t="s">
        <v>58</v>
      </c>
      <c r="E93" s="26">
        <v>0</v>
      </c>
      <c r="F93" s="81">
        <v>0</v>
      </c>
      <c r="G93" s="25">
        <f t="shared" ref="G93:G155" si="2">+ROUND(H93/$H$27,2)</f>
        <v>22.33</v>
      </c>
      <c r="H93" s="49">
        <v>77.099999999999994</v>
      </c>
      <c r="I93" s="85">
        <f t="shared" ref="I93:I155" si="3">ROUND((E93*F93*G93),2)</f>
        <v>0</v>
      </c>
      <c r="K93" s="151"/>
      <c r="L93" s="4"/>
      <c r="M93" s="4"/>
      <c r="N93" s="4"/>
      <c r="O93" s="7"/>
      <c r="P93" s="7"/>
    </row>
    <row r="94" spans="1:16" x14ac:dyDescent="0.2">
      <c r="A94" s="117"/>
      <c r="B94" s="118" t="s">
        <v>102</v>
      </c>
      <c r="C94" s="119"/>
      <c r="D94" s="124"/>
      <c r="E94" s="125"/>
      <c r="F94" s="124"/>
      <c r="G94" s="124"/>
      <c r="H94" s="124"/>
      <c r="I94" s="124"/>
      <c r="J94" s="128"/>
      <c r="K94" s="151"/>
      <c r="L94" s="4"/>
      <c r="M94" s="4"/>
      <c r="N94" s="4"/>
      <c r="O94" s="7"/>
      <c r="P94" s="7"/>
    </row>
    <row r="95" spans="1:16" ht="15.75" hidden="1" x14ac:dyDescent="0.2">
      <c r="A95" s="22"/>
      <c r="B95" s="115" t="s">
        <v>32</v>
      </c>
      <c r="C95" s="42"/>
      <c r="D95" s="114" t="s">
        <v>100</v>
      </c>
      <c r="E95" s="116">
        <v>0</v>
      </c>
      <c r="F95" s="113">
        <v>8.9499999999999993</v>
      </c>
      <c r="G95" s="113">
        <v>8.9499999999999993</v>
      </c>
      <c r="H95" s="113">
        <v>8.9499999999999993</v>
      </c>
      <c r="I95" s="113">
        <v>8.9499999999999993</v>
      </c>
      <c r="J95" s="128"/>
      <c r="K95" s="151"/>
      <c r="L95" s="4"/>
      <c r="M95" s="4"/>
      <c r="N95" s="4"/>
      <c r="O95" s="7"/>
      <c r="P95" s="7"/>
    </row>
    <row r="96" spans="1:16" ht="15.75" hidden="1" x14ac:dyDescent="0.2">
      <c r="A96" s="22"/>
      <c r="B96" s="115" t="s">
        <v>33</v>
      </c>
      <c r="C96" s="42"/>
      <c r="D96" s="114" t="s">
        <v>100</v>
      </c>
      <c r="E96" s="116">
        <v>0</v>
      </c>
      <c r="F96" s="114">
        <v>1.89</v>
      </c>
      <c r="G96" s="114">
        <v>1.89</v>
      </c>
      <c r="H96" s="114">
        <v>1.89</v>
      </c>
      <c r="I96" s="114">
        <v>1.89</v>
      </c>
      <c r="J96" s="128"/>
      <c r="K96" s="151"/>
      <c r="L96" s="4"/>
      <c r="M96" s="4"/>
      <c r="N96" s="4"/>
      <c r="O96" s="7"/>
      <c r="P96" s="7"/>
    </row>
    <row r="97" spans="1:16" hidden="1" x14ac:dyDescent="0.2">
      <c r="A97" s="22"/>
      <c r="B97" s="115" t="s">
        <v>34</v>
      </c>
      <c r="C97" s="42"/>
      <c r="D97" s="42"/>
      <c r="E97" s="116">
        <v>0</v>
      </c>
      <c r="F97" s="113">
        <v>0</v>
      </c>
      <c r="G97" s="113">
        <v>0</v>
      </c>
      <c r="H97" s="113">
        <v>0</v>
      </c>
      <c r="I97" s="113">
        <v>0</v>
      </c>
      <c r="J97" s="128"/>
      <c r="K97" s="151"/>
      <c r="L97" s="4"/>
      <c r="M97" s="4"/>
      <c r="N97" s="4"/>
      <c r="O97" s="7"/>
      <c r="P97" s="7"/>
    </row>
    <row r="98" spans="1:16" hidden="1" x14ac:dyDescent="0.2">
      <c r="A98" s="22"/>
      <c r="B98" s="37"/>
      <c r="C98" s="55"/>
      <c r="D98" s="25"/>
      <c r="E98" s="26">
        <v>0</v>
      </c>
      <c r="F98" s="81"/>
      <c r="G98" s="81"/>
      <c r="H98" s="81"/>
      <c r="I98" s="81"/>
      <c r="J98" s="128"/>
      <c r="K98" s="151"/>
      <c r="L98" s="4"/>
      <c r="M98" s="4"/>
      <c r="N98" s="4"/>
      <c r="O98" s="7"/>
      <c r="P98" s="7"/>
    </row>
    <row r="99" spans="1:16" x14ac:dyDescent="0.2">
      <c r="A99" s="56">
        <v>19</v>
      </c>
      <c r="B99" s="57" t="s">
        <v>60</v>
      </c>
      <c r="C99" s="58"/>
      <c r="D99" s="59"/>
      <c r="E99" s="60"/>
      <c r="F99" s="59"/>
      <c r="G99" s="59"/>
      <c r="H99" s="59"/>
      <c r="I99" s="59"/>
      <c r="K99" s="151"/>
      <c r="L99" s="7"/>
      <c r="M99" s="7"/>
      <c r="N99" s="7"/>
      <c r="O99" s="7"/>
      <c r="P99" s="7"/>
    </row>
    <row r="100" spans="1:16" ht="15.75" x14ac:dyDescent="0.2">
      <c r="A100" s="22">
        <v>20</v>
      </c>
      <c r="B100" s="37" t="s">
        <v>61</v>
      </c>
      <c r="C100" s="51" t="s">
        <v>38</v>
      </c>
      <c r="D100" s="25" t="s">
        <v>31</v>
      </c>
      <c r="E100" s="26">
        <v>4</v>
      </c>
      <c r="F100" s="25">
        <v>2669.4</v>
      </c>
      <c r="G100" s="25">
        <f t="shared" si="2"/>
        <v>0.54</v>
      </c>
      <c r="H100" s="49">
        <v>1.86</v>
      </c>
      <c r="I100" s="85">
        <f t="shared" si="3"/>
        <v>5765.9</v>
      </c>
      <c r="J100" s="128"/>
      <c r="K100" s="151"/>
      <c r="L100" s="7"/>
      <c r="M100" s="7"/>
      <c r="N100" s="7"/>
      <c r="O100" s="7"/>
      <c r="P100" s="7"/>
    </row>
    <row r="101" spans="1:16" x14ac:dyDescent="0.2">
      <c r="A101" s="22"/>
      <c r="B101" s="29" t="s">
        <v>32</v>
      </c>
      <c r="C101" s="30"/>
      <c r="D101" s="31"/>
      <c r="E101" s="159">
        <v>4</v>
      </c>
      <c r="F101" s="31">
        <v>1074.3800000000001</v>
      </c>
      <c r="G101" s="160">
        <f t="shared" si="2"/>
        <v>0.54</v>
      </c>
      <c r="H101" s="50">
        <v>1.86</v>
      </c>
      <c r="I101" s="158">
        <f t="shared" si="3"/>
        <v>2320.66</v>
      </c>
      <c r="J101" s="128"/>
      <c r="K101" s="151"/>
      <c r="L101" s="7"/>
      <c r="M101" s="7"/>
      <c r="N101" s="7"/>
      <c r="O101" s="7"/>
      <c r="P101" s="7"/>
    </row>
    <row r="102" spans="1:16" x14ac:dyDescent="0.2">
      <c r="A102" s="22"/>
      <c r="B102" s="29" t="s">
        <v>33</v>
      </c>
      <c r="C102" s="30"/>
      <c r="D102" s="31"/>
      <c r="E102" s="159">
        <v>4</v>
      </c>
      <c r="F102" s="31">
        <v>1393.81</v>
      </c>
      <c r="G102" s="160">
        <f t="shared" si="2"/>
        <v>0.54</v>
      </c>
      <c r="H102" s="50">
        <v>1.86</v>
      </c>
      <c r="I102" s="158">
        <f t="shared" si="3"/>
        <v>3010.63</v>
      </c>
      <c r="J102" s="128"/>
      <c r="K102" s="151"/>
      <c r="L102" s="7"/>
      <c r="M102" s="7"/>
      <c r="N102" s="7"/>
      <c r="O102" s="7"/>
      <c r="P102" s="7"/>
    </row>
    <row r="103" spans="1:16" x14ac:dyDescent="0.2">
      <c r="A103" s="22"/>
      <c r="B103" s="29" t="s">
        <v>34</v>
      </c>
      <c r="C103" s="30"/>
      <c r="D103" s="31"/>
      <c r="E103" s="159">
        <v>4</v>
      </c>
      <c r="F103" s="31">
        <v>201.21</v>
      </c>
      <c r="G103" s="160">
        <f t="shared" si="2"/>
        <v>0.54</v>
      </c>
      <c r="H103" s="50">
        <v>1.86</v>
      </c>
      <c r="I103" s="158">
        <f t="shared" si="3"/>
        <v>434.61</v>
      </c>
      <c r="K103" s="151"/>
      <c r="L103" s="7"/>
      <c r="M103" s="7"/>
      <c r="N103" s="7"/>
      <c r="O103" s="7"/>
      <c r="P103" s="7"/>
    </row>
    <row r="104" spans="1:16" x14ac:dyDescent="0.2">
      <c r="A104" s="22"/>
      <c r="B104" s="29"/>
      <c r="C104" s="30"/>
      <c r="D104" s="31"/>
      <c r="E104" s="32"/>
      <c r="F104" s="31"/>
      <c r="G104" s="25"/>
      <c r="H104" s="50"/>
      <c r="I104" s="158"/>
      <c r="K104" s="151"/>
      <c r="L104" s="7"/>
      <c r="M104" s="7"/>
      <c r="N104" s="7"/>
      <c r="O104" s="7"/>
      <c r="P104" s="7"/>
    </row>
    <row r="105" spans="1:16" ht="15.75" x14ac:dyDescent="0.2">
      <c r="A105" s="22"/>
      <c r="B105" s="36" t="s">
        <v>35</v>
      </c>
      <c r="C105" s="30"/>
      <c r="D105" s="25" t="s">
        <v>31</v>
      </c>
      <c r="E105" s="26">
        <v>13</v>
      </c>
      <c r="F105" s="25">
        <v>2669.4</v>
      </c>
      <c r="G105" s="25">
        <f t="shared" si="2"/>
        <v>0.03</v>
      </c>
      <c r="H105" s="49">
        <v>0.11</v>
      </c>
      <c r="I105" s="85">
        <f t="shared" si="3"/>
        <v>1041.07</v>
      </c>
      <c r="K105" s="151"/>
      <c r="L105" s="7"/>
      <c r="M105" s="7"/>
      <c r="N105" s="7"/>
      <c r="O105" s="7"/>
      <c r="P105" s="7"/>
    </row>
    <row r="106" spans="1:16" ht="15.75" x14ac:dyDescent="0.2">
      <c r="A106" s="22">
        <v>21</v>
      </c>
      <c r="B106" s="37" t="s">
        <v>62</v>
      </c>
      <c r="C106" s="51" t="s">
        <v>38</v>
      </c>
      <c r="D106" s="25" t="s">
        <v>31</v>
      </c>
      <c r="E106" s="26">
        <v>4</v>
      </c>
      <c r="F106" s="25">
        <v>204.73</v>
      </c>
      <c r="G106" s="25">
        <f t="shared" si="2"/>
        <v>0.54</v>
      </c>
      <c r="H106" s="49">
        <v>1.86</v>
      </c>
      <c r="I106" s="85">
        <f t="shared" si="3"/>
        <v>442.22</v>
      </c>
      <c r="J106" s="128"/>
      <c r="K106" s="151"/>
      <c r="L106" s="7"/>
      <c r="M106" s="7"/>
      <c r="N106" s="7"/>
      <c r="O106" s="7"/>
      <c r="P106" s="7"/>
    </row>
    <row r="107" spans="1:16" x14ac:dyDescent="0.2">
      <c r="A107" s="22"/>
      <c r="B107" s="29" t="s">
        <v>32</v>
      </c>
      <c r="C107" s="30"/>
      <c r="D107" s="31"/>
      <c r="E107" s="32">
        <v>4</v>
      </c>
      <c r="F107" s="31">
        <v>99.86</v>
      </c>
      <c r="G107" s="160">
        <f t="shared" si="2"/>
        <v>0.54</v>
      </c>
      <c r="H107" s="50">
        <v>1.86</v>
      </c>
      <c r="I107" s="158">
        <f t="shared" si="3"/>
        <v>215.7</v>
      </c>
      <c r="K107" s="151"/>
      <c r="L107" s="7"/>
      <c r="M107" s="7"/>
      <c r="N107" s="7"/>
      <c r="O107" s="7"/>
      <c r="P107" s="7"/>
    </row>
    <row r="108" spans="1:16" x14ac:dyDescent="0.2">
      <c r="A108" s="22"/>
      <c r="B108" s="29" t="s">
        <v>33</v>
      </c>
      <c r="C108" s="30"/>
      <c r="D108" s="31"/>
      <c r="E108" s="32">
        <v>4</v>
      </c>
      <c r="F108" s="31">
        <v>24.12</v>
      </c>
      <c r="G108" s="160">
        <f t="shared" si="2"/>
        <v>0.54</v>
      </c>
      <c r="H108" s="50">
        <v>1.86</v>
      </c>
      <c r="I108" s="158">
        <f t="shared" si="3"/>
        <v>52.1</v>
      </c>
      <c r="K108" s="151"/>
      <c r="L108" s="7"/>
      <c r="M108" s="7"/>
      <c r="N108" s="7"/>
      <c r="O108" s="7"/>
      <c r="P108" s="7"/>
    </row>
    <row r="109" spans="1:16" x14ac:dyDescent="0.2">
      <c r="A109" s="22"/>
      <c r="B109" s="29" t="s">
        <v>34</v>
      </c>
      <c r="C109" s="30"/>
      <c r="D109" s="31"/>
      <c r="E109" s="32">
        <v>4</v>
      </c>
      <c r="F109" s="31">
        <v>80.75</v>
      </c>
      <c r="G109" s="160">
        <f t="shared" si="2"/>
        <v>0.54</v>
      </c>
      <c r="H109" s="50">
        <v>1.86</v>
      </c>
      <c r="I109" s="158">
        <f t="shared" si="3"/>
        <v>174.42</v>
      </c>
      <c r="K109" s="151"/>
      <c r="L109" s="7"/>
      <c r="M109" s="7"/>
      <c r="N109" s="7"/>
      <c r="O109" s="7"/>
      <c r="P109" s="7"/>
    </row>
    <row r="110" spans="1:16" x14ac:dyDescent="0.2">
      <c r="A110" s="22"/>
      <c r="B110" s="29"/>
      <c r="C110" s="30"/>
      <c r="D110" s="31"/>
      <c r="E110" s="32"/>
      <c r="F110" s="31"/>
      <c r="G110" s="25"/>
      <c r="H110" s="50"/>
      <c r="I110" s="158"/>
      <c r="K110" s="151"/>
      <c r="L110" s="7"/>
      <c r="M110" s="7"/>
      <c r="N110" s="7"/>
      <c r="O110" s="7"/>
      <c r="P110" s="7"/>
    </row>
    <row r="111" spans="1:16" ht="15.75" x14ac:dyDescent="0.2">
      <c r="A111" s="22"/>
      <c r="B111" s="36" t="s">
        <v>35</v>
      </c>
      <c r="C111" s="30"/>
      <c r="D111" s="25" t="s">
        <v>31</v>
      </c>
      <c r="E111" s="26">
        <v>13</v>
      </c>
      <c r="F111" s="25">
        <v>204.73</v>
      </c>
      <c r="G111" s="25">
        <f t="shared" si="2"/>
        <v>0.03</v>
      </c>
      <c r="H111" s="49">
        <v>0.11</v>
      </c>
      <c r="I111" s="85">
        <f t="shared" si="3"/>
        <v>79.84</v>
      </c>
      <c r="K111" s="151"/>
      <c r="L111" s="7"/>
      <c r="M111" s="7"/>
      <c r="N111" s="7"/>
      <c r="O111" s="7"/>
      <c r="P111" s="7"/>
    </row>
    <row r="112" spans="1:16" ht="25.5" x14ac:dyDescent="0.2">
      <c r="A112" s="22">
        <v>22</v>
      </c>
      <c r="B112" s="61" t="s">
        <v>63</v>
      </c>
      <c r="C112" s="51" t="s">
        <v>38</v>
      </c>
      <c r="D112" s="25" t="s">
        <v>31</v>
      </c>
      <c r="E112" s="26">
        <v>4</v>
      </c>
      <c r="F112" s="25">
        <v>122.76</v>
      </c>
      <c r="G112" s="25">
        <f t="shared" si="2"/>
        <v>0.54</v>
      </c>
      <c r="H112" s="49">
        <v>1.86</v>
      </c>
      <c r="I112" s="85">
        <f t="shared" si="3"/>
        <v>265.16000000000003</v>
      </c>
      <c r="K112" s="151"/>
      <c r="L112" s="7"/>
      <c r="M112" s="7"/>
      <c r="N112" s="7"/>
      <c r="O112" s="7"/>
      <c r="P112" s="7"/>
    </row>
    <row r="113" spans="1:18" x14ac:dyDescent="0.2">
      <c r="A113" s="22"/>
      <c r="B113" s="29" t="s">
        <v>32</v>
      </c>
      <c r="C113" s="30"/>
      <c r="D113" s="31"/>
      <c r="E113" s="32">
        <v>4</v>
      </c>
      <c r="F113" s="31">
        <v>55.11</v>
      </c>
      <c r="G113" s="160">
        <f t="shared" si="2"/>
        <v>0.54</v>
      </c>
      <c r="H113" s="50">
        <v>1.86</v>
      </c>
      <c r="I113" s="158">
        <f t="shared" si="3"/>
        <v>119.04</v>
      </c>
      <c r="K113" s="151"/>
      <c r="L113" s="7"/>
      <c r="M113" s="7"/>
      <c r="N113" s="7"/>
      <c r="O113" s="7"/>
      <c r="P113" s="7"/>
    </row>
    <row r="114" spans="1:18" x14ac:dyDescent="0.2">
      <c r="A114" s="22"/>
      <c r="B114" s="29" t="s">
        <v>33</v>
      </c>
      <c r="C114" s="30"/>
      <c r="D114" s="31"/>
      <c r="E114" s="32">
        <v>4</v>
      </c>
      <c r="F114" s="31">
        <v>12.39</v>
      </c>
      <c r="G114" s="160">
        <f t="shared" si="2"/>
        <v>0.54</v>
      </c>
      <c r="H114" s="50">
        <v>1.86</v>
      </c>
      <c r="I114" s="158">
        <f t="shared" si="3"/>
        <v>26.76</v>
      </c>
      <c r="K114" s="151"/>
      <c r="L114" s="7"/>
      <c r="M114" s="7"/>
      <c r="N114" s="7"/>
      <c r="O114" s="7"/>
      <c r="P114" s="7"/>
    </row>
    <row r="115" spans="1:18" x14ac:dyDescent="0.2">
      <c r="A115" s="22"/>
      <c r="B115" s="29" t="s">
        <v>34</v>
      </c>
      <c r="C115" s="30"/>
      <c r="D115" s="31"/>
      <c r="E115" s="32">
        <v>4</v>
      </c>
      <c r="F115" s="31">
        <v>55.26</v>
      </c>
      <c r="G115" s="160">
        <f t="shared" si="2"/>
        <v>0.54</v>
      </c>
      <c r="H115" s="50">
        <v>1.86</v>
      </c>
      <c r="I115" s="158">
        <f t="shared" si="3"/>
        <v>119.36</v>
      </c>
      <c r="K115" s="151"/>
      <c r="L115" s="7"/>
      <c r="M115" s="7"/>
      <c r="N115" s="7"/>
      <c r="O115" s="7"/>
      <c r="P115" s="7"/>
    </row>
    <row r="116" spans="1:18" ht="15.75" x14ac:dyDescent="0.2">
      <c r="A116" s="22"/>
      <c r="B116" s="36" t="s">
        <v>35</v>
      </c>
      <c r="C116" s="30"/>
      <c r="D116" s="25" t="s">
        <v>31</v>
      </c>
      <c r="E116" s="26">
        <v>13</v>
      </c>
      <c r="F116" s="25">
        <v>122.76</v>
      </c>
      <c r="G116" s="25">
        <f t="shared" si="2"/>
        <v>0.03</v>
      </c>
      <c r="H116" s="49">
        <v>0.11</v>
      </c>
      <c r="I116" s="85">
        <f t="shared" si="3"/>
        <v>47.88</v>
      </c>
      <c r="K116" s="151"/>
      <c r="L116" s="7"/>
      <c r="M116" s="7"/>
      <c r="N116" s="7"/>
      <c r="O116" s="7"/>
      <c r="P116" s="7"/>
    </row>
    <row r="117" spans="1:18" ht="15.75" x14ac:dyDescent="0.2">
      <c r="A117" s="22">
        <v>23</v>
      </c>
      <c r="B117" s="37" t="s">
        <v>64</v>
      </c>
      <c r="C117" s="51" t="s">
        <v>38</v>
      </c>
      <c r="D117" s="25" t="s">
        <v>31</v>
      </c>
      <c r="E117" s="26">
        <v>9</v>
      </c>
      <c r="F117" s="25">
        <v>2819.69</v>
      </c>
      <c r="G117" s="25">
        <f t="shared" si="2"/>
        <v>0.75</v>
      </c>
      <c r="H117" s="49">
        <v>2.59</v>
      </c>
      <c r="I117" s="85">
        <f t="shared" si="3"/>
        <v>19032.91</v>
      </c>
      <c r="J117" s="145"/>
      <c r="K117" s="151"/>
      <c r="L117" s="7"/>
      <c r="M117" s="7"/>
      <c r="N117" s="7"/>
      <c r="O117" s="7"/>
      <c r="P117" s="7"/>
      <c r="Q117" s="47"/>
      <c r="R117" s="47"/>
    </row>
    <row r="118" spans="1:18" x14ac:dyDescent="0.2">
      <c r="A118" s="22"/>
      <c r="B118" s="29" t="s">
        <v>32</v>
      </c>
      <c r="C118" s="30"/>
      <c r="D118" s="31"/>
      <c r="E118" s="32">
        <v>9</v>
      </c>
      <c r="F118" s="50">
        <v>932.8</v>
      </c>
      <c r="G118" s="160">
        <f t="shared" si="2"/>
        <v>0.75</v>
      </c>
      <c r="H118" s="50">
        <v>2.59</v>
      </c>
      <c r="I118" s="158">
        <f t="shared" si="3"/>
        <v>6296.4</v>
      </c>
      <c r="J118" s="145"/>
      <c r="K118" s="151"/>
      <c r="L118" s="7"/>
      <c r="M118" s="7"/>
      <c r="N118" s="7"/>
      <c r="O118" s="7"/>
      <c r="P118" s="7"/>
      <c r="Q118" s="47"/>
      <c r="R118" s="47"/>
    </row>
    <row r="119" spans="1:18" x14ac:dyDescent="0.2">
      <c r="A119" s="22"/>
      <c r="B119" s="29" t="s">
        <v>33</v>
      </c>
      <c r="C119" s="30"/>
      <c r="D119" s="31"/>
      <c r="E119" s="32">
        <v>9</v>
      </c>
      <c r="F119" s="50">
        <v>1701.5</v>
      </c>
      <c r="G119" s="160">
        <f t="shared" si="2"/>
        <v>0.75</v>
      </c>
      <c r="H119" s="50">
        <v>2.59</v>
      </c>
      <c r="I119" s="158">
        <f t="shared" si="3"/>
        <v>11485.13</v>
      </c>
      <c r="J119" s="145"/>
      <c r="K119" s="151"/>
      <c r="L119" s="7"/>
      <c r="M119" s="7"/>
      <c r="N119" s="7"/>
      <c r="O119" s="7"/>
      <c r="P119" s="7"/>
      <c r="Q119" s="47"/>
      <c r="R119" s="47"/>
    </row>
    <row r="120" spans="1:18" x14ac:dyDescent="0.2">
      <c r="A120" s="22"/>
      <c r="B120" s="29" t="s">
        <v>34</v>
      </c>
      <c r="C120" s="30"/>
      <c r="D120" s="31"/>
      <c r="E120" s="32">
        <v>9</v>
      </c>
      <c r="F120" s="50">
        <v>185.39</v>
      </c>
      <c r="G120" s="160">
        <f t="shared" si="2"/>
        <v>0.75</v>
      </c>
      <c r="H120" s="50">
        <v>2.59</v>
      </c>
      <c r="I120" s="158">
        <f t="shared" si="3"/>
        <v>1251.3800000000001</v>
      </c>
      <c r="J120" s="145"/>
      <c r="K120" s="151"/>
      <c r="L120" s="7"/>
      <c r="M120" s="7"/>
      <c r="N120" s="7"/>
      <c r="O120" s="7"/>
      <c r="P120" s="7"/>
      <c r="Q120" s="47"/>
      <c r="R120" s="47"/>
    </row>
    <row r="121" spans="1:18" ht="15.75" x14ac:dyDescent="0.2">
      <c r="A121" s="22"/>
      <c r="B121" s="36" t="s">
        <v>35</v>
      </c>
      <c r="C121" s="30"/>
      <c r="D121" s="25" t="s">
        <v>31</v>
      </c>
      <c r="E121" s="26">
        <v>13</v>
      </c>
      <c r="F121" s="49">
        <v>2819.69</v>
      </c>
      <c r="G121" s="25">
        <f t="shared" si="2"/>
        <v>0.03</v>
      </c>
      <c r="H121" s="49">
        <v>0.11</v>
      </c>
      <c r="I121" s="85">
        <f t="shared" si="3"/>
        <v>1099.68</v>
      </c>
      <c r="J121" s="145"/>
      <c r="K121" s="151"/>
      <c r="L121" s="7"/>
      <c r="M121" s="7"/>
      <c r="N121" s="7"/>
      <c r="O121" s="7"/>
      <c r="P121" s="7"/>
      <c r="Q121" s="47"/>
      <c r="R121" s="47"/>
    </row>
    <row r="122" spans="1:18" ht="15.75" x14ac:dyDescent="0.2">
      <c r="A122" s="22">
        <v>24</v>
      </c>
      <c r="B122" s="37" t="s">
        <v>65</v>
      </c>
      <c r="C122" s="51" t="s">
        <v>38</v>
      </c>
      <c r="D122" s="25" t="s">
        <v>31</v>
      </c>
      <c r="E122" s="26">
        <v>9</v>
      </c>
      <c r="F122" s="49">
        <v>18.27</v>
      </c>
      <c r="G122" s="25">
        <f t="shared" si="2"/>
        <v>0.02</v>
      </c>
      <c r="H122" s="49">
        <v>0.08</v>
      </c>
      <c r="I122" s="85">
        <f t="shared" si="3"/>
        <v>3.29</v>
      </c>
      <c r="J122" s="145"/>
      <c r="K122" s="151"/>
      <c r="L122" s="7"/>
      <c r="M122" s="7"/>
      <c r="N122" s="7"/>
      <c r="O122" s="7"/>
      <c r="P122" s="7"/>
      <c r="Q122" s="47"/>
      <c r="R122" s="47"/>
    </row>
    <row r="123" spans="1:18" x14ac:dyDescent="0.2">
      <c r="A123" s="22"/>
      <c r="B123" s="29" t="s">
        <v>32</v>
      </c>
      <c r="C123" s="30"/>
      <c r="D123" s="31"/>
      <c r="E123" s="32">
        <v>9</v>
      </c>
      <c r="F123" s="50">
        <v>18.27</v>
      </c>
      <c r="G123" s="160">
        <f t="shared" si="2"/>
        <v>0.02</v>
      </c>
      <c r="H123" s="50">
        <v>0.08</v>
      </c>
      <c r="I123" s="158">
        <f t="shared" si="3"/>
        <v>3.29</v>
      </c>
      <c r="J123" s="145"/>
      <c r="K123" s="151"/>
      <c r="L123" s="7"/>
      <c r="M123" s="7"/>
      <c r="N123" s="7"/>
      <c r="O123" s="7"/>
      <c r="P123" s="7"/>
      <c r="Q123" s="47"/>
      <c r="R123" s="47"/>
    </row>
    <row r="124" spans="1:18" x14ac:dyDescent="0.2">
      <c r="A124" s="22"/>
      <c r="B124" s="29" t="s">
        <v>33</v>
      </c>
      <c r="C124" s="30"/>
      <c r="D124" s="31"/>
      <c r="E124" s="32">
        <v>9</v>
      </c>
      <c r="F124" s="50">
        <v>0</v>
      </c>
      <c r="G124" s="160">
        <f t="shared" si="2"/>
        <v>0.02</v>
      </c>
      <c r="H124" s="50">
        <v>0.08</v>
      </c>
      <c r="I124" s="158">
        <f t="shared" si="3"/>
        <v>0</v>
      </c>
      <c r="J124" s="145"/>
      <c r="K124" s="151"/>
      <c r="L124" s="7"/>
      <c r="M124" s="7"/>
      <c r="N124" s="7"/>
      <c r="O124" s="7"/>
      <c r="P124" s="7"/>
    </row>
    <row r="125" spans="1:18" x14ac:dyDescent="0.2">
      <c r="A125" s="22"/>
      <c r="B125" s="29" t="s">
        <v>34</v>
      </c>
      <c r="C125" s="30"/>
      <c r="D125" s="31"/>
      <c r="E125" s="32">
        <v>9</v>
      </c>
      <c r="F125" s="50">
        <v>0</v>
      </c>
      <c r="G125" s="160">
        <f t="shared" si="2"/>
        <v>0.02</v>
      </c>
      <c r="H125" s="50">
        <v>0.08</v>
      </c>
      <c r="I125" s="158">
        <f t="shared" si="3"/>
        <v>0</v>
      </c>
      <c r="J125" s="145"/>
      <c r="K125" s="151"/>
      <c r="L125" s="7"/>
      <c r="M125" s="7"/>
      <c r="N125" s="7"/>
      <c r="O125" s="7"/>
      <c r="P125" s="7"/>
    </row>
    <row r="126" spans="1:18" ht="15.75" x14ac:dyDescent="0.2">
      <c r="A126" s="22"/>
      <c r="B126" s="36" t="s">
        <v>35</v>
      </c>
      <c r="C126" s="30"/>
      <c r="D126" s="25" t="s">
        <v>31</v>
      </c>
      <c r="E126" s="26">
        <v>13</v>
      </c>
      <c r="F126" s="49">
        <v>18.27</v>
      </c>
      <c r="G126" s="25">
        <f t="shared" si="2"/>
        <v>0.03</v>
      </c>
      <c r="H126" s="49">
        <v>0.11</v>
      </c>
      <c r="I126" s="85">
        <f t="shared" si="3"/>
        <v>7.13</v>
      </c>
      <c r="J126" s="145"/>
      <c r="K126" s="151"/>
      <c r="L126" s="7"/>
      <c r="M126" s="7"/>
      <c r="N126" s="7"/>
      <c r="O126" s="7"/>
      <c r="P126" s="7"/>
    </row>
    <row r="127" spans="1:18" ht="15.75" x14ac:dyDescent="0.2">
      <c r="A127" s="22">
        <v>25</v>
      </c>
      <c r="B127" s="37" t="s">
        <v>66</v>
      </c>
      <c r="C127" s="51" t="s">
        <v>38</v>
      </c>
      <c r="D127" s="25" t="s">
        <v>31</v>
      </c>
      <c r="E127" s="26">
        <v>4</v>
      </c>
      <c r="F127" s="49">
        <v>559.83000000000004</v>
      </c>
      <c r="G127" s="25">
        <f t="shared" si="2"/>
        <v>0.72</v>
      </c>
      <c r="H127" s="49">
        <v>2.48</v>
      </c>
      <c r="I127" s="85">
        <f t="shared" si="3"/>
        <v>1612.31</v>
      </c>
      <c r="J127" s="145"/>
      <c r="K127" s="151"/>
      <c r="L127" s="7"/>
      <c r="M127" s="7"/>
      <c r="N127" s="7"/>
      <c r="O127" s="7"/>
      <c r="P127" s="7"/>
    </row>
    <row r="128" spans="1:18" x14ac:dyDescent="0.2">
      <c r="A128" s="22"/>
      <c r="B128" s="29" t="s">
        <v>32</v>
      </c>
      <c r="C128" s="51"/>
      <c r="D128" s="25"/>
      <c r="E128" s="32">
        <v>4</v>
      </c>
      <c r="F128" s="50">
        <v>182.16</v>
      </c>
      <c r="G128" s="160">
        <f t="shared" si="2"/>
        <v>0.72</v>
      </c>
      <c r="H128" s="50">
        <v>2.48</v>
      </c>
      <c r="I128" s="158">
        <f t="shared" si="3"/>
        <v>524.62</v>
      </c>
      <c r="J128" s="145"/>
      <c r="K128" s="151"/>
      <c r="L128" s="7"/>
      <c r="M128" s="7"/>
      <c r="N128" s="7"/>
      <c r="O128" s="7"/>
      <c r="P128" s="7"/>
    </row>
    <row r="129" spans="1:16" x14ac:dyDescent="0.2">
      <c r="A129" s="22"/>
      <c r="B129" s="29" t="s">
        <v>33</v>
      </c>
      <c r="C129" s="51"/>
      <c r="D129" s="25"/>
      <c r="E129" s="32">
        <v>4</v>
      </c>
      <c r="F129" s="50">
        <v>268.62</v>
      </c>
      <c r="G129" s="160">
        <f t="shared" si="2"/>
        <v>0.72</v>
      </c>
      <c r="H129" s="50">
        <v>2.48</v>
      </c>
      <c r="I129" s="158">
        <f t="shared" si="3"/>
        <v>773.63</v>
      </c>
      <c r="J129" s="145"/>
      <c r="K129" s="151"/>
      <c r="L129" s="7"/>
      <c r="M129" s="7"/>
      <c r="N129" s="7"/>
      <c r="O129" s="7"/>
      <c r="P129" s="7"/>
    </row>
    <row r="130" spans="1:16" x14ac:dyDescent="0.2">
      <c r="A130" s="22"/>
      <c r="B130" s="29" t="s">
        <v>34</v>
      </c>
      <c r="C130" s="51"/>
      <c r="D130" s="25"/>
      <c r="E130" s="32">
        <v>4</v>
      </c>
      <c r="F130" s="50">
        <v>109.05</v>
      </c>
      <c r="G130" s="160">
        <f t="shared" si="2"/>
        <v>0.72</v>
      </c>
      <c r="H130" s="50">
        <v>2.48</v>
      </c>
      <c r="I130" s="158">
        <f t="shared" si="3"/>
        <v>314.06</v>
      </c>
      <c r="J130" s="145"/>
      <c r="K130" s="151"/>
      <c r="L130" s="7"/>
      <c r="M130" s="7"/>
      <c r="N130" s="7"/>
      <c r="O130" s="7"/>
      <c r="P130" s="7"/>
    </row>
    <row r="131" spans="1:16" x14ac:dyDescent="0.2">
      <c r="A131" s="22"/>
      <c r="B131" s="29"/>
      <c r="C131" s="51"/>
      <c r="D131" s="25"/>
      <c r="E131" s="32"/>
      <c r="F131" s="50"/>
      <c r="G131" s="25"/>
      <c r="H131" s="50"/>
      <c r="I131" s="158"/>
      <c r="K131" s="151"/>
      <c r="L131" s="7"/>
      <c r="M131" s="7"/>
      <c r="N131" s="7"/>
      <c r="O131" s="7"/>
      <c r="P131" s="7"/>
    </row>
    <row r="132" spans="1:16" ht="15.75" x14ac:dyDescent="0.2">
      <c r="A132" s="22"/>
      <c r="B132" s="36" t="s">
        <v>35</v>
      </c>
      <c r="C132" s="51"/>
      <c r="D132" s="25" t="s">
        <v>31</v>
      </c>
      <c r="E132" s="26">
        <v>13</v>
      </c>
      <c r="F132" s="49">
        <v>559.83000000000004</v>
      </c>
      <c r="G132" s="25">
        <f t="shared" si="2"/>
        <v>0.03</v>
      </c>
      <c r="H132" s="49">
        <v>0.11</v>
      </c>
      <c r="I132" s="85">
        <f t="shared" si="3"/>
        <v>218.33</v>
      </c>
      <c r="K132" s="151"/>
      <c r="L132" s="7"/>
      <c r="M132" s="7"/>
      <c r="N132" s="7"/>
      <c r="O132" s="7"/>
      <c r="P132" s="7"/>
    </row>
    <row r="133" spans="1:16" ht="15.75" x14ac:dyDescent="0.2">
      <c r="A133" s="22">
        <v>26</v>
      </c>
      <c r="B133" s="37" t="s">
        <v>67</v>
      </c>
      <c r="C133" s="51" t="s">
        <v>38</v>
      </c>
      <c r="D133" s="25" t="s">
        <v>31</v>
      </c>
      <c r="E133" s="26">
        <v>5</v>
      </c>
      <c r="F133" s="49">
        <v>1281.96</v>
      </c>
      <c r="G133" s="25">
        <f t="shared" si="2"/>
        <v>0.02</v>
      </c>
      <c r="H133" s="49">
        <v>0.08</v>
      </c>
      <c r="I133" s="85">
        <f t="shared" si="3"/>
        <v>128.19999999999999</v>
      </c>
      <c r="K133" s="151"/>
      <c r="L133" s="7"/>
      <c r="M133" s="7"/>
      <c r="N133" s="7"/>
      <c r="O133" s="7"/>
      <c r="P133" s="7"/>
    </row>
    <row r="134" spans="1:16" x14ac:dyDescent="0.2">
      <c r="A134" s="22"/>
      <c r="B134" s="29" t="s">
        <v>32</v>
      </c>
      <c r="C134" s="51"/>
      <c r="D134" s="25"/>
      <c r="E134" s="32">
        <v>5</v>
      </c>
      <c r="F134" s="50">
        <v>526.53</v>
      </c>
      <c r="G134" s="160">
        <f t="shared" si="2"/>
        <v>0.02</v>
      </c>
      <c r="H134" s="50">
        <v>0.08</v>
      </c>
      <c r="I134" s="158">
        <f t="shared" si="3"/>
        <v>52.65</v>
      </c>
      <c r="K134" s="151"/>
      <c r="L134" s="7"/>
      <c r="M134" s="7"/>
      <c r="N134" s="7"/>
      <c r="O134" s="7"/>
      <c r="P134" s="7"/>
    </row>
    <row r="135" spans="1:16" x14ac:dyDescent="0.2">
      <c r="A135" s="22"/>
      <c r="B135" s="29" t="s">
        <v>33</v>
      </c>
      <c r="C135" s="51"/>
      <c r="D135" s="25"/>
      <c r="E135" s="32">
        <v>5</v>
      </c>
      <c r="F135" s="50">
        <v>714.65</v>
      </c>
      <c r="G135" s="160">
        <f t="shared" si="2"/>
        <v>0.02</v>
      </c>
      <c r="H135" s="50">
        <v>0.08</v>
      </c>
      <c r="I135" s="158">
        <f t="shared" si="3"/>
        <v>71.47</v>
      </c>
      <c r="K135" s="151"/>
      <c r="L135" s="7"/>
      <c r="M135" s="7"/>
      <c r="N135" s="7"/>
      <c r="O135" s="7"/>
      <c r="P135" s="7"/>
    </row>
    <row r="136" spans="1:16" x14ac:dyDescent="0.2">
      <c r="A136" s="22"/>
      <c r="B136" s="29" t="s">
        <v>34</v>
      </c>
      <c r="C136" s="51"/>
      <c r="D136" s="25"/>
      <c r="E136" s="32">
        <v>5</v>
      </c>
      <c r="F136" s="50">
        <v>40.78</v>
      </c>
      <c r="G136" s="160">
        <f t="shared" si="2"/>
        <v>0.02</v>
      </c>
      <c r="H136" s="50">
        <v>0.08</v>
      </c>
      <c r="I136" s="158">
        <f t="shared" si="3"/>
        <v>4.08</v>
      </c>
      <c r="K136" s="151"/>
      <c r="L136" s="7"/>
      <c r="M136" s="7"/>
      <c r="N136" s="7"/>
      <c r="O136" s="7"/>
      <c r="P136" s="7"/>
    </row>
    <row r="137" spans="1:16" x14ac:dyDescent="0.2">
      <c r="A137" s="22"/>
      <c r="B137" s="36" t="s">
        <v>95</v>
      </c>
      <c r="C137" s="51"/>
      <c r="D137" s="25" t="s">
        <v>58</v>
      </c>
      <c r="E137" s="26">
        <v>0</v>
      </c>
      <c r="F137" s="49">
        <v>0</v>
      </c>
      <c r="G137" s="25">
        <f t="shared" si="2"/>
        <v>22.33</v>
      </c>
      <c r="H137" s="49">
        <v>77.099999999999994</v>
      </c>
      <c r="I137" s="85">
        <f t="shared" si="3"/>
        <v>0</v>
      </c>
      <c r="K137" s="151"/>
      <c r="L137" s="7"/>
      <c r="M137" s="7"/>
      <c r="N137" s="7"/>
      <c r="O137" s="7"/>
      <c r="P137" s="7"/>
    </row>
    <row r="138" spans="1:16" ht="25.5" x14ac:dyDescent="0.2">
      <c r="A138" s="22">
        <v>27</v>
      </c>
      <c r="B138" s="37" t="s">
        <v>68</v>
      </c>
      <c r="C138" s="48" t="s">
        <v>38</v>
      </c>
      <c r="D138" s="25" t="s">
        <v>31</v>
      </c>
      <c r="E138" s="26">
        <v>9</v>
      </c>
      <c r="F138" s="49">
        <v>18220.91</v>
      </c>
      <c r="G138" s="25">
        <f t="shared" si="2"/>
        <v>0.02</v>
      </c>
      <c r="H138" s="49">
        <v>0.08</v>
      </c>
      <c r="I138" s="85">
        <f t="shared" si="3"/>
        <v>3279.76</v>
      </c>
      <c r="J138" s="165"/>
      <c r="K138" s="151"/>
      <c r="L138" s="7"/>
      <c r="M138" s="7"/>
      <c r="N138" s="7"/>
      <c r="O138" s="7"/>
      <c r="P138" s="7"/>
    </row>
    <row r="139" spans="1:16" x14ac:dyDescent="0.2">
      <c r="A139" s="22"/>
      <c r="B139" s="29" t="s">
        <v>32</v>
      </c>
      <c r="C139" s="30"/>
      <c r="D139" s="31"/>
      <c r="E139" s="32">
        <v>9</v>
      </c>
      <c r="F139" s="50">
        <v>4557.07</v>
      </c>
      <c r="G139" s="160">
        <f t="shared" si="2"/>
        <v>0.02</v>
      </c>
      <c r="H139" s="50">
        <v>0.08</v>
      </c>
      <c r="I139" s="158">
        <f t="shared" si="3"/>
        <v>820.27</v>
      </c>
      <c r="J139" s="128"/>
      <c r="K139" s="151"/>
      <c r="L139" s="7"/>
      <c r="M139" s="7"/>
      <c r="N139" s="7"/>
      <c r="O139" s="7"/>
      <c r="P139" s="7"/>
    </row>
    <row r="140" spans="1:16" x14ac:dyDescent="0.2">
      <c r="A140" s="22"/>
      <c r="B140" s="29" t="s">
        <v>33</v>
      </c>
      <c r="C140" s="30"/>
      <c r="D140" s="31"/>
      <c r="E140" s="32">
        <v>9</v>
      </c>
      <c r="F140" s="50">
        <v>12640.2</v>
      </c>
      <c r="G140" s="160">
        <f t="shared" si="2"/>
        <v>0.02</v>
      </c>
      <c r="H140" s="50">
        <v>0.08</v>
      </c>
      <c r="I140" s="158">
        <f t="shared" si="3"/>
        <v>2275.2399999999998</v>
      </c>
      <c r="J140" s="128"/>
      <c r="K140" s="151"/>
      <c r="L140" s="7"/>
      <c r="M140" s="7"/>
      <c r="N140" s="7"/>
      <c r="O140" s="7"/>
      <c r="P140" s="7"/>
    </row>
    <row r="141" spans="1:16" x14ac:dyDescent="0.2">
      <c r="A141" s="22"/>
      <c r="B141" s="29" t="s">
        <v>34</v>
      </c>
      <c r="C141" s="30"/>
      <c r="D141" s="31"/>
      <c r="E141" s="32">
        <v>9</v>
      </c>
      <c r="F141" s="50">
        <v>1023.64</v>
      </c>
      <c r="G141" s="160">
        <f t="shared" si="2"/>
        <v>0.02</v>
      </c>
      <c r="H141" s="50">
        <v>0.08</v>
      </c>
      <c r="I141" s="158">
        <f t="shared" si="3"/>
        <v>184.26</v>
      </c>
      <c r="K141" s="151"/>
      <c r="L141" s="7"/>
      <c r="M141" s="7"/>
      <c r="N141" s="7"/>
      <c r="O141" s="7"/>
      <c r="P141" s="7"/>
    </row>
    <row r="142" spans="1:16" x14ac:dyDescent="0.2">
      <c r="A142" s="22"/>
      <c r="B142" s="29"/>
      <c r="C142" s="30"/>
      <c r="D142" s="31"/>
      <c r="E142" s="32"/>
      <c r="F142" s="50"/>
      <c r="G142" s="160"/>
      <c r="H142" s="50"/>
      <c r="I142" s="158"/>
      <c r="K142" s="151"/>
      <c r="L142" s="7"/>
      <c r="M142" s="7"/>
      <c r="N142" s="7"/>
      <c r="O142" s="7"/>
      <c r="P142" s="7"/>
    </row>
    <row r="143" spans="1:16" ht="15.75" x14ac:dyDescent="0.2">
      <c r="A143" s="22">
        <v>28</v>
      </c>
      <c r="B143" s="38" t="s">
        <v>69</v>
      </c>
      <c r="C143" s="48" t="s">
        <v>38</v>
      </c>
      <c r="D143" s="25" t="s">
        <v>31</v>
      </c>
      <c r="E143" s="26">
        <v>9</v>
      </c>
      <c r="F143" s="25">
        <v>43.31</v>
      </c>
      <c r="G143" s="25">
        <f t="shared" si="2"/>
        <v>2.17</v>
      </c>
      <c r="H143" s="49">
        <v>7.48</v>
      </c>
      <c r="I143" s="85">
        <f t="shared" si="3"/>
        <v>845.84</v>
      </c>
      <c r="K143" s="151"/>
      <c r="L143" s="7"/>
      <c r="M143" s="7"/>
      <c r="N143" s="7"/>
      <c r="O143" s="7"/>
      <c r="P143" s="7"/>
    </row>
    <row r="144" spans="1:16" x14ac:dyDescent="0.2">
      <c r="A144" s="22"/>
      <c r="B144" s="29" t="s">
        <v>32</v>
      </c>
      <c r="C144" s="30"/>
      <c r="D144" s="31"/>
      <c r="E144" s="32">
        <v>9</v>
      </c>
      <c r="F144" s="31">
        <v>10.050000000000001</v>
      </c>
      <c r="G144" s="160">
        <f t="shared" si="2"/>
        <v>2.17</v>
      </c>
      <c r="H144" s="50">
        <v>7.48</v>
      </c>
      <c r="I144" s="158">
        <f t="shared" si="3"/>
        <v>196.28</v>
      </c>
      <c r="K144" s="151"/>
      <c r="L144" s="7"/>
      <c r="M144" s="7"/>
      <c r="N144" s="7"/>
      <c r="O144" s="7"/>
      <c r="P144" s="7"/>
    </row>
    <row r="145" spans="1:16" x14ac:dyDescent="0.2">
      <c r="A145" s="22"/>
      <c r="B145" s="29" t="s">
        <v>33</v>
      </c>
      <c r="C145" s="30"/>
      <c r="D145" s="31"/>
      <c r="E145" s="32">
        <v>9</v>
      </c>
      <c r="F145" s="31">
        <v>32.840000000000003</v>
      </c>
      <c r="G145" s="160">
        <f t="shared" si="2"/>
        <v>2.17</v>
      </c>
      <c r="H145" s="50">
        <v>7.48</v>
      </c>
      <c r="I145" s="158">
        <f t="shared" si="3"/>
        <v>641.37</v>
      </c>
      <c r="J145" s="128"/>
      <c r="K145" s="151"/>
      <c r="L145" s="7"/>
      <c r="M145" s="7"/>
      <c r="N145" s="7"/>
      <c r="O145" s="7"/>
      <c r="P145" s="7"/>
    </row>
    <row r="146" spans="1:16" x14ac:dyDescent="0.2">
      <c r="A146" s="22"/>
      <c r="B146" s="29" t="s">
        <v>34</v>
      </c>
      <c r="C146" s="30"/>
      <c r="D146" s="31"/>
      <c r="E146" s="32">
        <v>9</v>
      </c>
      <c r="F146" s="31">
        <v>0.42</v>
      </c>
      <c r="G146" s="160">
        <f t="shared" si="2"/>
        <v>2.17</v>
      </c>
      <c r="H146" s="50">
        <v>7.48</v>
      </c>
      <c r="I146" s="158">
        <f t="shared" si="3"/>
        <v>8.1999999999999993</v>
      </c>
      <c r="K146" s="151"/>
      <c r="L146" s="7"/>
      <c r="M146" s="7"/>
      <c r="N146" s="7"/>
      <c r="O146" s="7"/>
      <c r="P146" s="7"/>
    </row>
    <row r="147" spans="1:16" x14ac:dyDescent="0.2">
      <c r="A147" s="22"/>
      <c r="B147" s="29"/>
      <c r="C147" s="30"/>
      <c r="D147" s="31"/>
      <c r="E147" s="32"/>
      <c r="F147" s="31"/>
      <c r="G147" s="25"/>
      <c r="H147" s="50"/>
      <c r="I147" s="158"/>
      <c r="K147" s="151"/>
      <c r="L147" s="7"/>
      <c r="M147" s="7"/>
      <c r="N147" s="7"/>
      <c r="O147" s="7"/>
      <c r="P147" s="7"/>
    </row>
    <row r="148" spans="1:16" ht="15.75" x14ac:dyDescent="0.2">
      <c r="A148" s="22">
        <v>29</v>
      </c>
      <c r="B148" s="37" t="s">
        <v>70</v>
      </c>
      <c r="C148" s="51" t="s">
        <v>38</v>
      </c>
      <c r="D148" s="25" t="s">
        <v>31</v>
      </c>
      <c r="E148" s="26">
        <v>5</v>
      </c>
      <c r="F148" s="49">
        <v>50.92</v>
      </c>
      <c r="G148" s="25">
        <f t="shared" si="2"/>
        <v>1.67</v>
      </c>
      <c r="H148" s="49">
        <v>5.75</v>
      </c>
      <c r="I148" s="85">
        <f t="shared" si="3"/>
        <v>425.18</v>
      </c>
      <c r="K148" s="151"/>
      <c r="L148" s="7"/>
      <c r="M148" s="7"/>
      <c r="N148" s="7"/>
      <c r="O148" s="7"/>
      <c r="P148" s="7"/>
    </row>
    <row r="149" spans="1:16" x14ac:dyDescent="0.2">
      <c r="A149" s="22"/>
      <c r="B149" s="29" t="s">
        <v>32</v>
      </c>
      <c r="C149" s="62"/>
      <c r="D149" s="45"/>
      <c r="E149" s="32">
        <v>5</v>
      </c>
      <c r="F149" s="50">
        <v>41</v>
      </c>
      <c r="G149" s="160">
        <f t="shared" si="2"/>
        <v>1.67</v>
      </c>
      <c r="H149" s="50">
        <v>5.75</v>
      </c>
      <c r="I149" s="158">
        <f t="shared" si="3"/>
        <v>342.35</v>
      </c>
      <c r="K149" s="151"/>
      <c r="L149" s="7"/>
      <c r="M149" s="7"/>
      <c r="N149" s="7"/>
      <c r="O149" s="7"/>
      <c r="P149" s="7"/>
    </row>
    <row r="150" spans="1:16" x14ac:dyDescent="0.2">
      <c r="A150" s="22"/>
      <c r="B150" s="29" t="s">
        <v>33</v>
      </c>
      <c r="C150" s="62"/>
      <c r="D150" s="45"/>
      <c r="E150" s="32">
        <v>5</v>
      </c>
      <c r="F150" s="50">
        <v>0</v>
      </c>
      <c r="G150" s="160">
        <f t="shared" si="2"/>
        <v>1.67</v>
      </c>
      <c r="H150" s="50">
        <v>5.75</v>
      </c>
      <c r="I150" s="158">
        <f t="shared" si="3"/>
        <v>0</v>
      </c>
      <c r="K150" s="151"/>
      <c r="L150" s="7"/>
      <c r="M150" s="7"/>
      <c r="N150" s="7"/>
      <c r="O150" s="7"/>
      <c r="P150" s="7"/>
    </row>
    <row r="151" spans="1:16" x14ac:dyDescent="0.2">
      <c r="A151" s="22"/>
      <c r="B151" s="29" t="s">
        <v>34</v>
      </c>
      <c r="C151" s="62"/>
      <c r="D151" s="45"/>
      <c r="E151" s="32">
        <v>5</v>
      </c>
      <c r="F151" s="50">
        <v>9.92</v>
      </c>
      <c r="G151" s="160">
        <f t="shared" si="2"/>
        <v>1.67</v>
      </c>
      <c r="H151" s="50">
        <v>5.75</v>
      </c>
      <c r="I151" s="158">
        <f t="shared" si="3"/>
        <v>82.83</v>
      </c>
      <c r="K151" s="151"/>
      <c r="L151" s="7"/>
      <c r="M151" s="7"/>
      <c r="N151" s="7"/>
      <c r="O151" s="7"/>
      <c r="P151" s="7"/>
    </row>
    <row r="152" spans="1:16" ht="15.75" x14ac:dyDescent="0.2">
      <c r="A152" s="22">
        <v>31</v>
      </c>
      <c r="B152" s="36" t="s">
        <v>71</v>
      </c>
      <c r="C152" s="30"/>
      <c r="D152" s="25" t="s">
        <v>31</v>
      </c>
      <c r="E152" s="26">
        <v>0</v>
      </c>
      <c r="F152" s="49">
        <v>28833.38</v>
      </c>
      <c r="G152" s="25">
        <f t="shared" si="2"/>
        <v>1.31</v>
      </c>
      <c r="H152" s="49">
        <v>4.54</v>
      </c>
      <c r="I152" s="85">
        <f t="shared" si="3"/>
        <v>0</v>
      </c>
      <c r="J152" s="137"/>
      <c r="K152" s="151"/>
      <c r="L152" s="7"/>
      <c r="M152" s="7"/>
      <c r="N152" s="7"/>
      <c r="O152" s="7"/>
      <c r="P152" s="7"/>
    </row>
    <row r="153" spans="1:16" x14ac:dyDescent="0.2">
      <c r="A153" s="22">
        <v>32</v>
      </c>
      <c r="B153" s="37" t="s">
        <v>72</v>
      </c>
      <c r="C153" s="42"/>
      <c r="D153" s="27" t="s">
        <v>55</v>
      </c>
      <c r="E153" s="82">
        <v>0</v>
      </c>
      <c r="F153" s="112">
        <v>83.46</v>
      </c>
      <c r="G153" s="25">
        <f t="shared" si="2"/>
        <v>2.82</v>
      </c>
      <c r="H153" s="120">
        <v>9.74</v>
      </c>
      <c r="I153" s="85">
        <f t="shared" si="3"/>
        <v>0</v>
      </c>
      <c r="J153" s="137"/>
      <c r="K153" s="151"/>
      <c r="L153" s="7"/>
      <c r="M153" s="7"/>
      <c r="N153" s="7"/>
      <c r="O153" s="7"/>
      <c r="P153" s="7"/>
    </row>
    <row r="154" spans="1:16" x14ac:dyDescent="0.2">
      <c r="A154" s="22">
        <v>33</v>
      </c>
      <c r="B154" s="36" t="s">
        <v>73</v>
      </c>
      <c r="C154" s="30"/>
      <c r="D154" s="25" t="s">
        <v>74</v>
      </c>
      <c r="E154" s="26">
        <v>0</v>
      </c>
      <c r="F154" s="81">
        <v>26</v>
      </c>
      <c r="G154" s="25">
        <f t="shared" si="2"/>
        <v>22.33</v>
      </c>
      <c r="H154" s="49">
        <v>77.099999999999994</v>
      </c>
      <c r="I154" s="85">
        <f t="shared" si="3"/>
        <v>0</v>
      </c>
      <c r="J154" s="137"/>
      <c r="K154" s="151"/>
      <c r="L154" s="7"/>
      <c r="M154" s="7"/>
      <c r="N154" s="7"/>
      <c r="O154" s="7"/>
      <c r="P154" s="7"/>
    </row>
    <row r="155" spans="1:16" x14ac:dyDescent="0.2">
      <c r="A155" s="22"/>
      <c r="B155" s="36" t="s">
        <v>75</v>
      </c>
      <c r="C155" s="30"/>
      <c r="D155" s="27" t="s">
        <v>58</v>
      </c>
      <c r="E155" s="26">
        <v>0</v>
      </c>
      <c r="F155" s="81">
        <v>0</v>
      </c>
      <c r="G155" s="25">
        <f t="shared" si="2"/>
        <v>14.36</v>
      </c>
      <c r="H155" s="49">
        <v>49.57</v>
      </c>
      <c r="I155" s="85">
        <f t="shared" si="3"/>
        <v>0</v>
      </c>
      <c r="J155" s="138"/>
      <c r="K155" s="151"/>
      <c r="L155" s="7"/>
      <c r="M155" s="7"/>
      <c r="N155" s="78"/>
      <c r="O155" s="7"/>
      <c r="P155" s="7"/>
    </row>
    <row r="156" spans="1:16" x14ac:dyDescent="0.2">
      <c r="A156" s="22">
        <v>30</v>
      </c>
      <c r="B156" s="97" t="s">
        <v>86</v>
      </c>
      <c r="C156" s="98"/>
      <c r="D156" s="99"/>
      <c r="E156" s="100"/>
      <c r="F156" s="101"/>
      <c r="G156" s="101"/>
      <c r="H156" s="101"/>
      <c r="I156" s="102"/>
      <c r="J156" s="139"/>
      <c r="K156" s="150"/>
      <c r="L156" s="7"/>
      <c r="M156" s="7"/>
      <c r="N156" s="7"/>
      <c r="O156" s="7"/>
      <c r="P156" s="7"/>
    </row>
    <row r="157" spans="1:16" hidden="1" x14ac:dyDescent="0.2">
      <c r="A157" s="22"/>
      <c r="B157" s="36" t="s">
        <v>87</v>
      </c>
      <c r="C157" s="112"/>
      <c r="D157" s="112" t="s">
        <v>46</v>
      </c>
      <c r="E157" s="32">
        <v>1</v>
      </c>
      <c r="F157" s="50">
        <v>0</v>
      </c>
      <c r="G157" s="50"/>
      <c r="H157" s="50">
        <v>1.84</v>
      </c>
      <c r="I157" s="86">
        <f>ROUND((E157*F157*H157),2)</f>
        <v>0</v>
      </c>
      <c r="J157" s="140"/>
      <c r="K157" s="152"/>
      <c r="L157" s="107"/>
      <c r="M157" s="7"/>
      <c r="N157" s="7"/>
      <c r="O157" s="7"/>
      <c r="P157" s="7"/>
    </row>
    <row r="158" spans="1:16" hidden="1" x14ac:dyDescent="0.2">
      <c r="A158" s="22"/>
      <c r="B158" s="36" t="s">
        <v>88</v>
      </c>
      <c r="C158" s="112"/>
      <c r="D158" s="112" t="s">
        <v>46</v>
      </c>
      <c r="E158" s="32">
        <v>1</v>
      </c>
      <c r="F158" s="50">
        <v>0</v>
      </c>
      <c r="G158" s="50"/>
      <c r="H158" s="50">
        <v>1.84</v>
      </c>
      <c r="I158" s="86">
        <f>ROUND((E158*F158*H158),2)</f>
        <v>0</v>
      </c>
      <c r="J158" s="140"/>
      <c r="K158" s="152"/>
      <c r="L158" s="107"/>
      <c r="M158" s="7"/>
      <c r="N158" s="7"/>
      <c r="O158" s="7"/>
      <c r="P158" s="7"/>
    </row>
    <row r="159" spans="1:16" hidden="1" x14ac:dyDescent="0.2">
      <c r="A159" s="22"/>
      <c r="B159" s="36" t="s">
        <v>90</v>
      </c>
      <c r="C159" s="112"/>
      <c r="D159" s="112" t="s">
        <v>46</v>
      </c>
      <c r="E159" s="32">
        <v>1</v>
      </c>
      <c r="F159" s="50">
        <v>0</v>
      </c>
      <c r="G159" s="50"/>
      <c r="H159" s="33">
        <v>1.84</v>
      </c>
      <c r="I159" s="86">
        <f>ROUND((E159*F159*H159),2)</f>
        <v>0</v>
      </c>
      <c r="J159" s="140"/>
      <c r="K159" s="152"/>
      <c r="L159" s="107"/>
      <c r="M159" s="105"/>
      <c r="N159" s="7"/>
      <c r="O159" s="7"/>
      <c r="P159" s="7"/>
    </row>
    <row r="160" spans="1:16" hidden="1" x14ac:dyDescent="0.2">
      <c r="A160" s="22"/>
      <c r="B160" s="36" t="s">
        <v>93</v>
      </c>
      <c r="C160" s="112"/>
      <c r="D160" s="112" t="s">
        <v>46</v>
      </c>
      <c r="E160" s="32">
        <v>1</v>
      </c>
      <c r="F160" s="31">
        <v>0</v>
      </c>
      <c r="G160" s="31"/>
      <c r="H160" s="50">
        <v>0</v>
      </c>
      <c r="I160" s="86">
        <v>0</v>
      </c>
      <c r="J160" s="141"/>
      <c r="K160" s="151"/>
      <c r="L160" s="54"/>
      <c r="M160" s="54"/>
      <c r="N160" s="7"/>
      <c r="O160" s="7"/>
      <c r="P160" s="7"/>
    </row>
    <row r="161" spans="1:17" hidden="1" x14ac:dyDescent="0.2">
      <c r="A161" s="22"/>
      <c r="B161" s="36" t="s">
        <v>89</v>
      </c>
      <c r="C161" s="112"/>
      <c r="D161" s="112" t="s">
        <v>46</v>
      </c>
      <c r="E161" s="32">
        <v>1</v>
      </c>
      <c r="F161" s="50">
        <v>0</v>
      </c>
      <c r="G161" s="50"/>
      <c r="H161" s="50">
        <v>0.64</v>
      </c>
      <c r="I161" s="86">
        <f>ROUND((E161*F161*H161),2)</f>
        <v>0</v>
      </c>
      <c r="J161" s="188"/>
      <c r="K161" s="189"/>
      <c r="L161" s="54"/>
      <c r="M161" s="54"/>
      <c r="N161" s="7"/>
      <c r="O161" s="7"/>
      <c r="P161" s="7"/>
    </row>
    <row r="162" spans="1:17" hidden="1" x14ac:dyDescent="0.2">
      <c r="A162" s="22"/>
      <c r="B162" s="37" t="s">
        <v>91</v>
      </c>
      <c r="C162" s="79"/>
      <c r="D162" s="79" t="s">
        <v>55</v>
      </c>
      <c r="E162" s="32">
        <v>1</v>
      </c>
      <c r="F162" s="50">
        <v>0</v>
      </c>
      <c r="G162" s="50"/>
      <c r="H162" s="50">
        <v>9.33</v>
      </c>
      <c r="I162" s="86">
        <v>0</v>
      </c>
      <c r="J162" s="139"/>
      <c r="K162" s="150"/>
      <c r="L162" s="54"/>
      <c r="M162" s="54"/>
      <c r="N162" s="7"/>
      <c r="O162" s="7"/>
      <c r="P162" s="7"/>
    </row>
    <row r="163" spans="1:17" hidden="1" x14ac:dyDescent="0.2">
      <c r="A163" s="22"/>
      <c r="B163" s="37" t="s">
        <v>92</v>
      </c>
      <c r="C163" s="79"/>
      <c r="D163" s="79" t="s">
        <v>74</v>
      </c>
      <c r="E163" s="32">
        <v>1</v>
      </c>
      <c r="F163" s="50">
        <v>0</v>
      </c>
      <c r="G163" s="50"/>
      <c r="H163" s="50">
        <v>73.849999999999994</v>
      </c>
      <c r="I163" s="86">
        <v>0</v>
      </c>
      <c r="J163" s="139"/>
      <c r="K163" s="150"/>
      <c r="L163" s="54"/>
      <c r="M163" s="54"/>
      <c r="N163" s="7"/>
      <c r="O163" s="7"/>
      <c r="P163" s="7"/>
    </row>
    <row r="164" spans="1:17" ht="25.5" hidden="1" x14ac:dyDescent="0.2">
      <c r="A164" s="22">
        <v>31</v>
      </c>
      <c r="B164" s="37" t="s">
        <v>103</v>
      </c>
      <c r="C164" s="106"/>
      <c r="D164" s="79" t="s">
        <v>98</v>
      </c>
      <c r="E164" s="109">
        <v>1</v>
      </c>
      <c r="F164" s="83">
        <v>17.11</v>
      </c>
      <c r="G164" s="83"/>
      <c r="H164" s="108">
        <v>107.61</v>
      </c>
      <c r="I164" s="110">
        <v>0</v>
      </c>
      <c r="J164" s="142"/>
      <c r="K164" s="153"/>
      <c r="L164" s="6"/>
      <c r="M164" s="54"/>
      <c r="N164" s="54"/>
      <c r="O164" s="7"/>
      <c r="P164" s="7"/>
      <c r="Q164" s="7"/>
    </row>
    <row r="165" spans="1:17" x14ac:dyDescent="0.2">
      <c r="A165" s="22"/>
      <c r="B165" s="94"/>
      <c r="C165" s="30"/>
      <c r="D165" s="31"/>
      <c r="E165" s="32"/>
      <c r="F165" s="50"/>
      <c r="G165" s="50"/>
      <c r="H165" s="50"/>
      <c r="I165" s="86"/>
      <c r="J165" s="137"/>
      <c r="K165" s="154"/>
      <c r="L165" s="84"/>
      <c r="M165" s="93"/>
      <c r="N165" s="7"/>
      <c r="O165" s="7"/>
      <c r="P165" s="7"/>
    </row>
    <row r="166" spans="1:17" ht="12" customHeight="1" x14ac:dyDescent="0.2">
      <c r="A166" s="22"/>
      <c r="B166" s="23" t="s">
        <v>107</v>
      </c>
      <c r="C166" s="24"/>
      <c r="D166" s="25"/>
      <c r="E166" s="26"/>
      <c r="F166" s="27"/>
      <c r="G166" s="27"/>
      <c r="H166" s="28"/>
      <c r="I166" s="85"/>
      <c r="K166" s="151"/>
      <c r="L166" s="103"/>
      <c r="M166" s="93"/>
      <c r="N166" s="7"/>
      <c r="O166" s="7"/>
      <c r="P166" s="7"/>
    </row>
    <row r="167" spans="1:17" ht="14.25" customHeight="1" x14ac:dyDescent="0.2">
      <c r="A167" s="22"/>
      <c r="B167" s="173" t="s">
        <v>117</v>
      </c>
      <c r="C167" s="174" t="s">
        <v>38</v>
      </c>
      <c r="D167" s="160" t="s">
        <v>116</v>
      </c>
      <c r="E167" s="168">
        <v>11</v>
      </c>
      <c r="F167" s="160">
        <v>765.21</v>
      </c>
      <c r="G167" s="160">
        <f t="shared" ref="G167:G171" si="4">+ROUND(H167/$H$27,2)</f>
        <v>1.62</v>
      </c>
      <c r="H167" s="169">
        <v>5.61</v>
      </c>
      <c r="I167" s="158">
        <f>ROUND((E167*F167*G167),2)*-0.05</f>
        <v>-681.80200000000013</v>
      </c>
      <c r="J167" s="145">
        <v>0.05</v>
      </c>
      <c r="K167" s="150"/>
      <c r="L167" s="103"/>
      <c r="M167" s="93"/>
      <c r="N167" s="7"/>
      <c r="O167" s="7"/>
      <c r="P167" s="7"/>
    </row>
    <row r="168" spans="1:17" ht="15.75" x14ac:dyDescent="0.2">
      <c r="A168" s="22"/>
      <c r="B168" s="173" t="s">
        <v>41</v>
      </c>
      <c r="C168" s="174" t="s">
        <v>38</v>
      </c>
      <c r="D168" s="160" t="s">
        <v>116</v>
      </c>
      <c r="E168" s="168">
        <v>11</v>
      </c>
      <c r="F168" s="170">
        <v>484.23</v>
      </c>
      <c r="G168" s="160">
        <f t="shared" si="4"/>
        <v>1.37</v>
      </c>
      <c r="H168" s="175">
        <v>4.7300000000000004</v>
      </c>
      <c r="I168" s="158">
        <f>ROUND((E168*F168*G168),2)*-0.05</f>
        <v>-364.86750000000006</v>
      </c>
      <c r="J168" s="128">
        <v>0.05</v>
      </c>
      <c r="K168" s="150"/>
      <c r="L168" s="103"/>
      <c r="M168" s="93"/>
      <c r="N168" s="7"/>
      <c r="O168" s="7"/>
      <c r="P168" s="7"/>
    </row>
    <row r="169" spans="1:17" ht="15.75" x14ac:dyDescent="0.2">
      <c r="A169" s="22"/>
      <c r="B169" s="176" t="s">
        <v>50</v>
      </c>
      <c r="C169" s="174" t="s">
        <v>38</v>
      </c>
      <c r="D169" s="160" t="s">
        <v>116</v>
      </c>
      <c r="E169" s="159">
        <v>11</v>
      </c>
      <c r="F169" s="160">
        <v>311</v>
      </c>
      <c r="G169" s="160">
        <f t="shared" si="4"/>
        <v>0.75</v>
      </c>
      <c r="H169" s="169">
        <v>2.59</v>
      </c>
      <c r="I169" s="158">
        <f>ROUND((E169*F169*G169),2)*-0.1</f>
        <v>-256.57499999999999</v>
      </c>
      <c r="J169" s="128">
        <v>0.1</v>
      </c>
      <c r="K169" s="150"/>
      <c r="L169" s="103"/>
      <c r="M169" s="93"/>
      <c r="N169" s="7"/>
      <c r="O169" s="7"/>
      <c r="P169" s="7"/>
    </row>
    <row r="170" spans="1:17" ht="15.75" x14ac:dyDescent="0.2">
      <c r="A170" s="22"/>
      <c r="B170" s="177" t="s">
        <v>61</v>
      </c>
      <c r="C170" s="178" t="s">
        <v>38</v>
      </c>
      <c r="D170" s="160" t="s">
        <v>116</v>
      </c>
      <c r="E170" s="159">
        <v>4</v>
      </c>
      <c r="F170" s="160">
        <v>2669.4</v>
      </c>
      <c r="G170" s="160">
        <f t="shared" si="4"/>
        <v>0.54</v>
      </c>
      <c r="H170" s="169">
        <v>1.86</v>
      </c>
      <c r="I170" s="158">
        <f>ROUND((E170*F170*G170),2)*-0.1</f>
        <v>-576.59</v>
      </c>
      <c r="J170" s="128">
        <v>0.1</v>
      </c>
      <c r="K170" s="150"/>
      <c r="L170" s="103"/>
      <c r="M170" s="93"/>
      <c r="N170" s="7"/>
      <c r="O170" s="7"/>
      <c r="P170" s="7"/>
    </row>
    <row r="171" spans="1:17" ht="25.5" x14ac:dyDescent="0.2">
      <c r="A171" s="22"/>
      <c r="B171" s="173" t="s">
        <v>68</v>
      </c>
      <c r="C171" s="179" t="s">
        <v>38</v>
      </c>
      <c r="D171" s="160" t="s">
        <v>116</v>
      </c>
      <c r="E171" s="159">
        <v>9</v>
      </c>
      <c r="F171" s="169">
        <v>18220.91</v>
      </c>
      <c r="G171" s="160">
        <f t="shared" si="4"/>
        <v>0.02</v>
      </c>
      <c r="H171" s="169">
        <v>0.08</v>
      </c>
      <c r="I171" s="158">
        <f>ROUND((E171*F171*G171),2)*-0.05</f>
        <v>-163.98800000000003</v>
      </c>
      <c r="J171" s="128">
        <v>0.05</v>
      </c>
      <c r="K171" s="150"/>
      <c r="L171" s="103"/>
      <c r="M171" s="93"/>
      <c r="N171" s="7"/>
      <c r="O171" s="7"/>
      <c r="P171" s="7"/>
    </row>
    <row r="172" spans="1:17" x14ac:dyDescent="0.2">
      <c r="A172" s="22"/>
      <c r="B172" s="166"/>
      <c r="C172" s="30"/>
      <c r="D172" s="167"/>
      <c r="E172" s="159"/>
      <c r="F172" s="160"/>
      <c r="G172" s="160"/>
      <c r="H172" s="50"/>
      <c r="I172" s="171"/>
      <c r="J172" s="145"/>
      <c r="K172" s="150"/>
      <c r="L172" s="103"/>
      <c r="M172" s="93"/>
      <c r="N172" s="7"/>
      <c r="O172" s="7"/>
      <c r="P172" s="7"/>
    </row>
    <row r="173" spans="1:17" x14ac:dyDescent="0.2">
      <c r="A173" s="22"/>
      <c r="B173" s="166"/>
      <c r="C173" s="30"/>
      <c r="D173" s="167"/>
      <c r="E173" s="168"/>
      <c r="F173" s="170"/>
      <c r="G173" s="160"/>
      <c r="H173" s="50"/>
      <c r="I173" s="171"/>
      <c r="J173" s="145"/>
      <c r="K173" s="150"/>
      <c r="L173" s="154"/>
      <c r="M173" s="93"/>
      <c r="N173" s="7"/>
      <c r="O173" s="7"/>
      <c r="P173" s="7"/>
    </row>
    <row r="174" spans="1:17" ht="13.5" customHeight="1" x14ac:dyDescent="0.2">
      <c r="A174" s="22"/>
      <c r="B174" s="29"/>
      <c r="C174" s="35"/>
      <c r="D174" s="31"/>
      <c r="E174" s="41"/>
      <c r="F174" s="80"/>
      <c r="G174" s="160"/>
      <c r="H174" s="50"/>
      <c r="I174" s="158"/>
      <c r="J174" s="145"/>
      <c r="K174" s="150"/>
      <c r="L174" s="103"/>
      <c r="M174" s="93"/>
      <c r="N174" s="7"/>
      <c r="O174" s="7"/>
      <c r="P174" s="7"/>
    </row>
    <row r="175" spans="1:17" x14ac:dyDescent="0.2">
      <c r="A175" s="22"/>
      <c r="B175" s="37"/>
      <c r="C175" s="42"/>
      <c r="D175" s="25"/>
      <c r="E175" s="26"/>
      <c r="F175" s="27"/>
      <c r="G175" s="25"/>
      <c r="H175" s="43"/>
      <c r="I175" s="85"/>
      <c r="J175" s="161"/>
      <c r="K175" s="150"/>
      <c r="L175" s="103"/>
      <c r="M175" s="93"/>
      <c r="N175" s="7"/>
      <c r="O175" s="7"/>
      <c r="P175" s="7"/>
    </row>
    <row r="176" spans="1:17" x14ac:dyDescent="0.2">
      <c r="A176" s="22"/>
      <c r="B176" s="29"/>
      <c r="C176" s="35"/>
      <c r="D176" s="31"/>
      <c r="E176" s="41"/>
      <c r="F176" s="80"/>
      <c r="G176" s="160"/>
      <c r="H176" s="44"/>
      <c r="I176" s="158"/>
      <c r="J176" s="145"/>
      <c r="K176" s="150"/>
      <c r="L176" s="103"/>
      <c r="M176" s="93"/>
      <c r="N176" s="7"/>
      <c r="O176" s="7"/>
      <c r="P176" s="7"/>
    </row>
    <row r="177" spans="1:16" x14ac:dyDescent="0.2">
      <c r="A177" s="22"/>
      <c r="B177" s="23"/>
      <c r="C177" s="24"/>
      <c r="D177" s="25"/>
      <c r="E177" s="26"/>
      <c r="F177" s="25"/>
      <c r="G177" s="25"/>
      <c r="H177" s="49"/>
      <c r="I177" s="85"/>
      <c r="J177" s="128"/>
      <c r="K177" s="150"/>
      <c r="L177" s="103"/>
      <c r="M177" s="93"/>
      <c r="N177" s="7"/>
      <c r="O177" s="7"/>
      <c r="P177" s="7"/>
    </row>
    <row r="178" spans="1:16" x14ac:dyDescent="0.2">
      <c r="A178" s="22"/>
      <c r="B178" s="29"/>
      <c r="C178" s="30"/>
      <c r="D178" s="31"/>
      <c r="E178" s="32"/>
      <c r="F178" s="50"/>
      <c r="G178" s="160"/>
      <c r="H178" s="50"/>
      <c r="I178" s="158"/>
      <c r="J178" s="128"/>
      <c r="K178" s="150"/>
      <c r="L178" s="103"/>
      <c r="M178" s="93"/>
      <c r="N178" s="7"/>
      <c r="O178" s="7"/>
      <c r="P178" s="7"/>
    </row>
    <row r="179" spans="1:16" x14ac:dyDescent="0.2">
      <c r="A179" s="22"/>
      <c r="B179" s="29"/>
      <c r="C179" s="35"/>
      <c r="D179" s="31"/>
      <c r="E179" s="32"/>
      <c r="F179" s="31"/>
      <c r="G179" s="160"/>
      <c r="H179" s="50"/>
      <c r="I179" s="158"/>
      <c r="J179" s="145"/>
      <c r="K179" s="150"/>
      <c r="L179" s="103"/>
      <c r="M179" s="93"/>
      <c r="N179" s="7"/>
      <c r="O179" s="7"/>
      <c r="P179" s="7"/>
    </row>
    <row r="180" spans="1:16" x14ac:dyDescent="0.2">
      <c r="A180" s="22"/>
      <c r="B180" s="37"/>
      <c r="C180" s="51"/>
      <c r="D180" s="25"/>
      <c r="E180" s="26"/>
      <c r="F180" s="25"/>
      <c r="G180" s="25"/>
      <c r="H180" s="49"/>
      <c r="I180" s="85"/>
      <c r="J180" s="145"/>
      <c r="K180" s="150"/>
      <c r="L180" s="103"/>
      <c r="M180" s="93"/>
      <c r="N180" s="7"/>
      <c r="O180" s="7"/>
      <c r="P180" s="7"/>
    </row>
    <row r="181" spans="1:16" x14ac:dyDescent="0.2">
      <c r="A181" s="22"/>
      <c r="B181" s="29"/>
      <c r="C181" s="30"/>
      <c r="D181" s="31"/>
      <c r="E181" s="159"/>
      <c r="F181" s="31"/>
      <c r="G181" s="160"/>
      <c r="H181" s="50"/>
      <c r="I181" s="158"/>
      <c r="J181" s="145"/>
      <c r="K181" s="150"/>
      <c r="L181" s="103"/>
      <c r="M181" s="93"/>
      <c r="N181" s="7"/>
      <c r="O181" s="7"/>
      <c r="P181" s="7"/>
    </row>
    <row r="182" spans="1:16" x14ac:dyDescent="0.2">
      <c r="A182" s="22"/>
      <c r="B182" s="29"/>
      <c r="C182" s="30"/>
      <c r="D182" s="31"/>
      <c r="E182" s="159"/>
      <c r="F182" s="31"/>
      <c r="G182" s="160"/>
      <c r="H182" s="50"/>
      <c r="I182" s="158"/>
      <c r="J182" s="145"/>
      <c r="K182" s="150"/>
      <c r="L182" s="103"/>
      <c r="M182" s="93"/>
      <c r="N182" s="7"/>
      <c r="O182" s="7"/>
      <c r="P182" s="7"/>
    </row>
    <row r="183" spans="1:16" x14ac:dyDescent="0.2">
      <c r="A183" s="22"/>
      <c r="B183" s="37"/>
      <c r="C183" s="51"/>
      <c r="D183" s="25"/>
      <c r="E183" s="26"/>
      <c r="F183" s="49"/>
      <c r="G183" s="25"/>
      <c r="H183" s="49"/>
      <c r="I183" s="85"/>
      <c r="J183" s="145"/>
      <c r="K183" s="150"/>
      <c r="L183" s="103"/>
      <c r="M183" s="93"/>
      <c r="N183" s="7"/>
      <c r="O183" s="7"/>
      <c r="P183" s="7"/>
    </row>
    <row r="184" spans="1:16" x14ac:dyDescent="0.2">
      <c r="A184" s="22"/>
      <c r="B184" s="29"/>
      <c r="C184" s="51"/>
      <c r="D184" s="25"/>
      <c r="E184" s="32"/>
      <c r="F184" s="50"/>
      <c r="G184" s="160"/>
      <c r="H184" s="50"/>
      <c r="I184" s="158"/>
      <c r="J184" s="145"/>
      <c r="K184" s="150"/>
      <c r="L184" s="103"/>
      <c r="M184" s="93"/>
      <c r="N184" s="7"/>
      <c r="O184" s="7"/>
      <c r="P184" s="7"/>
    </row>
    <row r="185" spans="1:16" x14ac:dyDescent="0.2">
      <c r="A185" s="22"/>
      <c r="B185" s="29"/>
      <c r="C185" s="51"/>
      <c r="D185" s="25"/>
      <c r="E185" s="32"/>
      <c r="F185" s="50"/>
      <c r="G185" s="160"/>
      <c r="H185" s="50"/>
      <c r="I185" s="158"/>
      <c r="J185" s="145"/>
      <c r="K185" s="150"/>
      <c r="L185" s="103"/>
      <c r="M185" s="93"/>
      <c r="N185" s="7"/>
      <c r="O185" s="7"/>
      <c r="P185" s="7"/>
    </row>
    <row r="186" spans="1:16" x14ac:dyDescent="0.2">
      <c r="A186" s="22"/>
      <c r="B186" s="37"/>
      <c r="C186" s="51"/>
      <c r="D186" s="25"/>
      <c r="E186" s="26"/>
      <c r="F186" s="25"/>
      <c r="G186" s="25"/>
      <c r="H186" s="49"/>
      <c r="I186" s="158"/>
      <c r="J186" s="145"/>
      <c r="K186" s="150"/>
      <c r="L186" s="103"/>
      <c r="M186" s="93"/>
      <c r="N186" s="7"/>
      <c r="O186" s="7"/>
      <c r="P186" s="7"/>
    </row>
    <row r="187" spans="1:16" x14ac:dyDescent="0.2">
      <c r="A187" s="22"/>
      <c r="B187" s="29"/>
      <c r="C187" s="30"/>
      <c r="D187" s="31"/>
      <c r="E187" s="32"/>
      <c r="F187" s="50"/>
      <c r="G187" s="160"/>
      <c r="H187" s="50"/>
      <c r="I187" s="158"/>
      <c r="J187" s="145"/>
      <c r="K187" s="150"/>
      <c r="L187" s="103"/>
      <c r="M187" s="93"/>
      <c r="N187" s="7"/>
      <c r="O187" s="7"/>
      <c r="P187" s="7"/>
    </row>
    <row r="188" spans="1:16" x14ac:dyDescent="0.2">
      <c r="A188" s="22"/>
      <c r="B188" s="29"/>
      <c r="C188" s="30"/>
      <c r="D188" s="31"/>
      <c r="E188" s="32"/>
      <c r="F188" s="50"/>
      <c r="G188" s="160"/>
      <c r="H188" s="50"/>
      <c r="I188" s="158"/>
      <c r="J188" s="163"/>
      <c r="K188" s="154"/>
      <c r="L188" s="103"/>
      <c r="M188" s="93"/>
      <c r="N188" s="7"/>
      <c r="O188" s="7"/>
      <c r="P188" s="7"/>
    </row>
    <row r="189" spans="1:16" x14ac:dyDescent="0.2">
      <c r="A189" s="22"/>
      <c r="B189" s="29"/>
      <c r="C189" s="51"/>
      <c r="D189" s="25"/>
      <c r="E189" s="41"/>
      <c r="F189" s="80"/>
      <c r="G189" s="80"/>
      <c r="H189" s="46"/>
      <c r="I189" s="86"/>
      <c r="J189" s="123"/>
      <c r="K189" s="154"/>
      <c r="L189" s="103"/>
      <c r="M189" s="93"/>
      <c r="N189" s="7"/>
      <c r="O189" s="7"/>
      <c r="P189" s="7"/>
    </row>
    <row r="190" spans="1:16" x14ac:dyDescent="0.2">
      <c r="A190" s="22"/>
      <c r="B190" s="29"/>
      <c r="C190" s="51"/>
      <c r="D190" s="25"/>
      <c r="E190" s="26"/>
      <c r="F190" s="49"/>
      <c r="G190" s="49"/>
      <c r="H190" s="28"/>
      <c r="I190" s="85"/>
      <c r="J190" s="138"/>
      <c r="K190" s="154"/>
      <c r="L190" s="103"/>
      <c r="M190" s="93"/>
      <c r="N190" s="7"/>
      <c r="O190" s="7"/>
      <c r="P190" s="7"/>
    </row>
    <row r="191" spans="1:16" x14ac:dyDescent="0.2">
      <c r="A191" s="22"/>
      <c r="B191" s="29"/>
      <c r="C191" s="51"/>
      <c r="D191" s="25"/>
      <c r="E191" s="26"/>
      <c r="F191" s="49"/>
      <c r="G191" s="49"/>
      <c r="H191" s="28"/>
      <c r="I191" s="85"/>
      <c r="J191" s="138"/>
      <c r="K191" s="154"/>
      <c r="L191" s="103"/>
      <c r="M191" s="93"/>
      <c r="N191" s="7"/>
      <c r="O191" s="7"/>
      <c r="P191" s="7"/>
    </row>
    <row r="192" spans="1:16" x14ac:dyDescent="0.2">
      <c r="A192" s="66"/>
      <c r="B192" s="65"/>
      <c r="C192" s="30"/>
      <c r="D192" s="31"/>
      <c r="E192" s="41"/>
      <c r="F192" s="191" t="s">
        <v>76</v>
      </c>
      <c r="G192" s="191"/>
      <c r="H192" s="191"/>
      <c r="I192" s="85">
        <f>I28+I33+I35+I39+I40+I44+I45+I50+I54+I58+I59+I181+I182++I184+I185+I63+I64+I174+I189+I68+I69+I74+I79+I80+I84+I85+I87+I88+I89+I90+I91+I86+I92+I100+I170+I105+I106+I111+I112+I116+I171+I173+I175+I176+I177+I178+I179+I187+I117+I94+I121+I122+I126+I127+I132+I133+I138+I137+I143+I148+I152+I153+I154+I155+I157+I158+I159+I160+I161+I162+I163+I164+I166+I169+I93+I167+I168+I172+I188+I20</f>
        <v>101599.92750000001</v>
      </c>
      <c r="J192" s="162"/>
      <c r="K192" s="148"/>
      <c r="L192" s="104"/>
      <c r="M192" s="54"/>
      <c r="N192" s="7"/>
      <c r="O192" s="7"/>
      <c r="P192" s="7"/>
    </row>
    <row r="193" spans="1:17" ht="16.5" customHeight="1" x14ac:dyDescent="0.2">
      <c r="A193" s="66"/>
      <c r="B193" s="65"/>
      <c r="C193" s="30"/>
      <c r="D193" s="31"/>
      <c r="E193" s="41"/>
      <c r="F193" s="191" t="s">
        <v>77</v>
      </c>
      <c r="G193" s="191"/>
      <c r="H193" s="191"/>
      <c r="I193" s="85">
        <f>ROUND((I192*0.21),2)</f>
        <v>21335.98</v>
      </c>
      <c r="K193" s="155"/>
      <c r="L193" s="54"/>
      <c r="M193" s="54"/>
      <c r="N193" s="7"/>
      <c r="O193" s="7"/>
      <c r="P193" s="7"/>
    </row>
    <row r="194" spans="1:17" ht="19.5" customHeight="1" x14ac:dyDescent="0.2">
      <c r="A194" s="66"/>
      <c r="B194" s="65"/>
      <c r="C194" s="30"/>
      <c r="D194" s="31"/>
      <c r="E194" s="41"/>
      <c r="F194" s="192" t="s">
        <v>78</v>
      </c>
      <c r="G194" s="192"/>
      <c r="H194" s="192"/>
      <c r="I194" s="85">
        <f>I192+I193</f>
        <v>122935.9075</v>
      </c>
      <c r="K194" s="155"/>
      <c r="L194" s="54"/>
      <c r="M194" s="54"/>
      <c r="N194" s="7"/>
      <c r="O194" s="7"/>
      <c r="P194" s="7"/>
    </row>
    <row r="195" spans="1:17" ht="15.75" customHeight="1" x14ac:dyDescent="0.2">
      <c r="A195" s="66"/>
      <c r="B195" s="65"/>
      <c r="C195" s="30"/>
      <c r="D195" s="31"/>
      <c r="E195" s="41"/>
      <c r="F195" s="111"/>
      <c r="G195" s="111"/>
      <c r="H195" s="111"/>
      <c r="I195" s="85"/>
      <c r="K195" s="155"/>
      <c r="L195" s="54"/>
      <c r="M195" s="54"/>
      <c r="N195" s="7"/>
      <c r="O195" s="7"/>
      <c r="P195" s="7"/>
    </row>
    <row r="196" spans="1:17" ht="142.5" hidden="1" customHeight="1" x14ac:dyDescent="0.2">
      <c r="A196" s="66"/>
      <c r="B196" s="65" t="s">
        <v>99</v>
      </c>
      <c r="C196" s="68"/>
      <c r="D196" s="34"/>
      <c r="E196" s="34"/>
      <c r="F196" s="192"/>
      <c r="G196" s="192"/>
      <c r="H196" s="192"/>
      <c r="I196" s="85"/>
      <c r="J196" s="143"/>
      <c r="K196" s="155"/>
      <c r="L196" s="54"/>
      <c r="M196" s="54"/>
      <c r="N196" s="7"/>
      <c r="O196" s="7"/>
      <c r="P196" s="7"/>
    </row>
    <row r="197" spans="1:17" ht="37.5" hidden="1" customHeight="1" x14ac:dyDescent="0.2">
      <c r="A197" s="69"/>
      <c r="B197" s="64"/>
      <c r="C197" s="47"/>
      <c r="D197" s="47"/>
      <c r="E197" s="47"/>
      <c r="F197" s="47"/>
      <c r="G197" s="47"/>
      <c r="H197" s="64"/>
      <c r="I197" s="63"/>
      <c r="J197" s="143"/>
      <c r="K197" s="155"/>
      <c r="L197" s="54"/>
      <c r="M197" s="54"/>
      <c r="N197" s="7"/>
      <c r="O197" s="7"/>
      <c r="P197" s="7"/>
    </row>
    <row r="198" spans="1:17" x14ac:dyDescent="0.2">
      <c r="A198" s="47"/>
      <c r="B198" s="47"/>
      <c r="C198" s="47"/>
      <c r="D198" s="47" t="s">
        <v>79</v>
      </c>
      <c r="E198" s="47"/>
      <c r="F198" s="47"/>
      <c r="G198" s="47"/>
      <c r="H198" s="47"/>
      <c r="I198" s="63"/>
      <c r="J198" s="143"/>
      <c r="K198" s="155"/>
      <c r="L198" s="54"/>
      <c r="M198" s="54"/>
      <c r="N198" s="7"/>
      <c r="O198" s="7"/>
      <c r="P198" s="7"/>
      <c r="Q198" s="47"/>
    </row>
    <row r="199" spans="1:17" x14ac:dyDescent="0.2">
      <c r="I199" s="67"/>
      <c r="K199" s="155"/>
      <c r="L199" s="54"/>
      <c r="M199" s="54"/>
      <c r="N199" s="7"/>
      <c r="O199" s="7"/>
      <c r="P199" s="7"/>
      <c r="Q199" s="71"/>
    </row>
    <row r="200" spans="1:17" x14ac:dyDescent="0.2">
      <c r="I200" s="67"/>
      <c r="K200" s="155"/>
      <c r="L200" s="54"/>
      <c r="M200" s="54"/>
      <c r="N200" s="7"/>
      <c r="O200" s="7"/>
      <c r="P200" s="7"/>
      <c r="Q200" s="71"/>
    </row>
    <row r="201" spans="1:17" ht="15" x14ac:dyDescent="0.25">
      <c r="A201" s="72"/>
      <c r="B201" s="72" t="s">
        <v>80</v>
      </c>
      <c r="C201" s="72" t="s">
        <v>81</v>
      </c>
      <c r="D201" s="72"/>
      <c r="E201" s="72"/>
      <c r="F201" s="72"/>
      <c r="G201" s="72"/>
      <c r="H201" s="72"/>
      <c r="I201" s="72"/>
      <c r="J201" s="144"/>
      <c r="K201" s="155"/>
      <c r="L201" s="54"/>
      <c r="M201" s="54"/>
      <c r="N201" s="7"/>
      <c r="O201" s="7"/>
      <c r="P201" s="7"/>
      <c r="Q201" s="71"/>
    </row>
    <row r="202" spans="1:17" ht="15" x14ac:dyDescent="0.25">
      <c r="A202" s="72"/>
      <c r="B202" s="72"/>
      <c r="C202" s="72" t="s">
        <v>96</v>
      </c>
      <c r="D202" s="72"/>
      <c r="E202" s="72"/>
      <c r="F202" s="72"/>
      <c r="G202" s="72"/>
      <c r="H202" s="72"/>
      <c r="I202" s="72"/>
      <c r="J202" s="144"/>
      <c r="K202" s="155"/>
      <c r="L202" s="54"/>
      <c r="M202" s="54"/>
      <c r="N202" s="7"/>
      <c r="O202" s="7"/>
      <c r="P202" s="7"/>
      <c r="Q202" s="71"/>
    </row>
    <row r="203" spans="1:17" ht="15" x14ac:dyDescent="0.25">
      <c r="A203" s="72"/>
      <c r="B203" s="72"/>
      <c r="C203" s="72" t="s">
        <v>97</v>
      </c>
      <c r="D203" s="72"/>
      <c r="E203" s="72"/>
      <c r="F203" s="72"/>
      <c r="G203" s="72"/>
      <c r="H203" s="72"/>
      <c r="I203" s="72"/>
      <c r="J203" s="144"/>
      <c r="K203" s="155"/>
      <c r="L203" s="54"/>
      <c r="M203" s="54"/>
      <c r="N203" s="7"/>
      <c r="O203" s="7"/>
      <c r="P203" s="7"/>
      <c r="Q203" s="71"/>
    </row>
    <row r="204" spans="1:17" ht="15" x14ac:dyDescent="0.25">
      <c r="A204" s="72"/>
      <c r="B204" s="72"/>
      <c r="C204" s="72"/>
      <c r="D204" s="72"/>
      <c r="E204" s="72"/>
      <c r="F204" s="72"/>
      <c r="G204" s="72"/>
      <c r="H204" s="72"/>
      <c r="I204" s="72"/>
      <c r="J204" s="144"/>
      <c r="K204" s="155"/>
      <c r="L204" s="54"/>
      <c r="M204" s="54"/>
      <c r="N204" s="7"/>
      <c r="O204" s="7"/>
      <c r="P204" s="7"/>
      <c r="Q204" s="70"/>
    </row>
    <row r="205" spans="1:17" ht="15" x14ac:dyDescent="0.25">
      <c r="A205" s="72"/>
      <c r="B205" s="72"/>
      <c r="C205" s="72"/>
      <c r="D205" s="72"/>
      <c r="E205" s="72"/>
      <c r="F205" s="72"/>
      <c r="G205" s="72"/>
      <c r="H205" s="72"/>
      <c r="I205" s="72"/>
      <c r="J205" s="144"/>
      <c r="K205" s="155"/>
      <c r="L205" s="54"/>
      <c r="M205" s="54"/>
      <c r="N205" s="7"/>
      <c r="O205" s="7"/>
      <c r="P205" s="7"/>
      <c r="Q205" s="47"/>
    </row>
    <row r="206" spans="1:17" ht="15" x14ac:dyDescent="0.25">
      <c r="A206" s="72"/>
      <c r="B206" s="72" t="s">
        <v>82</v>
      </c>
      <c r="C206" s="72" t="s">
        <v>83</v>
      </c>
      <c r="D206" s="72"/>
      <c r="E206" s="72"/>
      <c r="F206" s="72"/>
      <c r="G206" s="72"/>
      <c r="H206" s="72"/>
      <c r="I206" s="72"/>
      <c r="J206" s="144"/>
      <c r="K206" s="156"/>
      <c r="L206" s="47"/>
      <c r="M206" s="47"/>
      <c r="O206" s="73"/>
    </row>
    <row r="207" spans="1:17" ht="15" x14ac:dyDescent="0.25">
      <c r="A207" s="72"/>
      <c r="B207" s="72"/>
      <c r="C207" s="72" t="s">
        <v>84</v>
      </c>
      <c r="D207" s="72"/>
      <c r="E207" s="72"/>
      <c r="F207" s="72"/>
      <c r="G207" s="72"/>
      <c r="H207" s="72"/>
      <c r="I207" s="72"/>
      <c r="J207" s="144"/>
      <c r="K207" s="156"/>
      <c r="L207" s="47"/>
      <c r="M207" s="47"/>
    </row>
    <row r="208" spans="1:17" ht="15" x14ac:dyDescent="0.25">
      <c r="A208" s="72"/>
      <c r="B208" s="72"/>
      <c r="C208" s="72" t="s">
        <v>85</v>
      </c>
      <c r="D208" s="72"/>
      <c r="E208" s="72"/>
      <c r="F208" s="72"/>
      <c r="G208" s="72"/>
      <c r="H208" s="72"/>
      <c r="I208" s="72"/>
      <c r="J208" s="144"/>
      <c r="K208" s="156"/>
      <c r="L208" s="47"/>
      <c r="M208" s="47"/>
    </row>
    <row r="209" spans="1:13" ht="15" x14ac:dyDescent="0.25">
      <c r="A209" s="72"/>
      <c r="B209" s="72"/>
      <c r="C209" s="72"/>
      <c r="D209" s="72"/>
      <c r="E209" s="72"/>
      <c r="F209" s="72"/>
      <c r="G209" s="72"/>
      <c r="H209" s="72"/>
      <c r="I209" s="72"/>
      <c r="J209" s="144"/>
      <c r="K209" s="156"/>
      <c r="L209" s="47"/>
      <c r="M209" s="47"/>
    </row>
    <row r="210" spans="1:13" ht="15" x14ac:dyDescent="0.25">
      <c r="A210" s="72"/>
      <c r="B210" s="74"/>
      <c r="C210" s="74"/>
      <c r="D210" s="74"/>
      <c r="E210" s="74"/>
      <c r="F210" s="74"/>
      <c r="G210" s="74"/>
      <c r="H210" s="74"/>
      <c r="I210" s="72"/>
      <c r="J210" s="144"/>
      <c r="K210" s="156"/>
      <c r="L210" s="75"/>
      <c r="M210" s="47"/>
    </row>
    <row r="211" spans="1:13" ht="15" x14ac:dyDescent="0.25">
      <c r="A211" s="72"/>
      <c r="B211" s="76" t="s">
        <v>101</v>
      </c>
      <c r="C211" s="190" t="s">
        <v>32</v>
      </c>
      <c r="D211" s="190"/>
      <c r="E211" s="190"/>
      <c r="F211" s="74"/>
      <c r="G211" s="74"/>
      <c r="H211" s="74"/>
      <c r="I211" s="72"/>
      <c r="J211" s="144"/>
      <c r="K211" s="156"/>
      <c r="L211" s="75"/>
      <c r="M211" s="47"/>
    </row>
    <row r="212" spans="1:13" ht="15" x14ac:dyDescent="0.25">
      <c r="A212" s="72"/>
      <c r="B212" s="74"/>
      <c r="C212" s="74"/>
      <c r="D212" s="74"/>
      <c r="E212" s="74"/>
      <c r="F212" s="74"/>
      <c r="G212" s="74"/>
      <c r="H212" s="74"/>
      <c r="I212" s="72"/>
      <c r="J212" s="144"/>
      <c r="K212" s="156"/>
      <c r="L212" s="75"/>
      <c r="M212" s="47"/>
    </row>
    <row r="213" spans="1:13" ht="15" x14ac:dyDescent="0.25">
      <c r="A213" s="72"/>
      <c r="B213" s="74"/>
      <c r="C213" s="74"/>
      <c r="D213" s="74"/>
      <c r="E213" s="74"/>
      <c r="F213" s="74"/>
      <c r="G213" s="74"/>
      <c r="H213" s="74"/>
      <c r="I213" s="72"/>
      <c r="J213" s="144"/>
      <c r="K213" s="156"/>
      <c r="L213" s="47"/>
      <c r="M213" s="47"/>
    </row>
    <row r="214" spans="1:13" ht="15" x14ac:dyDescent="0.25">
      <c r="A214" s="72"/>
      <c r="B214" s="74"/>
      <c r="C214" s="190" t="s">
        <v>33</v>
      </c>
      <c r="D214" s="190"/>
      <c r="E214" s="190"/>
      <c r="F214" s="74"/>
      <c r="G214" s="74"/>
      <c r="H214" s="74"/>
      <c r="I214" s="72"/>
      <c r="J214" s="144"/>
      <c r="K214" s="156"/>
      <c r="L214" s="47"/>
      <c r="M214" s="47"/>
    </row>
    <row r="215" spans="1:13" ht="15" x14ac:dyDescent="0.25">
      <c r="A215" s="72"/>
      <c r="B215" s="74"/>
      <c r="C215" s="74"/>
      <c r="D215" s="74"/>
      <c r="E215" s="74"/>
      <c r="F215" s="74"/>
      <c r="G215" s="74"/>
      <c r="H215" s="74"/>
      <c r="I215" s="72"/>
      <c r="J215" s="144"/>
      <c r="K215" s="156"/>
      <c r="L215" s="47"/>
    </row>
    <row r="216" spans="1:13" ht="15" x14ac:dyDescent="0.25">
      <c r="A216" s="72"/>
      <c r="B216" s="74"/>
      <c r="C216" s="74"/>
      <c r="D216" s="74"/>
      <c r="E216" s="74"/>
      <c r="F216" s="74"/>
      <c r="G216" s="74"/>
      <c r="H216" s="74"/>
      <c r="I216" s="72"/>
      <c r="J216" s="144"/>
      <c r="K216" s="156"/>
      <c r="L216" s="47"/>
    </row>
    <row r="217" spans="1:13" ht="15" x14ac:dyDescent="0.25">
      <c r="A217" s="72"/>
      <c r="B217" s="74"/>
      <c r="C217" s="190" t="s">
        <v>34</v>
      </c>
      <c r="D217" s="190"/>
      <c r="E217" s="190"/>
      <c r="F217" s="74"/>
      <c r="G217" s="74"/>
      <c r="H217" s="74"/>
      <c r="I217" s="72"/>
      <c r="J217" s="144"/>
      <c r="K217" s="156"/>
      <c r="L217" s="47"/>
    </row>
    <row r="218" spans="1:13" ht="15" x14ac:dyDescent="0.25">
      <c r="A218" s="72"/>
      <c r="B218" s="74"/>
      <c r="C218" s="74"/>
      <c r="D218" s="74"/>
      <c r="E218" s="74"/>
      <c r="F218" s="74"/>
      <c r="G218" s="74"/>
      <c r="H218" s="74"/>
      <c r="I218" s="72"/>
      <c r="J218" s="144"/>
      <c r="K218" s="156"/>
      <c r="L218" s="47"/>
    </row>
    <row r="219" spans="1:13" ht="15" x14ac:dyDescent="0.25">
      <c r="A219" s="72"/>
      <c r="B219" s="72"/>
      <c r="C219" s="72"/>
      <c r="D219" s="72"/>
      <c r="E219" s="72"/>
      <c r="F219" s="72"/>
      <c r="G219" s="72"/>
      <c r="H219" s="72"/>
      <c r="I219" s="72"/>
      <c r="J219" s="144"/>
    </row>
    <row r="220" spans="1:13" ht="15" x14ac:dyDescent="0.25">
      <c r="A220" s="72"/>
      <c r="B220" s="72"/>
      <c r="C220" s="72"/>
      <c r="D220" s="72"/>
      <c r="E220" s="72"/>
      <c r="F220" s="72"/>
      <c r="G220" s="72"/>
      <c r="H220" s="72"/>
      <c r="I220" s="72"/>
      <c r="J220" s="144"/>
    </row>
    <row r="221" spans="1:13" ht="15" x14ac:dyDescent="0.25">
      <c r="A221" s="72"/>
      <c r="B221" s="72"/>
      <c r="C221" s="72"/>
      <c r="D221" s="72"/>
      <c r="E221" s="72"/>
      <c r="F221" s="72"/>
      <c r="G221" s="72"/>
      <c r="H221" s="72"/>
      <c r="I221" s="72"/>
      <c r="J221" s="144"/>
    </row>
    <row r="222" spans="1:13" ht="15" x14ac:dyDescent="0.25">
      <c r="A222" s="72"/>
      <c r="B222" s="72"/>
      <c r="C222" s="72"/>
      <c r="D222" s="72"/>
      <c r="E222" s="72"/>
      <c r="F222" s="72"/>
      <c r="G222" s="72"/>
      <c r="H222" s="72"/>
      <c r="I222" s="72"/>
      <c r="J222" s="144"/>
    </row>
    <row r="223" spans="1:13" ht="15" x14ac:dyDescent="0.25">
      <c r="A223" s="72"/>
      <c r="B223" s="72"/>
      <c r="C223" s="72"/>
      <c r="D223" s="72"/>
      <c r="E223" s="72"/>
      <c r="F223" s="72"/>
      <c r="G223" s="72"/>
      <c r="H223" s="72"/>
      <c r="I223" s="72"/>
      <c r="J223" s="144"/>
    </row>
    <row r="224" spans="1:13" ht="15" x14ac:dyDescent="0.25">
      <c r="A224" s="72"/>
      <c r="B224" s="72"/>
      <c r="C224" s="72"/>
      <c r="D224" s="72"/>
      <c r="E224" s="72"/>
      <c r="F224" s="72"/>
      <c r="G224" s="72"/>
      <c r="H224" s="72"/>
      <c r="I224" s="72"/>
      <c r="J224" s="144"/>
    </row>
  </sheetData>
  <mergeCells count="15">
    <mergeCell ref="J161:K161"/>
    <mergeCell ref="C217:E217"/>
    <mergeCell ref="F192:H192"/>
    <mergeCell ref="F193:H193"/>
    <mergeCell ref="F196:H196"/>
    <mergeCell ref="C211:E211"/>
    <mergeCell ref="C214:E214"/>
    <mergeCell ref="F194:H194"/>
    <mergeCell ref="A23:A25"/>
    <mergeCell ref="F23:I23"/>
    <mergeCell ref="F24:I24"/>
    <mergeCell ref="B19:H19"/>
    <mergeCell ref="B21:I21"/>
    <mergeCell ref="F22:I22"/>
    <mergeCell ref="A20:I20"/>
  </mergeCells>
  <phoneticPr fontId="21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17" sqref="K17"/>
    </sheetView>
  </sheetViews>
  <sheetFormatPr defaultRowHeight="15" x14ac:dyDescent="0.25"/>
  <cols>
    <col min="1" max="1" width="24.5703125" style="87" customWidth="1"/>
    <col min="2" max="16384" width="9.140625" style="87"/>
  </cols>
  <sheetData>
    <row r="1" spans="1:8" x14ac:dyDescent="0.25">
      <c r="A1" s="88"/>
      <c r="B1" s="89"/>
      <c r="C1" s="89"/>
      <c r="D1" s="89"/>
      <c r="E1" s="89"/>
      <c r="F1" s="89"/>
      <c r="G1" s="89"/>
      <c r="H1" s="89"/>
    </row>
    <row r="2" spans="1:8" x14ac:dyDescent="0.25">
      <c r="A2" s="88"/>
      <c r="B2" s="89"/>
      <c r="C2" s="89"/>
      <c r="D2" s="89"/>
      <c r="E2" s="89"/>
      <c r="F2" s="89"/>
      <c r="G2" s="89"/>
      <c r="H2" s="89"/>
    </row>
    <row r="3" spans="1:8" x14ac:dyDescent="0.25">
      <c r="A3" s="89"/>
      <c r="B3" s="89"/>
      <c r="C3" s="89"/>
      <c r="D3" s="89"/>
      <c r="E3" s="89"/>
      <c r="F3" s="89"/>
      <c r="G3" s="89"/>
      <c r="H3" s="89"/>
    </row>
    <row r="4" spans="1:8" x14ac:dyDescent="0.25">
      <c r="A4" s="89"/>
      <c r="B4" s="89"/>
      <c r="C4" s="89"/>
      <c r="D4" s="89"/>
      <c r="E4" s="89"/>
      <c r="F4" s="89"/>
      <c r="G4" s="89"/>
      <c r="H4" s="89"/>
    </row>
    <row r="5" spans="1:8" x14ac:dyDescent="0.25">
      <c r="A5" s="89"/>
      <c r="B5" s="89"/>
      <c r="C5" s="90"/>
      <c r="D5" s="89"/>
      <c r="E5" s="89"/>
      <c r="F5" s="89"/>
      <c r="G5" s="89"/>
      <c r="H5" s="89"/>
    </row>
    <row r="6" spans="1:8" x14ac:dyDescent="0.25">
      <c r="A6" s="89"/>
      <c r="B6" s="89"/>
      <c r="C6" s="89"/>
      <c r="D6" s="89"/>
      <c r="E6" s="89"/>
      <c r="F6" s="89"/>
      <c r="G6" s="89"/>
      <c r="H6" s="89"/>
    </row>
    <row r="7" spans="1:8" x14ac:dyDescent="0.25">
      <c r="A7" s="89"/>
      <c r="B7" s="89"/>
      <c r="C7" s="89"/>
      <c r="D7" s="89"/>
      <c r="E7" s="89"/>
      <c r="F7" s="89"/>
      <c r="G7" s="89"/>
      <c r="H7" s="89"/>
    </row>
    <row r="8" spans="1:8" x14ac:dyDescent="0.25">
      <c r="A8" s="89"/>
      <c r="B8" s="89"/>
      <c r="C8" s="89"/>
      <c r="D8" s="89"/>
      <c r="E8" s="89"/>
      <c r="F8" s="89"/>
      <c r="G8" s="89"/>
      <c r="H8" s="89"/>
    </row>
    <row r="9" spans="1:8" x14ac:dyDescent="0.25">
      <c r="A9" s="89"/>
      <c r="B9" s="89"/>
      <c r="C9" s="90"/>
      <c r="D9" s="193"/>
      <c r="E9" s="193"/>
      <c r="F9" s="89"/>
      <c r="G9" s="89"/>
      <c r="H9" s="89"/>
    </row>
    <row r="10" spans="1:8" x14ac:dyDescent="0.25">
      <c r="A10" s="89"/>
      <c r="B10" s="89"/>
      <c r="C10" s="90"/>
      <c r="D10" s="193"/>
      <c r="E10" s="193"/>
      <c r="F10" s="89"/>
      <c r="G10" s="89"/>
      <c r="H10" s="89"/>
    </row>
    <row r="11" spans="1:8" x14ac:dyDescent="0.25">
      <c r="A11" s="89"/>
      <c r="B11" s="88"/>
      <c r="C11" s="91"/>
      <c r="D11" s="89"/>
      <c r="E11" s="89"/>
      <c r="F11" s="89"/>
      <c r="G11" s="89"/>
      <c r="H11" s="89"/>
    </row>
    <row r="12" spans="1:8" x14ac:dyDescent="0.25">
      <c r="A12" s="89"/>
      <c r="B12" s="89"/>
      <c r="C12" s="89"/>
      <c r="D12" s="89"/>
      <c r="E12" s="89"/>
      <c r="F12" s="89"/>
      <c r="G12" s="89"/>
      <c r="H12" s="89"/>
    </row>
    <row r="13" spans="1:8" x14ac:dyDescent="0.25">
      <c r="A13" s="91"/>
      <c r="B13" s="91"/>
      <c r="C13" s="92"/>
      <c r="D13" s="89"/>
      <c r="E13" s="89"/>
      <c r="F13" s="89"/>
      <c r="G13" s="89"/>
      <c r="H13" s="89"/>
    </row>
    <row r="14" spans="1:8" x14ac:dyDescent="0.25">
      <c r="A14" s="89"/>
      <c r="B14" s="89"/>
      <c r="C14" s="89"/>
      <c r="D14" s="89"/>
      <c r="E14" s="89"/>
      <c r="F14" s="89"/>
      <c r="G14" s="89"/>
      <c r="H14" s="89"/>
    </row>
    <row r="15" spans="1:8" x14ac:dyDescent="0.25">
      <c r="A15" s="89"/>
      <c r="B15" s="89"/>
      <c r="C15" s="89"/>
      <c r="D15" s="89"/>
      <c r="E15" s="89"/>
      <c r="F15" s="89"/>
      <c r="G15" s="89"/>
      <c r="H15" s="89"/>
    </row>
    <row r="16" spans="1:8" x14ac:dyDescent="0.25">
      <c r="A16" s="89"/>
      <c r="B16" s="89"/>
      <c r="C16" s="89"/>
      <c r="D16" s="89"/>
      <c r="E16" s="89"/>
      <c r="F16" s="89"/>
      <c r="G16" s="89"/>
      <c r="H16" s="89"/>
    </row>
    <row r="17" spans="1:8" x14ac:dyDescent="0.25">
      <c r="A17" s="89"/>
      <c r="B17" s="89"/>
      <c r="C17" s="89"/>
      <c r="D17" s="89"/>
      <c r="E17" s="89"/>
      <c r="F17" s="89"/>
      <c r="G17" s="89"/>
      <c r="H17" s="89"/>
    </row>
  </sheetData>
  <mergeCells count="2">
    <mergeCell ref="D9:E9"/>
    <mergeCell ref="D10:E10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2015-04-08T04:31:38Z</cp:lastPrinted>
  <dcterms:created xsi:type="dcterms:W3CDTF">2013-05-22T12:58:54Z</dcterms:created>
  <dcterms:modified xsi:type="dcterms:W3CDTF">2015-04-08T04:35:04Z</dcterms:modified>
</cp:coreProperties>
</file>