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20490" windowHeight="76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82" i="1" l="1"/>
  <c r="G180" i="1"/>
  <c r="G179" i="1"/>
  <c r="G178" i="1"/>
  <c r="G177" i="1"/>
  <c r="E126" i="1" l="1"/>
  <c r="G126" i="1" s="1"/>
  <c r="E136" i="1"/>
  <c r="E141" i="1" s="1"/>
  <c r="G141" i="1" s="1"/>
  <c r="E109" i="1"/>
  <c r="G109" i="1" s="1"/>
  <c r="E61" i="1"/>
  <c r="E65" i="1" s="1"/>
  <c r="G65" i="1" s="1"/>
  <c r="E56" i="1"/>
  <c r="G103" i="1"/>
  <c r="G104" i="1"/>
  <c r="G105" i="1"/>
  <c r="G106" i="1"/>
  <c r="G102" i="1"/>
  <c r="G91" i="1"/>
  <c r="G161" i="1"/>
  <c r="E101" i="1"/>
  <c r="G101" i="1" s="1"/>
  <c r="E23" i="2"/>
  <c r="E7" i="2"/>
  <c r="E25" i="2" s="1"/>
  <c r="E26" i="2" s="1"/>
  <c r="G174" i="1"/>
  <c r="E157" i="1"/>
  <c r="G157" i="1" s="1"/>
  <c r="G170" i="1"/>
  <c r="G171" i="1"/>
  <c r="E82" i="1"/>
  <c r="G82" i="1" s="1"/>
  <c r="G86" i="1"/>
  <c r="E47" i="1"/>
  <c r="G47" i="1" s="1"/>
  <c r="E35" i="1"/>
  <c r="G35" i="1" s="1"/>
  <c r="E30" i="1"/>
  <c r="G30" i="1"/>
  <c r="G34" i="1"/>
  <c r="G48" i="1"/>
  <c r="G49" i="1"/>
  <c r="G173" i="1"/>
  <c r="G172" i="1"/>
  <c r="G166" i="1"/>
  <c r="G98" i="1"/>
  <c r="G93" i="1"/>
  <c r="G51" i="1"/>
  <c r="G163" i="1"/>
  <c r="G162" i="1"/>
  <c r="E76" i="1"/>
  <c r="G76" i="1" s="1"/>
  <c r="E71" i="1"/>
  <c r="G71" i="1" s="1"/>
  <c r="G164" i="1"/>
  <c r="G75" i="1"/>
  <c r="G80" i="1"/>
  <c r="G100" i="1"/>
  <c r="G37" i="1"/>
  <c r="G41" i="1"/>
  <c r="G42" i="1"/>
  <c r="G46" i="1"/>
  <c r="G52" i="1"/>
  <c r="G61" i="1"/>
  <c r="G66" i="1"/>
  <c r="G70" i="1"/>
  <c r="G81" i="1"/>
  <c r="G87" i="1"/>
  <c r="G88" i="1"/>
  <c r="G90" i="1"/>
  <c r="G92" i="1"/>
  <c r="G94" i="1"/>
  <c r="G99" i="1"/>
  <c r="G115" i="1"/>
  <c r="G120" i="1"/>
  <c r="G121" i="1"/>
  <c r="G125" i="1"/>
  <c r="G131" i="1"/>
  <c r="G135" i="1"/>
  <c r="G142" i="1"/>
  <c r="G147" i="1"/>
  <c r="G146" i="1"/>
  <c r="G152" i="1"/>
  <c r="G169" i="1"/>
  <c r="G155" i="1"/>
  <c r="G145" i="1"/>
  <c r="G144" i="1"/>
  <c r="G84" i="1"/>
  <c r="G59" i="1"/>
  <c r="G54" i="1"/>
  <c r="G50" i="1"/>
  <c r="G160" i="1"/>
  <c r="G159" i="1"/>
  <c r="G158" i="1"/>
  <c r="G154" i="1"/>
  <c r="G153" i="1"/>
  <c r="G150" i="1"/>
  <c r="G149" i="1"/>
  <c r="G148" i="1"/>
  <c r="G143" i="1"/>
  <c r="G139" i="1"/>
  <c r="G138" i="1"/>
  <c r="G137" i="1"/>
  <c r="G134" i="1"/>
  <c r="G133" i="1"/>
  <c r="G132" i="1"/>
  <c r="G129" i="1"/>
  <c r="G128" i="1"/>
  <c r="G127" i="1"/>
  <c r="G124" i="1"/>
  <c r="G123" i="1"/>
  <c r="G122" i="1"/>
  <c r="G118" i="1"/>
  <c r="G117" i="1"/>
  <c r="G116" i="1"/>
  <c r="G112" i="1"/>
  <c r="G111" i="1"/>
  <c r="G110" i="1"/>
  <c r="G85" i="1"/>
  <c r="G83" i="1"/>
  <c r="G79" i="1"/>
  <c r="G78" i="1"/>
  <c r="G77" i="1"/>
  <c r="G74" i="1"/>
  <c r="G73" i="1"/>
  <c r="G72" i="1"/>
  <c r="G69" i="1"/>
  <c r="G68" i="1"/>
  <c r="G67" i="1"/>
  <c r="G64" i="1"/>
  <c r="G63" i="1"/>
  <c r="G62" i="1"/>
  <c r="G58" i="1"/>
  <c r="G57" i="1"/>
  <c r="G55" i="1"/>
  <c r="G53" i="1"/>
  <c r="G45" i="1"/>
  <c r="G44" i="1"/>
  <c r="G43" i="1"/>
  <c r="G40" i="1"/>
  <c r="G39" i="1"/>
  <c r="G38" i="1"/>
  <c r="G33" i="1"/>
  <c r="G32" i="1"/>
  <c r="G31" i="1"/>
  <c r="G167" i="1"/>
  <c r="E168" i="1"/>
  <c r="G168" i="1" s="1"/>
  <c r="E130" i="1" l="1"/>
  <c r="G130" i="1" s="1"/>
  <c r="E60" i="1"/>
  <c r="G60" i="1" s="1"/>
  <c r="G136" i="1"/>
  <c r="E114" i="1"/>
  <c r="G114" i="1" s="1"/>
  <c r="G56" i="1"/>
  <c r="G219" i="1" s="1"/>
  <c r="G220" i="1" l="1"/>
  <c r="G221" i="1" s="1"/>
</calcChain>
</file>

<file path=xl/sharedStrings.xml><?xml version="1.0" encoding="utf-8"?>
<sst xmlns="http://schemas.openxmlformats.org/spreadsheetml/2006/main" count="294" uniqueCount="133">
  <si>
    <t>UŽSAKOVAS:VILNIAUS MIESTO SAVIVALDYBĖS ADMINISTRACIJA</t>
  </si>
  <si>
    <t xml:space="preserve">                 MIESTO ŪKIO IR TRANSPORTO DEPARTAMENTAS</t>
  </si>
  <si>
    <t>A.s. LT91 7044060001463742 AB SEB bankas</t>
  </si>
  <si>
    <t>Įm.kodas 188710061</t>
  </si>
  <si>
    <t>Konstitucijos pr. 3, LT-09601 Vilnius</t>
  </si>
  <si>
    <t>RANGOVAS:  UAB "GRINDA"</t>
  </si>
  <si>
    <t>Įm.kodas 120153047, Įm.PVM kodas LT201530410</t>
  </si>
  <si>
    <t>2011 m. gruodžio 29 d.</t>
  </si>
  <si>
    <t>Sutartis Nr. A72-2183 (3.1.36-UK)</t>
  </si>
  <si>
    <t>Objekto pavadinimas</t>
  </si>
  <si>
    <t>Teritorijų sanitarinio valymo ir želdinių priežiūros paslaugos Vilniaus miesto Vakarinėje 1 dalyje</t>
  </si>
  <si>
    <t>Eil.nr</t>
  </si>
  <si>
    <t>Paslaugų pavadinimas</t>
  </si>
  <si>
    <t>Vieneto</t>
  </si>
  <si>
    <t>Periodiš</t>
  </si>
  <si>
    <t>Darbai atlikti</t>
  </si>
  <si>
    <t>matas</t>
  </si>
  <si>
    <t>kumas</t>
  </si>
  <si>
    <t>Kiekis</t>
  </si>
  <si>
    <t>Kaina</t>
  </si>
  <si>
    <t>Suma</t>
  </si>
  <si>
    <t>I</t>
  </si>
  <si>
    <t>Gatvių sanitarinis valymas</t>
  </si>
  <si>
    <t>Šaligatvių ir takų valymas (prie gatvių, skveruose, aikštėse):</t>
  </si>
  <si>
    <r>
      <t>100 m</t>
    </r>
    <r>
      <rPr>
        <b/>
        <vertAlign val="superscript"/>
        <sz val="10"/>
        <rFont val="Times New Roman"/>
        <family val="1"/>
        <charset val="186"/>
      </rPr>
      <t>2</t>
    </r>
  </si>
  <si>
    <t>Karoliniškių seniūnija</t>
  </si>
  <si>
    <t>Lazdynų seniūnija</t>
  </si>
  <si>
    <t>Pilaitės seniūnija</t>
  </si>
  <si>
    <t>Atsitiktinių šiukšlių parinkimas</t>
  </si>
  <si>
    <t>Visuomeninio transporto sustojimo aikštelės</t>
  </si>
  <si>
    <t xml:space="preserve">Šaligatvių </t>
  </si>
  <si>
    <t>Važiuojamosios dalies valymas</t>
  </si>
  <si>
    <t xml:space="preserve">Gatvių valymas I kategorija: </t>
  </si>
  <si>
    <t xml:space="preserve">Gatvių  valymas II kategorija: </t>
  </si>
  <si>
    <t xml:space="preserve">Gatvių  valymas III kategorija: </t>
  </si>
  <si>
    <t xml:space="preserve">Automobilių stovėjimo aikštelių valymas </t>
  </si>
  <si>
    <t xml:space="preserve">Laiptų valymas: </t>
  </si>
  <si>
    <t>Atsitiktinių šiukšlių surinkimas šlaituose</t>
  </si>
  <si>
    <t>100 m2</t>
  </si>
  <si>
    <t>Atsitiktinių šiukšlių surinkimas želdiniuose</t>
  </si>
  <si>
    <t>Atsitiktinių šiukšlių surinkimas neužstatytose terit.</t>
  </si>
  <si>
    <t xml:space="preserve">Skiriamosios juostos važiuojamoji dalis </t>
  </si>
  <si>
    <t>Konteinerių aikštelių priežiūra</t>
  </si>
  <si>
    <t>Šiukšlių dėžių priežiūra</t>
  </si>
  <si>
    <t>vnt.</t>
  </si>
  <si>
    <t>Bešeimininkių padangų surinkimas</t>
  </si>
  <si>
    <t>t</t>
  </si>
  <si>
    <t>Vaikų žaidimo aikštelių remontas</t>
  </si>
  <si>
    <t>Savavališkų sąvartynų likvidavimas</t>
  </si>
  <si>
    <t>m3</t>
  </si>
  <si>
    <t>Sąšlavų išvežimas</t>
  </si>
  <si>
    <t>Kiemų valymas</t>
  </si>
  <si>
    <t>Kiemų važiuojamosios dalies su danga</t>
  </si>
  <si>
    <t>Kiemų važiuojamosios dalies be  dangos</t>
  </si>
  <si>
    <t>Kiemų važiuojamosios dalis su nepatobulinta danga</t>
  </si>
  <si>
    <t>Šaligatvių valymas</t>
  </si>
  <si>
    <t>Šaligatviai be dangos valymas</t>
  </si>
  <si>
    <t>Automobilių stovėjimo aikštelių valymas</t>
  </si>
  <si>
    <t>Vaikų žaidimo aikštelių valymas</t>
  </si>
  <si>
    <t>Atsitiktinių šiukšlių surinkimas (12 mėn.)
 nuo želdinių, esančių kiemuose</t>
  </si>
  <si>
    <t xml:space="preserve">Laiptų valymas </t>
  </si>
  <si>
    <t>Šunų vedžiojimo aikštelių priežiūra</t>
  </si>
  <si>
    <t>Lapų sugrėbimas</t>
  </si>
  <si>
    <t xml:space="preserve">Lapų pakrovimas </t>
  </si>
  <si>
    <t xml:space="preserve">Transportas lapų išvežimui </t>
  </si>
  <si>
    <t>val</t>
  </si>
  <si>
    <t>Smėlio išvežimas iš gatvių</t>
  </si>
  <si>
    <t>Viso:</t>
  </si>
  <si>
    <t>PVM 21 %</t>
  </si>
  <si>
    <t>IŠ VISO:</t>
  </si>
  <si>
    <t>`</t>
  </si>
  <si>
    <t>Darbus perdavė:</t>
  </si>
  <si>
    <t>Darbus priėmė:</t>
  </si>
  <si>
    <t>Šienavimo darbai</t>
  </si>
  <si>
    <t>Želdinių, esančių prie gatvių, šienavimas</t>
  </si>
  <si>
    <t>Šlaitų, esančių prie gatvių, šienavimas</t>
  </si>
  <si>
    <t>Šieno sugrėbimas</t>
  </si>
  <si>
    <t>Želdinių, esančių kiemuose, šienavimas</t>
  </si>
  <si>
    <t>Šieno pakrovimas</t>
  </si>
  <si>
    <t>Transportas šieno išvežimui</t>
  </si>
  <si>
    <t>Neužstatytų teritorijų šienavimas</t>
  </si>
  <si>
    <t xml:space="preserve">Paminklų ir paminklinių lentų priežiūra </t>
  </si>
  <si>
    <t>Smėlio atvežimas į smėliadėžes</t>
  </si>
  <si>
    <r>
      <t>100 m</t>
    </r>
    <r>
      <rPr>
        <b/>
        <vertAlign val="superscript"/>
        <sz val="10"/>
        <color indexed="8"/>
        <rFont val="Times New Roman"/>
        <family val="1"/>
        <charset val="186"/>
      </rPr>
      <t>2</t>
    </r>
  </si>
  <si>
    <r>
      <t>100 m</t>
    </r>
    <r>
      <rPr>
        <vertAlign val="superscript"/>
        <sz val="10"/>
        <rFont val="Times New Roman"/>
        <family val="1"/>
        <charset val="186"/>
      </rPr>
      <t>2</t>
    </r>
  </si>
  <si>
    <t>Seniūnai vizavo:</t>
  </si>
  <si>
    <t xml:space="preserve">Gėlynų priežiūra </t>
  </si>
  <si>
    <t>Smėlio - druskos mišinio atvežimas į smėliadėžes</t>
  </si>
  <si>
    <t>Vakarinis Aplinkelis II etapas</t>
  </si>
  <si>
    <t>Minusavimai:</t>
  </si>
  <si>
    <t>2014 m. kovo 28 d.</t>
  </si>
  <si>
    <t>Vasarinės gėlės</t>
  </si>
  <si>
    <t>Gėlių sodinimas</t>
  </si>
  <si>
    <t>100 vnt.</t>
  </si>
  <si>
    <t>Gyvatvirių genėjimas krūmapjove</t>
  </si>
  <si>
    <t>Eigulių g. 32, LT-03150 Vilnius</t>
  </si>
  <si>
    <t>Karoliniskes</t>
  </si>
  <si>
    <t>Vaitkaus g. 9  VZA suolo remontas ir dazymas bei siuksliadezes pastatymas 450 lt be pvm</t>
  </si>
  <si>
    <t>Druskio g. 9 demont vza elementus  894 lt be pvm</t>
  </si>
  <si>
    <t>Tarp Simulionio 4 ir 6 demont smelio deze 300 lt be pvm</t>
  </si>
  <si>
    <t>Laisves pr. 43 demont vza elementus 560 lt be pvm</t>
  </si>
  <si>
    <t>Suolu remontas</t>
  </si>
  <si>
    <t>1. Architektu g. 105 demont laipynes</t>
  </si>
  <si>
    <t>2. Architektu g. 140 demont dziovykla</t>
  </si>
  <si>
    <t>3. Architektu g. 168-170 demont visus vza elementus</t>
  </si>
  <si>
    <t>4. Architektu g. 87 demont visus vza elementus</t>
  </si>
  <si>
    <t xml:space="preserve">5. Architekru g. 198 demont visus vza elementus </t>
  </si>
  <si>
    <t>6. Architektu g. 59 pritvirtintas krepsinio lankas 150 lt be pvm</t>
  </si>
  <si>
    <t>7. Architektu g. 96 irengta sunu ekskrementu deze 400 lt be pvm</t>
  </si>
  <si>
    <t xml:space="preserve">8. Architektu g. 220 demont betoniniai blokai, remont smelio deze </t>
  </si>
  <si>
    <t>9. Erfurto g. 50 demont gaubli ir supynes</t>
  </si>
  <si>
    <t>10. Erfurto g. 48 demon t supyniu rema</t>
  </si>
  <si>
    <t>11. Architektu g. 51 demont supyniu stova</t>
  </si>
  <si>
    <t>12. Architektu g. 101 remont supyniu skersiniai ir pakopos 384 lt be pvm</t>
  </si>
  <si>
    <t>13. Architektu g. 105 -109 remont svertiniu supyniu 2 vnt. 536 lt be pvm</t>
  </si>
  <si>
    <t>Lazdynai</t>
  </si>
  <si>
    <t>VZA remontas</t>
  </si>
  <si>
    <t>VISO Lt</t>
  </si>
  <si>
    <t>VISO m3</t>
  </si>
  <si>
    <t xml:space="preserve">   </t>
  </si>
  <si>
    <t>2013 m. kovo 04d.</t>
  </si>
  <si>
    <t>Papildomas susitarimas Nr. A72-260 (3.1.36 - UK)</t>
  </si>
  <si>
    <t>Papildomas susitarimas Nr. A72-605/14(3.1.36 - UK)</t>
  </si>
  <si>
    <t>2014 m. gruodžio 10 d. Vilniaus miesto savivaldybės tarybos sprendimas Nr. 1-2176</t>
  </si>
  <si>
    <t>2015 m. balandžio mėn.</t>
  </si>
  <si>
    <t>Nuo 2015 04 01 iki 2015 04 30</t>
  </si>
  <si>
    <r>
      <t>100 m</t>
    </r>
    <r>
      <rPr>
        <vertAlign val="superscript"/>
        <sz val="10"/>
        <rFont val="Times New Roman"/>
        <family val="1"/>
      </rPr>
      <t>2</t>
    </r>
  </si>
  <si>
    <t>UAB „Grinda“</t>
  </si>
  <si>
    <t>Miesto tvarkymo tarnybos projektų vadovas</t>
  </si>
  <si>
    <t>Vidas Kemeža</t>
  </si>
  <si>
    <t>A.s. LT76 7180 3000 1046 7627 AB Šiaulių bankas</t>
  </si>
  <si>
    <t>ATLIKTŲ DARBŲ AKTAS Nr. 1147/04</t>
  </si>
  <si>
    <t>15F03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</si>
</sst>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30" x14ac:knownFonts="1">
    <font>
      <sz val="11"/>
      <color theme="1"/>
      <name val="Calibri"/>
      <family val="2"/>
      <charset val="186"/>
      <scheme val="minor"/>
    </font>
    <font>
      <b/>
      <sz val="10"/>
      <name val="Times New Roman"/>
      <family val="1"/>
      <charset val="186"/>
    </font>
    <font>
      <sz val="10"/>
      <name val="Times New Roman"/>
      <family val="1"/>
      <charset val="186"/>
    </font>
    <font>
      <b/>
      <i/>
      <sz val="12"/>
      <name val="Times New Roman"/>
      <family val="1"/>
      <charset val="186"/>
    </font>
    <font>
      <b/>
      <sz val="13"/>
      <name val="Times New Roman"/>
      <family val="1"/>
      <charset val="186"/>
    </font>
    <font>
      <b/>
      <sz val="11"/>
      <name val="Times New Roman"/>
      <family val="1"/>
      <charset val="186"/>
    </font>
    <font>
      <b/>
      <sz val="9"/>
      <name val="Times New Roman"/>
      <family val="1"/>
      <charset val="186"/>
    </font>
    <font>
      <sz val="9"/>
      <name val="Times New Roman"/>
      <family val="1"/>
      <charset val="186"/>
    </font>
    <font>
      <b/>
      <sz val="10"/>
      <color indexed="8"/>
      <name val="Times New Roman"/>
      <family val="1"/>
      <charset val="186"/>
    </font>
    <font>
      <b/>
      <vertAlign val="superscript"/>
      <sz val="10"/>
      <name val="Times New Roman"/>
      <family val="1"/>
      <charset val="186"/>
    </font>
    <font>
      <i/>
      <sz val="10"/>
      <name val="Times New Roman"/>
      <family val="1"/>
      <charset val="186"/>
    </font>
    <font>
      <sz val="10"/>
      <color indexed="8"/>
      <name val="Times New Roman"/>
      <family val="1"/>
      <charset val="186"/>
    </font>
    <font>
      <b/>
      <i/>
      <sz val="10"/>
      <name val="Times New Roman"/>
      <family val="1"/>
      <charset val="186"/>
    </font>
    <font>
      <b/>
      <i/>
      <sz val="10"/>
      <color indexed="8"/>
      <name val="Times New Roman"/>
      <family val="1"/>
      <charset val="186"/>
    </font>
    <font>
      <sz val="11"/>
      <name val="Times New Roman"/>
      <family val="1"/>
      <charset val="186"/>
    </font>
    <font>
      <sz val="11"/>
      <color indexed="8"/>
      <name val="Times New Roman"/>
      <family val="1"/>
      <charset val="186"/>
    </font>
    <font>
      <b/>
      <sz val="11"/>
      <color indexed="8"/>
      <name val="Times New Roman"/>
      <family val="1"/>
      <charset val="186"/>
    </font>
    <font>
      <b/>
      <sz val="10"/>
      <color indexed="8"/>
      <name val="Times New Roman"/>
      <family val="1"/>
      <charset val="186"/>
    </font>
    <font>
      <sz val="8"/>
      <name val="Calibri"/>
      <family val="2"/>
      <charset val="186"/>
    </font>
    <font>
      <b/>
      <vertAlign val="superscript"/>
      <sz val="10"/>
      <color indexed="8"/>
      <name val="Times New Roman"/>
      <family val="1"/>
      <charset val="186"/>
    </font>
    <font>
      <vertAlign val="superscript"/>
      <sz val="10"/>
      <name val="Times New Roman"/>
      <family val="1"/>
      <charset val="186"/>
    </font>
    <font>
      <i/>
      <sz val="9"/>
      <color indexed="8"/>
      <name val="Times New Roman"/>
      <family val="1"/>
      <charset val="186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10"/>
      <color indexed="10"/>
      <name val="Times New Roman"/>
      <family val="1"/>
      <charset val="186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vertAlign val="superscript"/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 applyFill="1" applyAlignment="1"/>
    <xf numFmtId="0" fontId="2" fillId="0" borderId="0" xfId="0" applyFont="1" applyFill="1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14" fontId="2" fillId="0" borderId="0" xfId="0" applyNumberFormat="1" applyFont="1" applyFill="1"/>
    <xf numFmtId="0" fontId="6" fillId="0" borderId="1" xfId="0" applyFont="1" applyFill="1" applyBorder="1" applyAlignment="1">
      <alignment horizontal="center"/>
    </xf>
    <xf numFmtId="0" fontId="1" fillId="0" borderId="2" xfId="0" applyFont="1" applyFill="1" applyBorder="1"/>
    <xf numFmtId="0" fontId="6" fillId="0" borderId="3" xfId="0" applyFont="1" applyFill="1" applyBorder="1"/>
    <xf numFmtId="0" fontId="6" fillId="0" borderId="3" xfId="0" applyFont="1" applyFill="1" applyBorder="1" applyAlignment="1">
      <alignment horizontal="center"/>
    </xf>
    <xf numFmtId="0" fontId="1" fillId="0" borderId="4" xfId="0" applyFont="1" applyFill="1" applyBorder="1"/>
    <xf numFmtId="0" fontId="6" fillId="0" borderId="4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top"/>
    </xf>
    <xf numFmtId="0" fontId="7" fillId="0" borderId="5" xfId="0" applyFont="1" applyFill="1" applyBorder="1" applyAlignment="1">
      <alignment horizontal="center"/>
    </xf>
    <xf numFmtId="0" fontId="2" fillId="0" borderId="5" xfId="0" applyFont="1" applyFill="1" applyBorder="1"/>
    <xf numFmtId="0" fontId="2" fillId="2" borderId="5" xfId="0" applyFont="1" applyFill="1" applyBorder="1" applyAlignment="1">
      <alignment vertical="top"/>
    </xf>
    <xf numFmtId="0" fontId="8" fillId="2" borderId="5" xfId="0" applyFont="1" applyFill="1" applyBorder="1"/>
    <xf numFmtId="0" fontId="2" fillId="2" borderId="5" xfId="0" applyFont="1" applyFill="1" applyBorder="1"/>
    <xf numFmtId="0" fontId="1" fillId="0" borderId="5" xfId="0" applyFont="1" applyFill="1" applyBorder="1" applyAlignment="1">
      <alignment horizontal="center" vertical="top"/>
    </xf>
    <xf numFmtId="0" fontId="8" fillId="0" borderId="5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horizontal="right" vertical="top"/>
    </xf>
    <xf numFmtId="0" fontId="8" fillId="0" borderId="5" xfId="0" applyFont="1" applyFill="1" applyBorder="1" applyAlignment="1">
      <alignment horizontal="right" vertical="top" wrapText="1"/>
    </xf>
    <xf numFmtId="164" fontId="1" fillId="0" borderId="5" xfId="0" applyNumberFormat="1" applyFont="1" applyFill="1" applyBorder="1" applyAlignment="1">
      <alignment horizontal="right" vertical="top" wrapText="1"/>
    </xf>
    <xf numFmtId="0" fontId="10" fillId="0" borderId="5" xfId="0" applyFont="1" applyFill="1" applyBorder="1" applyAlignment="1">
      <alignment horizontal="justify" vertical="top" wrapText="1"/>
    </xf>
    <xf numFmtId="0" fontId="2" fillId="0" borderId="5" xfId="0" applyFont="1" applyFill="1" applyBorder="1" applyAlignment="1">
      <alignment horizontal="right" vertical="top" wrapText="1"/>
    </xf>
    <xf numFmtId="0" fontId="2" fillId="0" borderId="5" xfId="0" applyFont="1" applyFill="1" applyBorder="1" applyAlignment="1">
      <alignment horizontal="right" vertical="top"/>
    </xf>
    <xf numFmtId="0" fontId="1" fillId="0" borderId="5" xfId="0" applyFont="1" applyFill="1" applyBorder="1" applyAlignment="1">
      <alignment horizontal="justify" vertical="top" wrapText="1"/>
    </xf>
    <xf numFmtId="0" fontId="8" fillId="0" borderId="5" xfId="0" applyFont="1" applyFill="1" applyBorder="1" applyAlignment="1">
      <alignment horizontal="justify" vertical="top" wrapText="1"/>
    </xf>
    <xf numFmtId="0" fontId="13" fillId="0" borderId="5" xfId="0" applyFont="1" applyFill="1" applyBorder="1" applyAlignment="1">
      <alignment horizontal="justify" vertical="top" wrapText="1"/>
    </xf>
    <xf numFmtId="0" fontId="8" fillId="0" borderId="5" xfId="0" applyFont="1" applyFill="1" applyBorder="1" applyAlignment="1">
      <alignment horizontal="right" vertical="top"/>
    </xf>
    <xf numFmtId="0" fontId="11" fillId="0" borderId="5" xfId="0" applyFont="1" applyFill="1" applyBorder="1" applyAlignment="1">
      <alignment horizontal="right" vertical="top"/>
    </xf>
    <xf numFmtId="2" fontId="8" fillId="0" borderId="5" xfId="0" applyNumberFormat="1" applyFont="1" applyFill="1" applyBorder="1" applyAlignment="1">
      <alignment horizontal="right" vertical="top" wrapText="1"/>
    </xf>
    <xf numFmtId="2" fontId="11" fillId="0" borderId="5" xfId="0" applyNumberFormat="1" applyFont="1" applyFill="1" applyBorder="1" applyAlignment="1">
      <alignment horizontal="right" vertical="top" wrapText="1"/>
    </xf>
    <xf numFmtId="0" fontId="2" fillId="0" borderId="0" xfId="0" applyFont="1" applyFill="1" applyBorder="1"/>
    <xf numFmtId="2" fontId="1" fillId="0" borderId="5" xfId="0" applyNumberFormat="1" applyFont="1" applyFill="1" applyBorder="1" applyAlignment="1">
      <alignment horizontal="right" vertical="top" wrapText="1"/>
    </xf>
    <xf numFmtId="2" fontId="2" fillId="0" borderId="5" xfId="0" applyNumberFormat="1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vertical="top"/>
    </xf>
    <xf numFmtId="0" fontId="1" fillId="2" borderId="5" xfId="0" applyFont="1" applyFill="1" applyBorder="1" applyAlignment="1">
      <alignment horizontal="center" vertical="top"/>
    </xf>
    <xf numFmtId="0" fontId="8" fillId="2" borderId="5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right" vertical="top"/>
    </xf>
    <xf numFmtId="2" fontId="2" fillId="2" borderId="5" xfId="0" applyNumberFormat="1" applyFont="1" applyFill="1" applyBorder="1" applyAlignment="1">
      <alignment horizontal="right" vertical="top" wrapText="1"/>
    </xf>
    <xf numFmtId="0" fontId="8" fillId="0" borderId="5" xfId="0" applyFont="1" applyFill="1" applyBorder="1" applyAlignment="1">
      <alignment vertical="top" wrapText="1"/>
    </xf>
    <xf numFmtId="2" fontId="1" fillId="0" borderId="0" xfId="0" applyNumberFormat="1" applyFont="1" applyFill="1" applyBorder="1"/>
    <xf numFmtId="0" fontId="1" fillId="0" borderId="0" xfId="0" applyFont="1" applyFill="1" applyBorder="1"/>
    <xf numFmtId="0" fontId="2" fillId="0" borderId="5" xfId="0" applyFont="1" applyFill="1" applyBorder="1" applyAlignment="1">
      <alignment horizontal="justify" vertical="top" wrapText="1"/>
    </xf>
    <xf numFmtId="0" fontId="1" fillId="0" borderId="5" xfId="0" applyFont="1" applyFill="1" applyBorder="1" applyAlignment="1">
      <alignment horizontal="center"/>
    </xf>
    <xf numFmtId="2" fontId="1" fillId="0" borderId="0" xfId="0" applyNumberFormat="1" applyFont="1" applyFill="1"/>
    <xf numFmtId="0" fontId="1" fillId="0" borderId="0" xfId="0" applyFont="1" applyFill="1" applyBorder="1" applyAlignment="1">
      <alignment horizontal="center"/>
    </xf>
    <xf numFmtId="2" fontId="2" fillId="0" borderId="0" xfId="0" applyNumberFormat="1" applyFont="1" applyFill="1" applyBorder="1"/>
    <xf numFmtId="9" fontId="2" fillId="0" borderId="0" xfId="0" applyNumberFormat="1" applyFont="1" applyFill="1" applyBorder="1" applyAlignment="1">
      <alignment horizontal="left"/>
    </xf>
    <xf numFmtId="0" fontId="14" fillId="0" borderId="0" xfId="0" applyFont="1" applyFill="1"/>
    <xf numFmtId="0" fontId="14" fillId="0" borderId="0" xfId="0" applyFont="1" applyFill="1" applyBorder="1"/>
    <xf numFmtId="0" fontId="14" fillId="0" borderId="0" xfId="0" applyFont="1" applyFill="1" applyBorder="1" applyAlignment="1">
      <alignment vertical="top"/>
    </xf>
    <xf numFmtId="0" fontId="8" fillId="0" borderId="5" xfId="0" applyFont="1" applyFill="1" applyBorder="1" applyAlignment="1">
      <alignment vertical="center" wrapText="1"/>
    </xf>
    <xf numFmtId="0" fontId="11" fillId="0" borderId="5" xfId="0" applyFont="1" applyFill="1" applyBorder="1" applyAlignment="1">
      <alignment horizontal="right" vertical="top" wrapText="1"/>
    </xf>
    <xf numFmtId="1" fontId="1" fillId="0" borderId="5" xfId="0" applyNumberFormat="1" applyFont="1" applyFill="1" applyBorder="1" applyAlignment="1">
      <alignment horizontal="right" vertical="top" wrapText="1"/>
    </xf>
    <xf numFmtId="4" fontId="1" fillId="0" borderId="5" xfId="0" applyNumberFormat="1" applyFont="1" applyFill="1" applyBorder="1" applyAlignment="1">
      <alignment horizontal="right" vertical="top"/>
    </xf>
    <xf numFmtId="4" fontId="2" fillId="0" borderId="5" xfId="0" applyNumberFormat="1" applyFont="1" applyFill="1" applyBorder="1" applyAlignment="1">
      <alignment horizontal="right" vertical="top"/>
    </xf>
    <xf numFmtId="4" fontId="2" fillId="2" borderId="5" xfId="0" applyNumberFormat="1" applyFont="1" applyFill="1" applyBorder="1" applyAlignment="1">
      <alignment horizontal="right" vertical="top"/>
    </xf>
    <xf numFmtId="0" fontId="15" fillId="0" borderId="0" xfId="0" applyFont="1"/>
    <xf numFmtId="0" fontId="16" fillId="0" borderId="0" xfId="0" applyFont="1" applyBorder="1"/>
    <xf numFmtId="0" fontId="15" fillId="0" borderId="0" xfId="0" applyFont="1" applyBorder="1"/>
    <xf numFmtId="1" fontId="15" fillId="0" borderId="0" xfId="0" applyNumberFormat="1" applyFont="1" applyBorder="1"/>
    <xf numFmtId="0" fontId="17" fillId="0" borderId="0" xfId="0" applyFont="1" applyBorder="1"/>
    <xf numFmtId="1" fontId="17" fillId="0" borderId="0" xfId="0" applyNumberFormat="1" applyFont="1" applyBorder="1"/>
    <xf numFmtId="0" fontId="6" fillId="0" borderId="5" xfId="0" applyFont="1" applyFill="1" applyBorder="1" applyAlignment="1">
      <alignment horizontal="justify" vertical="top" wrapText="1"/>
    </xf>
    <xf numFmtId="0" fontId="1" fillId="3" borderId="5" xfId="0" applyFont="1" applyFill="1" applyBorder="1" applyAlignment="1">
      <alignment horizontal="justify" vertical="top" wrapText="1"/>
    </xf>
    <xf numFmtId="0" fontId="1" fillId="3" borderId="5" xfId="0" applyFont="1" applyFill="1" applyBorder="1" applyAlignment="1">
      <alignment horizontal="right" vertical="top" wrapText="1"/>
    </xf>
    <xf numFmtId="0" fontId="2" fillId="3" borderId="5" xfId="0" applyFont="1" applyFill="1" applyBorder="1" applyAlignment="1">
      <alignment horizontal="right" vertical="top"/>
    </xf>
    <xf numFmtId="2" fontId="2" fillId="3" borderId="5" xfId="0" applyNumberFormat="1" applyFont="1" applyFill="1" applyBorder="1" applyAlignment="1">
      <alignment horizontal="right" vertical="top" wrapText="1"/>
    </xf>
    <xf numFmtId="4" fontId="2" fillId="3" borderId="5" xfId="0" applyNumberFormat="1" applyFont="1" applyFill="1" applyBorder="1" applyAlignment="1">
      <alignment horizontal="right" vertical="top"/>
    </xf>
    <xf numFmtId="2" fontId="1" fillId="0" borderId="5" xfId="0" applyNumberFormat="1" applyFont="1" applyFill="1" applyBorder="1" applyAlignment="1">
      <alignment horizontal="right" vertical="top"/>
    </xf>
    <xf numFmtId="0" fontId="1" fillId="0" borderId="5" xfId="0" applyFont="1" applyFill="1" applyBorder="1" applyAlignment="1">
      <alignment vertical="center" wrapText="1"/>
    </xf>
    <xf numFmtId="0" fontId="11" fillId="0" borderId="5" xfId="0" applyFont="1" applyFill="1" applyBorder="1" applyAlignment="1">
      <alignment horizontal="center" vertical="top" wrapText="1"/>
    </xf>
    <xf numFmtId="0" fontId="21" fillId="0" borderId="5" xfId="0" applyFont="1" applyFill="1" applyBorder="1" applyAlignment="1">
      <alignment horizontal="justify" vertical="top" wrapText="1"/>
    </xf>
    <xf numFmtId="0" fontId="1" fillId="3" borderId="5" xfId="0" applyFont="1" applyFill="1" applyBorder="1" applyAlignment="1">
      <alignment horizontal="center" vertical="top"/>
    </xf>
    <xf numFmtId="2" fontId="12" fillId="0" borderId="5" xfId="0" applyNumberFormat="1" applyFont="1" applyFill="1" applyBorder="1" applyAlignment="1">
      <alignment horizontal="right" vertical="top" wrapText="1"/>
    </xf>
    <xf numFmtId="2" fontId="11" fillId="0" borderId="5" xfId="0" applyNumberFormat="1" applyFont="1" applyFill="1" applyBorder="1" applyAlignment="1">
      <alignment horizontal="right" vertical="center" wrapText="1"/>
    </xf>
    <xf numFmtId="4" fontId="11" fillId="0" borderId="5" xfId="0" applyNumberFormat="1" applyFont="1" applyFill="1" applyBorder="1" applyAlignment="1">
      <alignment horizontal="right" vertical="top"/>
    </xf>
    <xf numFmtId="0" fontId="11" fillId="0" borderId="5" xfId="0" applyFont="1" applyFill="1" applyBorder="1" applyAlignment="1">
      <alignment horizontal="right"/>
    </xf>
    <xf numFmtId="2" fontId="2" fillId="0" borderId="5" xfId="0" applyNumberFormat="1" applyFont="1" applyFill="1" applyBorder="1" applyAlignment="1">
      <alignment vertical="top" wrapText="1"/>
    </xf>
    <xf numFmtId="4" fontId="8" fillId="0" borderId="5" xfId="0" applyNumberFormat="1" applyFont="1" applyFill="1" applyBorder="1" applyAlignment="1">
      <alignment horizontal="right" vertical="top"/>
    </xf>
    <xf numFmtId="2" fontId="5" fillId="0" borderId="5" xfId="0" applyNumberFormat="1" applyFont="1" applyFill="1" applyBorder="1" applyAlignment="1">
      <alignment horizontal="right" vertical="top" wrapText="1"/>
    </xf>
    <xf numFmtId="0" fontId="2" fillId="0" borderId="5" xfId="0" applyFont="1" applyFill="1" applyBorder="1" applyAlignment="1">
      <alignment horizontal="right"/>
    </xf>
    <xf numFmtId="0" fontId="24" fillId="0" borderId="5" xfId="0" applyFont="1" applyFill="1" applyBorder="1" applyAlignment="1">
      <alignment vertical="top" wrapText="1"/>
    </xf>
    <xf numFmtId="0" fontId="24" fillId="0" borderId="5" xfId="0" applyFont="1" applyFill="1" applyBorder="1" applyAlignment="1">
      <alignment horizontal="right" vertical="top" wrapText="1"/>
    </xf>
    <xf numFmtId="0" fontId="24" fillId="0" borderId="5" xfId="0" applyFont="1" applyFill="1" applyBorder="1" applyAlignment="1">
      <alignment horizontal="right" vertical="top"/>
    </xf>
    <xf numFmtId="2" fontId="24" fillId="0" borderId="5" xfId="0" applyNumberFormat="1" applyFont="1" applyFill="1" applyBorder="1" applyAlignment="1">
      <alignment horizontal="right" vertical="top" wrapText="1"/>
    </xf>
    <xf numFmtId="4" fontId="24" fillId="0" borderId="5" xfId="0" applyNumberFormat="1" applyFont="1" applyFill="1" applyBorder="1" applyAlignment="1">
      <alignment horizontal="right" vertical="top"/>
    </xf>
    <xf numFmtId="0" fontId="2" fillId="0" borderId="5" xfId="0" applyFont="1" applyFill="1" applyBorder="1" applyAlignment="1">
      <alignment horizontal="center" vertical="top" wrapText="1"/>
    </xf>
    <xf numFmtId="2" fontId="2" fillId="0" borderId="5" xfId="0" applyNumberFormat="1" applyFont="1" applyFill="1" applyBorder="1" applyAlignment="1">
      <alignment horizontal="right" vertical="center" wrapText="1"/>
    </xf>
    <xf numFmtId="0" fontId="22" fillId="0" borderId="5" xfId="0" applyFont="1" applyFill="1" applyBorder="1" applyAlignment="1">
      <alignment horizontal="right" vertical="top"/>
    </xf>
    <xf numFmtId="2" fontId="22" fillId="0" borderId="5" xfId="0" applyNumberFormat="1" applyFont="1" applyFill="1" applyBorder="1" applyAlignment="1">
      <alignment horizontal="right" vertical="top" wrapText="1"/>
    </xf>
    <xf numFmtId="4" fontId="22" fillId="0" borderId="5" xfId="0" applyNumberFormat="1" applyFont="1" applyFill="1" applyBorder="1" applyAlignment="1">
      <alignment horizontal="right" vertical="top"/>
    </xf>
    <xf numFmtId="0" fontId="22" fillId="0" borderId="5" xfId="0" applyFont="1" applyFill="1" applyBorder="1" applyAlignment="1">
      <alignment horizontal="right" vertical="top" wrapText="1"/>
    </xf>
    <xf numFmtId="2" fontId="22" fillId="0" borderId="5" xfId="0" applyNumberFormat="1" applyFont="1" applyFill="1" applyBorder="1" applyAlignment="1">
      <alignment vertical="top" wrapText="1"/>
    </xf>
    <xf numFmtId="4" fontId="23" fillId="0" borderId="5" xfId="0" applyNumberFormat="1" applyFont="1" applyFill="1" applyBorder="1" applyAlignment="1">
      <alignment vertical="top" wrapText="1"/>
    </xf>
    <xf numFmtId="0" fontId="22" fillId="0" borderId="5" xfId="0" applyFont="1" applyFill="1" applyBorder="1" applyAlignment="1">
      <alignment vertical="top"/>
    </xf>
    <xf numFmtId="0" fontId="15" fillId="0" borderId="0" xfId="0" applyFont="1" applyBorder="1" applyAlignment="1"/>
    <xf numFmtId="0" fontId="25" fillId="4" borderId="0" xfId="0" applyFont="1" applyFill="1"/>
    <xf numFmtId="1" fontId="25" fillId="4" borderId="0" xfId="0" applyNumberFormat="1" applyFont="1" applyFill="1"/>
    <xf numFmtId="0" fontId="23" fillId="0" borderId="0" xfId="0" applyFont="1" applyBorder="1"/>
    <xf numFmtId="0" fontId="26" fillId="0" borderId="0" xfId="0" applyFont="1" applyBorder="1"/>
    <xf numFmtId="165" fontId="24" fillId="0" borderId="5" xfId="0" applyNumberFormat="1" applyFont="1" applyFill="1" applyBorder="1" applyAlignment="1">
      <alignment horizontal="right" vertical="top" wrapText="1"/>
    </xf>
    <xf numFmtId="2" fontId="1" fillId="0" borderId="5" xfId="0" applyNumberFormat="1" applyFont="1" applyFill="1" applyBorder="1" applyAlignment="1">
      <alignment vertical="center" wrapText="1"/>
    </xf>
    <xf numFmtId="1" fontId="1" fillId="0" borderId="5" xfId="0" applyNumberFormat="1" applyFont="1" applyFill="1" applyBorder="1" applyAlignment="1">
      <alignment vertical="center" wrapText="1"/>
    </xf>
    <xf numFmtId="165" fontId="1" fillId="0" borderId="5" xfId="0" applyNumberFormat="1" applyFont="1" applyFill="1" applyBorder="1" applyAlignment="1">
      <alignment horizontal="right" vertical="top" wrapText="1"/>
    </xf>
    <xf numFmtId="0" fontId="1" fillId="3" borderId="5" xfId="0" applyFont="1" applyFill="1" applyBorder="1" applyAlignment="1">
      <alignment vertical="top"/>
    </xf>
    <xf numFmtId="2" fontId="1" fillId="3" borderId="5" xfId="0" applyNumberFormat="1" applyFont="1" applyFill="1" applyBorder="1" applyAlignment="1">
      <alignment horizontal="right" vertical="top" wrapText="1"/>
    </xf>
    <xf numFmtId="0" fontId="11" fillId="0" borderId="0" xfId="0" applyFont="1" applyBorder="1" applyAlignment="1">
      <alignment horizontal="left"/>
    </xf>
    <xf numFmtId="0" fontId="23" fillId="0" borderId="5" xfId="0" applyFont="1" applyFill="1" applyBorder="1" applyAlignment="1">
      <alignment horizontal="justify" vertical="top" wrapText="1"/>
    </xf>
    <xf numFmtId="3" fontId="1" fillId="0" borderId="5" xfId="0" applyNumberFormat="1" applyFont="1" applyFill="1" applyBorder="1" applyAlignment="1">
      <alignment horizontal="right" vertical="top" wrapText="1"/>
    </xf>
    <xf numFmtId="4" fontId="2" fillId="0" borderId="0" xfId="0" applyNumberFormat="1" applyFont="1" applyFill="1"/>
    <xf numFmtId="0" fontId="23" fillId="0" borderId="5" xfId="0" applyFont="1" applyFill="1" applyBorder="1" applyAlignment="1">
      <alignment horizontal="right" vertical="top"/>
    </xf>
    <xf numFmtId="2" fontId="23" fillId="0" borderId="5" xfId="0" applyNumberFormat="1" applyFont="1" applyFill="1" applyBorder="1" applyAlignment="1">
      <alignment horizontal="right" vertical="top" wrapText="1"/>
    </xf>
    <xf numFmtId="0" fontId="23" fillId="0" borderId="5" xfId="0" applyFont="1" applyFill="1" applyBorder="1" applyAlignment="1">
      <alignment horizontal="right" vertical="top" wrapText="1"/>
    </xf>
    <xf numFmtId="0" fontId="28" fillId="0" borderId="5" xfId="0" applyFont="1" applyFill="1" applyBorder="1" applyAlignment="1">
      <alignment horizontal="left" vertical="top" wrapText="1"/>
    </xf>
    <xf numFmtId="0" fontId="29" fillId="0" borderId="5" xfId="0" applyFont="1" applyFill="1" applyBorder="1" applyAlignment="1">
      <alignment vertical="top"/>
    </xf>
    <xf numFmtId="0" fontId="28" fillId="0" borderId="5" xfId="0" applyFont="1" applyFill="1" applyBorder="1" applyAlignment="1">
      <alignment horizontal="justify" vertical="top" wrapText="1"/>
    </xf>
    <xf numFmtId="0" fontId="2" fillId="0" borderId="0" xfId="0" applyFont="1" applyFill="1" applyAlignment="1">
      <alignment vertical="top"/>
    </xf>
    <xf numFmtId="0" fontId="1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left" vertical="top" wrapText="1"/>
    </xf>
    <xf numFmtId="2" fontId="8" fillId="0" borderId="5" xfId="0" applyNumberFormat="1" applyFont="1" applyFill="1" applyBorder="1" applyAlignment="1">
      <alignment horizontal="right" vertical="top" wrapText="1"/>
    </xf>
    <xf numFmtId="2" fontId="1" fillId="0" borderId="5" xfId="0" applyNumberFormat="1" applyFont="1" applyFill="1" applyBorder="1" applyAlignment="1">
      <alignment horizontal="right" vertical="top"/>
    </xf>
    <xf numFmtId="0" fontId="15" fillId="0" borderId="0" xfId="0" applyFont="1" applyBorder="1" applyAlignment="1">
      <alignment horizontal="center"/>
    </xf>
    <xf numFmtId="0" fontId="15" fillId="0" borderId="0" xfId="0" applyFont="1" applyBorder="1" applyAlignment="1">
      <alignment horizontal="right" vertical="center"/>
    </xf>
    <xf numFmtId="0" fontId="15" fillId="0" borderId="0" xfId="0" applyFont="1" applyAlignment="1">
      <alignment horizontal="right" vertical="center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"/>
  <sheetViews>
    <sheetView tabSelected="1" zoomScale="90" zoomScaleNormal="90" workbookViewId="0">
      <selection activeCell="F4" sqref="F4"/>
    </sheetView>
  </sheetViews>
  <sheetFormatPr defaultRowHeight="12.75" x14ac:dyDescent="0.2"/>
  <cols>
    <col min="1" max="1" width="4.140625" style="2" customWidth="1"/>
    <col min="2" max="2" width="36.140625" style="2" customWidth="1"/>
    <col min="3" max="3" width="7.85546875" style="2" customWidth="1"/>
    <col min="4" max="4" width="7.5703125" style="2" customWidth="1"/>
    <col min="5" max="5" width="8.85546875" style="2" customWidth="1"/>
    <col min="6" max="6" width="9.42578125" style="2" customWidth="1"/>
    <col min="7" max="7" width="10.7109375" style="2" customWidth="1"/>
    <col min="8" max="8" width="9" style="2" customWidth="1"/>
    <col min="9" max="16384" width="9.140625" style="2"/>
  </cols>
  <sheetData>
    <row r="1" spans="1:6" x14ac:dyDescent="0.2">
      <c r="A1" s="1" t="s">
        <v>0</v>
      </c>
      <c r="C1" s="3"/>
    </row>
    <row r="2" spans="1:6" x14ac:dyDescent="0.2">
      <c r="A2" s="1"/>
      <c r="B2" s="3" t="s">
        <v>1</v>
      </c>
    </row>
    <row r="3" spans="1:6" x14ac:dyDescent="0.2">
      <c r="B3" s="5" t="s">
        <v>2</v>
      </c>
    </row>
    <row r="4" spans="1:6" x14ac:dyDescent="0.2">
      <c r="B4" s="5" t="s">
        <v>3</v>
      </c>
      <c r="F4" s="2" t="s">
        <v>132</v>
      </c>
    </row>
    <row r="5" spans="1:6" x14ac:dyDescent="0.2">
      <c r="B5" s="5" t="s">
        <v>4</v>
      </c>
    </row>
    <row r="6" spans="1:6" x14ac:dyDescent="0.2">
      <c r="A6" s="3" t="s">
        <v>5</v>
      </c>
      <c r="C6" s="3" t="s">
        <v>119</v>
      </c>
    </row>
    <row r="7" spans="1:6" x14ac:dyDescent="0.2">
      <c r="B7" s="6" t="s">
        <v>130</v>
      </c>
    </row>
    <row r="8" spans="1:6" x14ac:dyDescent="0.2">
      <c r="B8" s="5" t="s">
        <v>6</v>
      </c>
    </row>
    <row r="9" spans="1:6" x14ac:dyDescent="0.2">
      <c r="B9" s="2" t="s">
        <v>95</v>
      </c>
    </row>
    <row r="10" spans="1:6" x14ac:dyDescent="0.2">
      <c r="A10" s="7" t="s">
        <v>7</v>
      </c>
      <c r="C10" s="6"/>
      <c r="D10" s="6"/>
      <c r="E10" s="1"/>
      <c r="F10" s="1"/>
    </row>
    <row r="11" spans="1:6" x14ac:dyDescent="0.2">
      <c r="A11" s="2" t="s">
        <v>8</v>
      </c>
      <c r="C11" s="6"/>
      <c r="D11" s="6"/>
      <c r="E11" s="6"/>
      <c r="F11" s="6"/>
    </row>
    <row r="12" spans="1:6" x14ac:dyDescent="0.2">
      <c r="A12" s="6" t="s">
        <v>120</v>
      </c>
      <c r="C12" s="6"/>
      <c r="D12" s="6"/>
      <c r="E12" s="6"/>
    </row>
    <row r="13" spans="1:6" x14ac:dyDescent="0.2">
      <c r="A13" s="6" t="s">
        <v>121</v>
      </c>
      <c r="E13" s="3"/>
    </row>
    <row r="14" spans="1:6" x14ac:dyDescent="0.2">
      <c r="A14" s="6" t="s">
        <v>90</v>
      </c>
      <c r="E14" s="3"/>
    </row>
    <row r="15" spans="1:6" x14ac:dyDescent="0.2">
      <c r="A15" s="6" t="s">
        <v>122</v>
      </c>
      <c r="E15" s="3"/>
    </row>
    <row r="16" spans="1:6" x14ac:dyDescent="0.2">
      <c r="A16" s="114" t="s">
        <v>123</v>
      </c>
      <c r="E16" s="3"/>
    </row>
    <row r="17" spans="1:7" ht="37.5" customHeight="1" x14ac:dyDescent="0.2">
      <c r="A17" s="6"/>
    </row>
    <row r="19" spans="1:7" x14ac:dyDescent="0.2">
      <c r="B19" s="125" t="s">
        <v>9</v>
      </c>
      <c r="C19" s="125"/>
      <c r="D19" s="125"/>
      <c r="E19" s="125"/>
      <c r="F19" s="125"/>
      <c r="G19" s="125"/>
    </row>
    <row r="20" spans="1:7" ht="32.25" customHeight="1" x14ac:dyDescent="0.2">
      <c r="A20" s="127" t="s">
        <v>10</v>
      </c>
      <c r="B20" s="127"/>
      <c r="C20" s="127"/>
      <c r="D20" s="127"/>
      <c r="E20" s="127"/>
      <c r="F20" s="127"/>
      <c r="G20" s="127"/>
    </row>
    <row r="21" spans="1:7" ht="16.5" x14ac:dyDescent="0.25">
      <c r="B21" s="126" t="s">
        <v>131</v>
      </c>
      <c r="C21" s="126"/>
      <c r="D21" s="126"/>
      <c r="E21" s="126"/>
      <c r="F21" s="126"/>
      <c r="G21" s="126"/>
    </row>
    <row r="22" spans="1:7" x14ac:dyDescent="0.2">
      <c r="B22" s="5"/>
      <c r="G22" s="4"/>
    </row>
    <row r="23" spans="1:7" ht="16.5" x14ac:dyDescent="0.25">
      <c r="B23" s="126"/>
      <c r="C23" s="126"/>
      <c r="D23" s="126"/>
      <c r="E23" s="126"/>
      <c r="F23" s="126"/>
      <c r="G23" s="126"/>
    </row>
    <row r="24" spans="1:7" ht="14.25" x14ac:dyDescent="0.2">
      <c r="A24" s="7"/>
      <c r="C24" s="3"/>
      <c r="E24" s="132" t="s">
        <v>124</v>
      </c>
      <c r="F24" s="132"/>
      <c r="G24" s="132"/>
    </row>
    <row r="25" spans="1:7" x14ac:dyDescent="0.2">
      <c r="A25" s="128" t="s">
        <v>11</v>
      </c>
      <c r="B25" s="8" t="s">
        <v>12</v>
      </c>
      <c r="C25" s="8" t="s">
        <v>13</v>
      </c>
      <c r="D25" s="9" t="s">
        <v>14</v>
      </c>
      <c r="E25" s="130" t="s">
        <v>15</v>
      </c>
      <c r="F25" s="130"/>
      <c r="G25" s="130"/>
    </row>
    <row r="26" spans="1:7" x14ac:dyDescent="0.2">
      <c r="A26" s="128"/>
      <c r="B26" s="10"/>
      <c r="C26" s="11" t="s">
        <v>16</v>
      </c>
      <c r="D26" s="12" t="s">
        <v>17</v>
      </c>
      <c r="E26" s="131" t="s">
        <v>125</v>
      </c>
      <c r="F26" s="131"/>
      <c r="G26" s="131"/>
    </row>
    <row r="27" spans="1:7" x14ac:dyDescent="0.2">
      <c r="A27" s="129"/>
      <c r="B27" s="10"/>
      <c r="C27" s="11"/>
      <c r="D27" s="12"/>
      <c r="E27" s="11" t="s">
        <v>18</v>
      </c>
      <c r="F27" s="13" t="s">
        <v>19</v>
      </c>
      <c r="G27" s="14" t="s">
        <v>20</v>
      </c>
    </row>
    <row r="28" spans="1:7" x14ac:dyDescent="0.2">
      <c r="A28" s="15">
        <v>1</v>
      </c>
      <c r="B28" s="16">
        <v>2</v>
      </c>
      <c r="C28" s="16">
        <v>4</v>
      </c>
      <c r="D28" s="17"/>
      <c r="E28" s="16">
        <v>5</v>
      </c>
      <c r="F28" s="16">
        <v>6</v>
      </c>
      <c r="G28" s="16">
        <v>7</v>
      </c>
    </row>
    <row r="29" spans="1:7" x14ac:dyDescent="0.2">
      <c r="A29" s="18" t="s">
        <v>21</v>
      </c>
      <c r="B29" s="19" t="s">
        <v>22</v>
      </c>
      <c r="C29" s="20"/>
      <c r="D29" s="20"/>
      <c r="E29" s="20"/>
      <c r="F29" s="20"/>
      <c r="G29" s="20"/>
    </row>
    <row r="30" spans="1:7" ht="25.5" x14ac:dyDescent="0.2">
      <c r="A30" s="21">
        <v>1</v>
      </c>
      <c r="B30" s="22" t="s">
        <v>23</v>
      </c>
      <c r="C30" s="23" t="s">
        <v>24</v>
      </c>
      <c r="D30" s="24">
        <v>11</v>
      </c>
      <c r="E30" s="35">
        <f>E31+E32+E33+E34</f>
        <v>2616.62</v>
      </c>
      <c r="F30" s="38">
        <v>0.36</v>
      </c>
      <c r="G30" s="61">
        <f t="shared" ref="G30:G35" si="0">ROUND((D30*E30*F30),2)</f>
        <v>10361.82</v>
      </c>
    </row>
    <row r="31" spans="1:7" x14ac:dyDescent="0.2">
      <c r="A31" s="21"/>
      <c r="B31" s="27" t="s">
        <v>25</v>
      </c>
      <c r="C31" s="28"/>
      <c r="D31" s="29">
        <v>11</v>
      </c>
      <c r="E31" s="59">
        <v>682.21</v>
      </c>
      <c r="F31" s="39">
        <v>0.36</v>
      </c>
      <c r="G31" s="62">
        <f t="shared" si="0"/>
        <v>2701.55</v>
      </c>
    </row>
    <row r="32" spans="1:7" x14ac:dyDescent="0.2">
      <c r="A32" s="21"/>
      <c r="B32" s="27" t="s">
        <v>26</v>
      </c>
      <c r="C32" s="28"/>
      <c r="D32" s="29">
        <v>11</v>
      </c>
      <c r="E32" s="36">
        <v>932.7</v>
      </c>
      <c r="F32" s="39">
        <v>0.36</v>
      </c>
      <c r="G32" s="62">
        <f t="shared" si="0"/>
        <v>3693.49</v>
      </c>
    </row>
    <row r="33" spans="1:7" x14ac:dyDescent="0.2">
      <c r="A33" s="21"/>
      <c r="B33" s="27" t="s">
        <v>27</v>
      </c>
      <c r="C33" s="28"/>
      <c r="D33" s="29">
        <v>11</v>
      </c>
      <c r="E33" s="59">
        <v>893.49</v>
      </c>
      <c r="F33" s="39">
        <v>0.36</v>
      </c>
      <c r="G33" s="62">
        <f t="shared" si="0"/>
        <v>3538.22</v>
      </c>
    </row>
    <row r="34" spans="1:7" x14ac:dyDescent="0.2">
      <c r="A34" s="21"/>
      <c r="B34" s="27" t="s">
        <v>88</v>
      </c>
      <c r="C34" s="28"/>
      <c r="D34" s="29">
        <v>11</v>
      </c>
      <c r="E34" s="59">
        <v>108.22</v>
      </c>
      <c r="F34" s="39">
        <v>0.36</v>
      </c>
      <c r="G34" s="62">
        <f t="shared" si="0"/>
        <v>428.55</v>
      </c>
    </row>
    <row r="35" spans="1:7" ht="15.75" x14ac:dyDescent="0.2">
      <c r="A35" s="21"/>
      <c r="B35" s="30" t="s">
        <v>28</v>
      </c>
      <c r="C35" s="23" t="s">
        <v>24</v>
      </c>
      <c r="D35" s="24">
        <v>11</v>
      </c>
      <c r="E35" s="23">
        <f>SUM(E31:E34)</f>
        <v>2616.62</v>
      </c>
      <c r="F35" s="38">
        <v>0.03</v>
      </c>
      <c r="G35" s="61">
        <f t="shared" si="0"/>
        <v>863.48</v>
      </c>
    </row>
    <row r="36" spans="1:7" ht="25.5" x14ac:dyDescent="0.2">
      <c r="A36" s="21"/>
      <c r="B36" s="31" t="s">
        <v>29</v>
      </c>
      <c r="C36" s="28"/>
      <c r="D36" s="24"/>
      <c r="E36" s="28"/>
      <c r="F36" s="81"/>
      <c r="G36" s="62"/>
    </row>
    <row r="37" spans="1:7" ht="15.75" x14ac:dyDescent="0.2">
      <c r="A37" s="21">
        <v>2</v>
      </c>
      <c r="B37" s="32" t="s">
        <v>30</v>
      </c>
      <c r="C37" s="23" t="s">
        <v>24</v>
      </c>
      <c r="D37" s="24">
        <v>11</v>
      </c>
      <c r="E37" s="23">
        <v>151.08000000000001</v>
      </c>
      <c r="F37" s="38">
        <v>0.81</v>
      </c>
      <c r="G37" s="61">
        <f t="shared" ref="G37:G48" si="1">ROUND((D37*E37*F37),2)</f>
        <v>1346.12</v>
      </c>
    </row>
    <row r="38" spans="1:7" x14ac:dyDescent="0.2">
      <c r="A38" s="21"/>
      <c r="B38" s="27" t="s">
        <v>25</v>
      </c>
      <c r="C38" s="28"/>
      <c r="D38" s="29">
        <v>11</v>
      </c>
      <c r="E38" s="28">
        <v>49.72</v>
      </c>
      <c r="F38" s="39">
        <v>0.81</v>
      </c>
      <c r="G38" s="62">
        <f t="shared" si="1"/>
        <v>443.01</v>
      </c>
    </row>
    <row r="39" spans="1:7" x14ac:dyDescent="0.2">
      <c r="A39" s="21"/>
      <c r="B39" s="27" t="s">
        <v>26</v>
      </c>
      <c r="C39" s="28"/>
      <c r="D39" s="29">
        <v>11</v>
      </c>
      <c r="E39" s="28">
        <v>78.739999999999995</v>
      </c>
      <c r="F39" s="39">
        <v>0.81</v>
      </c>
      <c r="G39" s="62">
        <f>ROUND((D39*E39*F39),2)-0.01</f>
        <v>701.56000000000006</v>
      </c>
    </row>
    <row r="40" spans="1:7" x14ac:dyDescent="0.2">
      <c r="A40" s="21"/>
      <c r="B40" s="27" t="s">
        <v>27</v>
      </c>
      <c r="C40" s="28"/>
      <c r="D40" s="29">
        <v>11</v>
      </c>
      <c r="E40" s="28">
        <v>22.62</v>
      </c>
      <c r="F40" s="39">
        <v>0.81</v>
      </c>
      <c r="G40" s="62">
        <f t="shared" si="1"/>
        <v>201.54</v>
      </c>
    </row>
    <row r="41" spans="1:7" ht="15.75" x14ac:dyDescent="0.2">
      <c r="A41" s="21"/>
      <c r="B41" s="30" t="s">
        <v>28</v>
      </c>
      <c r="C41" s="23" t="s">
        <v>24</v>
      </c>
      <c r="D41" s="24">
        <v>11</v>
      </c>
      <c r="E41" s="23">
        <v>151.08000000000001</v>
      </c>
      <c r="F41" s="38">
        <v>0.03</v>
      </c>
      <c r="G41" s="61">
        <f t="shared" si="1"/>
        <v>49.86</v>
      </c>
    </row>
    <row r="42" spans="1:7" ht="15.75" x14ac:dyDescent="0.2">
      <c r="A42" s="21">
        <v>3</v>
      </c>
      <c r="B42" s="32" t="s">
        <v>31</v>
      </c>
      <c r="C42" s="23" t="s">
        <v>24</v>
      </c>
      <c r="D42" s="33">
        <v>11</v>
      </c>
      <c r="E42" s="23">
        <v>64.209999999999994</v>
      </c>
      <c r="F42" s="38">
        <v>1.03</v>
      </c>
      <c r="G42" s="61">
        <f t="shared" si="1"/>
        <v>727.5</v>
      </c>
    </row>
    <row r="43" spans="1:7" x14ac:dyDescent="0.2">
      <c r="A43" s="21"/>
      <c r="B43" s="27" t="s">
        <v>25</v>
      </c>
      <c r="C43" s="28"/>
      <c r="D43" s="34">
        <v>11</v>
      </c>
      <c r="E43" s="59">
        <v>13.86</v>
      </c>
      <c r="F43" s="39">
        <v>1.03</v>
      </c>
      <c r="G43" s="62">
        <f t="shared" si="1"/>
        <v>157.03</v>
      </c>
    </row>
    <row r="44" spans="1:7" x14ac:dyDescent="0.2">
      <c r="A44" s="21"/>
      <c r="B44" s="27" t="s">
        <v>26</v>
      </c>
      <c r="C44" s="28"/>
      <c r="D44" s="34">
        <v>11</v>
      </c>
      <c r="E44" s="59">
        <v>27.4</v>
      </c>
      <c r="F44" s="39">
        <v>1.03</v>
      </c>
      <c r="G44" s="62">
        <f t="shared" si="1"/>
        <v>310.44</v>
      </c>
    </row>
    <row r="45" spans="1:7" x14ac:dyDescent="0.2">
      <c r="A45" s="21"/>
      <c r="B45" s="27" t="s">
        <v>27</v>
      </c>
      <c r="C45" s="28"/>
      <c r="D45" s="34">
        <v>11</v>
      </c>
      <c r="E45" s="59">
        <v>22.95</v>
      </c>
      <c r="F45" s="39">
        <v>1.03</v>
      </c>
      <c r="G45" s="62">
        <f>ROUND((D45*E45*F45),2)</f>
        <v>260.02</v>
      </c>
    </row>
    <row r="46" spans="1:7" ht="15.75" x14ac:dyDescent="0.2">
      <c r="A46" s="21"/>
      <c r="B46" s="30" t="s">
        <v>28</v>
      </c>
      <c r="C46" s="23" t="s">
        <v>24</v>
      </c>
      <c r="D46" s="24">
        <v>11</v>
      </c>
      <c r="E46" s="23">
        <v>64.209999999999994</v>
      </c>
      <c r="F46" s="38">
        <v>0.03</v>
      </c>
      <c r="G46" s="61">
        <f t="shared" si="1"/>
        <v>21.19</v>
      </c>
    </row>
    <row r="47" spans="1:7" ht="15.75" x14ac:dyDescent="0.2">
      <c r="A47" s="21">
        <v>4</v>
      </c>
      <c r="B47" s="22" t="s">
        <v>32</v>
      </c>
      <c r="C47" s="23" t="s">
        <v>24</v>
      </c>
      <c r="D47" s="33">
        <v>11</v>
      </c>
      <c r="E47" s="35">
        <f>E48+E49+E50+E51</f>
        <v>765.20999999999992</v>
      </c>
      <c r="F47" s="35">
        <v>0.7</v>
      </c>
      <c r="G47" s="61">
        <f t="shared" si="1"/>
        <v>5892.12</v>
      </c>
    </row>
    <row r="48" spans="1:7" x14ac:dyDescent="0.2">
      <c r="A48" s="21"/>
      <c r="B48" s="27" t="s">
        <v>25</v>
      </c>
      <c r="C48" s="28"/>
      <c r="D48" s="34">
        <v>11</v>
      </c>
      <c r="E48" s="36">
        <v>110.22</v>
      </c>
      <c r="F48" s="36">
        <v>0.7</v>
      </c>
      <c r="G48" s="62">
        <f t="shared" si="1"/>
        <v>848.69</v>
      </c>
    </row>
    <row r="49" spans="1:7" x14ac:dyDescent="0.2">
      <c r="A49" s="21"/>
      <c r="B49" s="27" t="s">
        <v>26</v>
      </c>
      <c r="C49" s="28"/>
      <c r="D49" s="34">
        <v>11</v>
      </c>
      <c r="E49" s="59">
        <v>386.67</v>
      </c>
      <c r="F49" s="36">
        <v>0.7</v>
      </c>
      <c r="G49" s="62">
        <f>ROUND((D49*E49*F49),2)</f>
        <v>2977.36</v>
      </c>
    </row>
    <row r="50" spans="1:7" x14ac:dyDescent="0.2">
      <c r="A50" s="21"/>
      <c r="B50" s="27" t="s">
        <v>27</v>
      </c>
      <c r="C50" s="28"/>
      <c r="D50" s="29">
        <v>11</v>
      </c>
      <c r="E50" s="28">
        <v>151.44</v>
      </c>
      <c r="F50" s="36">
        <v>0.7</v>
      </c>
      <c r="G50" s="62">
        <f>ROUND((D50*E50*F50),2)+0.01</f>
        <v>1166.0999999999999</v>
      </c>
    </row>
    <row r="51" spans="1:7" x14ac:dyDescent="0.2">
      <c r="A51" s="21"/>
      <c r="B51" s="27" t="s">
        <v>88</v>
      </c>
      <c r="C51" s="28"/>
      <c r="D51" s="29">
        <v>11</v>
      </c>
      <c r="E51" s="39">
        <v>116.88</v>
      </c>
      <c r="F51" s="36">
        <v>0.7</v>
      </c>
      <c r="G51" s="62">
        <f>ROUND((D51*E51*F51),2)</f>
        <v>899.98</v>
      </c>
    </row>
    <row r="52" spans="1:7" ht="15.75" x14ac:dyDescent="0.2">
      <c r="A52" s="21">
        <v>5</v>
      </c>
      <c r="B52" s="22" t="s">
        <v>33</v>
      </c>
      <c r="C52" s="23" t="s">
        <v>24</v>
      </c>
      <c r="D52" s="33">
        <v>11</v>
      </c>
      <c r="E52" s="25">
        <v>484.23</v>
      </c>
      <c r="F52" s="35">
        <v>0.57999999999999996</v>
      </c>
      <c r="G52" s="61">
        <f>ROUND((D52*E52*F52),2)</f>
        <v>3089.39</v>
      </c>
    </row>
    <row r="53" spans="1:7" x14ac:dyDescent="0.2">
      <c r="A53" s="21"/>
      <c r="B53" s="27" t="s">
        <v>25</v>
      </c>
      <c r="C53" s="28"/>
      <c r="D53" s="29">
        <v>11</v>
      </c>
      <c r="E53" s="28">
        <v>181.2</v>
      </c>
      <c r="F53" s="39">
        <v>0.57999999999999996</v>
      </c>
      <c r="G53" s="62">
        <f>ROUND((D53*E53*F53),2)</f>
        <v>1156.06</v>
      </c>
    </row>
    <row r="54" spans="1:7" x14ac:dyDescent="0.2">
      <c r="A54" s="21"/>
      <c r="B54" s="27" t="s">
        <v>26</v>
      </c>
      <c r="C54" s="28"/>
      <c r="D54" s="34">
        <v>11</v>
      </c>
      <c r="E54" s="59">
        <v>78.67</v>
      </c>
      <c r="F54" s="39">
        <v>0.57999999999999996</v>
      </c>
      <c r="G54" s="62">
        <f>ROUND((D54*E54*F54),2)+0.01</f>
        <v>501.92</v>
      </c>
    </row>
    <row r="55" spans="1:7" x14ac:dyDescent="0.2">
      <c r="A55" s="21"/>
      <c r="B55" s="27" t="s">
        <v>27</v>
      </c>
      <c r="C55" s="28"/>
      <c r="D55" s="34">
        <v>11</v>
      </c>
      <c r="E55" s="59">
        <v>224.36</v>
      </c>
      <c r="F55" s="39">
        <v>0.57999999999999996</v>
      </c>
      <c r="G55" s="62">
        <f>ROUND((D55*E55*F55),2)</f>
        <v>1431.42</v>
      </c>
    </row>
    <row r="56" spans="1:7" ht="15.75" x14ac:dyDescent="0.2">
      <c r="A56" s="21">
        <v>6</v>
      </c>
      <c r="B56" s="22" t="s">
        <v>34</v>
      </c>
      <c r="C56" s="23" t="s">
        <v>24</v>
      </c>
      <c r="D56" s="33">
        <v>11</v>
      </c>
      <c r="E56" s="25">
        <f>E57+E58+E59</f>
        <v>61.47</v>
      </c>
      <c r="F56" s="35">
        <v>0.46</v>
      </c>
      <c r="G56" s="61">
        <f t="shared" ref="G56:G77" si="2">ROUND((D56*E56*F56),2)</f>
        <v>311.04000000000002</v>
      </c>
    </row>
    <row r="57" spans="1:7" ht="15" customHeight="1" x14ac:dyDescent="0.2">
      <c r="A57" s="21"/>
      <c r="B57" s="27" t="s">
        <v>25</v>
      </c>
      <c r="C57" s="23"/>
      <c r="D57" s="29">
        <v>11</v>
      </c>
      <c r="E57" s="59">
        <v>5.2</v>
      </c>
      <c r="F57" s="36">
        <v>0.46</v>
      </c>
      <c r="G57" s="62">
        <f t="shared" si="2"/>
        <v>26.31</v>
      </c>
    </row>
    <row r="58" spans="1:7" ht="12.75" customHeight="1" x14ac:dyDescent="0.2">
      <c r="A58" s="21"/>
      <c r="B58" s="27" t="s">
        <v>26</v>
      </c>
      <c r="C58" s="28"/>
      <c r="D58" s="29">
        <v>11</v>
      </c>
      <c r="E58" s="59">
        <v>10.5</v>
      </c>
      <c r="F58" s="36">
        <v>0.46</v>
      </c>
      <c r="G58" s="62">
        <f t="shared" si="2"/>
        <v>53.13</v>
      </c>
    </row>
    <row r="59" spans="1:7" x14ac:dyDescent="0.2">
      <c r="A59" s="21"/>
      <c r="B59" s="27" t="s">
        <v>27</v>
      </c>
      <c r="C59" s="28"/>
      <c r="D59" s="29">
        <v>11</v>
      </c>
      <c r="E59" s="59">
        <v>45.77</v>
      </c>
      <c r="F59" s="36">
        <v>0.46</v>
      </c>
      <c r="G59" s="62">
        <f>ROUND((D59*E59*F59),2)-0.01</f>
        <v>231.59</v>
      </c>
    </row>
    <row r="60" spans="1:7" ht="15.75" x14ac:dyDescent="0.2">
      <c r="A60" s="21"/>
      <c r="B60" s="30" t="s">
        <v>28</v>
      </c>
      <c r="C60" s="23" t="s">
        <v>24</v>
      </c>
      <c r="D60" s="24">
        <v>11</v>
      </c>
      <c r="E60" s="23">
        <f>E47+E52+E56</f>
        <v>1310.91</v>
      </c>
      <c r="F60" s="38">
        <v>0.03</v>
      </c>
      <c r="G60" s="61">
        <f t="shared" si="2"/>
        <v>432.6</v>
      </c>
    </row>
    <row r="61" spans="1:7" ht="15.75" x14ac:dyDescent="0.2">
      <c r="A61" s="21">
        <v>7</v>
      </c>
      <c r="B61" s="31" t="s">
        <v>35</v>
      </c>
      <c r="C61" s="23" t="s">
        <v>24</v>
      </c>
      <c r="D61" s="24">
        <v>11</v>
      </c>
      <c r="E61" s="25">
        <f>E62+E63+E64</f>
        <v>418.39</v>
      </c>
      <c r="F61" s="35">
        <v>0.66</v>
      </c>
      <c r="G61" s="61">
        <f t="shared" si="2"/>
        <v>3037.51</v>
      </c>
    </row>
    <row r="62" spans="1:7" x14ac:dyDescent="0.2">
      <c r="A62" s="21"/>
      <c r="B62" s="27" t="s">
        <v>25</v>
      </c>
      <c r="C62" s="28"/>
      <c r="D62" s="34">
        <v>11</v>
      </c>
      <c r="E62" s="59">
        <v>46.93</v>
      </c>
      <c r="F62" s="36">
        <v>0.66</v>
      </c>
      <c r="G62" s="62">
        <f t="shared" si="2"/>
        <v>340.71</v>
      </c>
    </row>
    <row r="63" spans="1:7" x14ac:dyDescent="0.2">
      <c r="A63" s="21"/>
      <c r="B63" s="27" t="s">
        <v>26</v>
      </c>
      <c r="C63" s="28"/>
      <c r="D63" s="34">
        <v>11</v>
      </c>
      <c r="E63" s="59">
        <v>76.55</v>
      </c>
      <c r="F63" s="36">
        <v>0.66</v>
      </c>
      <c r="G63" s="62">
        <f t="shared" si="2"/>
        <v>555.75</v>
      </c>
    </row>
    <row r="64" spans="1:7" x14ac:dyDescent="0.2">
      <c r="A64" s="21"/>
      <c r="B64" s="27" t="s">
        <v>27</v>
      </c>
      <c r="C64" s="28"/>
      <c r="D64" s="34">
        <v>11</v>
      </c>
      <c r="E64" s="59">
        <v>294.91000000000003</v>
      </c>
      <c r="F64" s="36">
        <v>0.66</v>
      </c>
      <c r="G64" s="62">
        <f t="shared" si="2"/>
        <v>2141.0500000000002</v>
      </c>
    </row>
    <row r="65" spans="1:7" ht="15.75" x14ac:dyDescent="0.2">
      <c r="A65" s="21"/>
      <c r="B65" s="30" t="s">
        <v>28</v>
      </c>
      <c r="C65" s="23" t="s">
        <v>24</v>
      </c>
      <c r="D65" s="24">
        <v>11</v>
      </c>
      <c r="E65" s="25">
        <f>E61</f>
        <v>418.39</v>
      </c>
      <c r="F65" s="35">
        <v>0.03</v>
      </c>
      <c r="G65" s="61">
        <f t="shared" si="2"/>
        <v>138.07</v>
      </c>
    </row>
    <row r="66" spans="1:7" ht="15.75" x14ac:dyDescent="0.2">
      <c r="A66" s="21">
        <v>8</v>
      </c>
      <c r="B66" s="31" t="s">
        <v>36</v>
      </c>
      <c r="C66" s="23" t="s">
        <v>24</v>
      </c>
      <c r="D66" s="24">
        <v>11</v>
      </c>
      <c r="E66" s="23">
        <v>11.16</v>
      </c>
      <c r="F66" s="38">
        <v>1.1499999999999999</v>
      </c>
      <c r="G66" s="61">
        <f t="shared" si="2"/>
        <v>141.16999999999999</v>
      </c>
    </row>
    <row r="67" spans="1:7" x14ac:dyDescent="0.2">
      <c r="A67" s="21"/>
      <c r="B67" s="27" t="s">
        <v>25</v>
      </c>
      <c r="C67" s="28"/>
      <c r="D67" s="34">
        <v>11</v>
      </c>
      <c r="E67" s="36">
        <v>7.1400000000000006</v>
      </c>
      <c r="F67" s="39">
        <v>1.1499999999999999</v>
      </c>
      <c r="G67" s="62">
        <f t="shared" si="2"/>
        <v>90.32</v>
      </c>
    </row>
    <row r="68" spans="1:7" x14ac:dyDescent="0.2">
      <c r="A68" s="21"/>
      <c r="B68" s="27" t="s">
        <v>26</v>
      </c>
      <c r="C68" s="28"/>
      <c r="D68" s="34">
        <v>11</v>
      </c>
      <c r="E68" s="36">
        <v>4.0199999999999996</v>
      </c>
      <c r="F68" s="39">
        <v>1.1499999999999999</v>
      </c>
      <c r="G68" s="62">
        <f t="shared" si="2"/>
        <v>50.85</v>
      </c>
    </row>
    <row r="69" spans="1:7" x14ac:dyDescent="0.2">
      <c r="A69" s="21"/>
      <c r="B69" s="27" t="s">
        <v>27</v>
      </c>
      <c r="C69" s="28"/>
      <c r="D69" s="34">
        <v>11</v>
      </c>
      <c r="E69" s="36">
        <v>0</v>
      </c>
      <c r="F69" s="39">
        <v>1.1499999999999999</v>
      </c>
      <c r="G69" s="62">
        <f t="shared" si="2"/>
        <v>0</v>
      </c>
    </row>
    <row r="70" spans="1:7" ht="15.75" x14ac:dyDescent="0.2">
      <c r="A70" s="21"/>
      <c r="B70" s="30" t="s">
        <v>28</v>
      </c>
      <c r="C70" s="23" t="s">
        <v>24</v>
      </c>
      <c r="D70" s="24">
        <v>11</v>
      </c>
      <c r="E70" s="25">
        <v>11.16</v>
      </c>
      <c r="F70" s="35">
        <v>0.03</v>
      </c>
      <c r="G70" s="61">
        <f>ROUND((D70*E70*F70),2)</f>
        <v>3.68</v>
      </c>
    </row>
    <row r="71" spans="1:7" x14ac:dyDescent="0.2">
      <c r="A71" s="21">
        <v>9</v>
      </c>
      <c r="B71" s="31" t="s">
        <v>37</v>
      </c>
      <c r="C71" s="25" t="s">
        <v>38</v>
      </c>
      <c r="D71" s="24">
        <v>11</v>
      </c>
      <c r="E71" s="35">
        <f>E72+E73+E74+E75</f>
        <v>2829.47</v>
      </c>
      <c r="F71" s="35">
        <v>0.03</v>
      </c>
      <c r="G71" s="61">
        <f t="shared" si="2"/>
        <v>933.73</v>
      </c>
    </row>
    <row r="72" spans="1:7" x14ac:dyDescent="0.2">
      <c r="A72" s="21"/>
      <c r="B72" s="27" t="s">
        <v>25</v>
      </c>
      <c r="C72" s="25"/>
      <c r="D72" s="34">
        <v>11</v>
      </c>
      <c r="E72" s="36">
        <v>758.44</v>
      </c>
      <c r="F72" s="36">
        <v>0.03</v>
      </c>
      <c r="G72" s="62">
        <f t="shared" si="2"/>
        <v>250.29</v>
      </c>
    </row>
    <row r="73" spans="1:7" x14ac:dyDescent="0.2">
      <c r="A73" s="21"/>
      <c r="B73" s="27" t="s">
        <v>26</v>
      </c>
      <c r="C73" s="25"/>
      <c r="D73" s="34">
        <v>11</v>
      </c>
      <c r="E73" s="36">
        <v>1518.55</v>
      </c>
      <c r="F73" s="36">
        <v>0.03</v>
      </c>
      <c r="G73" s="62">
        <f t="shared" si="2"/>
        <v>501.12</v>
      </c>
    </row>
    <row r="74" spans="1:7" x14ac:dyDescent="0.2">
      <c r="A74" s="21"/>
      <c r="B74" s="27" t="s">
        <v>27</v>
      </c>
      <c r="C74" s="25"/>
      <c r="D74" s="34">
        <v>11</v>
      </c>
      <c r="E74" s="36">
        <v>60.48</v>
      </c>
      <c r="F74" s="36">
        <v>0.03</v>
      </c>
      <c r="G74" s="62">
        <f t="shared" si="2"/>
        <v>19.96</v>
      </c>
    </row>
    <row r="75" spans="1:7" x14ac:dyDescent="0.2">
      <c r="A75" s="21"/>
      <c r="B75" s="27" t="s">
        <v>88</v>
      </c>
      <c r="C75" s="23"/>
      <c r="D75" s="29">
        <v>11</v>
      </c>
      <c r="E75" s="39">
        <v>492</v>
      </c>
      <c r="F75" s="36">
        <v>0.03</v>
      </c>
      <c r="G75" s="62">
        <f>ROUND((D75*E75*F75),2)</f>
        <v>162.36000000000001</v>
      </c>
    </row>
    <row r="76" spans="1:7" ht="25.5" x14ac:dyDescent="0.2">
      <c r="A76" s="21">
        <v>10</v>
      </c>
      <c r="B76" s="31" t="s">
        <v>39</v>
      </c>
      <c r="C76" s="23" t="s">
        <v>24</v>
      </c>
      <c r="D76" s="24">
        <v>11</v>
      </c>
      <c r="E76" s="35">
        <f>E77+E78+E79+E80</f>
        <v>8910.36</v>
      </c>
      <c r="F76" s="35">
        <v>0.02</v>
      </c>
      <c r="G76" s="61">
        <f t="shared" si="2"/>
        <v>1960.28</v>
      </c>
    </row>
    <row r="77" spans="1:7" x14ac:dyDescent="0.2">
      <c r="A77" s="21"/>
      <c r="B77" s="27" t="s">
        <v>25</v>
      </c>
      <c r="C77" s="23"/>
      <c r="D77" s="34">
        <v>11</v>
      </c>
      <c r="E77" s="59">
        <v>1594.76</v>
      </c>
      <c r="F77" s="36">
        <v>0.02</v>
      </c>
      <c r="G77" s="62">
        <f t="shared" si="2"/>
        <v>350.85</v>
      </c>
    </row>
    <row r="78" spans="1:7" x14ac:dyDescent="0.2">
      <c r="A78" s="21"/>
      <c r="B78" s="27" t="s">
        <v>26</v>
      </c>
      <c r="C78" s="23"/>
      <c r="D78" s="34">
        <v>11</v>
      </c>
      <c r="E78" s="59">
        <v>3688.19</v>
      </c>
      <c r="F78" s="36">
        <v>0.02</v>
      </c>
      <c r="G78" s="62">
        <f>ROUND((D78*E78*F78),2)</f>
        <v>811.4</v>
      </c>
    </row>
    <row r="79" spans="1:7" x14ac:dyDescent="0.2">
      <c r="A79" s="21"/>
      <c r="B79" s="27" t="s">
        <v>27</v>
      </c>
      <c r="C79" s="23"/>
      <c r="D79" s="29">
        <v>11</v>
      </c>
      <c r="E79" s="28">
        <v>2996.09</v>
      </c>
      <c r="F79" s="36">
        <v>0.02</v>
      </c>
      <c r="G79" s="62">
        <f>ROUND((D79*E79*F79),2)</f>
        <v>659.14</v>
      </c>
    </row>
    <row r="80" spans="1:7" x14ac:dyDescent="0.2">
      <c r="A80" s="21"/>
      <c r="B80" s="27" t="s">
        <v>88</v>
      </c>
      <c r="C80" s="23"/>
      <c r="D80" s="29">
        <v>11</v>
      </c>
      <c r="E80" s="39">
        <v>631.32000000000005</v>
      </c>
      <c r="F80" s="36">
        <v>0.02</v>
      </c>
      <c r="G80" s="62">
        <f>ROUND((D80*E80*F80),2)</f>
        <v>138.88999999999999</v>
      </c>
    </row>
    <row r="81" spans="1:7" ht="25.5" x14ac:dyDescent="0.2">
      <c r="A81" s="21"/>
      <c r="B81" s="31" t="s">
        <v>40</v>
      </c>
      <c r="C81" s="23" t="s">
        <v>24</v>
      </c>
      <c r="D81" s="24">
        <v>3</v>
      </c>
      <c r="E81" s="25">
        <v>4655.07</v>
      </c>
      <c r="F81" s="35">
        <v>0.02</v>
      </c>
      <c r="G81" s="61">
        <f t="shared" ref="G81:G91" si="3">ROUND((D81*E81*F81),2)</f>
        <v>279.3</v>
      </c>
    </row>
    <row r="82" spans="1:7" ht="15.75" x14ac:dyDescent="0.2">
      <c r="A82" s="21">
        <v>11</v>
      </c>
      <c r="B82" s="30" t="s">
        <v>41</v>
      </c>
      <c r="C82" s="23" t="s">
        <v>24</v>
      </c>
      <c r="D82" s="24">
        <v>11</v>
      </c>
      <c r="E82" s="87">
        <f>E83+E84+E85+E86</f>
        <v>242.23000000000002</v>
      </c>
      <c r="F82" s="38">
        <v>0.7</v>
      </c>
      <c r="G82" s="61">
        <f t="shared" si="3"/>
        <v>1865.17</v>
      </c>
    </row>
    <row r="83" spans="1:7" x14ac:dyDescent="0.2">
      <c r="A83" s="21"/>
      <c r="B83" s="27" t="s">
        <v>25</v>
      </c>
      <c r="C83" s="23"/>
      <c r="D83" s="29">
        <v>11</v>
      </c>
      <c r="E83" s="39">
        <v>37.43</v>
      </c>
      <c r="F83" s="39">
        <v>0.7</v>
      </c>
      <c r="G83" s="62">
        <f t="shared" si="3"/>
        <v>288.20999999999998</v>
      </c>
    </row>
    <row r="84" spans="1:7" x14ac:dyDescent="0.2">
      <c r="A84" s="21"/>
      <c r="B84" s="27" t="s">
        <v>26</v>
      </c>
      <c r="C84" s="23"/>
      <c r="D84" s="29">
        <v>11</v>
      </c>
      <c r="E84" s="28">
        <v>124.19</v>
      </c>
      <c r="F84" s="39">
        <v>0.7</v>
      </c>
      <c r="G84" s="62">
        <f>ROUND((D84*E84*F84),2)-0.01</f>
        <v>956.25</v>
      </c>
    </row>
    <row r="85" spans="1:7" x14ac:dyDescent="0.2">
      <c r="A85" s="21"/>
      <c r="B85" s="27" t="s">
        <v>27</v>
      </c>
      <c r="C85" s="23"/>
      <c r="D85" s="29">
        <v>11</v>
      </c>
      <c r="E85" s="39">
        <v>24.56</v>
      </c>
      <c r="F85" s="39">
        <v>0.7</v>
      </c>
      <c r="G85" s="62">
        <f t="shared" si="3"/>
        <v>189.11</v>
      </c>
    </row>
    <row r="86" spans="1:7" x14ac:dyDescent="0.2">
      <c r="A86" s="21"/>
      <c r="B86" s="27" t="s">
        <v>88</v>
      </c>
      <c r="C86" s="23"/>
      <c r="D86" s="29">
        <v>11</v>
      </c>
      <c r="E86" s="39">
        <v>56.05</v>
      </c>
      <c r="F86" s="39">
        <v>0.7</v>
      </c>
      <c r="G86" s="62">
        <f t="shared" si="3"/>
        <v>431.59</v>
      </c>
    </row>
    <row r="87" spans="1:7" ht="15.75" x14ac:dyDescent="0.2">
      <c r="A87" s="21"/>
      <c r="B87" s="30" t="s">
        <v>28</v>
      </c>
      <c r="C87" s="23" t="s">
        <v>24</v>
      </c>
      <c r="D87" s="24">
        <v>11</v>
      </c>
      <c r="E87" s="23">
        <v>242.23</v>
      </c>
      <c r="F87" s="38">
        <v>0.03</v>
      </c>
      <c r="G87" s="61">
        <f t="shared" si="3"/>
        <v>79.94</v>
      </c>
    </row>
    <row r="88" spans="1:7" ht="15.75" x14ac:dyDescent="0.2">
      <c r="A88" s="21">
        <v>12</v>
      </c>
      <c r="B88" s="40" t="s">
        <v>42</v>
      </c>
      <c r="C88" s="23" t="s">
        <v>24</v>
      </c>
      <c r="D88" s="24">
        <v>11</v>
      </c>
      <c r="E88" s="23">
        <v>311</v>
      </c>
      <c r="F88" s="38">
        <v>0.36</v>
      </c>
      <c r="G88" s="61">
        <f t="shared" si="3"/>
        <v>1231.56</v>
      </c>
    </row>
    <row r="89" spans="1:7" x14ac:dyDescent="0.2">
      <c r="A89" s="21"/>
      <c r="B89" s="89"/>
      <c r="C89" s="90"/>
      <c r="D89" s="91"/>
      <c r="E89" s="90"/>
      <c r="F89" s="92"/>
      <c r="G89" s="93"/>
    </row>
    <row r="90" spans="1:7" x14ac:dyDescent="0.2">
      <c r="A90" s="21">
        <v>13</v>
      </c>
      <c r="B90" s="31" t="s">
        <v>43</v>
      </c>
      <c r="C90" s="25" t="s">
        <v>44</v>
      </c>
      <c r="D90" s="24">
        <v>30</v>
      </c>
      <c r="E90" s="23">
        <v>296</v>
      </c>
      <c r="F90" s="38">
        <v>0.27</v>
      </c>
      <c r="G90" s="61">
        <f t="shared" si="3"/>
        <v>2397.6</v>
      </c>
    </row>
    <row r="91" spans="1:7" ht="13.5" customHeight="1" x14ac:dyDescent="0.2">
      <c r="A91" s="21">
        <v>14</v>
      </c>
      <c r="B91" s="30" t="s">
        <v>45</v>
      </c>
      <c r="C91" s="23" t="s">
        <v>46</v>
      </c>
      <c r="D91" s="24">
        <v>1</v>
      </c>
      <c r="E91" s="38">
        <v>24.9</v>
      </c>
      <c r="F91" s="38">
        <v>63.8</v>
      </c>
      <c r="G91" s="61">
        <f t="shared" si="3"/>
        <v>1588.62</v>
      </c>
    </row>
    <row r="92" spans="1:7" x14ac:dyDescent="0.2">
      <c r="A92" s="21">
        <v>15</v>
      </c>
      <c r="B92" s="30" t="s">
        <v>47</v>
      </c>
      <c r="C92" s="23" t="s">
        <v>44</v>
      </c>
      <c r="D92" s="24">
        <v>1</v>
      </c>
      <c r="E92" s="60">
        <v>0</v>
      </c>
      <c r="F92" s="38">
        <v>31.9</v>
      </c>
      <c r="G92" s="61">
        <f t="shared" ref="G92:G106" si="4">ROUND((D92*E92*F92),2)</f>
        <v>0</v>
      </c>
    </row>
    <row r="93" spans="1:7" x14ac:dyDescent="0.2">
      <c r="A93" s="21"/>
      <c r="B93" s="30" t="s">
        <v>82</v>
      </c>
      <c r="C93" s="23" t="s">
        <v>49</v>
      </c>
      <c r="D93" s="24">
        <v>1</v>
      </c>
      <c r="E93" s="60">
        <v>0</v>
      </c>
      <c r="F93" s="38">
        <v>22.33</v>
      </c>
      <c r="G93" s="61">
        <f t="shared" si="4"/>
        <v>0</v>
      </c>
    </row>
    <row r="94" spans="1:7" x14ac:dyDescent="0.2">
      <c r="A94" s="21">
        <v>16</v>
      </c>
      <c r="B94" s="30" t="s">
        <v>48</v>
      </c>
      <c r="C94" s="23" t="s">
        <v>49</v>
      </c>
      <c r="D94" s="24">
        <v>1</v>
      </c>
      <c r="E94" s="111">
        <v>347</v>
      </c>
      <c r="F94" s="38">
        <v>7.06</v>
      </c>
      <c r="G94" s="61">
        <f t="shared" si="4"/>
        <v>2449.8200000000002</v>
      </c>
    </row>
    <row r="95" spans="1:7" hidden="1" x14ac:dyDescent="0.2">
      <c r="A95" s="21"/>
      <c r="B95" s="30"/>
      <c r="C95" s="25"/>
      <c r="D95" s="24"/>
      <c r="E95" s="108"/>
      <c r="F95" s="92"/>
      <c r="G95" s="93"/>
    </row>
    <row r="96" spans="1:7" hidden="1" x14ac:dyDescent="0.2">
      <c r="A96" s="21"/>
      <c r="B96" s="30"/>
      <c r="C96" s="25"/>
      <c r="D96" s="24"/>
      <c r="E96" s="108"/>
      <c r="F96" s="92"/>
      <c r="G96" s="93"/>
    </row>
    <row r="97" spans="1:9" hidden="1" x14ac:dyDescent="0.2">
      <c r="A97" s="21"/>
      <c r="B97" s="30"/>
      <c r="C97" s="25"/>
      <c r="D97" s="24"/>
      <c r="E97" s="108"/>
      <c r="F97" s="92"/>
      <c r="G97" s="93"/>
    </row>
    <row r="98" spans="1:9" x14ac:dyDescent="0.2">
      <c r="A98" s="21">
        <v>17</v>
      </c>
      <c r="B98" s="30" t="s">
        <v>50</v>
      </c>
      <c r="C98" s="23" t="s">
        <v>49</v>
      </c>
      <c r="D98" s="24">
        <v>1</v>
      </c>
      <c r="E98" s="38">
        <v>625</v>
      </c>
      <c r="F98" s="38">
        <v>22.97</v>
      </c>
      <c r="G98" s="61">
        <f t="shared" si="4"/>
        <v>14356.25</v>
      </c>
    </row>
    <row r="99" spans="1:9" x14ac:dyDescent="0.2">
      <c r="A99" s="21">
        <v>18</v>
      </c>
      <c r="B99" s="31" t="s">
        <v>81</v>
      </c>
      <c r="C99" s="23" t="s">
        <v>44</v>
      </c>
      <c r="D99" s="24">
        <v>0</v>
      </c>
      <c r="E99" s="60">
        <v>0</v>
      </c>
      <c r="F99" s="38">
        <v>34.450000000000003</v>
      </c>
      <c r="G99" s="61">
        <f t="shared" si="4"/>
        <v>0</v>
      </c>
    </row>
    <row r="100" spans="1:9" ht="25.5" x14ac:dyDescent="0.2">
      <c r="A100" s="21"/>
      <c r="B100" s="30" t="s">
        <v>87</v>
      </c>
      <c r="C100" s="23" t="s">
        <v>49</v>
      </c>
      <c r="D100" s="24">
        <v>0</v>
      </c>
      <c r="E100" s="60">
        <v>0</v>
      </c>
      <c r="F100" s="38">
        <v>22.33</v>
      </c>
      <c r="G100" s="61">
        <f t="shared" si="4"/>
        <v>0</v>
      </c>
    </row>
    <row r="101" spans="1:9" ht="15.75" x14ac:dyDescent="0.2">
      <c r="A101" s="80"/>
      <c r="B101" s="112" t="s">
        <v>86</v>
      </c>
      <c r="C101" s="72" t="s">
        <v>24</v>
      </c>
      <c r="D101" s="72">
        <v>0</v>
      </c>
      <c r="E101" s="113">
        <f>E102+E103+E104</f>
        <v>10.84</v>
      </c>
      <c r="F101" s="113">
        <v>121.15</v>
      </c>
      <c r="G101" s="72">
        <f t="shared" si="4"/>
        <v>0</v>
      </c>
    </row>
    <row r="102" spans="1:9" ht="15.75" x14ac:dyDescent="0.2">
      <c r="A102" s="21"/>
      <c r="B102" s="79" t="s">
        <v>25</v>
      </c>
      <c r="C102" s="94" t="s">
        <v>84</v>
      </c>
      <c r="D102" s="88">
        <v>0</v>
      </c>
      <c r="E102" s="39">
        <v>8.9499999999999993</v>
      </c>
      <c r="F102" s="95">
        <v>121.15</v>
      </c>
      <c r="G102" s="62">
        <f t="shared" si="4"/>
        <v>0</v>
      </c>
    </row>
    <row r="103" spans="1:9" ht="15.75" x14ac:dyDescent="0.2">
      <c r="A103" s="21"/>
      <c r="B103" s="79" t="s">
        <v>26</v>
      </c>
      <c r="C103" s="94" t="s">
        <v>84</v>
      </c>
      <c r="D103" s="88">
        <v>0</v>
      </c>
      <c r="E103" s="28">
        <v>1.89</v>
      </c>
      <c r="F103" s="95">
        <v>121.15</v>
      </c>
      <c r="G103" s="62">
        <f t="shared" si="4"/>
        <v>0</v>
      </c>
    </row>
    <row r="104" spans="1:9" ht="15.75" x14ac:dyDescent="0.2">
      <c r="A104" s="21"/>
      <c r="B104" s="79" t="s">
        <v>27</v>
      </c>
      <c r="C104" s="78" t="s">
        <v>84</v>
      </c>
      <c r="D104" s="84">
        <v>0</v>
      </c>
      <c r="E104" s="36">
        <v>0</v>
      </c>
      <c r="F104" s="95">
        <v>121.15</v>
      </c>
      <c r="G104" s="62">
        <f t="shared" si="4"/>
        <v>0</v>
      </c>
    </row>
    <row r="105" spans="1:9" x14ac:dyDescent="0.2">
      <c r="A105" s="21"/>
      <c r="B105" s="115" t="s">
        <v>91</v>
      </c>
      <c r="C105" s="78" t="s">
        <v>44</v>
      </c>
      <c r="D105" s="88">
        <v>0</v>
      </c>
      <c r="E105" s="39">
        <v>0</v>
      </c>
      <c r="F105" s="82">
        <v>1.28</v>
      </c>
      <c r="G105" s="62">
        <f t="shared" si="4"/>
        <v>0</v>
      </c>
    </row>
    <row r="106" spans="1:9" x14ac:dyDescent="0.2">
      <c r="A106" s="21"/>
      <c r="B106" s="115" t="s">
        <v>92</v>
      </c>
      <c r="C106" s="78" t="s">
        <v>93</v>
      </c>
      <c r="D106" s="88">
        <v>0</v>
      </c>
      <c r="E106" s="39">
        <v>0</v>
      </c>
      <c r="F106" s="82">
        <v>48.25</v>
      </c>
      <c r="G106" s="62">
        <f t="shared" si="4"/>
        <v>0</v>
      </c>
    </row>
    <row r="107" spans="1:9" x14ac:dyDescent="0.2">
      <c r="A107" s="21"/>
      <c r="B107" s="115"/>
      <c r="C107" s="23"/>
      <c r="D107" s="24"/>
      <c r="E107" s="60"/>
      <c r="F107" s="38"/>
      <c r="G107" s="61"/>
    </row>
    <row r="108" spans="1:9" x14ac:dyDescent="0.2">
      <c r="A108" s="41">
        <v>19</v>
      </c>
      <c r="B108" s="42" t="s">
        <v>51</v>
      </c>
      <c r="C108" s="43"/>
      <c r="D108" s="44"/>
      <c r="E108" s="43"/>
      <c r="F108" s="45"/>
      <c r="G108" s="63"/>
      <c r="H108" s="37"/>
      <c r="I108" s="37"/>
    </row>
    <row r="109" spans="1:9" ht="15.75" x14ac:dyDescent="0.2">
      <c r="A109" s="21">
        <v>20</v>
      </c>
      <c r="B109" s="31" t="s">
        <v>52</v>
      </c>
      <c r="C109" s="23" t="s">
        <v>24</v>
      </c>
      <c r="D109" s="24">
        <v>4</v>
      </c>
      <c r="E109" s="38">
        <f>E110+E111+E112</f>
        <v>2676</v>
      </c>
      <c r="F109" s="38">
        <v>0.46</v>
      </c>
      <c r="G109" s="61">
        <f>ROUND((D109*E109*F109),2)</f>
        <v>4923.84</v>
      </c>
      <c r="H109" s="37"/>
      <c r="I109" s="37"/>
    </row>
    <row r="110" spans="1:9" x14ac:dyDescent="0.2">
      <c r="A110" s="21"/>
      <c r="B110" s="27" t="s">
        <v>25</v>
      </c>
      <c r="C110" s="28"/>
      <c r="D110" s="24">
        <v>4</v>
      </c>
      <c r="E110" s="28">
        <v>1080.98</v>
      </c>
      <c r="F110" s="39">
        <v>0.46</v>
      </c>
      <c r="G110" s="62">
        <f>ROUND((D110*E110*F110),2)</f>
        <v>1989</v>
      </c>
      <c r="H110" s="37"/>
      <c r="I110" s="37"/>
    </row>
    <row r="111" spans="1:9" x14ac:dyDescent="0.2">
      <c r="A111" s="21"/>
      <c r="B111" s="27" t="s">
        <v>26</v>
      </c>
      <c r="C111" s="28"/>
      <c r="D111" s="29">
        <v>4</v>
      </c>
      <c r="E111" s="28">
        <v>1393.81</v>
      </c>
      <c r="F111" s="39">
        <v>0.46</v>
      </c>
      <c r="G111" s="62">
        <f>ROUND((D111*E111*F111),2)+0.01</f>
        <v>2564.6200000000003</v>
      </c>
      <c r="H111" s="37"/>
      <c r="I111" s="37"/>
    </row>
    <row r="112" spans="1:9" x14ac:dyDescent="0.2">
      <c r="A112" s="21"/>
      <c r="B112" s="27" t="s">
        <v>27</v>
      </c>
      <c r="C112" s="28"/>
      <c r="D112" s="29">
        <v>4</v>
      </c>
      <c r="E112" s="28">
        <v>201.21</v>
      </c>
      <c r="F112" s="39">
        <v>0.46</v>
      </c>
      <c r="G112" s="62">
        <f t="shared" ref="G112:G117" si="5">ROUND((D112*E112*F112),2)</f>
        <v>370.23</v>
      </c>
      <c r="H112" s="37"/>
      <c r="I112" s="37"/>
    </row>
    <row r="113" spans="1:9" x14ac:dyDescent="0.2">
      <c r="A113" s="21"/>
      <c r="B113" s="27"/>
      <c r="C113" s="28"/>
      <c r="D113" s="29"/>
      <c r="E113" s="28"/>
      <c r="F113" s="39"/>
      <c r="G113" s="62"/>
      <c r="H113" s="37"/>
      <c r="I113" s="37"/>
    </row>
    <row r="114" spans="1:9" ht="15.75" x14ac:dyDescent="0.2">
      <c r="A114" s="21"/>
      <c r="B114" s="30" t="s">
        <v>28</v>
      </c>
      <c r="C114" s="23" t="s">
        <v>24</v>
      </c>
      <c r="D114" s="24">
        <v>13</v>
      </c>
      <c r="E114" s="38">
        <f>E109</f>
        <v>2676</v>
      </c>
      <c r="F114" s="38">
        <v>0.03</v>
      </c>
      <c r="G114" s="61">
        <f t="shared" si="5"/>
        <v>1043.6400000000001</v>
      </c>
      <c r="H114" s="37"/>
      <c r="I114" s="37"/>
    </row>
    <row r="115" spans="1:9" ht="15.75" x14ac:dyDescent="0.2">
      <c r="A115" s="21">
        <v>21</v>
      </c>
      <c r="B115" s="31" t="s">
        <v>53</v>
      </c>
      <c r="C115" s="23" t="s">
        <v>24</v>
      </c>
      <c r="D115" s="24">
        <v>4</v>
      </c>
      <c r="E115" s="23">
        <v>204.73</v>
      </c>
      <c r="F115" s="38">
        <v>0.54</v>
      </c>
      <c r="G115" s="61">
        <f t="shared" si="5"/>
        <v>442.22</v>
      </c>
    </row>
    <row r="116" spans="1:9" x14ac:dyDescent="0.2">
      <c r="A116" s="21"/>
      <c r="B116" s="27" t="s">
        <v>25</v>
      </c>
      <c r="C116" s="28"/>
      <c r="D116" s="29">
        <v>4</v>
      </c>
      <c r="E116" s="28">
        <v>99.86</v>
      </c>
      <c r="F116" s="39">
        <v>0.54</v>
      </c>
      <c r="G116" s="62">
        <f t="shared" si="5"/>
        <v>215.7</v>
      </c>
    </row>
    <row r="117" spans="1:9" x14ac:dyDescent="0.2">
      <c r="A117" s="21"/>
      <c r="B117" s="27" t="s">
        <v>26</v>
      </c>
      <c r="C117" s="28"/>
      <c r="D117" s="29">
        <v>4</v>
      </c>
      <c r="E117" s="28">
        <v>24.12</v>
      </c>
      <c r="F117" s="39">
        <v>0.54</v>
      </c>
      <c r="G117" s="62">
        <f t="shared" si="5"/>
        <v>52.1</v>
      </c>
    </row>
    <row r="118" spans="1:9" x14ac:dyDescent="0.2">
      <c r="A118" s="21"/>
      <c r="B118" s="27" t="s">
        <v>27</v>
      </c>
      <c r="C118" s="28"/>
      <c r="D118" s="29">
        <v>4</v>
      </c>
      <c r="E118" s="28">
        <v>80.75</v>
      </c>
      <c r="F118" s="39">
        <v>0.54</v>
      </c>
      <c r="G118" s="62">
        <f>ROUND((D118*E118*F118),2)-0.01</f>
        <v>174.41</v>
      </c>
    </row>
    <row r="119" spans="1:9" x14ac:dyDescent="0.2">
      <c r="A119" s="21"/>
      <c r="B119" s="27"/>
      <c r="C119" s="28"/>
      <c r="D119" s="29"/>
      <c r="E119" s="28"/>
      <c r="F119" s="39"/>
      <c r="G119" s="62"/>
    </row>
    <row r="120" spans="1:9" ht="15.75" x14ac:dyDescent="0.2">
      <c r="A120" s="21"/>
      <c r="B120" s="30" t="s">
        <v>28</v>
      </c>
      <c r="C120" s="23" t="s">
        <v>24</v>
      </c>
      <c r="D120" s="24">
        <v>13</v>
      </c>
      <c r="E120" s="23">
        <v>204.73</v>
      </c>
      <c r="F120" s="38">
        <v>0.03</v>
      </c>
      <c r="G120" s="61">
        <f t="shared" ref="G120:G150" si="6">ROUND((D120*E120*F120),2)</f>
        <v>79.84</v>
      </c>
    </row>
    <row r="121" spans="1:9" ht="25.5" x14ac:dyDescent="0.2">
      <c r="A121" s="21">
        <v>22</v>
      </c>
      <c r="B121" s="46" t="s">
        <v>54</v>
      </c>
      <c r="C121" s="23" t="s">
        <v>24</v>
      </c>
      <c r="D121" s="24">
        <v>4</v>
      </c>
      <c r="E121" s="23">
        <v>122.76</v>
      </c>
      <c r="F121" s="38">
        <v>0.54</v>
      </c>
      <c r="G121" s="61">
        <f t="shared" si="6"/>
        <v>265.16000000000003</v>
      </c>
    </row>
    <row r="122" spans="1:9" x14ac:dyDescent="0.2">
      <c r="A122" s="21"/>
      <c r="B122" s="27" t="s">
        <v>25</v>
      </c>
      <c r="C122" s="28"/>
      <c r="D122" s="29">
        <v>4</v>
      </c>
      <c r="E122" s="28">
        <v>55.11</v>
      </c>
      <c r="F122" s="39">
        <v>0.54</v>
      </c>
      <c r="G122" s="62">
        <f t="shared" si="6"/>
        <v>119.04</v>
      </c>
    </row>
    <row r="123" spans="1:9" x14ac:dyDescent="0.2">
      <c r="A123" s="21"/>
      <c r="B123" s="27" t="s">
        <v>26</v>
      </c>
      <c r="C123" s="28"/>
      <c r="D123" s="29">
        <v>4</v>
      </c>
      <c r="E123" s="28">
        <v>12.39</v>
      </c>
      <c r="F123" s="39">
        <v>0.54</v>
      </c>
      <c r="G123" s="62">
        <f t="shared" si="6"/>
        <v>26.76</v>
      </c>
    </row>
    <row r="124" spans="1:9" x14ac:dyDescent="0.2">
      <c r="A124" s="21"/>
      <c r="B124" s="27" t="s">
        <v>27</v>
      </c>
      <c r="C124" s="28"/>
      <c r="D124" s="29">
        <v>4</v>
      </c>
      <c r="E124" s="28">
        <v>55.26</v>
      </c>
      <c r="F124" s="39">
        <v>0.54</v>
      </c>
      <c r="G124" s="62">
        <f t="shared" si="6"/>
        <v>119.36</v>
      </c>
    </row>
    <row r="125" spans="1:9" ht="15.75" x14ac:dyDescent="0.2">
      <c r="A125" s="21"/>
      <c r="B125" s="30" t="s">
        <v>28</v>
      </c>
      <c r="C125" s="23" t="s">
        <v>24</v>
      </c>
      <c r="D125" s="24">
        <v>13</v>
      </c>
      <c r="E125" s="23">
        <v>122.76</v>
      </c>
      <c r="F125" s="38">
        <v>0.03</v>
      </c>
      <c r="G125" s="61">
        <f t="shared" si="6"/>
        <v>47.88</v>
      </c>
    </row>
    <row r="126" spans="1:9" ht="15.75" x14ac:dyDescent="0.2">
      <c r="A126" s="21">
        <v>23</v>
      </c>
      <c r="B126" s="31" t="s">
        <v>55</v>
      </c>
      <c r="C126" s="23" t="s">
        <v>24</v>
      </c>
      <c r="D126" s="24">
        <v>4</v>
      </c>
      <c r="E126" s="38">
        <f>E127+E128+E129</f>
        <v>2841.69</v>
      </c>
      <c r="F126" s="38">
        <v>0.36</v>
      </c>
      <c r="G126" s="61">
        <f t="shared" si="6"/>
        <v>4092.03</v>
      </c>
    </row>
    <row r="127" spans="1:9" x14ac:dyDescent="0.2">
      <c r="A127" s="21"/>
      <c r="B127" s="27" t="s">
        <v>25</v>
      </c>
      <c r="C127" s="28"/>
      <c r="D127" s="29">
        <v>4</v>
      </c>
      <c r="E127" s="39">
        <v>934.35</v>
      </c>
      <c r="F127" s="39">
        <v>0.36</v>
      </c>
      <c r="G127" s="62">
        <f t="shared" si="6"/>
        <v>1345.46</v>
      </c>
    </row>
    <row r="128" spans="1:9" x14ac:dyDescent="0.2">
      <c r="A128" s="21"/>
      <c r="B128" s="27" t="s">
        <v>26</v>
      </c>
      <c r="C128" s="28"/>
      <c r="D128" s="29">
        <v>4</v>
      </c>
      <c r="E128" s="39">
        <v>1701.5</v>
      </c>
      <c r="F128" s="39">
        <v>0.36</v>
      </c>
      <c r="G128" s="62">
        <f t="shared" si="6"/>
        <v>2450.16</v>
      </c>
    </row>
    <row r="129" spans="1:7" x14ac:dyDescent="0.2">
      <c r="A129" s="21"/>
      <c r="B129" s="27" t="s">
        <v>27</v>
      </c>
      <c r="C129" s="28"/>
      <c r="D129" s="29">
        <v>4</v>
      </c>
      <c r="E129" s="39">
        <v>205.84</v>
      </c>
      <c r="F129" s="39">
        <v>0.36</v>
      </c>
      <c r="G129" s="62">
        <f>ROUND((D129*E129*F129),2)-0.01</f>
        <v>296.40000000000003</v>
      </c>
    </row>
    <row r="130" spans="1:7" ht="15.75" x14ac:dyDescent="0.2">
      <c r="A130" s="21"/>
      <c r="B130" s="30" t="s">
        <v>28</v>
      </c>
      <c r="C130" s="23" t="s">
        <v>24</v>
      </c>
      <c r="D130" s="24">
        <v>13</v>
      </c>
      <c r="E130" s="38">
        <f>E126</f>
        <v>2841.69</v>
      </c>
      <c r="F130" s="38">
        <v>0.03</v>
      </c>
      <c r="G130" s="61">
        <f t="shared" si="6"/>
        <v>1108.26</v>
      </c>
    </row>
    <row r="131" spans="1:7" ht="15.75" x14ac:dyDescent="0.2">
      <c r="A131" s="21">
        <v>24</v>
      </c>
      <c r="B131" s="31" t="s">
        <v>56</v>
      </c>
      <c r="C131" s="23" t="s">
        <v>24</v>
      </c>
      <c r="D131" s="24">
        <v>4</v>
      </c>
      <c r="E131" s="38">
        <v>18.27</v>
      </c>
      <c r="F131" s="38">
        <v>0.02</v>
      </c>
      <c r="G131" s="61">
        <f t="shared" si="6"/>
        <v>1.46</v>
      </c>
    </row>
    <row r="132" spans="1:7" x14ac:dyDescent="0.2">
      <c r="A132" s="21"/>
      <c r="B132" s="27" t="s">
        <v>25</v>
      </c>
      <c r="C132" s="28"/>
      <c r="D132" s="29">
        <v>4</v>
      </c>
      <c r="E132" s="39">
        <v>18.27</v>
      </c>
      <c r="F132" s="39">
        <v>0.02</v>
      </c>
      <c r="G132" s="62">
        <f t="shared" si="6"/>
        <v>1.46</v>
      </c>
    </row>
    <row r="133" spans="1:7" x14ac:dyDescent="0.2">
      <c r="A133" s="21"/>
      <c r="B133" s="27" t="s">
        <v>26</v>
      </c>
      <c r="C133" s="28"/>
      <c r="D133" s="29">
        <v>4</v>
      </c>
      <c r="E133" s="39">
        <v>0</v>
      </c>
      <c r="F133" s="39">
        <v>0.02</v>
      </c>
      <c r="G133" s="62">
        <f t="shared" si="6"/>
        <v>0</v>
      </c>
    </row>
    <row r="134" spans="1:7" x14ac:dyDescent="0.2">
      <c r="A134" s="21"/>
      <c r="B134" s="27" t="s">
        <v>27</v>
      </c>
      <c r="C134" s="28"/>
      <c r="D134" s="29">
        <v>4</v>
      </c>
      <c r="E134" s="39">
        <v>0</v>
      </c>
      <c r="F134" s="39">
        <v>0.02</v>
      </c>
      <c r="G134" s="62">
        <f t="shared" si="6"/>
        <v>0</v>
      </c>
    </row>
    <row r="135" spans="1:7" ht="15.75" x14ac:dyDescent="0.2">
      <c r="A135" s="21"/>
      <c r="B135" s="30" t="s">
        <v>28</v>
      </c>
      <c r="C135" s="23" t="s">
        <v>24</v>
      </c>
      <c r="D135" s="24">
        <v>13</v>
      </c>
      <c r="E135" s="38">
        <v>18.27</v>
      </c>
      <c r="F135" s="38">
        <v>0.03</v>
      </c>
      <c r="G135" s="61">
        <f t="shared" si="6"/>
        <v>7.13</v>
      </c>
    </row>
    <row r="136" spans="1:7" ht="15.75" x14ac:dyDescent="0.2">
      <c r="A136" s="21">
        <v>25</v>
      </c>
      <c r="B136" s="31" t="s">
        <v>57</v>
      </c>
      <c r="C136" s="23" t="s">
        <v>24</v>
      </c>
      <c r="D136" s="24">
        <v>4</v>
      </c>
      <c r="E136" s="38">
        <f>E137+E138+E139</f>
        <v>574.16</v>
      </c>
      <c r="F136" s="38">
        <v>0.66</v>
      </c>
      <c r="G136" s="61">
        <f t="shared" si="6"/>
        <v>1515.78</v>
      </c>
    </row>
    <row r="137" spans="1:7" x14ac:dyDescent="0.2">
      <c r="A137" s="21"/>
      <c r="B137" s="27" t="s">
        <v>25</v>
      </c>
      <c r="C137" s="23"/>
      <c r="D137" s="29">
        <v>4</v>
      </c>
      <c r="E137" s="39">
        <v>196.49</v>
      </c>
      <c r="F137" s="39">
        <v>0.66</v>
      </c>
      <c r="G137" s="62">
        <f t="shared" si="6"/>
        <v>518.73</v>
      </c>
    </row>
    <row r="138" spans="1:7" x14ac:dyDescent="0.2">
      <c r="A138" s="21"/>
      <c r="B138" s="27" t="s">
        <v>26</v>
      </c>
      <c r="C138" s="23"/>
      <c r="D138" s="29">
        <v>4</v>
      </c>
      <c r="E138" s="39">
        <v>268.62</v>
      </c>
      <c r="F138" s="39">
        <v>0.66</v>
      </c>
      <c r="G138" s="62">
        <f t="shared" si="6"/>
        <v>709.16</v>
      </c>
    </row>
    <row r="139" spans="1:7" x14ac:dyDescent="0.2">
      <c r="A139" s="21"/>
      <c r="B139" s="27" t="s">
        <v>27</v>
      </c>
      <c r="C139" s="23"/>
      <c r="D139" s="29">
        <v>4</v>
      </c>
      <c r="E139" s="39">
        <v>109.05</v>
      </c>
      <c r="F139" s="39">
        <v>0.66</v>
      </c>
      <c r="G139" s="62">
        <f t="shared" si="6"/>
        <v>287.89</v>
      </c>
    </row>
    <row r="140" spans="1:7" x14ac:dyDescent="0.2">
      <c r="A140" s="21"/>
      <c r="B140" s="27"/>
      <c r="C140" s="23"/>
      <c r="D140" s="29"/>
      <c r="E140" s="39"/>
      <c r="F140" s="39"/>
      <c r="G140" s="62"/>
    </row>
    <row r="141" spans="1:7" ht="15.75" x14ac:dyDescent="0.2">
      <c r="A141" s="21"/>
      <c r="B141" s="30" t="s">
        <v>28</v>
      </c>
      <c r="C141" s="23" t="s">
        <v>24</v>
      </c>
      <c r="D141" s="24">
        <v>13</v>
      </c>
      <c r="E141" s="38">
        <f>E136</f>
        <v>574.16</v>
      </c>
      <c r="F141" s="38">
        <v>0.03</v>
      </c>
      <c r="G141" s="61">
        <f t="shared" si="6"/>
        <v>223.92</v>
      </c>
    </row>
    <row r="142" spans="1:7" ht="15.75" x14ac:dyDescent="0.2">
      <c r="A142" s="21">
        <v>26</v>
      </c>
      <c r="B142" s="31" t="s">
        <v>58</v>
      </c>
      <c r="C142" s="23" t="s">
        <v>24</v>
      </c>
      <c r="D142" s="24">
        <v>11</v>
      </c>
      <c r="E142" s="38">
        <v>1281.96</v>
      </c>
      <c r="F142" s="38">
        <v>0.02</v>
      </c>
      <c r="G142" s="61">
        <f t="shared" si="6"/>
        <v>282.02999999999997</v>
      </c>
    </row>
    <row r="143" spans="1:7" x14ac:dyDescent="0.2">
      <c r="A143" s="21"/>
      <c r="B143" s="27" t="s">
        <v>25</v>
      </c>
      <c r="C143" s="23"/>
      <c r="D143" s="29">
        <v>11</v>
      </c>
      <c r="E143" s="39">
        <v>526.53</v>
      </c>
      <c r="F143" s="39">
        <v>0.02</v>
      </c>
      <c r="G143" s="62">
        <f t="shared" si="6"/>
        <v>115.84</v>
      </c>
    </row>
    <row r="144" spans="1:7" x14ac:dyDescent="0.2">
      <c r="A144" s="21"/>
      <c r="B144" s="27" t="s">
        <v>26</v>
      </c>
      <c r="C144" s="23"/>
      <c r="D144" s="29">
        <v>11</v>
      </c>
      <c r="E144" s="39">
        <v>714.65</v>
      </c>
      <c r="F144" s="39">
        <v>0.02</v>
      </c>
      <c r="G144" s="62">
        <f>ROUND((D144*E144*F144),2)</f>
        <v>157.22</v>
      </c>
    </row>
    <row r="145" spans="1:8" x14ac:dyDescent="0.2">
      <c r="A145" s="21"/>
      <c r="B145" s="27" t="s">
        <v>27</v>
      </c>
      <c r="C145" s="23"/>
      <c r="D145" s="29">
        <v>11</v>
      </c>
      <c r="E145" s="39">
        <v>40.78</v>
      </c>
      <c r="F145" s="39">
        <v>0.02</v>
      </c>
      <c r="G145" s="62">
        <f>ROUND((D145*E145*F145),2)-0.01</f>
        <v>8.9600000000000009</v>
      </c>
    </row>
    <row r="146" spans="1:8" x14ac:dyDescent="0.2">
      <c r="A146" s="21"/>
      <c r="B146" s="30" t="s">
        <v>82</v>
      </c>
      <c r="C146" s="23" t="s">
        <v>49</v>
      </c>
      <c r="D146" s="24">
        <v>0</v>
      </c>
      <c r="E146" s="38">
        <v>0</v>
      </c>
      <c r="F146" s="38">
        <v>22.33</v>
      </c>
      <c r="G146" s="61">
        <f t="shared" si="6"/>
        <v>0</v>
      </c>
    </row>
    <row r="147" spans="1:8" ht="25.5" x14ac:dyDescent="0.2">
      <c r="A147" s="21">
        <v>27</v>
      </c>
      <c r="B147" s="31" t="s">
        <v>59</v>
      </c>
      <c r="C147" s="23" t="s">
        <v>24</v>
      </c>
      <c r="D147" s="24">
        <v>9</v>
      </c>
      <c r="E147" s="38">
        <v>18220.91</v>
      </c>
      <c r="F147" s="38">
        <v>0.02</v>
      </c>
      <c r="G147" s="61">
        <f t="shared" si="6"/>
        <v>3279.76</v>
      </c>
    </row>
    <row r="148" spans="1:8" x14ac:dyDescent="0.2">
      <c r="A148" s="21"/>
      <c r="B148" s="27" t="s">
        <v>25</v>
      </c>
      <c r="C148" s="28"/>
      <c r="D148" s="29">
        <v>9</v>
      </c>
      <c r="E148" s="39">
        <v>4557.07</v>
      </c>
      <c r="F148" s="39">
        <v>0.02</v>
      </c>
      <c r="G148" s="62">
        <f t="shared" si="6"/>
        <v>820.27</v>
      </c>
    </row>
    <row r="149" spans="1:8" x14ac:dyDescent="0.2">
      <c r="A149" s="21"/>
      <c r="B149" s="27" t="s">
        <v>26</v>
      </c>
      <c r="C149" s="28"/>
      <c r="D149" s="29">
        <v>9</v>
      </c>
      <c r="E149" s="39">
        <v>12640.2</v>
      </c>
      <c r="F149" s="39">
        <v>0.02</v>
      </c>
      <c r="G149" s="62">
        <f>ROUND((D149*E149*F149),2)+0.01</f>
        <v>2275.25</v>
      </c>
    </row>
    <row r="150" spans="1:8" x14ac:dyDescent="0.2">
      <c r="A150" s="21"/>
      <c r="B150" s="27" t="s">
        <v>27</v>
      </c>
      <c r="C150" s="28"/>
      <c r="D150" s="29">
        <v>9</v>
      </c>
      <c r="E150" s="39">
        <v>1023.64</v>
      </c>
      <c r="F150" s="39">
        <v>0.02</v>
      </c>
      <c r="G150" s="62">
        <f t="shared" si="6"/>
        <v>184.26</v>
      </c>
    </row>
    <row r="151" spans="1:8" x14ac:dyDescent="0.2">
      <c r="A151" s="21"/>
      <c r="B151" s="27"/>
      <c r="C151" s="28"/>
      <c r="D151" s="29"/>
      <c r="E151" s="39"/>
      <c r="F151" s="39"/>
      <c r="G151" s="62"/>
    </row>
    <row r="152" spans="1:8" ht="15.75" x14ac:dyDescent="0.2">
      <c r="A152" s="21">
        <v>28</v>
      </c>
      <c r="B152" s="32" t="s">
        <v>60</v>
      </c>
      <c r="C152" s="23" t="s">
        <v>24</v>
      </c>
      <c r="D152" s="24">
        <v>4</v>
      </c>
      <c r="E152" s="23">
        <v>43.31</v>
      </c>
      <c r="F152" s="38">
        <v>1.1499999999999999</v>
      </c>
      <c r="G152" s="61">
        <f>ROUND((D152*E152*F152),2)</f>
        <v>199.23</v>
      </c>
    </row>
    <row r="153" spans="1:8" x14ac:dyDescent="0.2">
      <c r="A153" s="21"/>
      <c r="B153" s="27" t="s">
        <v>25</v>
      </c>
      <c r="C153" s="28"/>
      <c r="D153" s="29">
        <v>4</v>
      </c>
      <c r="E153" s="28">
        <v>10.050000000000001</v>
      </c>
      <c r="F153" s="39">
        <v>1.1499999999999999</v>
      </c>
      <c r="G153" s="62">
        <f>ROUND((D153*E153*F153),2)</f>
        <v>46.23</v>
      </c>
    </row>
    <row r="154" spans="1:8" x14ac:dyDescent="0.2">
      <c r="A154" s="21"/>
      <c r="B154" s="27" t="s">
        <v>26</v>
      </c>
      <c r="C154" s="28"/>
      <c r="D154" s="29">
        <v>4</v>
      </c>
      <c r="E154" s="28">
        <v>32.840000000000003</v>
      </c>
      <c r="F154" s="39">
        <v>1.1499999999999999</v>
      </c>
      <c r="G154" s="62">
        <f>ROUND((D154*E154*F154),2)</f>
        <v>151.06</v>
      </c>
    </row>
    <row r="155" spans="1:8" x14ac:dyDescent="0.2">
      <c r="A155" s="21"/>
      <c r="B155" s="27" t="s">
        <v>27</v>
      </c>
      <c r="C155" s="28"/>
      <c r="D155" s="29">
        <v>4</v>
      </c>
      <c r="E155" s="28">
        <v>0.42</v>
      </c>
      <c r="F155" s="39">
        <v>1.1499999999999999</v>
      </c>
      <c r="G155" s="62">
        <f>ROUND((D155*E155*F155),2)</f>
        <v>1.93</v>
      </c>
    </row>
    <row r="156" spans="1:8" x14ac:dyDescent="0.2">
      <c r="A156" s="21"/>
      <c r="B156" s="27"/>
      <c r="C156" s="28"/>
      <c r="D156" s="29"/>
      <c r="E156" s="28"/>
      <c r="F156" s="39"/>
      <c r="G156" s="62"/>
      <c r="H156" s="6"/>
    </row>
    <row r="157" spans="1:8" ht="15.75" x14ac:dyDescent="0.2">
      <c r="A157" s="21">
        <v>29</v>
      </c>
      <c r="B157" s="31" t="s">
        <v>61</v>
      </c>
      <c r="C157" s="25" t="s">
        <v>83</v>
      </c>
      <c r="D157" s="33">
        <v>11</v>
      </c>
      <c r="E157" s="35">
        <f>E158+E159+E160</f>
        <v>42.800000000000004</v>
      </c>
      <c r="F157" s="35">
        <v>4.01</v>
      </c>
      <c r="G157" s="86">
        <f t="shared" ref="G157:G164" si="7">ROUND((D157*E157*F157),2)</f>
        <v>1887.91</v>
      </c>
    </row>
    <row r="158" spans="1:8" ht="12" customHeight="1" x14ac:dyDescent="0.2">
      <c r="A158" s="21"/>
      <c r="B158" s="27" t="s">
        <v>25</v>
      </c>
      <c r="C158" s="59"/>
      <c r="D158" s="34">
        <v>11</v>
      </c>
      <c r="E158" s="36">
        <v>8.16</v>
      </c>
      <c r="F158" s="36">
        <v>4.01</v>
      </c>
      <c r="G158" s="83">
        <f t="shared" si="7"/>
        <v>359.94</v>
      </c>
    </row>
    <row r="159" spans="1:8" x14ac:dyDescent="0.2">
      <c r="A159" s="21"/>
      <c r="B159" s="27" t="s">
        <v>26</v>
      </c>
      <c r="C159" s="59"/>
      <c r="D159" s="34">
        <v>11</v>
      </c>
      <c r="E159" s="36">
        <v>26.54</v>
      </c>
      <c r="F159" s="36">
        <v>4.01</v>
      </c>
      <c r="G159" s="83">
        <f t="shared" si="7"/>
        <v>1170.68</v>
      </c>
    </row>
    <row r="160" spans="1:8" x14ac:dyDescent="0.2">
      <c r="A160" s="21"/>
      <c r="B160" s="27" t="s">
        <v>27</v>
      </c>
      <c r="C160" s="59"/>
      <c r="D160" s="34">
        <v>11</v>
      </c>
      <c r="E160" s="36">
        <v>8.1</v>
      </c>
      <c r="F160" s="36">
        <v>4.01</v>
      </c>
      <c r="G160" s="83">
        <f t="shared" si="7"/>
        <v>357.29</v>
      </c>
    </row>
    <row r="161" spans="1:7" ht="15.75" x14ac:dyDescent="0.2">
      <c r="A161" s="21">
        <v>31</v>
      </c>
      <c r="B161" s="30" t="s">
        <v>62</v>
      </c>
      <c r="C161" s="23" t="s">
        <v>24</v>
      </c>
      <c r="D161" s="24">
        <v>0</v>
      </c>
      <c r="E161" s="116">
        <v>0</v>
      </c>
      <c r="F161" s="38">
        <v>1.31</v>
      </c>
      <c r="G161" s="61">
        <f>ROUND((D161*E161*F161),2)</f>
        <v>0</v>
      </c>
    </row>
    <row r="162" spans="1:7" x14ac:dyDescent="0.2">
      <c r="A162" s="21">
        <v>32</v>
      </c>
      <c r="B162" s="31" t="s">
        <v>63</v>
      </c>
      <c r="C162" s="25" t="s">
        <v>46</v>
      </c>
      <c r="D162" s="110">
        <v>0</v>
      </c>
      <c r="E162" s="77">
        <v>0</v>
      </c>
      <c r="F162" s="109">
        <v>2.82</v>
      </c>
      <c r="G162" s="61">
        <f>ROUND((D162*E162*F162),2)</f>
        <v>0</v>
      </c>
    </row>
    <row r="163" spans="1:7" x14ac:dyDescent="0.2">
      <c r="A163" s="21">
        <v>33</v>
      </c>
      <c r="B163" s="30" t="s">
        <v>64</v>
      </c>
      <c r="C163" s="23" t="s">
        <v>65</v>
      </c>
      <c r="D163" s="24">
        <v>0</v>
      </c>
      <c r="E163" s="60">
        <v>0</v>
      </c>
      <c r="F163" s="38">
        <v>22.33</v>
      </c>
      <c r="G163" s="61">
        <f>ROUND((D163*E163*F163),2)</f>
        <v>0</v>
      </c>
    </row>
    <row r="164" spans="1:7" x14ac:dyDescent="0.2">
      <c r="A164" s="21"/>
      <c r="B164" s="30" t="s">
        <v>66</v>
      </c>
      <c r="C164" s="25" t="s">
        <v>49</v>
      </c>
      <c r="D164" s="24">
        <v>1</v>
      </c>
      <c r="E164" s="60">
        <v>1186</v>
      </c>
      <c r="F164" s="38">
        <v>14.36</v>
      </c>
      <c r="G164" s="61">
        <f t="shared" si="7"/>
        <v>17030.96</v>
      </c>
    </row>
    <row r="165" spans="1:7" x14ac:dyDescent="0.2">
      <c r="A165" s="21">
        <v>30</v>
      </c>
      <c r="B165" s="71" t="s">
        <v>73</v>
      </c>
      <c r="C165" s="72"/>
      <c r="D165" s="73"/>
      <c r="E165" s="74"/>
      <c r="F165" s="74"/>
      <c r="G165" s="75"/>
    </row>
    <row r="166" spans="1:7" x14ac:dyDescent="0.2">
      <c r="A166" s="21"/>
      <c r="B166" s="30" t="s">
        <v>74</v>
      </c>
      <c r="C166" s="77" t="s">
        <v>38</v>
      </c>
      <c r="D166" s="29">
        <v>0</v>
      </c>
      <c r="E166" s="39">
        <v>8910.36</v>
      </c>
      <c r="F166" s="39">
        <v>0.56000000000000005</v>
      </c>
      <c r="G166" s="62">
        <f t="shared" ref="G166:G174" si="8">ROUND((D166*E166*F166),2)</f>
        <v>0</v>
      </c>
    </row>
    <row r="167" spans="1:7" x14ac:dyDescent="0.2">
      <c r="A167" s="21"/>
      <c r="B167" s="30" t="s">
        <v>75</v>
      </c>
      <c r="C167" s="77" t="s">
        <v>38</v>
      </c>
      <c r="D167" s="29">
        <v>0</v>
      </c>
      <c r="E167" s="39">
        <v>2829.47</v>
      </c>
      <c r="F167" s="39">
        <v>0.56000000000000005</v>
      </c>
      <c r="G167" s="62">
        <f t="shared" si="8"/>
        <v>0</v>
      </c>
    </row>
    <row r="168" spans="1:7" x14ac:dyDescent="0.2">
      <c r="A168" s="21"/>
      <c r="B168" s="30" t="s">
        <v>76</v>
      </c>
      <c r="C168" s="77" t="s">
        <v>38</v>
      </c>
      <c r="D168" s="29">
        <v>0</v>
      </c>
      <c r="E168" s="39">
        <f>E166+E167</f>
        <v>11739.83</v>
      </c>
      <c r="F168" s="39">
        <v>0.19</v>
      </c>
      <c r="G168" s="62">
        <f t="shared" si="8"/>
        <v>0</v>
      </c>
    </row>
    <row r="169" spans="1:7" x14ac:dyDescent="0.2">
      <c r="A169" s="21"/>
      <c r="B169" s="30" t="s">
        <v>77</v>
      </c>
      <c r="C169" s="77" t="s">
        <v>38</v>
      </c>
      <c r="D169" s="29">
        <v>0</v>
      </c>
      <c r="E169" s="39">
        <v>18220.91</v>
      </c>
      <c r="F169" s="85">
        <v>0.56000000000000005</v>
      </c>
      <c r="G169" s="62">
        <f t="shared" si="8"/>
        <v>0</v>
      </c>
    </row>
    <row r="170" spans="1:7" x14ac:dyDescent="0.2">
      <c r="A170" s="21"/>
      <c r="B170" s="30" t="s">
        <v>80</v>
      </c>
      <c r="C170" s="77" t="s">
        <v>38</v>
      </c>
      <c r="D170" s="29">
        <v>0</v>
      </c>
      <c r="E170" s="39">
        <v>4655.07</v>
      </c>
      <c r="F170" s="39">
        <v>0.56000000000000005</v>
      </c>
      <c r="G170" s="62">
        <f t="shared" si="8"/>
        <v>0</v>
      </c>
    </row>
    <row r="171" spans="1:7" x14ac:dyDescent="0.2">
      <c r="A171" s="21"/>
      <c r="B171" s="30" t="s">
        <v>76</v>
      </c>
      <c r="C171" s="77" t="s">
        <v>38</v>
      </c>
      <c r="D171" s="29">
        <v>0</v>
      </c>
      <c r="E171" s="39">
        <v>18220.91</v>
      </c>
      <c r="F171" s="39">
        <v>0.19</v>
      </c>
      <c r="G171" s="62">
        <f t="shared" si="8"/>
        <v>0</v>
      </c>
    </row>
    <row r="172" spans="1:7" x14ac:dyDescent="0.2">
      <c r="A172" s="21"/>
      <c r="B172" s="31" t="s">
        <v>78</v>
      </c>
      <c r="C172" s="58" t="s">
        <v>46</v>
      </c>
      <c r="D172" s="29">
        <v>0</v>
      </c>
      <c r="E172" s="39">
        <v>100</v>
      </c>
      <c r="F172" s="39">
        <v>2.82</v>
      </c>
      <c r="G172" s="62">
        <f t="shared" si="8"/>
        <v>0</v>
      </c>
    </row>
    <row r="173" spans="1:7" x14ac:dyDescent="0.2">
      <c r="A173" s="21"/>
      <c r="B173" s="31" t="s">
        <v>79</v>
      </c>
      <c r="C173" s="58" t="s">
        <v>65</v>
      </c>
      <c r="D173" s="29">
        <v>0</v>
      </c>
      <c r="E173" s="39">
        <v>53.4</v>
      </c>
      <c r="F173" s="39">
        <v>22.33</v>
      </c>
      <c r="G173" s="62">
        <f t="shared" si="8"/>
        <v>0</v>
      </c>
    </row>
    <row r="174" spans="1:7" ht="14.25" customHeight="1" x14ac:dyDescent="0.2">
      <c r="A174" s="21">
        <v>31</v>
      </c>
      <c r="B174" s="31" t="s">
        <v>94</v>
      </c>
      <c r="C174" s="46" t="s">
        <v>83</v>
      </c>
      <c r="D174" s="102">
        <v>0</v>
      </c>
      <c r="E174" s="100">
        <v>183.7</v>
      </c>
      <c r="F174" s="101">
        <v>22.01</v>
      </c>
      <c r="G174" s="62">
        <f t="shared" si="8"/>
        <v>0</v>
      </c>
    </row>
    <row r="175" spans="1:7" x14ac:dyDescent="0.2">
      <c r="A175" s="21"/>
      <c r="B175" s="70"/>
      <c r="C175" s="28"/>
      <c r="D175" s="29"/>
      <c r="E175" s="39"/>
      <c r="F175" s="39"/>
      <c r="G175" s="62"/>
    </row>
    <row r="176" spans="1:7" x14ac:dyDescent="0.2">
      <c r="A176" s="21"/>
      <c r="B176" s="22" t="s">
        <v>89</v>
      </c>
      <c r="C176" s="23"/>
      <c r="D176" s="24"/>
      <c r="E176" s="25"/>
      <c r="F176" s="26"/>
      <c r="G176" s="61"/>
    </row>
    <row r="177" spans="1:7" ht="15.75" x14ac:dyDescent="0.2">
      <c r="A177" s="21"/>
      <c r="B177" s="121" t="s">
        <v>32</v>
      </c>
      <c r="C177" s="99" t="s">
        <v>126</v>
      </c>
      <c r="D177" s="118">
        <v>11</v>
      </c>
      <c r="E177" s="119">
        <v>765.20999999999992</v>
      </c>
      <c r="F177" s="119">
        <v>0.7</v>
      </c>
      <c r="G177" s="98">
        <f>5892.12*-0.15</f>
        <v>-883.81799999999998</v>
      </c>
    </row>
    <row r="178" spans="1:7" ht="15.75" x14ac:dyDescent="0.2">
      <c r="A178" s="21"/>
      <c r="B178" s="121" t="s">
        <v>33</v>
      </c>
      <c r="C178" s="99" t="s">
        <v>126</v>
      </c>
      <c r="D178" s="118">
        <v>11</v>
      </c>
      <c r="E178" s="120">
        <v>484.23</v>
      </c>
      <c r="F178" s="119">
        <v>0.57999999999999996</v>
      </c>
      <c r="G178" s="98">
        <f>3089.39*-0.1</f>
        <v>-308.93900000000002</v>
      </c>
    </row>
    <row r="179" spans="1:7" ht="15.75" x14ac:dyDescent="0.2">
      <c r="A179" s="21"/>
      <c r="B179" s="122" t="s">
        <v>42</v>
      </c>
      <c r="C179" s="99" t="s">
        <v>126</v>
      </c>
      <c r="D179" s="96">
        <v>11</v>
      </c>
      <c r="E179" s="99">
        <v>311</v>
      </c>
      <c r="F179" s="97">
        <v>0.36</v>
      </c>
      <c r="G179" s="98">
        <f>1231.56*-0.1</f>
        <v>-123.15600000000001</v>
      </c>
    </row>
    <row r="180" spans="1:7" ht="15.75" x14ac:dyDescent="0.2">
      <c r="A180" s="21"/>
      <c r="B180" s="123" t="s">
        <v>52</v>
      </c>
      <c r="C180" s="99" t="s">
        <v>126</v>
      </c>
      <c r="D180" s="96">
        <v>4</v>
      </c>
      <c r="E180" s="97">
        <v>2676</v>
      </c>
      <c r="F180" s="97">
        <v>0.46</v>
      </c>
      <c r="G180" s="98">
        <f>4923.84*-0.1</f>
        <v>-492.38400000000001</v>
      </c>
    </row>
    <row r="181" spans="1:7" ht="25.5" x14ac:dyDescent="0.2">
      <c r="A181" s="21"/>
      <c r="B181" s="123" t="s">
        <v>59</v>
      </c>
      <c r="C181" s="99" t="s">
        <v>126</v>
      </c>
      <c r="D181" s="96"/>
      <c r="E181" s="97"/>
      <c r="F181" s="97"/>
      <c r="G181" s="98"/>
    </row>
    <row r="182" spans="1:7" x14ac:dyDescent="0.2">
      <c r="A182" s="21"/>
      <c r="B182" s="27" t="s">
        <v>26</v>
      </c>
      <c r="C182" s="28"/>
      <c r="D182" s="29">
        <v>9</v>
      </c>
      <c r="E182" s="39">
        <v>12640.2</v>
      </c>
      <c r="F182" s="39">
        <v>0.02</v>
      </c>
      <c r="G182" s="62">
        <f>2275.25*-0.1</f>
        <v>-227.52500000000001</v>
      </c>
    </row>
    <row r="183" spans="1:7" x14ac:dyDescent="0.2">
      <c r="A183" s="21"/>
      <c r="B183" s="27"/>
      <c r="C183" s="28"/>
      <c r="D183" s="34"/>
      <c r="E183" s="59"/>
      <c r="F183" s="39"/>
      <c r="G183" s="62"/>
    </row>
    <row r="184" spans="1:7" x14ac:dyDescent="0.2">
      <c r="A184" s="21"/>
      <c r="B184" s="31"/>
      <c r="C184" s="23"/>
      <c r="D184" s="24"/>
      <c r="E184" s="23"/>
      <c r="F184" s="38"/>
      <c r="G184" s="61"/>
    </row>
    <row r="185" spans="1:7" x14ac:dyDescent="0.2">
      <c r="A185" s="21"/>
      <c r="B185" s="27"/>
      <c r="C185" s="28"/>
      <c r="D185" s="24"/>
      <c r="E185" s="28"/>
      <c r="F185" s="39"/>
      <c r="G185" s="62"/>
    </row>
    <row r="186" spans="1:7" hidden="1" x14ac:dyDescent="0.2">
      <c r="A186" s="21"/>
      <c r="B186" s="27"/>
      <c r="C186" s="28"/>
      <c r="D186" s="29"/>
      <c r="E186" s="28"/>
      <c r="F186" s="39"/>
      <c r="G186" s="62"/>
    </row>
    <row r="187" spans="1:7" hidden="1" x14ac:dyDescent="0.2">
      <c r="A187" s="21"/>
      <c r="B187" s="31"/>
      <c r="C187" s="23"/>
      <c r="D187" s="24"/>
      <c r="E187" s="23"/>
      <c r="F187" s="38"/>
      <c r="G187" s="61"/>
    </row>
    <row r="188" spans="1:7" hidden="1" x14ac:dyDescent="0.2">
      <c r="A188" s="21"/>
      <c r="B188" s="27"/>
      <c r="C188" s="28"/>
      <c r="D188" s="29"/>
      <c r="E188" s="39"/>
      <c r="F188" s="39"/>
      <c r="G188" s="62"/>
    </row>
    <row r="189" spans="1:7" hidden="1" x14ac:dyDescent="0.2">
      <c r="A189" s="21"/>
      <c r="B189" s="27"/>
      <c r="C189" s="28"/>
      <c r="D189" s="29"/>
      <c r="E189" s="39"/>
      <c r="F189" s="39"/>
      <c r="G189" s="62"/>
    </row>
    <row r="190" spans="1:7" hidden="1" x14ac:dyDescent="0.2">
      <c r="A190" s="21"/>
      <c r="B190" s="31"/>
      <c r="C190" s="23"/>
      <c r="D190" s="24"/>
      <c r="E190" s="38"/>
      <c r="F190" s="38"/>
      <c r="G190" s="61"/>
    </row>
    <row r="191" spans="1:7" hidden="1" x14ac:dyDescent="0.2">
      <c r="A191" s="21"/>
      <c r="B191" s="27"/>
      <c r="C191" s="28"/>
      <c r="D191" s="29"/>
      <c r="E191" s="39"/>
      <c r="F191" s="39"/>
      <c r="G191" s="62"/>
    </row>
    <row r="192" spans="1:7" hidden="1" x14ac:dyDescent="0.2">
      <c r="A192" s="21"/>
      <c r="B192" s="27"/>
      <c r="C192" s="28"/>
      <c r="D192" s="29"/>
      <c r="E192" s="39"/>
      <c r="F192" s="39"/>
      <c r="G192" s="62"/>
    </row>
    <row r="193" spans="1:8" hidden="1" x14ac:dyDescent="0.2">
      <c r="A193" s="21"/>
      <c r="B193" s="40"/>
      <c r="C193" s="23"/>
      <c r="D193" s="96"/>
      <c r="E193" s="99"/>
      <c r="F193" s="97"/>
      <c r="G193" s="62"/>
    </row>
    <row r="194" spans="1:8" hidden="1" x14ac:dyDescent="0.2">
      <c r="A194" s="21"/>
      <c r="B194" s="31"/>
      <c r="C194" s="23"/>
      <c r="D194" s="96"/>
      <c r="E194" s="99"/>
      <c r="F194" s="97"/>
      <c r="G194" s="98"/>
    </row>
    <row r="195" spans="1:8" hidden="1" x14ac:dyDescent="0.2">
      <c r="A195" s="21"/>
      <c r="B195" s="27"/>
      <c r="C195" s="28"/>
      <c r="D195" s="96"/>
      <c r="E195" s="97"/>
      <c r="F195" s="97"/>
      <c r="G195" s="98"/>
    </row>
    <row r="196" spans="1:8" hidden="1" x14ac:dyDescent="0.2">
      <c r="A196" s="21"/>
      <c r="B196" s="27"/>
      <c r="C196" s="28"/>
      <c r="D196" s="96"/>
      <c r="E196" s="97"/>
      <c r="F196" s="97"/>
      <c r="G196" s="98"/>
    </row>
    <row r="197" spans="1:8" hidden="1" x14ac:dyDescent="0.2">
      <c r="A197" s="21"/>
      <c r="B197" s="31"/>
      <c r="C197" s="23"/>
      <c r="D197" s="96"/>
      <c r="E197" s="97"/>
      <c r="F197" s="97"/>
      <c r="G197" s="98"/>
    </row>
    <row r="198" spans="1:8" hidden="1" x14ac:dyDescent="0.2">
      <c r="A198" s="21"/>
      <c r="B198" s="31"/>
      <c r="C198" s="23"/>
      <c r="D198" s="96"/>
      <c r="E198" s="99"/>
      <c r="F198" s="97"/>
      <c r="G198" s="98"/>
    </row>
    <row r="199" spans="1:8" hidden="1" x14ac:dyDescent="0.2">
      <c r="A199" s="21"/>
      <c r="B199" s="27"/>
      <c r="C199" s="28"/>
      <c r="D199" s="96"/>
      <c r="E199" s="99"/>
      <c r="F199" s="97"/>
      <c r="G199" s="98"/>
    </row>
    <row r="200" spans="1:8" hidden="1" x14ac:dyDescent="0.2">
      <c r="A200" s="21"/>
      <c r="B200" s="27"/>
      <c r="C200" s="28"/>
      <c r="D200" s="96"/>
      <c r="E200" s="99"/>
      <c r="F200" s="97"/>
      <c r="G200" s="98"/>
    </row>
    <row r="201" spans="1:8" hidden="1" x14ac:dyDescent="0.2">
      <c r="A201" s="21"/>
      <c r="B201" s="30"/>
      <c r="C201" s="23"/>
      <c r="D201" s="96"/>
      <c r="E201" s="99"/>
      <c r="F201" s="97"/>
      <c r="G201" s="98"/>
    </row>
    <row r="202" spans="1:8" ht="16.5" hidden="1" customHeight="1" x14ac:dyDescent="0.2">
      <c r="A202" s="21"/>
      <c r="B202" s="31"/>
      <c r="C202" s="23"/>
      <c r="D202" s="96"/>
      <c r="E202" s="99"/>
      <c r="F202" s="97"/>
      <c r="G202" s="98"/>
    </row>
    <row r="203" spans="1:8" ht="12" hidden="1" customHeight="1" x14ac:dyDescent="0.2">
      <c r="A203" s="21"/>
      <c r="B203" s="27"/>
      <c r="C203" s="28"/>
      <c r="D203" s="96"/>
      <c r="E203" s="97"/>
      <c r="F203" s="97"/>
      <c r="G203" s="98"/>
    </row>
    <row r="204" spans="1:8" ht="13.5" hidden="1" customHeight="1" x14ac:dyDescent="0.2">
      <c r="A204" s="21"/>
      <c r="B204" s="27"/>
      <c r="C204" s="28"/>
      <c r="D204" s="96"/>
      <c r="E204" s="97"/>
      <c r="F204" s="97"/>
      <c r="G204" s="98"/>
    </row>
    <row r="205" spans="1:8" s="124" customFormat="1" ht="15" hidden="1" customHeight="1" x14ac:dyDescent="0.25">
      <c r="A205" s="21"/>
      <c r="B205" s="27"/>
      <c r="C205" s="28"/>
      <c r="D205" s="96"/>
      <c r="E205" s="97"/>
      <c r="F205" s="97"/>
      <c r="G205" s="98"/>
    </row>
    <row r="206" spans="1:8" s="124" customFormat="1" ht="16.5" hidden="1" customHeight="1" x14ac:dyDescent="0.25">
      <c r="A206" s="21"/>
      <c r="B206" s="31"/>
      <c r="C206" s="23"/>
      <c r="D206" s="96"/>
      <c r="E206" s="97"/>
      <c r="F206" s="97"/>
      <c r="G206" s="98"/>
    </row>
    <row r="207" spans="1:8" hidden="1" x14ac:dyDescent="0.2">
      <c r="A207" s="21"/>
      <c r="B207" s="27"/>
      <c r="C207" s="28"/>
      <c r="D207" s="96"/>
      <c r="E207" s="97"/>
      <c r="F207" s="97"/>
      <c r="G207" s="98"/>
      <c r="H207" s="37"/>
    </row>
    <row r="208" spans="1:8" hidden="1" x14ac:dyDescent="0.2">
      <c r="A208" s="21"/>
      <c r="B208" s="27"/>
      <c r="C208" s="28"/>
      <c r="D208" s="96"/>
      <c r="E208" s="97"/>
      <c r="F208" s="97"/>
      <c r="G208" s="98"/>
      <c r="H208" s="54"/>
    </row>
    <row r="209" spans="1:8" hidden="1" x14ac:dyDescent="0.2">
      <c r="A209" s="21"/>
      <c r="B209" s="31"/>
      <c r="C209" s="23"/>
      <c r="D209" s="24"/>
      <c r="E209" s="38"/>
      <c r="F209" s="38"/>
      <c r="G209" s="62"/>
      <c r="H209" s="54"/>
    </row>
    <row r="210" spans="1:8" hidden="1" x14ac:dyDescent="0.2">
      <c r="A210" s="21"/>
      <c r="B210" s="31"/>
      <c r="C210" s="23"/>
      <c r="D210" s="24"/>
      <c r="E210" s="38"/>
      <c r="F210" s="38"/>
      <c r="G210" s="62"/>
      <c r="H210" s="54"/>
    </row>
    <row r="211" spans="1:8" hidden="1" x14ac:dyDescent="0.2">
      <c r="A211" s="21"/>
      <c r="B211" s="31"/>
      <c r="C211" s="23"/>
      <c r="D211" s="24"/>
      <c r="E211" s="38"/>
      <c r="F211" s="38"/>
      <c r="G211" s="62"/>
      <c r="H211" s="54"/>
    </row>
    <row r="212" spans="1:8" hidden="1" x14ac:dyDescent="0.2">
      <c r="A212" s="21"/>
      <c r="B212" s="31"/>
      <c r="C212" s="23"/>
      <c r="D212" s="24"/>
      <c r="E212" s="38"/>
      <c r="F212" s="38"/>
      <c r="G212" s="62"/>
      <c r="H212" s="54"/>
    </row>
    <row r="213" spans="1:8" hidden="1" x14ac:dyDescent="0.2">
      <c r="A213" s="21"/>
      <c r="B213" s="31"/>
      <c r="C213" s="23"/>
      <c r="D213" s="24"/>
      <c r="E213" s="38"/>
      <c r="F213" s="38"/>
      <c r="G213" s="62"/>
      <c r="H213" s="53"/>
    </row>
    <row r="214" spans="1:8" hidden="1" x14ac:dyDescent="0.2">
      <c r="A214" s="21"/>
      <c r="B214" s="31"/>
      <c r="C214" s="23"/>
      <c r="D214" s="24"/>
      <c r="E214" s="38"/>
      <c r="F214" s="38"/>
      <c r="G214" s="62"/>
      <c r="H214" s="37"/>
    </row>
    <row r="215" spans="1:8" hidden="1" x14ac:dyDescent="0.2">
      <c r="A215" s="21"/>
      <c r="B215" s="31"/>
      <c r="C215" s="23"/>
      <c r="D215" s="24"/>
      <c r="E215" s="38"/>
      <c r="F215" s="38"/>
      <c r="G215" s="62"/>
    </row>
    <row r="216" spans="1:8" x14ac:dyDescent="0.2">
      <c r="A216" s="21"/>
      <c r="B216" s="27"/>
      <c r="C216" s="28"/>
      <c r="D216" s="29"/>
      <c r="E216" s="39"/>
      <c r="F216" s="39"/>
      <c r="G216" s="62"/>
    </row>
    <row r="217" spans="1:8" x14ac:dyDescent="0.2">
      <c r="A217" s="21"/>
      <c r="B217" s="27"/>
      <c r="C217" s="28"/>
      <c r="D217" s="29"/>
      <c r="E217" s="39"/>
      <c r="F217" s="39"/>
      <c r="G217" s="62"/>
    </row>
    <row r="218" spans="1:8" x14ac:dyDescent="0.2">
      <c r="A218" s="21"/>
      <c r="B218" s="27"/>
      <c r="C218" s="28"/>
      <c r="D218" s="29"/>
      <c r="E218" s="39"/>
      <c r="F218" s="39"/>
      <c r="G218" s="62"/>
    </row>
    <row r="219" spans="1:8" x14ac:dyDescent="0.2">
      <c r="A219" s="50"/>
      <c r="B219" s="49"/>
      <c r="C219" s="28"/>
      <c r="D219" s="34"/>
      <c r="E219" s="134" t="s">
        <v>67</v>
      </c>
      <c r="F219" s="134"/>
      <c r="G219" s="61">
        <f>G30+G35+G37+G41+G42+G46+G47+G52+G163+G162+G180+G178+G177+G161+G56+G60+G61+G164+G91+G65+G66+G70+G71+G76+G81+G82+G87+G88+G90+G94+G98+G109+G114+G115+G120+G121+G125+G126+G130+G131+G135+G136+G141+G142+G147+G152+G157+G179+G181+G182+G183+G185+G186+G188+G189+G191+G192+G101</f>
        <v>87953.047999999995</v>
      </c>
      <c r="H219" s="117"/>
    </row>
    <row r="220" spans="1:8" x14ac:dyDescent="0.2">
      <c r="A220" s="50"/>
      <c r="B220" s="49"/>
      <c r="C220" s="28"/>
      <c r="D220" s="34"/>
      <c r="E220" s="134" t="s">
        <v>68</v>
      </c>
      <c r="F220" s="134"/>
      <c r="G220" s="61">
        <f>ROUND((G219*0.21),2)</f>
        <v>18470.14</v>
      </c>
    </row>
    <row r="221" spans="1:8" x14ac:dyDescent="0.2">
      <c r="A221" s="50"/>
      <c r="B221" s="49"/>
      <c r="C221" s="28"/>
      <c r="D221" s="34"/>
      <c r="E221" s="135" t="s">
        <v>69</v>
      </c>
      <c r="F221" s="135"/>
      <c r="G221" s="61">
        <f>G219+G220</f>
        <v>106423.18799999999</v>
      </c>
    </row>
    <row r="222" spans="1:8" x14ac:dyDescent="0.2">
      <c r="A222" s="50"/>
      <c r="B222" s="49"/>
      <c r="C222" s="28"/>
      <c r="D222" s="34"/>
      <c r="E222" s="76"/>
      <c r="F222" s="76"/>
      <c r="G222" s="61"/>
    </row>
    <row r="223" spans="1:8" x14ac:dyDescent="0.2">
      <c r="A223" s="52"/>
      <c r="B223" s="48"/>
      <c r="C223" s="37"/>
      <c r="D223" s="37"/>
      <c r="E223" s="37"/>
      <c r="F223" s="48"/>
      <c r="G223" s="47"/>
    </row>
    <row r="224" spans="1:8" x14ac:dyDescent="0.2">
      <c r="A224" s="37"/>
      <c r="B224" s="37"/>
      <c r="C224" s="37" t="s">
        <v>70</v>
      </c>
      <c r="D224" s="37"/>
      <c r="E224" s="37"/>
      <c r="F224" s="37"/>
      <c r="G224" s="47"/>
    </row>
    <row r="225" spans="1:7" x14ac:dyDescent="0.2">
      <c r="G225" s="51"/>
    </row>
    <row r="226" spans="1:7" x14ac:dyDescent="0.2">
      <c r="G226" s="51"/>
    </row>
    <row r="227" spans="1:7" ht="15" x14ac:dyDescent="0.25">
      <c r="A227" s="55"/>
      <c r="B227" s="55" t="s">
        <v>71</v>
      </c>
      <c r="C227" s="55" t="s">
        <v>127</v>
      </c>
      <c r="D227" s="55"/>
      <c r="E227" s="55"/>
      <c r="F227" s="55"/>
      <c r="G227" s="55"/>
    </row>
    <row r="228" spans="1:7" ht="15" x14ac:dyDescent="0.25">
      <c r="A228" s="55"/>
      <c r="B228" s="55"/>
      <c r="C228" s="55" t="s">
        <v>128</v>
      </c>
      <c r="D228" s="55"/>
      <c r="E228" s="55"/>
      <c r="F228" s="55"/>
      <c r="G228" s="55"/>
    </row>
    <row r="229" spans="1:7" ht="15" x14ac:dyDescent="0.25">
      <c r="A229" s="55"/>
      <c r="B229" s="55"/>
      <c r="C229" s="55" t="s">
        <v>129</v>
      </c>
      <c r="D229" s="55"/>
      <c r="E229" s="55"/>
      <c r="F229" s="55"/>
      <c r="G229" s="55"/>
    </row>
    <row r="230" spans="1:7" ht="15" x14ac:dyDescent="0.25">
      <c r="A230" s="55"/>
      <c r="B230" s="55"/>
      <c r="C230" s="55"/>
      <c r="D230" s="55"/>
      <c r="E230" s="55"/>
      <c r="F230" s="55"/>
      <c r="G230" s="55"/>
    </row>
    <row r="231" spans="1:7" ht="15" x14ac:dyDescent="0.25">
      <c r="A231" s="55"/>
      <c r="B231" s="55"/>
      <c r="C231" s="55"/>
      <c r="D231" s="55"/>
      <c r="E231" s="55"/>
      <c r="F231" s="55"/>
      <c r="G231" s="55"/>
    </row>
    <row r="232" spans="1:7" ht="15" x14ac:dyDescent="0.25">
      <c r="A232" s="55"/>
      <c r="B232" s="55" t="s">
        <v>72</v>
      </c>
      <c r="C232" s="55"/>
      <c r="D232" s="55"/>
      <c r="E232" s="55"/>
      <c r="F232" s="55"/>
      <c r="G232" s="55"/>
    </row>
    <row r="233" spans="1:7" ht="15" x14ac:dyDescent="0.25">
      <c r="A233" s="55"/>
      <c r="B233" s="55"/>
      <c r="C233" s="55"/>
      <c r="D233" s="55"/>
      <c r="E233" s="55"/>
      <c r="F233" s="55"/>
      <c r="G233" s="55"/>
    </row>
    <row r="234" spans="1:7" ht="15" x14ac:dyDescent="0.25">
      <c r="A234" s="55"/>
      <c r="B234" s="55"/>
      <c r="C234" s="55"/>
      <c r="D234" s="55"/>
      <c r="E234" s="55"/>
      <c r="F234" s="55"/>
      <c r="G234" s="55"/>
    </row>
    <row r="235" spans="1:7" ht="15" x14ac:dyDescent="0.25">
      <c r="A235" s="55"/>
      <c r="B235" s="55"/>
      <c r="C235" s="55"/>
      <c r="D235" s="55"/>
      <c r="E235" s="55"/>
      <c r="F235" s="55"/>
      <c r="G235" s="55"/>
    </row>
    <row r="236" spans="1:7" ht="15" x14ac:dyDescent="0.25">
      <c r="A236" s="55"/>
      <c r="B236" s="56"/>
      <c r="C236" s="56"/>
      <c r="D236" s="56"/>
      <c r="E236" s="56"/>
      <c r="F236" s="56"/>
      <c r="G236" s="55"/>
    </row>
    <row r="237" spans="1:7" ht="15" x14ac:dyDescent="0.25">
      <c r="A237" s="55"/>
      <c r="B237" s="57" t="s">
        <v>85</v>
      </c>
      <c r="C237" s="133"/>
      <c r="D237" s="133"/>
      <c r="E237" s="56"/>
      <c r="F237" s="56"/>
      <c r="G237" s="55"/>
    </row>
    <row r="238" spans="1:7" ht="15" x14ac:dyDescent="0.25">
      <c r="A238" s="55"/>
      <c r="B238" s="56"/>
      <c r="C238" s="56"/>
      <c r="D238" s="56"/>
      <c r="E238" s="56"/>
      <c r="F238" s="56"/>
      <c r="G238" s="55"/>
    </row>
    <row r="239" spans="1:7" ht="15" x14ac:dyDescent="0.25">
      <c r="A239" s="55"/>
      <c r="B239" s="56"/>
      <c r="C239" s="56"/>
      <c r="D239" s="56"/>
      <c r="E239" s="56"/>
      <c r="F239" s="56"/>
      <c r="G239" s="55"/>
    </row>
    <row r="240" spans="1:7" ht="15" x14ac:dyDescent="0.25">
      <c r="A240" s="55"/>
      <c r="B240" s="56"/>
      <c r="C240" s="133"/>
      <c r="D240" s="133"/>
      <c r="E240" s="56"/>
      <c r="F240" s="56"/>
      <c r="G240" s="55"/>
    </row>
    <row r="241" spans="1:7" ht="15" x14ac:dyDescent="0.25">
      <c r="A241" s="55"/>
      <c r="B241" s="56"/>
      <c r="C241" s="56"/>
      <c r="D241" s="56"/>
      <c r="E241" s="56"/>
      <c r="F241" s="56"/>
      <c r="G241" s="55"/>
    </row>
    <row r="242" spans="1:7" ht="15" x14ac:dyDescent="0.25">
      <c r="A242" s="55"/>
      <c r="B242" s="56"/>
      <c r="C242" s="56"/>
      <c r="D242" s="56"/>
      <c r="E242" s="56"/>
      <c r="F242" s="56"/>
      <c r="G242" s="55"/>
    </row>
    <row r="243" spans="1:7" ht="15" x14ac:dyDescent="0.25">
      <c r="A243" s="55"/>
      <c r="B243" s="56"/>
      <c r="C243" s="133"/>
      <c r="D243" s="133"/>
      <c r="E243" s="56"/>
      <c r="F243" s="56"/>
      <c r="G243" s="55"/>
    </row>
    <row r="244" spans="1:7" ht="15" x14ac:dyDescent="0.25">
      <c r="A244" s="55"/>
      <c r="B244" s="56"/>
      <c r="C244" s="56"/>
      <c r="D244" s="56"/>
      <c r="E244" s="56"/>
      <c r="F244" s="56"/>
      <c r="G244" s="55"/>
    </row>
    <row r="245" spans="1:7" ht="15" x14ac:dyDescent="0.25">
      <c r="A245" s="55"/>
      <c r="B245" s="55"/>
      <c r="C245" s="55"/>
      <c r="D245" s="55"/>
      <c r="E245" s="55"/>
      <c r="F245" s="55"/>
      <c r="G245" s="55"/>
    </row>
    <row r="246" spans="1:7" ht="15" x14ac:dyDescent="0.25">
      <c r="A246" s="55"/>
      <c r="B246" s="55"/>
      <c r="C246" s="55"/>
      <c r="D246" s="55"/>
      <c r="E246" s="55"/>
      <c r="F246" s="55"/>
      <c r="G246" s="55"/>
    </row>
  </sheetData>
  <mergeCells count="14">
    <mergeCell ref="C243:D243"/>
    <mergeCell ref="E219:F219"/>
    <mergeCell ref="E220:F220"/>
    <mergeCell ref="C237:D237"/>
    <mergeCell ref="C240:D240"/>
    <mergeCell ref="E221:F221"/>
    <mergeCell ref="B19:G19"/>
    <mergeCell ref="B21:G21"/>
    <mergeCell ref="A20:G20"/>
    <mergeCell ref="A25:A27"/>
    <mergeCell ref="E25:G25"/>
    <mergeCell ref="E26:G26"/>
    <mergeCell ref="B23:G23"/>
    <mergeCell ref="E24:G24"/>
  </mergeCells>
  <phoneticPr fontId="18" type="noConversion"/>
  <pageMargins left="0.25" right="0.25" top="0.75" bottom="0.75" header="0.3" footer="0.3"/>
  <pageSetup paperSize="9" orientation="portrait" r:id="rId1"/>
  <ignoredErrors>
    <ignoredError sqref="G8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B5" sqref="B5"/>
    </sheetView>
  </sheetViews>
  <sheetFormatPr defaultRowHeight="15" x14ac:dyDescent="0.25"/>
  <cols>
    <col min="1" max="1" width="14.140625" style="64" customWidth="1"/>
    <col min="2" max="4" width="9.140625" style="64"/>
    <col min="5" max="5" width="10.7109375" style="64" bestFit="1" customWidth="1"/>
    <col min="6" max="6" width="9.140625" style="64"/>
    <col min="7" max="7" width="19.85546875" style="64" customWidth="1"/>
    <col min="8" max="8" width="15.42578125" style="64" customWidth="1"/>
    <col min="9" max="16384" width="9.140625" style="64"/>
  </cols>
  <sheetData>
    <row r="1" spans="1:8" x14ac:dyDescent="0.25">
      <c r="A1" s="65"/>
      <c r="B1" s="66"/>
      <c r="C1" s="66"/>
      <c r="D1" s="66"/>
      <c r="E1" s="66"/>
      <c r="F1" s="66"/>
      <c r="G1" s="66"/>
      <c r="H1" s="66"/>
    </row>
    <row r="2" spans="1:8" x14ac:dyDescent="0.25">
      <c r="A2" s="107" t="s">
        <v>96</v>
      </c>
      <c r="B2" s="66" t="s">
        <v>97</v>
      </c>
      <c r="C2" s="66"/>
      <c r="D2" s="66"/>
      <c r="E2" s="66"/>
      <c r="F2" s="66"/>
      <c r="G2" s="66"/>
      <c r="H2" s="66">
        <v>450</v>
      </c>
    </row>
    <row r="3" spans="1:8" x14ac:dyDescent="0.25">
      <c r="A3" s="107" t="s">
        <v>96</v>
      </c>
      <c r="B3" s="66" t="s">
        <v>98</v>
      </c>
      <c r="C3" s="66"/>
      <c r="D3" s="66"/>
      <c r="E3" s="66"/>
      <c r="F3" s="66"/>
      <c r="G3" s="66"/>
      <c r="H3" s="66">
        <v>894</v>
      </c>
    </row>
    <row r="4" spans="1:8" x14ac:dyDescent="0.25">
      <c r="A4" s="107" t="s">
        <v>96</v>
      </c>
      <c r="B4" s="66" t="s">
        <v>99</v>
      </c>
      <c r="C4" s="66"/>
      <c r="D4" s="66"/>
      <c r="E4" s="66"/>
      <c r="F4" s="66"/>
      <c r="G4" s="66"/>
      <c r="H4" s="66">
        <v>300</v>
      </c>
    </row>
    <row r="5" spans="1:8" x14ac:dyDescent="0.25">
      <c r="A5" s="107" t="s">
        <v>96</v>
      </c>
      <c r="B5" s="66" t="s">
        <v>100</v>
      </c>
      <c r="C5" s="66"/>
      <c r="D5" s="66"/>
      <c r="E5" s="66"/>
      <c r="F5" s="66"/>
      <c r="G5" s="66"/>
      <c r="H5" s="66">
        <v>560</v>
      </c>
    </row>
    <row r="6" spans="1:8" x14ac:dyDescent="0.25">
      <c r="A6" s="66"/>
      <c r="B6" s="66"/>
      <c r="C6" s="67"/>
      <c r="D6" s="136"/>
      <c r="E6" s="136"/>
      <c r="F6" s="66"/>
      <c r="G6" s="66"/>
      <c r="H6" s="66"/>
    </row>
    <row r="7" spans="1:8" x14ac:dyDescent="0.25">
      <c r="A7" s="66"/>
      <c r="B7" s="66" t="s">
        <v>101</v>
      </c>
      <c r="C7" s="67"/>
      <c r="D7" s="103"/>
      <c r="E7" s="103">
        <f>450+894+300+560</f>
        <v>2204</v>
      </c>
      <c r="F7" s="66"/>
      <c r="G7" s="66"/>
      <c r="H7" s="66"/>
    </row>
    <row r="8" spans="1:8" x14ac:dyDescent="0.25">
      <c r="A8" s="66"/>
      <c r="B8" s="65"/>
      <c r="C8" s="68"/>
      <c r="D8" s="66"/>
      <c r="E8" s="66"/>
      <c r="F8" s="66"/>
      <c r="G8" s="66"/>
      <c r="H8" s="66"/>
    </row>
    <row r="9" spans="1:8" x14ac:dyDescent="0.25">
      <c r="A9" s="66" t="s">
        <v>115</v>
      </c>
      <c r="B9" s="66" t="s">
        <v>102</v>
      </c>
      <c r="C9" s="66"/>
      <c r="D9" s="66"/>
      <c r="E9" s="66"/>
      <c r="F9" s="66"/>
      <c r="G9" s="66"/>
      <c r="H9" s="137">
        <v>780</v>
      </c>
    </row>
    <row r="10" spans="1:8" x14ac:dyDescent="0.25">
      <c r="A10" s="66" t="s">
        <v>115</v>
      </c>
      <c r="B10" s="106" t="s">
        <v>103</v>
      </c>
      <c r="C10" s="69"/>
      <c r="D10" s="66"/>
      <c r="E10" s="66"/>
      <c r="F10" s="66"/>
      <c r="G10" s="66"/>
      <c r="H10" s="137"/>
    </row>
    <row r="11" spans="1:8" x14ac:dyDescent="0.25">
      <c r="A11" s="66" t="s">
        <v>115</v>
      </c>
      <c r="B11" s="66" t="s">
        <v>104</v>
      </c>
      <c r="C11" s="66"/>
      <c r="D11" s="66"/>
      <c r="E11" s="66"/>
      <c r="F11" s="66"/>
      <c r="G11" s="66"/>
      <c r="H11" s="137"/>
    </row>
    <row r="12" spans="1:8" x14ac:dyDescent="0.25">
      <c r="A12" s="66" t="s">
        <v>115</v>
      </c>
      <c r="B12" s="66" t="s">
        <v>105</v>
      </c>
      <c r="C12" s="66"/>
      <c r="D12" s="66"/>
      <c r="E12" s="66"/>
      <c r="F12" s="66"/>
      <c r="G12" s="66"/>
      <c r="H12" s="137"/>
    </row>
    <row r="13" spans="1:8" x14ac:dyDescent="0.25">
      <c r="A13" s="66" t="s">
        <v>115</v>
      </c>
      <c r="B13" s="66" t="s">
        <v>106</v>
      </c>
      <c r="C13" s="66"/>
      <c r="D13" s="66"/>
      <c r="E13" s="66"/>
      <c r="F13" s="66"/>
      <c r="G13" s="66"/>
      <c r="H13" s="137"/>
    </row>
    <row r="14" spans="1:8" x14ac:dyDescent="0.25">
      <c r="A14" s="66" t="s">
        <v>115</v>
      </c>
      <c r="B14" s="64" t="s">
        <v>107</v>
      </c>
      <c r="H14" s="64">
        <v>150</v>
      </c>
    </row>
    <row r="15" spans="1:8" x14ac:dyDescent="0.25">
      <c r="A15" s="66" t="s">
        <v>115</v>
      </c>
      <c r="B15" s="64" t="s">
        <v>108</v>
      </c>
      <c r="H15" s="64">
        <v>400</v>
      </c>
    </row>
    <row r="16" spans="1:8" x14ac:dyDescent="0.25">
      <c r="A16" s="66" t="s">
        <v>115</v>
      </c>
      <c r="B16" s="64" t="s">
        <v>109</v>
      </c>
      <c r="H16" s="138">
        <v>734</v>
      </c>
    </row>
    <row r="17" spans="1:8" x14ac:dyDescent="0.25">
      <c r="A17" s="66" t="s">
        <v>115</v>
      </c>
      <c r="B17" s="64" t="s">
        <v>110</v>
      </c>
      <c r="H17" s="138"/>
    </row>
    <row r="18" spans="1:8" x14ac:dyDescent="0.25">
      <c r="A18" s="66" t="s">
        <v>115</v>
      </c>
      <c r="B18" s="64" t="s">
        <v>111</v>
      </c>
      <c r="H18" s="138"/>
    </row>
    <row r="19" spans="1:8" x14ac:dyDescent="0.25">
      <c r="A19" s="66" t="s">
        <v>115</v>
      </c>
      <c r="B19" s="64" t="s">
        <v>112</v>
      </c>
      <c r="H19" s="138"/>
    </row>
    <row r="20" spans="1:8" x14ac:dyDescent="0.25">
      <c r="A20" s="66" t="s">
        <v>115</v>
      </c>
      <c r="B20" s="64" t="s">
        <v>113</v>
      </c>
      <c r="H20" s="64">
        <v>384</v>
      </c>
    </row>
    <row r="21" spans="1:8" x14ac:dyDescent="0.25">
      <c r="A21" s="66" t="s">
        <v>115</v>
      </c>
      <c r="B21" s="64" t="s">
        <v>114</v>
      </c>
      <c r="H21" s="64">
        <v>536</v>
      </c>
    </row>
    <row r="23" spans="1:8" x14ac:dyDescent="0.25">
      <c r="B23" s="64" t="s">
        <v>116</v>
      </c>
      <c r="E23" s="64">
        <f>H9+H14+H15+H16+H20+H21</f>
        <v>2984</v>
      </c>
    </row>
    <row r="25" spans="1:8" x14ac:dyDescent="0.25">
      <c r="B25" s="104"/>
      <c r="C25" s="104" t="s">
        <v>117</v>
      </c>
      <c r="D25" s="104"/>
      <c r="E25" s="105">
        <f>E23+E7</f>
        <v>5188</v>
      </c>
    </row>
    <row r="26" spans="1:8" x14ac:dyDescent="0.25">
      <c r="B26" s="104"/>
      <c r="C26" s="104" t="s">
        <v>118</v>
      </c>
      <c r="D26" s="104"/>
      <c r="E26" s="105">
        <f>E25/24.36</f>
        <v>212.9720853858785</v>
      </c>
    </row>
  </sheetData>
  <mergeCells count="3">
    <mergeCell ref="D6:E6"/>
    <mergeCell ref="H9:H13"/>
    <mergeCell ref="H16:H19"/>
  </mergeCells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Akvilė</cp:lastModifiedBy>
  <cp:lastPrinted>2015-05-07T09:21:16Z</cp:lastPrinted>
  <dcterms:created xsi:type="dcterms:W3CDTF">2013-05-22T12:58:54Z</dcterms:created>
  <dcterms:modified xsi:type="dcterms:W3CDTF">2015-06-12T08:30:46Z</dcterms:modified>
</cp:coreProperties>
</file>