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4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91" i="1" l="1"/>
  <c r="G179" i="1" l="1"/>
  <c r="G177" i="1"/>
  <c r="G175" i="1"/>
  <c r="G178" i="1"/>
  <c r="G176" i="1"/>
  <c r="G174" i="1"/>
  <c r="E123" i="1" l="1"/>
  <c r="E127" i="1" s="1"/>
  <c r="E133" i="1"/>
  <c r="E138" i="1" s="1"/>
  <c r="E106" i="1"/>
  <c r="E111" i="1" s="1"/>
  <c r="E58" i="1"/>
  <c r="E62" i="1" s="1"/>
  <c r="E53" i="1"/>
  <c r="G100" i="1"/>
  <c r="G101" i="1"/>
  <c r="G102" i="1"/>
  <c r="G103" i="1"/>
  <c r="G99" i="1"/>
  <c r="G88" i="1"/>
  <c r="G158" i="1" l="1"/>
  <c r="E98" i="1" l="1"/>
  <c r="G98" i="1" s="1"/>
  <c r="G171" i="1"/>
  <c r="E154" i="1"/>
  <c r="G154" i="1" s="1"/>
  <c r="G167" i="1"/>
  <c r="G168" i="1"/>
  <c r="E79" i="1"/>
  <c r="G79" i="1" s="1"/>
  <c r="G83" i="1"/>
  <c r="E44" i="1"/>
  <c r="E57" i="1" s="1"/>
  <c r="G57" i="1" s="1"/>
  <c r="E32" i="1"/>
  <c r="G32" i="1" s="1"/>
  <c r="E27" i="1"/>
  <c r="G27" i="1" s="1"/>
  <c r="G31" i="1"/>
  <c r="G45" i="1"/>
  <c r="G46" i="1"/>
  <c r="G170" i="1"/>
  <c r="G169" i="1"/>
  <c r="G163" i="1"/>
  <c r="G95" i="1"/>
  <c r="G90" i="1"/>
  <c r="G48" i="1"/>
  <c r="G160" i="1"/>
  <c r="G159" i="1"/>
  <c r="E73" i="1"/>
  <c r="G73" i="1" s="1"/>
  <c r="E68" i="1"/>
  <c r="G68" i="1" s="1"/>
  <c r="G72" i="1"/>
  <c r="G77" i="1"/>
  <c r="G62" i="1"/>
  <c r="G97" i="1"/>
  <c r="G161" i="1"/>
  <c r="G34" i="1"/>
  <c r="G38" i="1"/>
  <c r="G39" i="1"/>
  <c r="G43" i="1"/>
  <c r="G49" i="1"/>
  <c r="G53" i="1"/>
  <c r="G58" i="1"/>
  <c r="G63" i="1"/>
  <c r="G67" i="1"/>
  <c r="G78" i="1"/>
  <c r="G84" i="1"/>
  <c r="G85" i="1"/>
  <c r="G87" i="1"/>
  <c r="G89" i="1"/>
  <c r="G91" i="1"/>
  <c r="G217" i="1" s="1"/>
  <c r="G96" i="1"/>
  <c r="G106" i="1"/>
  <c r="G111" i="1"/>
  <c r="G112" i="1"/>
  <c r="G117" i="1"/>
  <c r="G118" i="1"/>
  <c r="G122" i="1"/>
  <c r="G123" i="1"/>
  <c r="G127" i="1"/>
  <c r="G128" i="1"/>
  <c r="G132" i="1"/>
  <c r="G133" i="1"/>
  <c r="G138" i="1"/>
  <c r="G139" i="1"/>
  <c r="G144" i="1"/>
  <c r="G143" i="1"/>
  <c r="G149" i="1"/>
  <c r="G166" i="1"/>
  <c r="G152" i="1"/>
  <c r="G142" i="1"/>
  <c r="G141" i="1"/>
  <c r="G81" i="1"/>
  <c r="G56" i="1"/>
  <c r="G51" i="1"/>
  <c r="G47" i="1"/>
  <c r="G157" i="1"/>
  <c r="G156" i="1"/>
  <c r="G155" i="1"/>
  <c r="G151" i="1"/>
  <c r="G150" i="1"/>
  <c r="G147" i="1"/>
  <c r="G146" i="1"/>
  <c r="G145" i="1"/>
  <c r="G140" i="1"/>
  <c r="G136" i="1"/>
  <c r="G135" i="1"/>
  <c r="G134" i="1"/>
  <c r="G131" i="1"/>
  <c r="G130" i="1"/>
  <c r="G129" i="1"/>
  <c r="G126" i="1"/>
  <c r="G125" i="1"/>
  <c r="G124" i="1"/>
  <c r="G121" i="1"/>
  <c r="G120" i="1"/>
  <c r="G119" i="1"/>
  <c r="G115" i="1"/>
  <c r="G114" i="1"/>
  <c r="G113" i="1"/>
  <c r="G109" i="1"/>
  <c r="G108" i="1"/>
  <c r="G107" i="1"/>
  <c r="G82" i="1"/>
  <c r="G80" i="1"/>
  <c r="G76" i="1"/>
  <c r="G75" i="1"/>
  <c r="G74" i="1"/>
  <c r="G71" i="1"/>
  <c r="G70" i="1"/>
  <c r="G69" i="1"/>
  <c r="G66" i="1"/>
  <c r="G65" i="1"/>
  <c r="G64" i="1"/>
  <c r="G61" i="1"/>
  <c r="G60" i="1"/>
  <c r="G59" i="1"/>
  <c r="G55" i="1"/>
  <c r="G54" i="1"/>
  <c r="G52" i="1"/>
  <c r="G50" i="1"/>
  <c r="G42" i="1"/>
  <c r="G41" i="1"/>
  <c r="G40" i="1"/>
  <c r="G37" i="1"/>
  <c r="G36" i="1"/>
  <c r="G35" i="1"/>
  <c r="G30" i="1"/>
  <c r="G29" i="1"/>
  <c r="G28" i="1"/>
  <c r="G164" i="1"/>
  <c r="E165" i="1"/>
  <c r="G165" i="1" s="1"/>
  <c r="G44" i="1" l="1"/>
  <c r="G218" i="1" l="1"/>
  <c r="G219" i="1" s="1"/>
</calcChain>
</file>

<file path=xl/sharedStrings.xml><?xml version="1.0" encoding="utf-8"?>
<sst xmlns="http://schemas.openxmlformats.org/spreadsheetml/2006/main" count="262" uniqueCount="112">
  <si>
    <t>UŽSAKOVAS:VILNIAUS MIESTO SAVIVALDYBĖS ADMINISTRACIJA</t>
  </si>
  <si>
    <t xml:space="preserve">                 MIESTO ŪKIO IR TRANSPORTO DEPARTAMENTAS</t>
  </si>
  <si>
    <t>A.s. LT91 7044060001463742 AB SEB bankas</t>
  </si>
  <si>
    <t>Įm.kodas 188710061</t>
  </si>
  <si>
    <t>Konstitucijos pr. 3, LT-09601 Vilnius</t>
  </si>
  <si>
    <t>RANGOVAS:  UAB "GRINDA"</t>
  </si>
  <si>
    <t>Įm.kodas 120153047, Įm.PVM kodas LT201530410</t>
  </si>
  <si>
    <t>2011 m. gruodžio 29 d.</t>
  </si>
  <si>
    <t>Sutartis Nr. A72-2183 (3.1.36-UK)</t>
  </si>
  <si>
    <t>Objekto pavadinimas</t>
  </si>
  <si>
    <t>Teritorijų sanitarinio valymo ir želdinių priežiūros paslaugos Vilniaus miesto Vakarinėje 1 dalyje</t>
  </si>
  <si>
    <t>Eil.nr</t>
  </si>
  <si>
    <t>Paslaugų pavadinimas</t>
  </si>
  <si>
    <t>Vieneto</t>
  </si>
  <si>
    <t>Periodiš</t>
  </si>
  <si>
    <t>Darbai atlikti</t>
  </si>
  <si>
    <t>matas</t>
  </si>
  <si>
    <t>kumas</t>
  </si>
  <si>
    <t>Kiekis</t>
  </si>
  <si>
    <t>Kaina</t>
  </si>
  <si>
    <t>Suma</t>
  </si>
  <si>
    <t>I</t>
  </si>
  <si>
    <t>Gatvių sanitarinis valymas</t>
  </si>
  <si>
    <t>Šaligatvių ir takų valymas (prie gatvių, skveruose, aikštėse):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</si>
  <si>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</si>
  <si>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Karoliniškių seniūnija</t>
  </si>
  <si>
    <t>Lazdynų seniūnija</t>
  </si>
  <si>
    <t>Pilaitės seniūnija</t>
  </si>
  <si>
    <t>Atsitiktinių šiukšlių parinkimas</t>
  </si>
  <si>
    <t>Visuomeninio transporto sustojimo aikštelės</t>
  </si>
  <si>
    <t xml:space="preserve">Šaligatvių </t>
  </si>
  <si>
    <t>Važiuojamosios dalies valymas</t>
  </si>
  <si>
    <t xml:space="preserve">Gatvių valymas I kategorija: </t>
  </si>
  <si>
    <t xml:space="preserve">Gatvių  valymas II kategorija: </t>
  </si>
  <si>
    <t xml:space="preserve">Gatvių  valymas III kategorija: </t>
  </si>
  <si>
    <t xml:space="preserve">Automobilių stovėjimo aikštelių valymas </t>
  </si>
  <si>
    <t xml:space="preserve">Laiptų valymas: </t>
  </si>
  <si>
    <t>Atsitiktinių šiukšlių surinkimas šlaituose</t>
  </si>
  <si>
    <t>100 m2</t>
  </si>
  <si>
    <t>Atsitiktinių šiukšlių surinkimas želdiniuose</t>
  </si>
  <si>
    <t>Atsitiktinių šiukšlių surinkimas neužstatytose terit.</t>
  </si>
  <si>
    <t xml:space="preserve">Skiriamosios juostos važiuojamoji dalis </t>
  </si>
  <si>
    <t>Konteinerių aikštelių priežiūra</t>
  </si>
  <si>
    <t>Šiukšlių dėžių priežiūra</t>
  </si>
  <si>
    <t>vnt.</t>
  </si>
  <si>
    <t>Bešeimininkių padangų surinkimas</t>
  </si>
  <si>
    <t>t</t>
  </si>
  <si>
    <t>Vaikų žaidimo aikštelių remontas</t>
  </si>
  <si>
    <t>Savavališkų sąvartynų likvidavimas</t>
  </si>
  <si>
    <t>m3</t>
  </si>
  <si>
    <t>Sąšlavų išvežimas</t>
  </si>
  <si>
    <t>Kiemų valymas</t>
  </si>
  <si>
    <t>Kiemų važiuojamosios dalies su danga</t>
  </si>
  <si>
    <t>Kiemų važiuojamosios dalies be  dangos</t>
  </si>
  <si>
    <t>Kiemų važiuojamosios dalis su nepatobulinta danga</t>
  </si>
  <si>
    <t>Šaligatvių valymas</t>
  </si>
  <si>
    <t>Šaligatviai be dangos valymas</t>
  </si>
  <si>
    <t>Automobilių stovėjimo aikštelių valymas</t>
  </si>
  <si>
    <t>Vaikų žaidimo aikštelių valymas</t>
  </si>
  <si>
    <t>Atsitiktinių šiukšlių surinkimas (12 mėn.)
 nuo želdinių, esančių kiemuose</t>
  </si>
  <si>
    <t xml:space="preserve">Laiptų valymas </t>
  </si>
  <si>
    <t>Šunų vedžiojimo aikštelių priežiūra</t>
  </si>
  <si>
    <t>Lapų sugrėbimas</t>
  </si>
  <si>
    <t xml:space="preserve">Lapų pakrovimas </t>
  </si>
  <si>
    <t xml:space="preserve">Transportas lapų išvežimui </t>
  </si>
  <si>
    <t>val</t>
  </si>
  <si>
    <t>Smėlio išvežimas iš gatvių</t>
  </si>
  <si>
    <t>Viso:</t>
  </si>
  <si>
    <t>PVM 21 %</t>
  </si>
  <si>
    <t>IŠ VISO:</t>
  </si>
  <si>
    <t>`</t>
  </si>
  <si>
    <t>Darbus perdavė:</t>
  </si>
  <si>
    <t>Darbus priėmė:</t>
  </si>
  <si>
    <t>Šienavimo darbai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</si>
  <si>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</si>
  <si>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</si>
  <si>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</si>
  <si>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</si>
  <si>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</si>
  <si>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</si>
  <si>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</si>
  <si>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 xml:space="preserve">Paminklų ir paminklinių lentų priežiūra </t>
  </si>
  <si>
    <t>Smėlio atvežimas į smėliadėžes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</si>
  <si>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</si>
  <si>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</si>
  <si>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</si>
  <si>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 xml:space="preserve">Gėlynų priežiūra </t>
  </si>
  <si>
    <t>Smėlio - druskos mišinio atvežimas į smėliadėžes</t>
  </si>
  <si>
    <t>Vakarinis Aplinkelis II etapas</t>
  </si>
  <si>
    <t>Minusavimai:</t>
  </si>
  <si>
    <t>Vasarinės gėlės</t>
  </si>
  <si>
    <t>Gėlių sodinimas</t>
  </si>
  <si>
    <t>100 vnt.</t>
  </si>
  <si>
    <t>Eigulių g. 32, LT-03150 Vilnius</t>
  </si>
  <si>
    <t xml:space="preserve">   </t>
  </si>
  <si>
    <t xml:space="preserve">1 vnt - Erfurto g. 5- demontuotas metalinis rėmas, ant kurio buvo Lazdynų žemėlapis) ;
 1 vnt. - Šiltnamių g.44 atnaujinti smėlio dėžė ir  
uždėtas medinis bortas ;
demontuotos kopėčios 
Architektų g. 176 demontuotos supynės 3 vnt
demontuota betoninių suoliukų kojos - 4 vnt
demontuotas bokštelis - 1 vnt
demontuota supuoklių dvigubas rėmas - 1 vnt.
demontuotas bortas smėliadėžės - 1 vnt
4 vnt įkasti mediniai kuoliukai ties smėliadėžę 
Architektų g. 106 demontuotas  medinis vaiku namelis </t>
  </si>
  <si>
    <t>Demontuotos geležinės supynės Karaliaučiaus g. 6
Gerbutavičiaus g. 3 - Kavoliuko g. 17 sutvarkyta supynių grandinė.
Kavoliuko g. 17 - sutvarkyta supynių grandinė</t>
  </si>
  <si>
    <t>šakos</t>
  </si>
  <si>
    <t>kita men 104,6</t>
  </si>
  <si>
    <t>kita men 55,8</t>
  </si>
  <si>
    <t>Gyvatvorių genėjimas krūmapjove</t>
  </si>
  <si>
    <t>2015 m. balandžio 23d.</t>
  </si>
  <si>
    <t>Papildomas susitarimas Nr. A72-566/15(3.1.36-AD4)</t>
  </si>
  <si>
    <t>A.s. LT76 7180 3000 1046 7627 AB Šiaulių bankas</t>
  </si>
  <si>
    <t>2015 m. rugpjūčio mėn.</t>
  </si>
  <si>
    <t>Nuo 2015 08 01 iki 2015 08 31</t>
  </si>
  <si>
    <t>Karoliniškių g. 17, Jonažolių g. 6</t>
  </si>
  <si>
    <t>Automobilių stovėjimo aikštelių valymas kiemuose</t>
  </si>
  <si>
    <t>minus 10 %</t>
  </si>
  <si>
    <t>minus 15 %</t>
  </si>
  <si>
    <t>minus 15%</t>
  </si>
  <si>
    <t>ATLIKTŲ DARBŲ AKTAS Nr. 1283/08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</si>
</sst>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4" x14ac:knownFonts="1"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3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i/>
      <sz val="10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sz val="1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i/>
      <sz val="9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color indexed="8"/>
      <name val="Calibri"/>
      <family val="2"/>
      <charset val="186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9" fontId="25" fillId="0" borderId="0" applyFont="0" applyFill="0" applyBorder="0" applyAlignment="0" applyProtection="0"/>
    <xf numFmtId="0" fontId="32" fillId="0" borderId="0"/>
  </cellStyleXfs>
  <cellXfs count="163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14" fontId="2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/>
    </xf>
    <xf numFmtId="0" fontId="2" fillId="0" borderId="5" xfId="0" applyFont="1" applyFill="1" applyBorder="1"/>
    <xf numFmtId="0" fontId="2" fillId="2" borderId="5" xfId="0" applyFont="1" applyFill="1" applyBorder="1" applyAlignment="1">
      <alignment vertical="top"/>
    </xf>
    <xf numFmtId="0" fontId="8" fillId="2" borderId="5" xfId="0" applyFont="1" applyFill="1" applyBorder="1"/>
    <xf numFmtId="0" fontId="2" fillId="2" borderId="5" xfId="0" applyFont="1" applyFill="1" applyBorder="1"/>
    <xf numFmtId="0" fontId="1" fillId="0" borderId="5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/>
    </xf>
    <xf numFmtId="0" fontId="8" fillId="0" borderId="5" xfId="0" applyFont="1" applyFill="1" applyBorder="1" applyAlignment="1">
      <alignment horizontal="right" vertical="top" wrapText="1"/>
    </xf>
    <xf numFmtId="164" fontId="1" fillId="0" borderId="5" xfId="0" applyNumberFormat="1" applyFont="1" applyFill="1" applyBorder="1" applyAlignment="1">
      <alignment horizontal="right" vertical="top" wrapText="1"/>
    </xf>
    <xf numFmtId="0" fontId="10" fillId="0" borderId="5" xfId="0" applyFont="1" applyFill="1" applyBorder="1" applyAlignment="1">
      <alignment horizontal="justify" vertical="top" wrapText="1"/>
    </xf>
    <xf numFmtId="0" fontId="2" fillId="0" borderId="5" xfId="0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justify" vertical="top" wrapText="1"/>
    </xf>
    <xf numFmtId="0" fontId="14" fillId="0" borderId="5" xfId="0" applyFont="1" applyFill="1" applyBorder="1" applyAlignment="1">
      <alignment horizontal="justify" vertical="top" wrapText="1"/>
    </xf>
    <xf numFmtId="0" fontId="8" fillId="0" borderId="5" xfId="0" applyFont="1" applyFill="1" applyBorder="1" applyAlignment="1">
      <alignment horizontal="right" vertical="top"/>
    </xf>
    <xf numFmtId="0" fontId="11" fillId="0" borderId="5" xfId="0" applyFont="1" applyFill="1" applyBorder="1" applyAlignment="1">
      <alignment horizontal="right" vertical="top"/>
    </xf>
    <xf numFmtId="2" fontId="8" fillId="0" borderId="5" xfId="0" applyNumberFormat="1" applyFont="1" applyFill="1" applyBorder="1" applyAlignment="1">
      <alignment horizontal="right" vertical="top" wrapText="1"/>
    </xf>
    <xf numFmtId="2" fontId="11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2" fontId="1" fillId="0" borderId="5" xfId="0" applyNumberFormat="1" applyFont="1" applyFill="1" applyBorder="1" applyAlignment="1">
      <alignment horizontal="right" vertical="top" wrapText="1"/>
    </xf>
    <xf numFmtId="2" fontId="2" fillId="0" borderId="5" xfId="0" applyNumberFormat="1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vertical="top"/>
    </xf>
    <xf numFmtId="0" fontId="1" fillId="2" borderId="5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/>
    </xf>
    <xf numFmtId="2" fontId="2" fillId="2" borderId="5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vertical="top" wrapText="1"/>
    </xf>
    <xf numFmtId="2" fontId="1" fillId="0" borderId="0" xfId="0" applyNumberFormat="1" applyFont="1" applyFill="1" applyBorder="1"/>
    <xf numFmtId="0" fontId="1" fillId="0" borderId="0" xfId="0" applyFont="1" applyFill="1" applyBorder="1"/>
    <xf numFmtId="0" fontId="2" fillId="0" borderId="5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2" fontId="1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Fill="1" applyBorder="1"/>
    <xf numFmtId="9" fontId="2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15" fillId="0" borderId="0" xfId="0" applyFont="1" applyFill="1" applyBorder="1" applyAlignment="1">
      <alignment vertical="top"/>
    </xf>
    <xf numFmtId="0" fontId="8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right" vertical="top" wrapText="1"/>
    </xf>
    <xf numFmtId="1" fontId="1" fillId="0" borderId="5" xfId="0" applyNumberFormat="1" applyFont="1" applyFill="1" applyBorder="1" applyAlignment="1">
      <alignment horizontal="right" vertical="top" wrapText="1"/>
    </xf>
    <xf numFmtId="4" fontId="1" fillId="0" borderId="5" xfId="0" applyNumberFormat="1" applyFont="1" applyFill="1" applyBorder="1" applyAlignment="1">
      <alignment horizontal="right" vertical="top"/>
    </xf>
    <xf numFmtId="4" fontId="2" fillId="0" borderId="5" xfId="0" applyNumberFormat="1" applyFont="1" applyFill="1" applyBorder="1" applyAlignment="1">
      <alignment horizontal="right" vertical="top"/>
    </xf>
    <xf numFmtId="4" fontId="2" fillId="2" borderId="5" xfId="0" applyNumberFormat="1" applyFont="1" applyFill="1" applyBorder="1" applyAlignment="1">
      <alignment horizontal="right" vertical="top"/>
    </xf>
    <xf numFmtId="0" fontId="6" fillId="0" borderId="5" xfId="0" applyFont="1" applyFill="1" applyBorder="1" applyAlignment="1">
      <alignment horizontal="justify" vertical="top" wrapText="1"/>
    </xf>
    <xf numFmtId="0" fontId="1" fillId="3" borderId="5" xfId="0" applyFont="1" applyFill="1" applyBorder="1" applyAlignment="1">
      <alignment horizontal="justify" vertical="top" wrapText="1"/>
    </xf>
    <xf numFmtId="0" fontId="1" fillId="3" borderId="5" xfId="0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right" vertical="top"/>
    </xf>
    <xf numFmtId="2" fontId="2" fillId="3" borderId="5" xfId="0" applyNumberFormat="1" applyFont="1" applyFill="1" applyBorder="1" applyAlignment="1">
      <alignment horizontal="right" vertical="top" wrapText="1"/>
    </xf>
    <xf numFmtId="4" fontId="2" fillId="3" borderId="5" xfId="0" applyNumberFormat="1" applyFont="1" applyFill="1" applyBorder="1" applyAlignment="1">
      <alignment horizontal="right" vertical="top"/>
    </xf>
    <xf numFmtId="2" fontId="1" fillId="0" borderId="5" xfId="0" applyNumberFormat="1" applyFont="1" applyFill="1" applyBorder="1" applyAlignment="1">
      <alignment horizontal="right" vertical="top"/>
    </xf>
    <xf numFmtId="0" fontId="1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center" vertical="top" wrapText="1"/>
    </xf>
    <xf numFmtId="0" fontId="23" fillId="0" borderId="5" xfId="0" applyFont="1" applyFill="1" applyBorder="1" applyAlignment="1">
      <alignment horizontal="justify" vertical="top" wrapText="1"/>
    </xf>
    <xf numFmtId="9" fontId="2" fillId="0" borderId="0" xfId="1" applyFont="1" applyFill="1"/>
    <xf numFmtId="9" fontId="12" fillId="0" borderId="0" xfId="1" applyFont="1" applyFill="1"/>
    <xf numFmtId="9" fontId="12" fillId="0" borderId="0" xfId="1" applyFont="1" applyFill="1" applyAlignment="1"/>
    <xf numFmtId="9" fontId="18" fillId="0" borderId="0" xfId="1" applyFont="1" applyFill="1" applyAlignment="1"/>
    <xf numFmtId="9" fontId="2" fillId="0" borderId="0" xfId="1" applyFont="1" applyFill="1" applyBorder="1" applyAlignment="1">
      <alignment horizontal="left" vertical="top" wrapText="1"/>
    </xf>
    <xf numFmtId="9" fontId="1" fillId="0" borderId="0" xfId="1" applyFont="1" applyFill="1" applyBorder="1" applyAlignment="1">
      <alignment horizontal="center" vertical="top" wrapText="1"/>
    </xf>
    <xf numFmtId="9" fontId="2" fillId="0" borderId="0" xfId="1" applyFont="1" applyFill="1" applyBorder="1" applyAlignment="1">
      <alignment horizontal="center" vertical="top" wrapText="1"/>
    </xf>
    <xf numFmtId="9" fontId="22" fillId="0" borderId="0" xfId="1" applyFont="1" applyFill="1"/>
    <xf numFmtId="9" fontId="2" fillId="0" borderId="0" xfId="1" applyFont="1" applyFill="1" applyBorder="1" applyAlignment="1"/>
    <xf numFmtId="9" fontId="19" fillId="0" borderId="0" xfId="1" applyFont="1" applyFill="1" applyAlignment="1">
      <alignment horizontal="left"/>
    </xf>
    <xf numFmtId="9" fontId="2" fillId="0" borderId="0" xfId="1" applyFont="1" applyFill="1" applyAlignment="1">
      <alignment horizontal="left" vertical="center"/>
    </xf>
    <xf numFmtId="9" fontId="2" fillId="0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9" fontId="2" fillId="0" borderId="6" xfId="1" applyFont="1" applyFill="1" applyBorder="1" applyAlignment="1">
      <alignment vertical="center"/>
    </xf>
    <xf numFmtId="9" fontId="1" fillId="0" borderId="0" xfId="1" applyFont="1" applyFill="1" applyBorder="1" applyAlignment="1">
      <alignment horizontal="left" vertical="top" wrapText="1"/>
    </xf>
    <xf numFmtId="9" fontId="24" fillId="0" borderId="6" xfId="1" applyFont="1" applyFill="1" applyBorder="1" applyAlignment="1">
      <alignment horizontal="left" vertical="center"/>
    </xf>
    <xf numFmtId="9" fontId="2" fillId="0" borderId="0" xfId="1" applyFont="1" applyFill="1" applyBorder="1"/>
    <xf numFmtId="9" fontId="15" fillId="0" borderId="0" xfId="1" applyFont="1" applyFill="1"/>
    <xf numFmtId="9" fontId="24" fillId="0" borderId="0" xfId="1" applyFont="1" applyFill="1"/>
    <xf numFmtId="9" fontId="19" fillId="0" borderId="0" xfId="1" applyFont="1" applyFill="1"/>
    <xf numFmtId="2" fontId="13" fillId="0" borderId="5" xfId="0" applyNumberFormat="1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right" vertical="center" wrapText="1"/>
    </xf>
    <xf numFmtId="4" fontId="11" fillId="0" borderId="5" xfId="0" applyNumberFormat="1" applyFont="1" applyFill="1" applyBorder="1" applyAlignment="1">
      <alignment horizontal="right" vertical="top"/>
    </xf>
    <xf numFmtId="2" fontId="2" fillId="0" borderId="5" xfId="0" applyNumberFormat="1" applyFont="1" applyFill="1" applyBorder="1" applyAlignment="1">
      <alignment vertical="top" wrapText="1"/>
    </xf>
    <xf numFmtId="1" fontId="2" fillId="0" borderId="0" xfId="1" applyNumberFormat="1" applyFont="1" applyFill="1"/>
    <xf numFmtId="4" fontId="8" fillId="0" borderId="5" xfId="0" applyNumberFormat="1" applyFont="1" applyFill="1" applyBorder="1" applyAlignment="1">
      <alignment horizontal="right" vertical="top"/>
    </xf>
    <xf numFmtId="2" fontId="12" fillId="0" borderId="0" xfId="1" applyNumberFormat="1" applyFont="1" applyFill="1"/>
    <xf numFmtId="2" fontId="5" fillId="0" borderId="5" xfId="0" applyNumberFormat="1" applyFont="1" applyFill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/>
    </xf>
    <xf numFmtId="0" fontId="28" fillId="0" borderId="5" xfId="0" applyFont="1" applyFill="1" applyBorder="1" applyAlignment="1">
      <alignment vertical="top" wrapText="1"/>
    </xf>
    <xf numFmtId="0" fontId="28" fillId="0" borderId="5" xfId="0" applyFont="1" applyFill="1" applyBorder="1" applyAlignment="1">
      <alignment horizontal="right" vertical="top" wrapText="1"/>
    </xf>
    <xf numFmtId="0" fontId="28" fillId="0" borderId="5" xfId="0" applyFont="1" applyFill="1" applyBorder="1" applyAlignment="1">
      <alignment horizontal="right" vertical="top"/>
    </xf>
    <xf numFmtId="2" fontId="28" fillId="0" borderId="5" xfId="0" applyNumberFormat="1" applyFont="1" applyFill="1" applyBorder="1" applyAlignment="1">
      <alignment horizontal="right" vertical="top" wrapText="1"/>
    </xf>
    <xf numFmtId="4" fontId="28" fillId="0" borderId="5" xfId="0" applyNumberFormat="1" applyFont="1" applyFill="1" applyBorder="1" applyAlignment="1">
      <alignment horizontal="right" vertical="top"/>
    </xf>
    <xf numFmtId="9" fontId="12" fillId="0" borderId="6" xfId="1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right" vertical="center" wrapText="1"/>
    </xf>
    <xf numFmtId="9" fontId="29" fillId="0" borderId="0" xfId="1" applyFont="1" applyFill="1"/>
    <xf numFmtId="0" fontId="26" fillId="0" borderId="5" xfId="0" applyFont="1" applyFill="1" applyBorder="1" applyAlignment="1">
      <alignment horizontal="right" vertical="top"/>
    </xf>
    <xf numFmtId="2" fontId="26" fillId="0" borderId="5" xfId="0" applyNumberFormat="1" applyFont="1" applyFill="1" applyBorder="1" applyAlignment="1">
      <alignment horizontal="right" vertical="top" wrapText="1"/>
    </xf>
    <xf numFmtId="4" fontId="26" fillId="0" borderId="5" xfId="0" applyNumberFormat="1" applyFont="1" applyFill="1" applyBorder="1" applyAlignment="1">
      <alignment horizontal="right" vertical="top"/>
    </xf>
    <xf numFmtId="0" fontId="26" fillId="0" borderId="5" xfId="0" applyFont="1" applyFill="1" applyBorder="1" applyAlignment="1">
      <alignment horizontal="right" vertical="top" wrapText="1"/>
    </xf>
    <xf numFmtId="2" fontId="26" fillId="0" borderId="5" xfId="0" applyNumberFormat="1" applyFont="1" applyFill="1" applyBorder="1" applyAlignment="1">
      <alignment vertical="top" wrapText="1"/>
    </xf>
    <xf numFmtId="4" fontId="27" fillId="0" borderId="5" xfId="0" applyNumberFormat="1" applyFont="1" applyFill="1" applyBorder="1" applyAlignment="1">
      <alignment vertical="top" wrapText="1"/>
    </xf>
    <xf numFmtId="0" fontId="26" fillId="0" borderId="5" xfId="0" applyFont="1" applyFill="1" applyBorder="1" applyAlignment="1">
      <alignment vertical="top"/>
    </xf>
    <xf numFmtId="9" fontId="29" fillId="0" borderId="0" xfId="1" applyFont="1" applyFill="1" applyAlignment="1"/>
    <xf numFmtId="9" fontId="12" fillId="0" borderId="0" xfId="1" applyFont="1" applyFill="1" applyBorder="1" applyAlignment="1"/>
    <xf numFmtId="9" fontId="11" fillId="0" borderId="0" xfId="1" applyFont="1" applyFill="1"/>
    <xf numFmtId="2" fontId="1" fillId="0" borderId="5" xfId="0" applyNumberFormat="1" applyFont="1" applyFill="1" applyBorder="1" applyAlignment="1">
      <alignment vertical="center" wrapText="1"/>
    </xf>
    <xf numFmtId="1" fontId="1" fillId="0" borderId="5" xfId="0" applyNumberFormat="1" applyFont="1" applyFill="1" applyBorder="1" applyAlignment="1">
      <alignment vertical="center" wrapText="1"/>
    </xf>
    <xf numFmtId="9" fontId="16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vertical="center" wrapText="1"/>
    </xf>
    <xf numFmtId="0" fontId="27" fillId="0" borderId="5" xfId="0" applyFont="1" applyFill="1" applyBorder="1" applyAlignment="1">
      <alignment horizontal="justify" vertical="top" wrapText="1"/>
    </xf>
    <xf numFmtId="3" fontId="1" fillId="0" borderId="5" xfId="0" applyNumberFormat="1" applyFont="1" applyFill="1" applyBorder="1" applyAlignment="1">
      <alignment horizontal="right" vertical="top" wrapText="1"/>
    </xf>
    <xf numFmtId="165" fontId="28" fillId="0" borderId="5" xfId="0" applyNumberFormat="1" applyFont="1" applyFill="1" applyBorder="1" applyAlignment="1">
      <alignment horizontal="right" vertical="top" wrapText="1"/>
    </xf>
    <xf numFmtId="9" fontId="10" fillId="0" borderId="0" xfId="1" applyFont="1" applyFill="1"/>
    <xf numFmtId="0" fontId="11" fillId="0" borderId="5" xfId="0" applyFont="1" applyFill="1" applyBorder="1" applyAlignment="1">
      <alignment horizontal="right"/>
    </xf>
    <xf numFmtId="9" fontId="30" fillId="0" borderId="0" xfId="1" applyFont="1" applyFill="1"/>
    <xf numFmtId="0" fontId="30" fillId="0" borderId="0" xfId="0" applyFont="1" applyFill="1"/>
    <xf numFmtId="4" fontId="1" fillId="0" borderId="5" xfId="0" applyNumberFormat="1" applyFont="1" applyFill="1" applyBorder="1" applyAlignment="1">
      <alignment vertical="top"/>
    </xf>
    <xf numFmtId="2" fontId="8" fillId="0" borderId="5" xfId="0" applyNumberFormat="1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/>
    </xf>
    <xf numFmtId="2" fontId="11" fillId="0" borderId="5" xfId="0" applyNumberFormat="1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2" fontId="1" fillId="0" borderId="5" xfId="0" applyNumberFormat="1" applyFont="1" applyFill="1" applyBorder="1" applyAlignment="1">
      <alignment vertical="top" wrapText="1"/>
    </xf>
    <xf numFmtId="0" fontId="31" fillId="0" borderId="0" xfId="0" applyFont="1" applyFill="1"/>
    <xf numFmtId="0" fontId="1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165" fontId="1" fillId="0" borderId="5" xfId="0" applyNumberFormat="1" applyFont="1" applyFill="1" applyBorder="1" applyAlignment="1">
      <alignment horizontal="right" vertical="top" wrapText="1"/>
    </xf>
    <xf numFmtId="9" fontId="31" fillId="0" borderId="0" xfId="0" applyNumberFormat="1" applyFont="1" applyFill="1"/>
    <xf numFmtId="4" fontId="28" fillId="0" borderId="6" xfId="0" applyNumberFormat="1" applyFont="1" applyFill="1" applyBorder="1" applyAlignment="1">
      <alignment horizontal="right" vertical="top"/>
    </xf>
    <xf numFmtId="0" fontId="33" fillId="0" borderId="0" xfId="2" applyFont="1" applyFill="1" applyAlignment="1"/>
    <xf numFmtId="0" fontId="2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right" vertical="top" wrapText="1"/>
    </xf>
    <xf numFmtId="2" fontId="1" fillId="0" borderId="5" xfId="0" applyNumberFormat="1" applyFont="1" applyFill="1" applyBorder="1" applyAlignment="1">
      <alignment horizontal="right" vertical="top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3">
    <cellStyle name="Įprastas" xfId="0" builtinId="0"/>
    <cellStyle name="Įprastas 2" xfId="2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4"/>
  <sheetViews>
    <sheetView tabSelected="1" zoomScaleNormal="100" workbookViewId="0">
      <selection activeCell="B8" sqref="B8"/>
    </sheetView>
  </sheetViews>
  <sheetFormatPr defaultRowHeight="12.75" x14ac:dyDescent="0.2"/>
  <cols>
    <col min="1" max="1" width="4.140625" style="2" customWidth="1"/>
    <col min="2" max="2" width="36.140625" style="2" customWidth="1"/>
    <col min="3" max="3" width="7.85546875" style="2" customWidth="1"/>
    <col min="4" max="4" width="7.5703125" style="2" customWidth="1"/>
    <col min="5" max="5" width="8.85546875" style="2" customWidth="1"/>
    <col min="6" max="6" width="9.42578125" style="2" customWidth="1"/>
    <col min="7" max="7" width="10.85546875" style="2" customWidth="1"/>
    <col min="8" max="8" width="8.7109375" style="74" hidden="1" customWidth="1"/>
    <col min="9" max="9" width="16.28515625" style="2" hidden="1" customWidth="1"/>
    <col min="10" max="11" width="9.140625" style="2"/>
    <col min="12" max="12" width="0" style="2" hidden="1" customWidth="1"/>
    <col min="13" max="16384" width="9.140625" style="2"/>
  </cols>
  <sheetData>
    <row r="2" spans="1:8" x14ac:dyDescent="0.2">
      <c r="A2" s="1" t="s">
        <v>0</v>
      </c>
      <c r="C2" s="3"/>
      <c r="H2" s="2"/>
    </row>
    <row r="3" spans="1:8" x14ac:dyDescent="0.2">
      <c r="A3" s="1"/>
      <c r="B3" s="3" t="s">
        <v>1</v>
      </c>
      <c r="H3" s="2"/>
    </row>
    <row r="4" spans="1:8" x14ac:dyDescent="0.2">
      <c r="B4" s="5" t="s">
        <v>2</v>
      </c>
      <c r="H4" s="2"/>
    </row>
    <row r="5" spans="1:8" x14ac:dyDescent="0.2">
      <c r="B5" s="5" t="s">
        <v>3</v>
      </c>
      <c r="H5" s="2"/>
    </row>
    <row r="6" spans="1:8" x14ac:dyDescent="0.2">
      <c r="B6" s="5" t="s">
        <v>4</v>
      </c>
      <c r="H6" s="2"/>
    </row>
    <row r="7" spans="1:8" x14ac:dyDescent="0.2">
      <c r="A7" s="3" t="s">
        <v>5</v>
      </c>
      <c r="C7" s="3" t="s">
        <v>94</v>
      </c>
      <c r="H7" s="2"/>
    </row>
    <row r="8" spans="1:8" x14ac:dyDescent="0.2">
      <c r="B8" s="6" t="s">
        <v>103</v>
      </c>
      <c r="H8" s="2"/>
    </row>
    <row r="9" spans="1:8" x14ac:dyDescent="0.2">
      <c r="B9" s="5" t="s">
        <v>6</v>
      </c>
      <c r="H9" s="2"/>
    </row>
    <row r="10" spans="1:8" x14ac:dyDescent="0.2">
      <c r="B10" s="2" t="s">
        <v>93</v>
      </c>
      <c r="H10" s="2"/>
    </row>
    <row r="11" spans="1:8" x14ac:dyDescent="0.2">
      <c r="A11" s="7" t="s">
        <v>7</v>
      </c>
      <c r="C11" s="6"/>
      <c r="D11" s="6"/>
      <c r="E11" s="1"/>
      <c r="F11" s="1"/>
      <c r="H11" s="2"/>
    </row>
    <row r="12" spans="1:8" x14ac:dyDescent="0.2">
      <c r="A12" s="2" t="s">
        <v>8</v>
      </c>
      <c r="C12" s="6"/>
      <c r="D12" s="6"/>
      <c r="E12" s="6"/>
      <c r="F12" s="6"/>
      <c r="H12" s="2"/>
    </row>
    <row r="13" spans="1:8" x14ac:dyDescent="0.2">
      <c r="A13" s="149" t="s">
        <v>101</v>
      </c>
      <c r="E13" s="3"/>
      <c r="H13" s="2"/>
    </row>
    <row r="14" spans="1:8" x14ac:dyDescent="0.2">
      <c r="A14" s="149" t="s">
        <v>102</v>
      </c>
      <c r="E14" s="3"/>
      <c r="H14" s="2"/>
    </row>
    <row r="15" spans="1:8" ht="30" customHeight="1" x14ac:dyDescent="0.2">
      <c r="A15" s="6"/>
      <c r="H15" s="2"/>
    </row>
    <row r="16" spans="1:8" x14ac:dyDescent="0.2">
      <c r="B16" s="155" t="s">
        <v>9</v>
      </c>
      <c r="C16" s="155"/>
      <c r="D16" s="155"/>
      <c r="E16" s="155"/>
      <c r="F16" s="155"/>
      <c r="G16" s="155"/>
      <c r="H16" s="155"/>
    </row>
    <row r="17" spans="1:8" ht="32.25" customHeight="1" x14ac:dyDescent="0.2">
      <c r="A17" s="157" t="s">
        <v>10</v>
      </c>
      <c r="B17" s="157"/>
      <c r="C17" s="157"/>
      <c r="D17" s="157"/>
      <c r="E17" s="157"/>
      <c r="F17" s="157"/>
      <c r="G17" s="157"/>
      <c r="H17" s="126"/>
    </row>
    <row r="18" spans="1:8" ht="16.5" x14ac:dyDescent="0.25">
      <c r="B18" s="156" t="s">
        <v>111</v>
      </c>
      <c r="C18" s="156"/>
      <c r="D18" s="156"/>
      <c r="E18" s="156"/>
      <c r="F18" s="156"/>
      <c r="G18" s="156"/>
      <c r="H18" s="156"/>
    </row>
    <row r="19" spans="1:8" x14ac:dyDescent="0.2">
      <c r="B19" s="5"/>
      <c r="G19" s="4"/>
    </row>
    <row r="20" spans="1:8" ht="16.5" x14ac:dyDescent="0.25">
      <c r="B20" s="156"/>
      <c r="C20" s="156"/>
      <c r="D20" s="156"/>
      <c r="E20" s="156"/>
      <c r="F20" s="156"/>
      <c r="G20" s="156"/>
      <c r="H20" s="75"/>
    </row>
    <row r="21" spans="1:8" ht="14.25" x14ac:dyDescent="0.2">
      <c r="A21" s="7"/>
      <c r="C21" s="3"/>
      <c r="E21" s="162" t="s">
        <v>104</v>
      </c>
      <c r="F21" s="162"/>
      <c r="G21" s="162"/>
      <c r="H21" s="75"/>
    </row>
    <row r="22" spans="1:8" x14ac:dyDescent="0.2">
      <c r="A22" s="158" t="s">
        <v>11</v>
      </c>
      <c r="B22" s="8" t="s">
        <v>12</v>
      </c>
      <c r="C22" s="8" t="s">
        <v>13</v>
      </c>
      <c r="D22" s="9" t="s">
        <v>14</v>
      </c>
      <c r="E22" s="160" t="s">
        <v>15</v>
      </c>
      <c r="F22" s="160"/>
      <c r="G22" s="160"/>
      <c r="H22" s="75"/>
    </row>
    <row r="23" spans="1:8" x14ac:dyDescent="0.2">
      <c r="A23" s="158"/>
      <c r="B23" s="10"/>
      <c r="C23" s="11" t="s">
        <v>16</v>
      </c>
      <c r="D23" s="12" t="s">
        <v>17</v>
      </c>
      <c r="E23" s="161" t="s">
        <v>105</v>
      </c>
      <c r="F23" s="161"/>
      <c r="G23" s="161"/>
      <c r="H23" s="75"/>
    </row>
    <row r="24" spans="1:8" x14ac:dyDescent="0.2">
      <c r="A24" s="159"/>
      <c r="B24" s="10"/>
      <c r="C24" s="11"/>
      <c r="D24" s="12"/>
      <c r="E24" s="11" t="s">
        <v>18</v>
      </c>
      <c r="F24" s="13" t="s">
        <v>19</v>
      </c>
      <c r="G24" s="14" t="s">
        <v>20</v>
      </c>
      <c r="H24" s="75"/>
    </row>
    <row r="25" spans="1:8" x14ac:dyDescent="0.2">
      <c r="A25" s="15">
        <v>1</v>
      </c>
      <c r="B25" s="16">
        <v>2</v>
      </c>
      <c r="C25" s="16">
        <v>4</v>
      </c>
      <c r="D25" s="17"/>
      <c r="E25" s="16">
        <v>5</v>
      </c>
      <c r="F25" s="16">
        <v>6</v>
      </c>
      <c r="G25" s="16">
        <v>7</v>
      </c>
      <c r="H25" s="75"/>
    </row>
    <row r="26" spans="1:8" x14ac:dyDescent="0.2">
      <c r="A26" s="18" t="s">
        <v>21</v>
      </c>
      <c r="B26" s="19" t="s">
        <v>22</v>
      </c>
      <c r="C26" s="20"/>
      <c r="D26" s="20"/>
      <c r="E26" s="20"/>
      <c r="F26" s="20"/>
      <c r="G26" s="20"/>
      <c r="H26" s="75"/>
    </row>
    <row r="27" spans="1:8" ht="25.5" x14ac:dyDescent="0.2">
      <c r="A27" s="21">
        <v>1</v>
      </c>
      <c r="B27" s="22" t="s">
        <v>23</v>
      </c>
      <c r="C27" s="23" t="s">
        <v>24</v>
      </c>
      <c r="D27" s="24">
        <v>11</v>
      </c>
      <c r="E27" s="35">
        <f>E28+E29+E30+E31</f>
        <v>2616.62</v>
      </c>
      <c r="F27" s="38">
        <v>0.36</v>
      </c>
      <c r="G27" s="61">
        <f t="shared" ref="G27:G32" si="0">ROUND((D27*E27*F27),2)</f>
        <v>10361.82</v>
      </c>
      <c r="H27" s="75"/>
    </row>
    <row r="28" spans="1:8" x14ac:dyDescent="0.2">
      <c r="A28" s="21"/>
      <c r="B28" s="27" t="s">
        <v>25</v>
      </c>
      <c r="C28" s="28"/>
      <c r="D28" s="29">
        <v>11</v>
      </c>
      <c r="E28" s="59">
        <v>682.21</v>
      </c>
      <c r="F28" s="39">
        <v>0.36</v>
      </c>
      <c r="G28" s="62">
        <f t="shared" si="0"/>
        <v>2701.55</v>
      </c>
      <c r="H28" s="75"/>
    </row>
    <row r="29" spans="1:8" x14ac:dyDescent="0.2">
      <c r="A29" s="21"/>
      <c r="B29" s="27" t="s">
        <v>26</v>
      </c>
      <c r="C29" s="28"/>
      <c r="D29" s="29">
        <v>11</v>
      </c>
      <c r="E29" s="36">
        <v>932.7</v>
      </c>
      <c r="F29" s="39">
        <v>0.36</v>
      </c>
      <c r="G29" s="62">
        <f t="shared" si="0"/>
        <v>3693.49</v>
      </c>
      <c r="H29" s="75"/>
    </row>
    <row r="30" spans="1:8" x14ac:dyDescent="0.2">
      <c r="A30" s="21"/>
      <c r="B30" s="27" t="s">
        <v>27</v>
      </c>
      <c r="C30" s="28"/>
      <c r="D30" s="29">
        <v>11</v>
      </c>
      <c r="E30" s="59">
        <v>893.49</v>
      </c>
      <c r="F30" s="39">
        <v>0.36</v>
      </c>
      <c r="G30" s="62">
        <f t="shared" si="0"/>
        <v>3538.22</v>
      </c>
      <c r="H30" s="75"/>
    </row>
    <row r="31" spans="1:8" x14ac:dyDescent="0.2">
      <c r="A31" s="21"/>
      <c r="B31" s="27" t="s">
        <v>88</v>
      </c>
      <c r="C31" s="28"/>
      <c r="D31" s="29">
        <v>11</v>
      </c>
      <c r="E31" s="59">
        <v>108.22</v>
      </c>
      <c r="F31" s="39">
        <v>0.36</v>
      </c>
      <c r="G31" s="62">
        <f t="shared" si="0"/>
        <v>428.55</v>
      </c>
      <c r="H31" s="101"/>
    </row>
    <row r="32" spans="1:8" ht="15.75" x14ac:dyDescent="0.2">
      <c r="A32" s="21"/>
      <c r="B32" s="30" t="s">
        <v>28</v>
      </c>
      <c r="C32" s="23" t="s">
        <v>24</v>
      </c>
      <c r="D32" s="24">
        <v>11</v>
      </c>
      <c r="E32" s="23">
        <f>SUM(E28:E31)</f>
        <v>2616.62</v>
      </c>
      <c r="F32" s="38">
        <v>0.03</v>
      </c>
      <c r="G32" s="61">
        <f t="shared" si="0"/>
        <v>863.48</v>
      </c>
      <c r="H32" s="75"/>
    </row>
    <row r="33" spans="1:8" ht="25.5" x14ac:dyDescent="0.2">
      <c r="A33" s="21"/>
      <c r="B33" s="31" t="s">
        <v>29</v>
      </c>
      <c r="C33" s="28"/>
      <c r="D33" s="24"/>
      <c r="E33" s="28"/>
      <c r="F33" s="94"/>
      <c r="G33" s="62"/>
      <c r="H33" s="75"/>
    </row>
    <row r="34" spans="1:8" ht="15.75" x14ac:dyDescent="0.2">
      <c r="A34" s="21">
        <v>2</v>
      </c>
      <c r="B34" s="32" t="s">
        <v>30</v>
      </c>
      <c r="C34" s="23" t="s">
        <v>24</v>
      </c>
      <c r="D34" s="24">
        <v>11</v>
      </c>
      <c r="E34" s="23">
        <v>151.08000000000001</v>
      </c>
      <c r="F34" s="38">
        <v>0.81</v>
      </c>
      <c r="G34" s="61">
        <f t="shared" ref="G34:G45" si="1">ROUND((D34*E34*F34),2)</f>
        <v>1346.12</v>
      </c>
      <c r="H34" s="75"/>
    </row>
    <row r="35" spans="1:8" x14ac:dyDescent="0.2">
      <c r="A35" s="21"/>
      <c r="B35" s="27" t="s">
        <v>25</v>
      </c>
      <c r="C35" s="28"/>
      <c r="D35" s="29">
        <v>11</v>
      </c>
      <c r="E35" s="28">
        <v>49.72</v>
      </c>
      <c r="F35" s="39">
        <v>0.81</v>
      </c>
      <c r="G35" s="62">
        <f t="shared" si="1"/>
        <v>443.01</v>
      </c>
      <c r="H35" s="75"/>
    </row>
    <row r="36" spans="1:8" x14ac:dyDescent="0.2">
      <c r="A36" s="21"/>
      <c r="B36" s="27" t="s">
        <v>26</v>
      </c>
      <c r="C36" s="28"/>
      <c r="D36" s="29">
        <v>11</v>
      </c>
      <c r="E36" s="28">
        <v>78.739999999999995</v>
      </c>
      <c r="F36" s="39">
        <v>0.81</v>
      </c>
      <c r="G36" s="62">
        <f>ROUND((D36*E36*F36),2)-0.01</f>
        <v>701.56000000000006</v>
      </c>
      <c r="H36" s="75"/>
    </row>
    <row r="37" spans="1:8" x14ac:dyDescent="0.2">
      <c r="A37" s="21"/>
      <c r="B37" s="27" t="s">
        <v>27</v>
      </c>
      <c r="C37" s="28"/>
      <c r="D37" s="29">
        <v>11</v>
      </c>
      <c r="E37" s="28">
        <v>22.62</v>
      </c>
      <c r="F37" s="39">
        <v>0.81</v>
      </c>
      <c r="G37" s="62">
        <f t="shared" si="1"/>
        <v>201.54</v>
      </c>
      <c r="H37" s="76"/>
    </row>
    <row r="38" spans="1:8" ht="15.75" x14ac:dyDescent="0.2">
      <c r="A38" s="21"/>
      <c r="B38" s="30" t="s">
        <v>28</v>
      </c>
      <c r="C38" s="23" t="s">
        <v>24</v>
      </c>
      <c r="D38" s="24">
        <v>11</v>
      </c>
      <c r="E38" s="23">
        <v>151.08000000000001</v>
      </c>
      <c r="F38" s="38">
        <v>0.03</v>
      </c>
      <c r="G38" s="61">
        <f t="shared" si="1"/>
        <v>49.86</v>
      </c>
      <c r="H38" s="76"/>
    </row>
    <row r="39" spans="1:8" ht="15.75" x14ac:dyDescent="0.2">
      <c r="A39" s="21">
        <v>3</v>
      </c>
      <c r="B39" s="32" t="s">
        <v>31</v>
      </c>
      <c r="C39" s="23" t="s">
        <v>24</v>
      </c>
      <c r="D39" s="33">
        <v>11</v>
      </c>
      <c r="E39" s="23">
        <v>64.209999999999994</v>
      </c>
      <c r="F39" s="38">
        <v>1.03</v>
      </c>
      <c r="G39" s="61">
        <f t="shared" si="1"/>
        <v>727.5</v>
      </c>
      <c r="H39" s="76"/>
    </row>
    <row r="40" spans="1:8" x14ac:dyDescent="0.2">
      <c r="A40" s="21"/>
      <c r="B40" s="27" t="s">
        <v>25</v>
      </c>
      <c r="C40" s="28"/>
      <c r="D40" s="34">
        <v>11</v>
      </c>
      <c r="E40" s="59">
        <v>13.86</v>
      </c>
      <c r="F40" s="39">
        <v>1.03</v>
      </c>
      <c r="G40" s="62">
        <f t="shared" si="1"/>
        <v>157.03</v>
      </c>
      <c r="H40" s="77"/>
    </row>
    <row r="41" spans="1:8" x14ac:dyDescent="0.2">
      <c r="A41" s="21"/>
      <c r="B41" s="27" t="s">
        <v>26</v>
      </c>
      <c r="C41" s="28"/>
      <c r="D41" s="34">
        <v>11</v>
      </c>
      <c r="E41" s="59">
        <v>27.4</v>
      </c>
      <c r="F41" s="39">
        <v>1.03</v>
      </c>
      <c r="G41" s="62">
        <f t="shared" si="1"/>
        <v>310.44</v>
      </c>
      <c r="H41" s="76"/>
    </row>
    <row r="42" spans="1:8" x14ac:dyDescent="0.2">
      <c r="A42" s="21"/>
      <c r="B42" s="27" t="s">
        <v>27</v>
      </c>
      <c r="C42" s="28"/>
      <c r="D42" s="34">
        <v>11</v>
      </c>
      <c r="E42" s="59">
        <v>22.95</v>
      </c>
      <c r="F42" s="39">
        <v>1.03</v>
      </c>
      <c r="G42" s="62">
        <f>ROUND((D42*E42*F42),2)</f>
        <v>260.02</v>
      </c>
      <c r="H42" s="76"/>
    </row>
    <row r="43" spans="1:8" ht="15.75" x14ac:dyDescent="0.2">
      <c r="A43" s="21"/>
      <c r="B43" s="30" t="s">
        <v>28</v>
      </c>
      <c r="C43" s="23" t="s">
        <v>24</v>
      </c>
      <c r="D43" s="24">
        <v>11</v>
      </c>
      <c r="E43" s="23">
        <v>64.209999999999994</v>
      </c>
      <c r="F43" s="38">
        <v>0.03</v>
      </c>
      <c r="G43" s="61">
        <f t="shared" si="1"/>
        <v>21.19</v>
      </c>
      <c r="H43" s="76"/>
    </row>
    <row r="44" spans="1:8" ht="15.75" x14ac:dyDescent="0.2">
      <c r="A44" s="21">
        <v>4</v>
      </c>
      <c r="B44" s="22" t="s">
        <v>32</v>
      </c>
      <c r="C44" s="23" t="s">
        <v>24</v>
      </c>
      <c r="D44" s="33">
        <v>11</v>
      </c>
      <c r="E44" s="35">
        <f>E45+E46+E47+E48</f>
        <v>765.20999999999992</v>
      </c>
      <c r="F44" s="35">
        <v>0.7</v>
      </c>
      <c r="G44" s="61">
        <f t="shared" si="1"/>
        <v>5892.12</v>
      </c>
      <c r="H44" s="76"/>
    </row>
    <row r="45" spans="1:8" x14ac:dyDescent="0.2">
      <c r="A45" s="21"/>
      <c r="B45" s="27" t="s">
        <v>25</v>
      </c>
      <c r="C45" s="28"/>
      <c r="D45" s="34">
        <v>11</v>
      </c>
      <c r="E45" s="36">
        <v>110.22</v>
      </c>
      <c r="F45" s="36">
        <v>0.7</v>
      </c>
      <c r="G45" s="62">
        <f t="shared" si="1"/>
        <v>848.69</v>
      </c>
      <c r="H45" s="76"/>
    </row>
    <row r="46" spans="1:8" x14ac:dyDescent="0.2">
      <c r="A46" s="21"/>
      <c r="B46" s="27" t="s">
        <v>26</v>
      </c>
      <c r="C46" s="28"/>
      <c r="D46" s="34">
        <v>11</v>
      </c>
      <c r="E46" s="59">
        <v>386.67</v>
      </c>
      <c r="F46" s="36">
        <v>0.7</v>
      </c>
      <c r="G46" s="62">
        <f>ROUND((D46*E46*F46),2)</f>
        <v>2977.36</v>
      </c>
    </row>
    <row r="47" spans="1:8" x14ac:dyDescent="0.2">
      <c r="A47" s="21"/>
      <c r="B47" s="27" t="s">
        <v>27</v>
      </c>
      <c r="C47" s="28"/>
      <c r="D47" s="29">
        <v>11</v>
      </c>
      <c r="E47" s="28">
        <v>151.44</v>
      </c>
      <c r="F47" s="36">
        <v>0.7</v>
      </c>
      <c r="G47" s="62">
        <f>ROUND((D47*E47*F47),2)+0.01</f>
        <v>1166.0999999999999</v>
      </c>
    </row>
    <row r="48" spans="1:8" x14ac:dyDescent="0.2">
      <c r="A48" s="21"/>
      <c r="B48" s="27" t="s">
        <v>88</v>
      </c>
      <c r="C48" s="28"/>
      <c r="D48" s="29">
        <v>11</v>
      </c>
      <c r="E48" s="39">
        <v>116.88</v>
      </c>
      <c r="F48" s="36">
        <v>0.7</v>
      </c>
      <c r="G48" s="62">
        <f>ROUND((D48*E48*F48),2)</f>
        <v>899.98</v>
      </c>
    </row>
    <row r="49" spans="1:8" ht="15.75" x14ac:dyDescent="0.2">
      <c r="A49" s="21">
        <v>5</v>
      </c>
      <c r="B49" s="22" t="s">
        <v>33</v>
      </c>
      <c r="C49" s="23" t="s">
        <v>24</v>
      </c>
      <c r="D49" s="33">
        <v>11</v>
      </c>
      <c r="E49" s="25">
        <v>484.23</v>
      </c>
      <c r="F49" s="35">
        <v>0.57999999999999996</v>
      </c>
      <c r="G49" s="61">
        <f>ROUND((D49*E49*F49),2)</f>
        <v>3089.39</v>
      </c>
    </row>
    <row r="50" spans="1:8" x14ac:dyDescent="0.2">
      <c r="A50" s="21"/>
      <c r="B50" s="27" t="s">
        <v>25</v>
      </c>
      <c r="C50" s="28"/>
      <c r="D50" s="29">
        <v>11</v>
      </c>
      <c r="E50" s="28">
        <v>181.2</v>
      </c>
      <c r="F50" s="39">
        <v>0.57999999999999996</v>
      </c>
      <c r="G50" s="62">
        <f>ROUND((D50*E50*F50),2)</f>
        <v>1156.06</v>
      </c>
    </row>
    <row r="51" spans="1:8" x14ac:dyDescent="0.2">
      <c r="A51" s="21"/>
      <c r="B51" s="27" t="s">
        <v>26</v>
      </c>
      <c r="C51" s="28"/>
      <c r="D51" s="34">
        <v>11</v>
      </c>
      <c r="E51" s="59">
        <v>78.67</v>
      </c>
      <c r="F51" s="39">
        <v>0.57999999999999996</v>
      </c>
      <c r="G51" s="62">
        <f>ROUND((D51*E51*F51),2)+0.01</f>
        <v>501.92</v>
      </c>
    </row>
    <row r="52" spans="1:8" x14ac:dyDescent="0.2">
      <c r="A52" s="21"/>
      <c r="B52" s="27" t="s">
        <v>27</v>
      </c>
      <c r="C52" s="28"/>
      <c r="D52" s="34">
        <v>11</v>
      </c>
      <c r="E52" s="59">
        <v>224.36</v>
      </c>
      <c r="F52" s="39">
        <v>0.57999999999999996</v>
      </c>
      <c r="G52" s="62">
        <f>ROUND((D52*E52*F52),2)</f>
        <v>1431.42</v>
      </c>
    </row>
    <row r="53" spans="1:8" ht="15.75" x14ac:dyDescent="0.2">
      <c r="A53" s="21">
        <v>6</v>
      </c>
      <c r="B53" s="22" t="s">
        <v>34</v>
      </c>
      <c r="C53" s="23" t="s">
        <v>24</v>
      </c>
      <c r="D53" s="33">
        <v>11</v>
      </c>
      <c r="E53" s="25">
        <f>E54+E55+E56</f>
        <v>61.47</v>
      </c>
      <c r="F53" s="35">
        <v>0.46</v>
      </c>
      <c r="G53" s="61">
        <f t="shared" ref="G53:G74" si="2">ROUND((D53*E53*F53),2)</f>
        <v>311.04000000000002</v>
      </c>
    </row>
    <row r="54" spans="1:8" ht="15" customHeight="1" x14ac:dyDescent="0.2">
      <c r="A54" s="21"/>
      <c r="B54" s="27" t="s">
        <v>25</v>
      </c>
      <c r="C54" s="23"/>
      <c r="D54" s="29">
        <v>11</v>
      </c>
      <c r="E54" s="59">
        <v>5.2</v>
      </c>
      <c r="F54" s="36">
        <v>0.46</v>
      </c>
      <c r="G54" s="62">
        <f t="shared" si="2"/>
        <v>26.31</v>
      </c>
      <c r="H54" s="93"/>
    </row>
    <row r="55" spans="1:8" ht="12.75" customHeight="1" x14ac:dyDescent="0.2">
      <c r="A55" s="21"/>
      <c r="B55" s="27" t="s">
        <v>26</v>
      </c>
      <c r="C55" s="28"/>
      <c r="D55" s="29">
        <v>11</v>
      </c>
      <c r="E55" s="59">
        <v>10.5</v>
      </c>
      <c r="F55" s="36">
        <v>0.46</v>
      </c>
      <c r="G55" s="62">
        <f t="shared" si="2"/>
        <v>53.13</v>
      </c>
      <c r="H55" s="78"/>
    </row>
    <row r="56" spans="1:8" x14ac:dyDescent="0.2">
      <c r="A56" s="21"/>
      <c r="B56" s="27" t="s">
        <v>27</v>
      </c>
      <c r="C56" s="28"/>
      <c r="D56" s="29">
        <v>11</v>
      </c>
      <c r="E56" s="59">
        <v>45.77</v>
      </c>
      <c r="F56" s="36">
        <v>0.46</v>
      </c>
      <c r="G56" s="62">
        <f>ROUND((D56*E56*F56),2)-0.01</f>
        <v>231.59</v>
      </c>
      <c r="H56" s="79"/>
    </row>
    <row r="57" spans="1:8" ht="15.75" x14ac:dyDescent="0.2">
      <c r="A57" s="21"/>
      <c r="B57" s="30" t="s">
        <v>28</v>
      </c>
      <c r="C57" s="23" t="s">
        <v>24</v>
      </c>
      <c r="D57" s="24">
        <v>11</v>
      </c>
      <c r="E57" s="23">
        <f>E44+E49+E53</f>
        <v>1310.91</v>
      </c>
      <c r="F57" s="38">
        <v>0.03</v>
      </c>
      <c r="G57" s="61">
        <f t="shared" si="2"/>
        <v>432.6</v>
      </c>
      <c r="H57" s="79"/>
    </row>
    <row r="58" spans="1:8" ht="15.75" x14ac:dyDescent="0.2">
      <c r="A58" s="21">
        <v>7</v>
      </c>
      <c r="B58" s="31" t="s">
        <v>35</v>
      </c>
      <c r="C58" s="23" t="s">
        <v>24</v>
      </c>
      <c r="D58" s="24">
        <v>11</v>
      </c>
      <c r="E58" s="25">
        <f>E59+E60+E61</f>
        <v>418.39</v>
      </c>
      <c r="F58" s="35">
        <v>0.66</v>
      </c>
      <c r="G58" s="61">
        <f t="shared" si="2"/>
        <v>3037.51</v>
      </c>
      <c r="H58" s="79"/>
    </row>
    <row r="59" spans="1:8" x14ac:dyDescent="0.2">
      <c r="A59" s="21"/>
      <c r="B59" s="27" t="s">
        <v>25</v>
      </c>
      <c r="C59" s="28"/>
      <c r="D59" s="34">
        <v>11</v>
      </c>
      <c r="E59" s="59">
        <v>46.93</v>
      </c>
      <c r="F59" s="36">
        <v>0.66</v>
      </c>
      <c r="G59" s="62">
        <f t="shared" si="2"/>
        <v>340.71</v>
      </c>
      <c r="H59" s="93"/>
    </row>
    <row r="60" spans="1:8" x14ac:dyDescent="0.2">
      <c r="A60" s="21"/>
      <c r="B60" s="27" t="s">
        <v>26</v>
      </c>
      <c r="C60" s="28"/>
      <c r="D60" s="34">
        <v>11</v>
      </c>
      <c r="E60" s="59">
        <v>76.55</v>
      </c>
      <c r="F60" s="36">
        <v>0.66</v>
      </c>
      <c r="G60" s="62">
        <f t="shared" si="2"/>
        <v>555.75</v>
      </c>
      <c r="H60" s="80"/>
    </row>
    <row r="61" spans="1:8" x14ac:dyDescent="0.2">
      <c r="A61" s="21"/>
      <c r="B61" s="27" t="s">
        <v>27</v>
      </c>
      <c r="C61" s="28"/>
      <c r="D61" s="34">
        <v>11</v>
      </c>
      <c r="E61" s="59">
        <v>294.91000000000003</v>
      </c>
      <c r="F61" s="36">
        <v>0.66</v>
      </c>
      <c r="G61" s="62">
        <f t="shared" si="2"/>
        <v>2141.0500000000002</v>
      </c>
      <c r="H61" s="78"/>
    </row>
    <row r="62" spans="1:8" ht="15.75" x14ac:dyDescent="0.2">
      <c r="A62" s="21"/>
      <c r="B62" s="30" t="s">
        <v>28</v>
      </c>
      <c r="C62" s="23" t="s">
        <v>24</v>
      </c>
      <c r="D62" s="24">
        <v>11</v>
      </c>
      <c r="E62" s="25">
        <f>E58</f>
        <v>418.39</v>
      </c>
      <c r="F62" s="35">
        <v>0.03</v>
      </c>
      <c r="G62" s="61">
        <f t="shared" si="2"/>
        <v>138.07</v>
      </c>
    </row>
    <row r="63" spans="1:8" ht="15.75" x14ac:dyDescent="0.2">
      <c r="A63" s="21">
        <v>8</v>
      </c>
      <c r="B63" s="31" t="s">
        <v>36</v>
      </c>
      <c r="C63" s="23" t="s">
        <v>24</v>
      </c>
      <c r="D63" s="24">
        <v>11</v>
      </c>
      <c r="E63" s="23">
        <v>11.16</v>
      </c>
      <c r="F63" s="38">
        <v>1.1499999999999999</v>
      </c>
      <c r="G63" s="61">
        <f t="shared" si="2"/>
        <v>141.16999999999999</v>
      </c>
    </row>
    <row r="64" spans="1:8" x14ac:dyDescent="0.2">
      <c r="A64" s="21"/>
      <c r="B64" s="27" t="s">
        <v>25</v>
      </c>
      <c r="C64" s="28"/>
      <c r="D64" s="34">
        <v>11</v>
      </c>
      <c r="E64" s="36">
        <v>7.1400000000000006</v>
      </c>
      <c r="F64" s="39">
        <v>1.1499999999999999</v>
      </c>
      <c r="G64" s="62">
        <f t="shared" si="2"/>
        <v>90.32</v>
      </c>
      <c r="H64" s="75"/>
    </row>
    <row r="65" spans="1:9" x14ac:dyDescent="0.2">
      <c r="A65" s="21"/>
      <c r="B65" s="27" t="s">
        <v>26</v>
      </c>
      <c r="C65" s="28"/>
      <c r="D65" s="34">
        <v>11</v>
      </c>
      <c r="E65" s="36">
        <v>4.0199999999999996</v>
      </c>
      <c r="F65" s="39">
        <v>1.1499999999999999</v>
      </c>
      <c r="G65" s="62">
        <f t="shared" si="2"/>
        <v>50.85</v>
      </c>
      <c r="H65" s="75"/>
    </row>
    <row r="66" spans="1:9" x14ac:dyDescent="0.2">
      <c r="A66" s="21"/>
      <c r="B66" s="27" t="s">
        <v>27</v>
      </c>
      <c r="C66" s="28"/>
      <c r="D66" s="34">
        <v>11</v>
      </c>
      <c r="E66" s="36">
        <v>0</v>
      </c>
      <c r="F66" s="39">
        <v>1.1499999999999999</v>
      </c>
      <c r="G66" s="62">
        <f t="shared" si="2"/>
        <v>0</v>
      </c>
    </row>
    <row r="67" spans="1:9" ht="15.75" x14ac:dyDescent="0.2">
      <c r="A67" s="21"/>
      <c r="B67" s="30" t="s">
        <v>28</v>
      </c>
      <c r="C67" s="23" t="s">
        <v>24</v>
      </c>
      <c r="D67" s="24">
        <v>11</v>
      </c>
      <c r="E67" s="25">
        <v>11.16</v>
      </c>
      <c r="F67" s="35">
        <v>0.03</v>
      </c>
      <c r="G67" s="61">
        <f>ROUND((D67*E67*F67),2)</f>
        <v>3.68</v>
      </c>
      <c r="H67" s="112"/>
    </row>
    <row r="68" spans="1:9" x14ac:dyDescent="0.2">
      <c r="A68" s="21">
        <v>9</v>
      </c>
      <c r="B68" s="31" t="s">
        <v>37</v>
      </c>
      <c r="C68" s="25" t="s">
        <v>38</v>
      </c>
      <c r="D68" s="24">
        <v>11</v>
      </c>
      <c r="E68" s="35">
        <f>E69+E70+E71+E72</f>
        <v>2829.47</v>
      </c>
      <c r="F68" s="35">
        <v>0.03</v>
      </c>
      <c r="G68" s="61">
        <f t="shared" si="2"/>
        <v>933.73</v>
      </c>
      <c r="H68" s="75"/>
    </row>
    <row r="69" spans="1:9" x14ac:dyDescent="0.2">
      <c r="A69" s="21"/>
      <c r="B69" s="27" t="s">
        <v>25</v>
      </c>
      <c r="C69" s="25"/>
      <c r="D69" s="34">
        <v>11</v>
      </c>
      <c r="E69" s="36">
        <v>758.44</v>
      </c>
      <c r="F69" s="36">
        <v>0.03</v>
      </c>
      <c r="G69" s="62">
        <f t="shared" si="2"/>
        <v>250.29</v>
      </c>
    </row>
    <row r="70" spans="1:9" x14ac:dyDescent="0.2">
      <c r="A70" s="21"/>
      <c r="B70" s="27" t="s">
        <v>26</v>
      </c>
      <c r="C70" s="25"/>
      <c r="D70" s="34">
        <v>11</v>
      </c>
      <c r="E70" s="36">
        <v>1518.55</v>
      </c>
      <c r="F70" s="36">
        <v>0.03</v>
      </c>
      <c r="G70" s="62">
        <f t="shared" si="2"/>
        <v>501.12</v>
      </c>
    </row>
    <row r="71" spans="1:9" x14ac:dyDescent="0.2">
      <c r="A71" s="21"/>
      <c r="B71" s="27" t="s">
        <v>27</v>
      </c>
      <c r="C71" s="25"/>
      <c r="D71" s="34">
        <v>11</v>
      </c>
      <c r="E71" s="36">
        <v>60.48</v>
      </c>
      <c r="F71" s="36">
        <v>0.03</v>
      </c>
      <c r="G71" s="62">
        <f t="shared" si="2"/>
        <v>19.96</v>
      </c>
      <c r="H71" s="81"/>
    </row>
    <row r="72" spans="1:9" x14ac:dyDescent="0.2">
      <c r="A72" s="21"/>
      <c r="B72" s="27" t="s">
        <v>88</v>
      </c>
      <c r="C72" s="23"/>
      <c r="D72" s="29">
        <v>11</v>
      </c>
      <c r="E72" s="39">
        <v>492</v>
      </c>
      <c r="F72" s="36">
        <v>0.03</v>
      </c>
      <c r="G72" s="62">
        <f>ROUND((D72*E72*F72),2)</f>
        <v>162.36000000000001</v>
      </c>
      <c r="H72" s="81"/>
    </row>
    <row r="73" spans="1:9" ht="25.5" x14ac:dyDescent="0.2">
      <c r="A73" s="21">
        <v>10</v>
      </c>
      <c r="B73" s="31" t="s">
        <v>39</v>
      </c>
      <c r="C73" s="23" t="s">
        <v>24</v>
      </c>
      <c r="D73" s="24">
        <v>11</v>
      </c>
      <c r="E73" s="35">
        <f>E74+E75+E76+E77</f>
        <v>8910.36</v>
      </c>
      <c r="F73" s="35">
        <v>0.02</v>
      </c>
      <c r="G73" s="61">
        <f t="shared" si="2"/>
        <v>1960.28</v>
      </c>
      <c r="H73" s="82"/>
    </row>
    <row r="74" spans="1:9" x14ac:dyDescent="0.2">
      <c r="A74" s="21"/>
      <c r="B74" s="27" t="s">
        <v>25</v>
      </c>
      <c r="C74" s="23"/>
      <c r="D74" s="34">
        <v>11</v>
      </c>
      <c r="E74" s="59">
        <v>1594.76</v>
      </c>
      <c r="F74" s="36">
        <v>0.02</v>
      </c>
      <c r="G74" s="62">
        <f t="shared" si="2"/>
        <v>350.85</v>
      </c>
      <c r="H74" s="121"/>
    </row>
    <row r="75" spans="1:9" x14ac:dyDescent="0.2">
      <c r="A75" s="21"/>
      <c r="B75" s="27" t="s">
        <v>26</v>
      </c>
      <c r="C75" s="23"/>
      <c r="D75" s="34">
        <v>11</v>
      </c>
      <c r="E75" s="59">
        <v>3688.19</v>
      </c>
      <c r="F75" s="36">
        <v>0.02</v>
      </c>
      <c r="G75" s="62">
        <f>ROUND((D75*E75*F75),2)</f>
        <v>811.4</v>
      </c>
      <c r="H75" s="148"/>
      <c r="I75" s="37"/>
    </row>
    <row r="76" spans="1:9" x14ac:dyDescent="0.2">
      <c r="A76" s="21"/>
      <c r="B76" s="27" t="s">
        <v>27</v>
      </c>
      <c r="C76" s="23"/>
      <c r="D76" s="29">
        <v>11</v>
      </c>
      <c r="E76" s="28">
        <v>2996.09</v>
      </c>
      <c r="F76" s="36">
        <v>0.02</v>
      </c>
      <c r="G76" s="62">
        <f>ROUND((D76*E76*F76),2)</f>
        <v>659.14</v>
      </c>
      <c r="H76" s="148"/>
    </row>
    <row r="77" spans="1:9" x14ac:dyDescent="0.2">
      <c r="A77" s="21"/>
      <c r="B77" s="27" t="s">
        <v>88</v>
      </c>
      <c r="C77" s="23"/>
      <c r="D77" s="29">
        <v>11</v>
      </c>
      <c r="E77" s="39">
        <v>631.32000000000005</v>
      </c>
      <c r="F77" s="36">
        <v>0.02</v>
      </c>
      <c r="G77" s="62">
        <f>ROUND((D77*E77*F77),2)</f>
        <v>138.88999999999999</v>
      </c>
      <c r="H77" s="83"/>
    </row>
    <row r="78" spans="1:9" ht="25.5" x14ac:dyDescent="0.2">
      <c r="A78" s="21"/>
      <c r="B78" s="31" t="s">
        <v>40</v>
      </c>
      <c r="C78" s="23" t="s">
        <v>24</v>
      </c>
      <c r="D78" s="24">
        <v>3</v>
      </c>
      <c r="E78" s="25">
        <v>4655.07</v>
      </c>
      <c r="F78" s="35">
        <v>0.02</v>
      </c>
      <c r="G78" s="61">
        <f t="shared" ref="G78:G88" si="3">ROUND((D78*E78*F78),2)</f>
        <v>279.3</v>
      </c>
      <c r="H78" s="75"/>
    </row>
    <row r="79" spans="1:9" ht="15.75" x14ac:dyDescent="0.2">
      <c r="A79" s="21">
        <v>11</v>
      </c>
      <c r="B79" s="30" t="s">
        <v>41</v>
      </c>
      <c r="C79" s="23" t="s">
        <v>24</v>
      </c>
      <c r="D79" s="24">
        <v>11</v>
      </c>
      <c r="E79" s="102">
        <f>E80+E81+E82+E83</f>
        <v>242.23000000000002</v>
      </c>
      <c r="F79" s="38">
        <v>0.7</v>
      </c>
      <c r="G79" s="61">
        <f t="shared" si="3"/>
        <v>1865.17</v>
      </c>
      <c r="H79" s="75"/>
    </row>
    <row r="80" spans="1:9" x14ac:dyDescent="0.2">
      <c r="A80" s="21"/>
      <c r="B80" s="27" t="s">
        <v>25</v>
      </c>
      <c r="C80" s="23"/>
      <c r="D80" s="29">
        <v>11</v>
      </c>
      <c r="E80" s="39">
        <v>37.43</v>
      </c>
      <c r="F80" s="39">
        <v>0.7</v>
      </c>
      <c r="G80" s="62">
        <f t="shared" si="3"/>
        <v>288.20999999999998</v>
      </c>
      <c r="H80" s="122"/>
    </row>
    <row r="81" spans="1:12" x14ac:dyDescent="0.2">
      <c r="A81" s="21"/>
      <c r="B81" s="27" t="s">
        <v>26</v>
      </c>
      <c r="C81" s="23"/>
      <c r="D81" s="29">
        <v>11</v>
      </c>
      <c r="E81" s="28">
        <v>124.19</v>
      </c>
      <c r="F81" s="39">
        <v>0.7</v>
      </c>
      <c r="G81" s="62">
        <f>ROUND((D81*E81*F81),2)-0.01</f>
        <v>956.25</v>
      </c>
      <c r="H81" s="75"/>
    </row>
    <row r="82" spans="1:12" x14ac:dyDescent="0.2">
      <c r="A82" s="21"/>
      <c r="B82" s="27" t="s">
        <v>27</v>
      </c>
      <c r="C82" s="23"/>
      <c r="D82" s="29">
        <v>11</v>
      </c>
      <c r="E82" s="39">
        <v>24.56</v>
      </c>
      <c r="F82" s="39">
        <v>0.7</v>
      </c>
      <c r="G82" s="62">
        <f t="shared" si="3"/>
        <v>189.11</v>
      </c>
      <c r="H82" s="75"/>
    </row>
    <row r="83" spans="1:12" x14ac:dyDescent="0.2">
      <c r="A83" s="21"/>
      <c r="B83" s="27" t="s">
        <v>88</v>
      </c>
      <c r="C83" s="23"/>
      <c r="D83" s="29">
        <v>11</v>
      </c>
      <c r="E83" s="39">
        <v>56.05</v>
      </c>
      <c r="F83" s="39">
        <v>0.7</v>
      </c>
      <c r="G83" s="62">
        <f t="shared" si="3"/>
        <v>431.59</v>
      </c>
      <c r="H83" s="75"/>
    </row>
    <row r="84" spans="1:12" ht="15.75" x14ac:dyDescent="0.2">
      <c r="A84" s="21"/>
      <c r="B84" s="30" t="s">
        <v>28</v>
      </c>
      <c r="C84" s="23" t="s">
        <v>24</v>
      </c>
      <c r="D84" s="24">
        <v>11</v>
      </c>
      <c r="E84" s="23">
        <v>242.23</v>
      </c>
      <c r="F84" s="38">
        <v>0.03</v>
      </c>
      <c r="G84" s="61">
        <f t="shared" si="3"/>
        <v>79.94</v>
      </c>
    </row>
    <row r="85" spans="1:12" ht="15.75" x14ac:dyDescent="0.2">
      <c r="A85" s="21">
        <v>12</v>
      </c>
      <c r="B85" s="40" t="s">
        <v>42</v>
      </c>
      <c r="C85" s="23" t="s">
        <v>24</v>
      </c>
      <c r="D85" s="24">
        <v>11</v>
      </c>
      <c r="E85" s="23">
        <v>311</v>
      </c>
      <c r="F85" s="38">
        <v>0.36</v>
      </c>
      <c r="G85" s="61">
        <f t="shared" si="3"/>
        <v>1231.56</v>
      </c>
      <c r="H85" s="75"/>
    </row>
    <row r="86" spans="1:12" x14ac:dyDescent="0.2">
      <c r="A86" s="21"/>
      <c r="B86" s="104"/>
      <c r="C86" s="105"/>
      <c r="D86" s="106"/>
      <c r="E86" s="105"/>
      <c r="F86" s="107"/>
      <c r="G86" s="108"/>
      <c r="H86" s="75"/>
    </row>
    <row r="87" spans="1:12" x14ac:dyDescent="0.2">
      <c r="A87" s="21">
        <v>13</v>
      </c>
      <c r="B87" s="31" t="s">
        <v>43</v>
      </c>
      <c r="C87" s="25" t="s">
        <v>44</v>
      </c>
      <c r="D87" s="24">
        <v>31</v>
      </c>
      <c r="E87" s="23">
        <v>296</v>
      </c>
      <c r="F87" s="38">
        <v>0.27</v>
      </c>
      <c r="G87" s="61">
        <f t="shared" si="3"/>
        <v>2477.52</v>
      </c>
    </row>
    <row r="88" spans="1:12" ht="13.5" customHeight="1" x14ac:dyDescent="0.2">
      <c r="A88" s="21">
        <v>14</v>
      </c>
      <c r="B88" s="30" t="s">
        <v>45</v>
      </c>
      <c r="C88" s="23" t="s">
        <v>46</v>
      </c>
      <c r="D88" s="24">
        <v>1</v>
      </c>
      <c r="E88" s="38">
        <v>0</v>
      </c>
      <c r="F88" s="38">
        <v>63.8</v>
      </c>
      <c r="G88" s="61">
        <f t="shared" si="3"/>
        <v>0</v>
      </c>
    </row>
    <row r="89" spans="1:12" x14ac:dyDescent="0.2">
      <c r="A89" s="21">
        <v>15</v>
      </c>
      <c r="B89" s="30" t="s">
        <v>47</v>
      </c>
      <c r="C89" s="23" t="s">
        <v>44</v>
      </c>
      <c r="D89" s="24">
        <v>1</v>
      </c>
      <c r="E89" s="60">
        <v>4</v>
      </c>
      <c r="F89" s="38">
        <v>31.9</v>
      </c>
      <c r="G89" s="61">
        <f t="shared" ref="G89:G103" si="4">ROUND((D89*E89*F89),2)</f>
        <v>127.6</v>
      </c>
      <c r="I89" s="2" t="s">
        <v>106</v>
      </c>
      <c r="L89" s="76" t="s">
        <v>95</v>
      </c>
    </row>
    <row r="90" spans="1:12" x14ac:dyDescent="0.2">
      <c r="A90" s="21"/>
      <c r="B90" s="30" t="s">
        <v>82</v>
      </c>
      <c r="C90" s="23" t="s">
        <v>49</v>
      </c>
      <c r="D90" s="24">
        <v>0</v>
      </c>
      <c r="E90" s="60">
        <v>7</v>
      </c>
      <c r="F90" s="38">
        <v>22.33</v>
      </c>
      <c r="G90" s="61">
        <f t="shared" si="4"/>
        <v>0</v>
      </c>
      <c r="L90" s="76" t="s">
        <v>96</v>
      </c>
    </row>
    <row r="91" spans="1:12" x14ac:dyDescent="0.2">
      <c r="A91" s="21">
        <v>16</v>
      </c>
      <c r="B91" s="30" t="s">
        <v>48</v>
      </c>
      <c r="C91" s="23" t="s">
        <v>49</v>
      </c>
      <c r="D91" s="24">
        <v>1</v>
      </c>
      <c r="E91" s="146">
        <f>126+216</f>
        <v>342</v>
      </c>
      <c r="F91" s="38">
        <v>7.06</v>
      </c>
      <c r="G91" s="61">
        <f t="shared" si="4"/>
        <v>2414.52</v>
      </c>
      <c r="L91" s="132" t="s">
        <v>97</v>
      </c>
    </row>
    <row r="92" spans="1:12" ht="12.75" hidden="1" customHeight="1" x14ac:dyDescent="0.2">
      <c r="A92" s="21"/>
      <c r="B92" s="30"/>
      <c r="C92" s="25"/>
      <c r="D92" s="24"/>
      <c r="E92" s="129"/>
      <c r="F92" s="107"/>
      <c r="G92" s="108"/>
    </row>
    <row r="93" spans="1:12" ht="12.75" hidden="1" customHeight="1" x14ac:dyDescent="0.2">
      <c r="A93" s="21"/>
      <c r="B93" s="30"/>
      <c r="C93" s="25"/>
      <c r="D93" s="24"/>
      <c r="E93" s="129"/>
      <c r="F93" s="107"/>
      <c r="G93" s="108"/>
      <c r="H93" s="75"/>
    </row>
    <row r="94" spans="1:12" ht="12.75" hidden="1" customHeight="1" x14ac:dyDescent="0.2">
      <c r="A94" s="21"/>
      <c r="B94" s="30"/>
      <c r="C94" s="25"/>
      <c r="D94" s="24"/>
      <c r="E94" s="129"/>
      <c r="F94" s="107"/>
      <c r="G94" s="108"/>
    </row>
    <row r="95" spans="1:12" x14ac:dyDescent="0.2">
      <c r="A95" s="21">
        <v>17</v>
      </c>
      <c r="B95" s="30" t="s">
        <v>50</v>
      </c>
      <c r="C95" s="23" t="s">
        <v>49</v>
      </c>
      <c r="D95" s="24">
        <v>1</v>
      </c>
      <c r="E95" s="38">
        <v>625</v>
      </c>
      <c r="F95" s="38">
        <v>22.97</v>
      </c>
      <c r="G95" s="61">
        <f t="shared" si="4"/>
        <v>14356.25</v>
      </c>
    </row>
    <row r="96" spans="1:12" x14ac:dyDescent="0.2">
      <c r="A96" s="21">
        <v>18</v>
      </c>
      <c r="B96" s="31" t="s">
        <v>81</v>
      </c>
      <c r="C96" s="23" t="s">
        <v>44</v>
      </c>
      <c r="D96" s="24">
        <v>0</v>
      </c>
      <c r="E96" s="60">
        <v>0</v>
      </c>
      <c r="F96" s="38">
        <v>34.450000000000003</v>
      </c>
      <c r="G96" s="61">
        <f t="shared" si="4"/>
        <v>0</v>
      </c>
    </row>
    <row r="97" spans="1:10" ht="25.5" x14ac:dyDescent="0.2">
      <c r="A97" s="21"/>
      <c r="B97" s="30" t="s">
        <v>87</v>
      </c>
      <c r="C97" s="23" t="s">
        <v>49</v>
      </c>
      <c r="D97" s="24">
        <v>0</v>
      </c>
      <c r="E97" s="60">
        <v>0</v>
      </c>
      <c r="F97" s="38">
        <v>22.33</v>
      </c>
      <c r="G97" s="61">
        <f t="shared" si="4"/>
        <v>0</v>
      </c>
    </row>
    <row r="98" spans="1:10" ht="15.75" x14ac:dyDescent="0.2">
      <c r="A98" s="21"/>
      <c r="B98" s="40" t="s">
        <v>86</v>
      </c>
      <c r="C98" s="23" t="s">
        <v>24</v>
      </c>
      <c r="D98" s="23">
        <v>1</v>
      </c>
      <c r="E98" s="38">
        <f>E99+E100+E101</f>
        <v>10.84</v>
      </c>
      <c r="F98" s="38">
        <v>121.15</v>
      </c>
      <c r="G98" s="23">
        <f t="shared" si="4"/>
        <v>1313.27</v>
      </c>
    </row>
    <row r="99" spans="1:10" ht="15.75" x14ac:dyDescent="0.2">
      <c r="A99" s="21"/>
      <c r="B99" s="73" t="s">
        <v>25</v>
      </c>
      <c r="C99" s="110" t="s">
        <v>84</v>
      </c>
      <c r="D99" s="103">
        <v>1</v>
      </c>
      <c r="E99" s="39">
        <v>8.9499999999999993</v>
      </c>
      <c r="F99" s="111">
        <v>121.15</v>
      </c>
      <c r="G99" s="62">
        <f t="shared" si="4"/>
        <v>1084.29</v>
      </c>
    </row>
    <row r="100" spans="1:10" ht="15.75" x14ac:dyDescent="0.2">
      <c r="A100" s="21"/>
      <c r="B100" s="73" t="s">
        <v>26</v>
      </c>
      <c r="C100" s="110" t="s">
        <v>84</v>
      </c>
      <c r="D100" s="103">
        <v>1</v>
      </c>
      <c r="E100" s="28">
        <v>1.89</v>
      </c>
      <c r="F100" s="111">
        <v>121.15</v>
      </c>
      <c r="G100" s="62">
        <f t="shared" si="4"/>
        <v>228.97</v>
      </c>
    </row>
    <row r="101" spans="1:10" ht="15.75" x14ac:dyDescent="0.2">
      <c r="A101" s="21"/>
      <c r="B101" s="73" t="s">
        <v>27</v>
      </c>
      <c r="C101" s="72" t="s">
        <v>84</v>
      </c>
      <c r="D101" s="131">
        <v>1</v>
      </c>
      <c r="E101" s="36">
        <v>0</v>
      </c>
      <c r="F101" s="111">
        <v>121.15</v>
      </c>
      <c r="G101" s="62">
        <f t="shared" si="4"/>
        <v>0</v>
      </c>
      <c r="H101" s="130"/>
    </row>
    <row r="102" spans="1:10" x14ac:dyDescent="0.2">
      <c r="A102" s="21"/>
      <c r="B102" s="127" t="s">
        <v>90</v>
      </c>
      <c r="C102" s="72" t="s">
        <v>44</v>
      </c>
      <c r="D102" s="103">
        <v>1</v>
      </c>
      <c r="E102" s="39">
        <v>19000</v>
      </c>
      <c r="F102" s="96">
        <v>1.28</v>
      </c>
      <c r="G102" s="62">
        <f t="shared" si="4"/>
        <v>24320</v>
      </c>
    </row>
    <row r="103" spans="1:10" x14ac:dyDescent="0.2">
      <c r="A103" s="21"/>
      <c r="B103" s="127" t="s">
        <v>91</v>
      </c>
      <c r="C103" s="72" t="s">
        <v>92</v>
      </c>
      <c r="D103" s="103">
        <v>1</v>
      </c>
      <c r="E103" s="39">
        <v>190</v>
      </c>
      <c r="F103" s="96">
        <v>48.25</v>
      </c>
      <c r="G103" s="62">
        <f t="shared" si="4"/>
        <v>9167.5</v>
      </c>
      <c r="H103" s="74">
        <v>190</v>
      </c>
    </row>
    <row r="104" spans="1:10" x14ac:dyDescent="0.2">
      <c r="A104" s="21"/>
      <c r="B104" s="127"/>
      <c r="C104" s="23"/>
      <c r="D104" s="24"/>
      <c r="E104" s="60"/>
      <c r="F104" s="38"/>
      <c r="G104" s="61"/>
    </row>
    <row r="105" spans="1:10" x14ac:dyDescent="0.2">
      <c r="A105" s="41">
        <v>19</v>
      </c>
      <c r="B105" s="42" t="s">
        <v>51</v>
      </c>
      <c r="C105" s="43"/>
      <c r="D105" s="44"/>
      <c r="E105" s="43"/>
      <c r="F105" s="45"/>
      <c r="G105" s="63"/>
      <c r="H105" s="92"/>
      <c r="I105" s="37"/>
      <c r="J105" s="37"/>
    </row>
    <row r="106" spans="1:10" ht="15.75" x14ac:dyDescent="0.2">
      <c r="A106" s="21">
        <v>20</v>
      </c>
      <c r="B106" s="31" t="s">
        <v>52</v>
      </c>
      <c r="C106" s="23" t="s">
        <v>24</v>
      </c>
      <c r="D106" s="24">
        <v>4</v>
      </c>
      <c r="E106" s="38">
        <f>E107+E108+E109</f>
        <v>2676</v>
      </c>
      <c r="F106" s="38">
        <v>0.46</v>
      </c>
      <c r="G106" s="61">
        <f>ROUND((D106*E106*F106),2)</f>
        <v>4923.84</v>
      </c>
      <c r="H106" s="92"/>
      <c r="I106" s="37"/>
      <c r="J106" s="37"/>
    </row>
    <row r="107" spans="1:10" x14ac:dyDescent="0.2">
      <c r="A107" s="21"/>
      <c r="B107" s="27" t="s">
        <v>25</v>
      </c>
      <c r="C107" s="28"/>
      <c r="D107" s="24">
        <v>4</v>
      </c>
      <c r="E107" s="28">
        <v>1080.98</v>
      </c>
      <c r="F107" s="39">
        <v>0.46</v>
      </c>
      <c r="G107" s="62">
        <f>ROUND((D107*E107*F107),2)</f>
        <v>1989</v>
      </c>
      <c r="H107" s="92"/>
      <c r="I107" s="37"/>
      <c r="J107" s="37"/>
    </row>
    <row r="108" spans="1:10" x14ac:dyDescent="0.2">
      <c r="A108" s="21"/>
      <c r="B108" s="27" t="s">
        <v>26</v>
      </c>
      <c r="C108" s="28"/>
      <c r="D108" s="29">
        <v>4</v>
      </c>
      <c r="E108" s="28">
        <v>1393.81</v>
      </c>
      <c r="F108" s="39">
        <v>0.46</v>
      </c>
      <c r="G108" s="62">
        <f>ROUND((D108*E108*F108),2)+0.01</f>
        <v>2564.6200000000003</v>
      </c>
      <c r="H108" s="92"/>
      <c r="I108" s="37"/>
      <c r="J108" s="37"/>
    </row>
    <row r="109" spans="1:10" x14ac:dyDescent="0.2">
      <c r="A109" s="21"/>
      <c r="B109" s="27" t="s">
        <v>27</v>
      </c>
      <c r="C109" s="28"/>
      <c r="D109" s="29">
        <v>4</v>
      </c>
      <c r="E109" s="28">
        <v>201.21</v>
      </c>
      <c r="F109" s="39">
        <v>0.46</v>
      </c>
      <c r="G109" s="62">
        <f t="shared" ref="G109:G114" si="5">ROUND((D109*E109*F109),2)</f>
        <v>370.23</v>
      </c>
      <c r="H109" s="92"/>
      <c r="I109" s="37"/>
      <c r="J109" s="37"/>
    </row>
    <row r="110" spans="1:10" x14ac:dyDescent="0.2">
      <c r="A110" s="21"/>
      <c r="B110" s="27"/>
      <c r="C110" s="28"/>
      <c r="D110" s="29"/>
      <c r="E110" s="28"/>
      <c r="F110" s="39"/>
      <c r="G110" s="62"/>
      <c r="H110" s="92"/>
      <c r="I110" s="37"/>
      <c r="J110" s="37"/>
    </row>
    <row r="111" spans="1:10" ht="15.75" x14ac:dyDescent="0.2">
      <c r="A111" s="21"/>
      <c r="B111" s="30" t="s">
        <v>28</v>
      </c>
      <c r="C111" s="23" t="s">
        <v>24</v>
      </c>
      <c r="D111" s="24">
        <v>13</v>
      </c>
      <c r="E111" s="38">
        <f>E106</f>
        <v>2676</v>
      </c>
      <c r="F111" s="38">
        <v>0.03</v>
      </c>
      <c r="G111" s="61">
        <f t="shared" si="5"/>
        <v>1043.6400000000001</v>
      </c>
      <c r="H111" s="92"/>
      <c r="I111" s="37"/>
      <c r="J111" s="37"/>
    </row>
    <row r="112" spans="1:10" ht="15.75" x14ac:dyDescent="0.2">
      <c r="A112" s="21">
        <v>21</v>
      </c>
      <c r="B112" s="31" t="s">
        <v>53</v>
      </c>
      <c r="C112" s="23" t="s">
        <v>24</v>
      </c>
      <c r="D112" s="24">
        <v>4</v>
      </c>
      <c r="E112" s="23">
        <v>204.73</v>
      </c>
      <c r="F112" s="38">
        <v>0.54</v>
      </c>
      <c r="G112" s="61">
        <f t="shared" si="5"/>
        <v>442.22</v>
      </c>
      <c r="H112" s="92"/>
    </row>
    <row r="113" spans="1:8" x14ac:dyDescent="0.2">
      <c r="A113" s="21"/>
      <c r="B113" s="27" t="s">
        <v>25</v>
      </c>
      <c r="C113" s="28"/>
      <c r="D113" s="29">
        <v>4</v>
      </c>
      <c r="E113" s="28">
        <v>99.86</v>
      </c>
      <c r="F113" s="39">
        <v>0.54</v>
      </c>
      <c r="G113" s="62">
        <f t="shared" si="5"/>
        <v>215.7</v>
      </c>
      <c r="H113" s="92"/>
    </row>
    <row r="114" spans="1:8" x14ac:dyDescent="0.2">
      <c r="A114" s="21"/>
      <c r="B114" s="27" t="s">
        <v>26</v>
      </c>
      <c r="C114" s="28"/>
      <c r="D114" s="29">
        <v>4</v>
      </c>
      <c r="E114" s="28">
        <v>24.12</v>
      </c>
      <c r="F114" s="39">
        <v>0.54</v>
      </c>
      <c r="G114" s="62">
        <f t="shared" si="5"/>
        <v>52.1</v>
      </c>
      <c r="H114" s="92"/>
    </row>
    <row r="115" spans="1:8" x14ac:dyDescent="0.2">
      <c r="A115" s="21"/>
      <c r="B115" s="27" t="s">
        <v>27</v>
      </c>
      <c r="C115" s="28"/>
      <c r="D115" s="29">
        <v>4</v>
      </c>
      <c r="E115" s="28">
        <v>80.75</v>
      </c>
      <c r="F115" s="39">
        <v>0.54</v>
      </c>
      <c r="G115" s="62">
        <f>ROUND((D115*E115*F115),2)-0.01</f>
        <v>174.41</v>
      </c>
      <c r="H115" s="92"/>
    </row>
    <row r="116" spans="1:8" x14ac:dyDescent="0.2">
      <c r="A116" s="21"/>
      <c r="B116" s="27"/>
      <c r="C116" s="28"/>
      <c r="D116" s="29"/>
      <c r="E116" s="28"/>
      <c r="F116" s="39"/>
      <c r="G116" s="62"/>
      <c r="H116" s="92"/>
    </row>
    <row r="117" spans="1:8" ht="15.75" x14ac:dyDescent="0.2">
      <c r="A117" s="21"/>
      <c r="B117" s="30" t="s">
        <v>28</v>
      </c>
      <c r="C117" s="23" t="s">
        <v>24</v>
      </c>
      <c r="D117" s="24">
        <v>13</v>
      </c>
      <c r="E117" s="23">
        <v>204.73</v>
      </c>
      <c r="F117" s="38">
        <v>0.03</v>
      </c>
      <c r="G117" s="61">
        <f t="shared" ref="G117:G147" si="6">ROUND((D117*E117*F117),2)</f>
        <v>79.84</v>
      </c>
      <c r="H117" s="92"/>
    </row>
    <row r="118" spans="1:8" ht="25.5" x14ac:dyDescent="0.2">
      <c r="A118" s="21">
        <v>22</v>
      </c>
      <c r="B118" s="46" t="s">
        <v>54</v>
      </c>
      <c r="C118" s="23" t="s">
        <v>24</v>
      </c>
      <c r="D118" s="24">
        <v>4</v>
      </c>
      <c r="E118" s="23">
        <v>122.76</v>
      </c>
      <c r="F118" s="38">
        <v>0.54</v>
      </c>
      <c r="G118" s="61">
        <f t="shared" si="6"/>
        <v>265.16000000000003</v>
      </c>
      <c r="H118" s="92"/>
    </row>
    <row r="119" spans="1:8" x14ac:dyDescent="0.2">
      <c r="A119" s="21"/>
      <c r="B119" s="27" t="s">
        <v>25</v>
      </c>
      <c r="C119" s="28"/>
      <c r="D119" s="29">
        <v>4</v>
      </c>
      <c r="E119" s="28">
        <v>55.11</v>
      </c>
      <c r="F119" s="39">
        <v>0.54</v>
      </c>
      <c r="G119" s="62">
        <f t="shared" si="6"/>
        <v>119.04</v>
      </c>
    </row>
    <row r="120" spans="1:8" x14ac:dyDescent="0.2">
      <c r="A120" s="21"/>
      <c r="B120" s="27" t="s">
        <v>26</v>
      </c>
      <c r="C120" s="28"/>
      <c r="D120" s="29">
        <v>4</v>
      </c>
      <c r="E120" s="28">
        <v>12.39</v>
      </c>
      <c r="F120" s="39">
        <v>0.54</v>
      </c>
      <c r="G120" s="62">
        <f t="shared" si="6"/>
        <v>26.76</v>
      </c>
    </row>
    <row r="121" spans="1:8" x14ac:dyDescent="0.2">
      <c r="A121" s="21"/>
      <c r="B121" s="27" t="s">
        <v>27</v>
      </c>
      <c r="C121" s="28"/>
      <c r="D121" s="29">
        <v>4</v>
      </c>
      <c r="E121" s="28">
        <v>55.26</v>
      </c>
      <c r="F121" s="39">
        <v>0.54</v>
      </c>
      <c r="G121" s="62">
        <f t="shared" si="6"/>
        <v>119.36</v>
      </c>
    </row>
    <row r="122" spans="1:8" ht="15.75" x14ac:dyDescent="0.2">
      <c r="A122" s="21"/>
      <c r="B122" s="30" t="s">
        <v>28</v>
      </c>
      <c r="C122" s="23" t="s">
        <v>24</v>
      </c>
      <c r="D122" s="24">
        <v>13</v>
      </c>
      <c r="E122" s="23">
        <v>122.76</v>
      </c>
      <c r="F122" s="38">
        <v>0.03</v>
      </c>
      <c r="G122" s="61">
        <f t="shared" si="6"/>
        <v>47.88</v>
      </c>
    </row>
    <row r="123" spans="1:8" ht="15.75" x14ac:dyDescent="0.2">
      <c r="A123" s="21">
        <v>23</v>
      </c>
      <c r="B123" s="31" t="s">
        <v>55</v>
      </c>
      <c r="C123" s="23" t="s">
        <v>24</v>
      </c>
      <c r="D123" s="24">
        <v>4</v>
      </c>
      <c r="E123" s="38">
        <f>E124+E125+E126</f>
        <v>2841.69</v>
      </c>
      <c r="F123" s="38">
        <v>0.36</v>
      </c>
      <c r="G123" s="61">
        <f t="shared" si="6"/>
        <v>4092.03</v>
      </c>
    </row>
    <row r="124" spans="1:8" x14ac:dyDescent="0.2">
      <c r="A124" s="21"/>
      <c r="B124" s="27" t="s">
        <v>25</v>
      </c>
      <c r="C124" s="28"/>
      <c r="D124" s="29">
        <v>4</v>
      </c>
      <c r="E124" s="39">
        <v>934.35</v>
      </c>
      <c r="F124" s="39">
        <v>0.36</v>
      </c>
      <c r="G124" s="62">
        <f t="shared" si="6"/>
        <v>1345.46</v>
      </c>
    </row>
    <row r="125" spans="1:8" x14ac:dyDescent="0.2">
      <c r="A125" s="21"/>
      <c r="B125" s="27" t="s">
        <v>26</v>
      </c>
      <c r="C125" s="28"/>
      <c r="D125" s="29">
        <v>4</v>
      </c>
      <c r="E125" s="39">
        <v>1701.5</v>
      </c>
      <c r="F125" s="39">
        <v>0.36</v>
      </c>
      <c r="G125" s="62">
        <f t="shared" si="6"/>
        <v>2450.16</v>
      </c>
    </row>
    <row r="126" spans="1:8" x14ac:dyDescent="0.2">
      <c r="A126" s="21"/>
      <c r="B126" s="27" t="s">
        <v>27</v>
      </c>
      <c r="C126" s="28"/>
      <c r="D126" s="29">
        <v>4</v>
      </c>
      <c r="E126" s="39">
        <v>205.84</v>
      </c>
      <c r="F126" s="39">
        <v>0.36</v>
      </c>
      <c r="G126" s="62">
        <f>ROUND((D126*E126*F126),2)-0.01</f>
        <v>296.40000000000003</v>
      </c>
      <c r="H126" s="78"/>
    </row>
    <row r="127" spans="1:8" ht="15.75" x14ac:dyDescent="0.2">
      <c r="A127" s="21"/>
      <c r="B127" s="30" t="s">
        <v>28</v>
      </c>
      <c r="C127" s="23" t="s">
        <v>24</v>
      </c>
      <c r="D127" s="24">
        <v>13</v>
      </c>
      <c r="E127" s="38">
        <f>E123</f>
        <v>2841.69</v>
      </c>
      <c r="F127" s="38">
        <v>0.03</v>
      </c>
      <c r="G127" s="61">
        <f t="shared" si="6"/>
        <v>1108.26</v>
      </c>
      <c r="H127" s="75"/>
    </row>
    <row r="128" spans="1:8" ht="15.75" x14ac:dyDescent="0.2">
      <c r="A128" s="21">
        <v>24</v>
      </c>
      <c r="B128" s="31" t="s">
        <v>56</v>
      </c>
      <c r="C128" s="23" t="s">
        <v>24</v>
      </c>
      <c r="D128" s="24">
        <v>4</v>
      </c>
      <c r="E128" s="38">
        <v>18.27</v>
      </c>
      <c r="F128" s="38">
        <v>0.02</v>
      </c>
      <c r="G128" s="61">
        <f t="shared" si="6"/>
        <v>1.46</v>
      </c>
      <c r="H128" s="75"/>
    </row>
    <row r="129" spans="1:8" x14ac:dyDescent="0.2">
      <c r="A129" s="21"/>
      <c r="B129" s="27" t="s">
        <v>25</v>
      </c>
      <c r="C129" s="28"/>
      <c r="D129" s="29">
        <v>4</v>
      </c>
      <c r="E129" s="39">
        <v>18.27</v>
      </c>
      <c r="F129" s="39">
        <v>0.02</v>
      </c>
      <c r="G129" s="62">
        <f t="shared" si="6"/>
        <v>1.46</v>
      </c>
    </row>
    <row r="130" spans="1:8" x14ac:dyDescent="0.2">
      <c r="A130" s="21"/>
      <c r="B130" s="27" t="s">
        <v>26</v>
      </c>
      <c r="C130" s="28"/>
      <c r="D130" s="29">
        <v>4</v>
      </c>
      <c r="E130" s="39">
        <v>0</v>
      </c>
      <c r="F130" s="39">
        <v>0.02</v>
      </c>
      <c r="G130" s="62">
        <f t="shared" si="6"/>
        <v>0</v>
      </c>
    </row>
    <row r="131" spans="1:8" x14ac:dyDescent="0.2">
      <c r="A131" s="21"/>
      <c r="B131" s="27" t="s">
        <v>27</v>
      </c>
      <c r="C131" s="28"/>
      <c r="D131" s="29">
        <v>4</v>
      </c>
      <c r="E131" s="39">
        <v>0</v>
      </c>
      <c r="F131" s="39">
        <v>0.02</v>
      </c>
      <c r="G131" s="62">
        <f t="shared" si="6"/>
        <v>0</v>
      </c>
    </row>
    <row r="132" spans="1:8" ht="15.75" x14ac:dyDescent="0.2">
      <c r="A132" s="21"/>
      <c r="B132" s="30" t="s">
        <v>28</v>
      </c>
      <c r="C132" s="23" t="s">
        <v>24</v>
      </c>
      <c r="D132" s="24">
        <v>13</v>
      </c>
      <c r="E132" s="38">
        <v>18.27</v>
      </c>
      <c r="F132" s="38">
        <v>0.03</v>
      </c>
      <c r="G132" s="61">
        <f t="shared" si="6"/>
        <v>7.13</v>
      </c>
    </row>
    <row r="133" spans="1:8" ht="15.75" x14ac:dyDescent="0.2">
      <c r="A133" s="21">
        <v>25</v>
      </c>
      <c r="B133" s="31" t="s">
        <v>57</v>
      </c>
      <c r="C133" s="23" t="s">
        <v>24</v>
      </c>
      <c r="D133" s="24">
        <v>4</v>
      </c>
      <c r="E133" s="38">
        <f>E134+E135+E136</f>
        <v>574.16</v>
      </c>
      <c r="F133" s="38">
        <v>0.66</v>
      </c>
      <c r="G133" s="61">
        <f t="shared" si="6"/>
        <v>1515.78</v>
      </c>
      <c r="H133" s="75"/>
    </row>
    <row r="134" spans="1:8" x14ac:dyDescent="0.2">
      <c r="A134" s="21"/>
      <c r="B134" s="27" t="s">
        <v>25</v>
      </c>
      <c r="C134" s="23"/>
      <c r="D134" s="29">
        <v>4</v>
      </c>
      <c r="E134" s="39">
        <v>196.49</v>
      </c>
      <c r="F134" s="39">
        <v>0.66</v>
      </c>
      <c r="G134" s="62">
        <f t="shared" si="6"/>
        <v>518.73</v>
      </c>
    </row>
    <row r="135" spans="1:8" x14ac:dyDescent="0.2">
      <c r="A135" s="21"/>
      <c r="B135" s="27" t="s">
        <v>26</v>
      </c>
      <c r="C135" s="23"/>
      <c r="D135" s="29">
        <v>4</v>
      </c>
      <c r="E135" s="39">
        <v>268.62</v>
      </c>
      <c r="F135" s="39">
        <v>0.66</v>
      </c>
      <c r="G135" s="62">
        <f t="shared" si="6"/>
        <v>709.16</v>
      </c>
    </row>
    <row r="136" spans="1:8" x14ac:dyDescent="0.2">
      <c r="A136" s="21"/>
      <c r="B136" s="27" t="s">
        <v>27</v>
      </c>
      <c r="C136" s="23"/>
      <c r="D136" s="29">
        <v>4</v>
      </c>
      <c r="E136" s="39">
        <v>109.05</v>
      </c>
      <c r="F136" s="39">
        <v>0.66</v>
      </c>
      <c r="G136" s="62">
        <f t="shared" si="6"/>
        <v>287.89</v>
      </c>
    </row>
    <row r="137" spans="1:8" x14ac:dyDescent="0.2">
      <c r="A137" s="21"/>
      <c r="B137" s="27"/>
      <c r="C137" s="23"/>
      <c r="D137" s="29"/>
      <c r="E137" s="39"/>
      <c r="F137" s="39"/>
      <c r="G137" s="62"/>
    </row>
    <row r="138" spans="1:8" ht="15.75" x14ac:dyDescent="0.2">
      <c r="A138" s="21"/>
      <c r="B138" s="30" t="s">
        <v>28</v>
      </c>
      <c r="C138" s="23" t="s">
        <v>24</v>
      </c>
      <c r="D138" s="24">
        <v>13</v>
      </c>
      <c r="E138" s="38">
        <f>E133</f>
        <v>574.16</v>
      </c>
      <c r="F138" s="38">
        <v>0.03</v>
      </c>
      <c r="G138" s="61">
        <f t="shared" si="6"/>
        <v>223.92</v>
      </c>
    </row>
    <row r="139" spans="1:8" ht="15.75" x14ac:dyDescent="0.2">
      <c r="A139" s="21">
        <v>26</v>
      </c>
      <c r="B139" s="31" t="s">
        <v>58</v>
      </c>
      <c r="C139" s="23" t="s">
        <v>24</v>
      </c>
      <c r="D139" s="24">
        <v>11</v>
      </c>
      <c r="E139" s="38">
        <v>1281.96</v>
      </c>
      <c r="F139" s="38">
        <v>0.02</v>
      </c>
      <c r="G139" s="61">
        <f t="shared" si="6"/>
        <v>282.02999999999997</v>
      </c>
    </row>
    <row r="140" spans="1:8" x14ac:dyDescent="0.2">
      <c r="A140" s="21"/>
      <c r="B140" s="27" t="s">
        <v>25</v>
      </c>
      <c r="C140" s="23"/>
      <c r="D140" s="29">
        <v>11</v>
      </c>
      <c r="E140" s="39">
        <v>526.53</v>
      </c>
      <c r="F140" s="39">
        <v>0.02</v>
      </c>
      <c r="G140" s="62">
        <f t="shared" si="6"/>
        <v>115.84</v>
      </c>
      <c r="H140" s="84"/>
    </row>
    <row r="141" spans="1:8" ht="15" x14ac:dyDescent="0.25">
      <c r="A141" s="21"/>
      <c r="B141" s="27" t="s">
        <v>26</v>
      </c>
      <c r="C141" s="23"/>
      <c r="D141" s="29">
        <v>11</v>
      </c>
      <c r="E141" s="39">
        <v>714.65</v>
      </c>
      <c r="F141" s="39">
        <v>0.02</v>
      </c>
      <c r="G141" s="62">
        <f>ROUND((D141*E141*F141),2)</f>
        <v>157.22</v>
      </c>
      <c r="H141" s="125"/>
    </row>
    <row r="142" spans="1:8" ht="15" x14ac:dyDescent="0.25">
      <c r="A142" s="21"/>
      <c r="B142" s="27" t="s">
        <v>27</v>
      </c>
      <c r="C142" s="23"/>
      <c r="D142" s="29">
        <v>11</v>
      </c>
      <c r="E142" s="39">
        <v>40.78</v>
      </c>
      <c r="F142" s="39">
        <v>0.02</v>
      </c>
      <c r="G142" s="62">
        <f>ROUND((D142*E142*F142),2)-0.01</f>
        <v>8.9600000000000009</v>
      </c>
      <c r="H142" s="125"/>
    </row>
    <row r="143" spans="1:8" x14ac:dyDescent="0.2">
      <c r="A143" s="21"/>
      <c r="B143" s="30" t="s">
        <v>82</v>
      </c>
      <c r="C143" s="23" t="s">
        <v>49</v>
      </c>
      <c r="D143" s="24">
        <v>0</v>
      </c>
      <c r="E143" s="38">
        <v>0</v>
      </c>
      <c r="F143" s="38">
        <v>22.33</v>
      </c>
      <c r="G143" s="61">
        <f t="shared" si="6"/>
        <v>0</v>
      </c>
      <c r="H143" s="85"/>
    </row>
    <row r="144" spans="1:8" ht="25.5" x14ac:dyDescent="0.2">
      <c r="A144" s="21">
        <v>27</v>
      </c>
      <c r="B144" s="31" t="s">
        <v>59</v>
      </c>
      <c r="C144" s="23" t="s">
        <v>24</v>
      </c>
      <c r="D144" s="24">
        <v>9</v>
      </c>
      <c r="E144" s="38">
        <v>18220.91</v>
      </c>
      <c r="F144" s="38">
        <v>0.02</v>
      </c>
      <c r="G144" s="61">
        <f t="shared" si="6"/>
        <v>3279.76</v>
      </c>
      <c r="H144" s="86"/>
    </row>
    <row r="145" spans="1:9" x14ac:dyDescent="0.2">
      <c r="A145" s="21"/>
      <c r="B145" s="27" t="s">
        <v>25</v>
      </c>
      <c r="C145" s="28"/>
      <c r="D145" s="29">
        <v>9</v>
      </c>
      <c r="E145" s="39">
        <v>4557.07</v>
      </c>
      <c r="F145" s="39">
        <v>0.02</v>
      </c>
      <c r="G145" s="62">
        <f t="shared" si="6"/>
        <v>820.27</v>
      </c>
      <c r="H145" s="87"/>
    </row>
    <row r="146" spans="1:9" x14ac:dyDescent="0.2">
      <c r="A146" s="21"/>
      <c r="B146" s="27" t="s">
        <v>26</v>
      </c>
      <c r="C146" s="28"/>
      <c r="D146" s="29">
        <v>9</v>
      </c>
      <c r="E146" s="39">
        <v>12640.2</v>
      </c>
      <c r="F146" s="39">
        <v>0.02</v>
      </c>
      <c r="G146" s="62">
        <f>ROUND((D146*E146*F146),2)+0.01</f>
        <v>2275.25</v>
      </c>
      <c r="H146" s="109"/>
    </row>
    <row r="147" spans="1:9" x14ac:dyDescent="0.2">
      <c r="A147" s="21"/>
      <c r="B147" s="27" t="s">
        <v>27</v>
      </c>
      <c r="C147" s="28"/>
      <c r="D147" s="29">
        <v>9</v>
      </c>
      <c r="E147" s="39">
        <v>1023.64</v>
      </c>
      <c r="F147" s="39">
        <v>0.02</v>
      </c>
      <c r="G147" s="62">
        <f t="shared" si="6"/>
        <v>184.26</v>
      </c>
      <c r="H147" s="87"/>
    </row>
    <row r="148" spans="1:9" x14ac:dyDescent="0.2">
      <c r="A148" s="21"/>
      <c r="B148" s="27"/>
      <c r="C148" s="28"/>
      <c r="D148" s="29"/>
      <c r="E148" s="39"/>
      <c r="F148" s="39"/>
      <c r="G148" s="62"/>
      <c r="H148" s="87"/>
    </row>
    <row r="149" spans="1:9" ht="15.75" x14ac:dyDescent="0.2">
      <c r="A149" s="21">
        <v>28</v>
      </c>
      <c r="B149" s="32" t="s">
        <v>60</v>
      </c>
      <c r="C149" s="23" t="s">
        <v>24</v>
      </c>
      <c r="D149" s="24">
        <v>4</v>
      </c>
      <c r="E149" s="23">
        <v>43.31</v>
      </c>
      <c r="F149" s="38">
        <v>1.1499999999999999</v>
      </c>
      <c r="G149" s="61">
        <f>ROUND((D149*E149*F149),2)</f>
        <v>199.23</v>
      </c>
      <c r="H149" s="88"/>
    </row>
    <row r="150" spans="1:9" x14ac:dyDescent="0.2">
      <c r="A150" s="21"/>
      <c r="B150" s="27" t="s">
        <v>25</v>
      </c>
      <c r="C150" s="28"/>
      <c r="D150" s="29">
        <v>4</v>
      </c>
      <c r="E150" s="28">
        <v>10.050000000000001</v>
      </c>
      <c r="F150" s="39">
        <v>1.1499999999999999</v>
      </c>
      <c r="G150" s="62">
        <f>ROUND((D150*E150*F150),2)</f>
        <v>46.23</v>
      </c>
      <c r="H150" s="95"/>
    </row>
    <row r="151" spans="1:9" x14ac:dyDescent="0.2">
      <c r="A151" s="21"/>
      <c r="B151" s="27" t="s">
        <v>26</v>
      </c>
      <c r="C151" s="28"/>
      <c r="D151" s="29">
        <v>4</v>
      </c>
      <c r="E151" s="28">
        <v>32.840000000000003</v>
      </c>
      <c r="F151" s="39">
        <v>1.1499999999999999</v>
      </c>
      <c r="G151" s="62">
        <f>ROUND((D151*E151*F151),2)</f>
        <v>151.06</v>
      </c>
      <c r="H151" s="86"/>
    </row>
    <row r="152" spans="1:9" x14ac:dyDescent="0.2">
      <c r="A152" s="21"/>
      <c r="B152" s="27" t="s">
        <v>27</v>
      </c>
      <c r="C152" s="28"/>
      <c r="D152" s="29">
        <v>4</v>
      </c>
      <c r="E152" s="28">
        <v>0.42</v>
      </c>
      <c r="F152" s="39">
        <v>1.1499999999999999</v>
      </c>
      <c r="G152" s="62">
        <f>ROUND((D152*E152*F152),2)</f>
        <v>1.93</v>
      </c>
      <c r="H152" s="86"/>
    </row>
    <row r="153" spans="1:9" x14ac:dyDescent="0.2">
      <c r="A153" s="21"/>
      <c r="B153" s="27"/>
      <c r="C153" s="28"/>
      <c r="D153" s="29"/>
      <c r="E153" s="28"/>
      <c r="F153" s="39"/>
      <c r="G153" s="62"/>
      <c r="H153" s="89"/>
      <c r="I153" s="6"/>
    </row>
    <row r="154" spans="1:9" ht="15.75" x14ac:dyDescent="0.2">
      <c r="A154" s="21">
        <v>29</v>
      </c>
      <c r="B154" s="31" t="s">
        <v>61</v>
      </c>
      <c r="C154" s="25" t="s">
        <v>83</v>
      </c>
      <c r="D154" s="33">
        <v>11</v>
      </c>
      <c r="E154" s="35">
        <f>E155+E156+E157</f>
        <v>42.800000000000004</v>
      </c>
      <c r="F154" s="35">
        <v>4.01</v>
      </c>
      <c r="G154" s="100">
        <f t="shared" ref="G154:G161" si="7">ROUND((D154*E154*F154),2)</f>
        <v>1887.91</v>
      </c>
      <c r="H154" s="84"/>
    </row>
    <row r="155" spans="1:9" ht="12" customHeight="1" x14ac:dyDescent="0.2">
      <c r="A155" s="21"/>
      <c r="B155" s="27" t="s">
        <v>25</v>
      </c>
      <c r="C155" s="59"/>
      <c r="D155" s="34">
        <v>11</v>
      </c>
      <c r="E155" s="36">
        <v>8.16</v>
      </c>
      <c r="F155" s="36">
        <v>4.01</v>
      </c>
      <c r="G155" s="97">
        <f t="shared" si="7"/>
        <v>359.94</v>
      </c>
    </row>
    <row r="156" spans="1:9" x14ac:dyDescent="0.2">
      <c r="A156" s="21"/>
      <c r="B156" s="27" t="s">
        <v>26</v>
      </c>
      <c r="C156" s="59"/>
      <c r="D156" s="34">
        <v>11</v>
      </c>
      <c r="E156" s="36">
        <v>26.54</v>
      </c>
      <c r="F156" s="36">
        <v>4.01</v>
      </c>
      <c r="G156" s="97">
        <f t="shared" si="7"/>
        <v>1170.68</v>
      </c>
    </row>
    <row r="157" spans="1:9" x14ac:dyDescent="0.2">
      <c r="A157" s="21"/>
      <c r="B157" s="27" t="s">
        <v>27</v>
      </c>
      <c r="C157" s="59"/>
      <c r="D157" s="34">
        <v>11</v>
      </c>
      <c r="E157" s="36">
        <v>8.1</v>
      </c>
      <c r="F157" s="36">
        <v>4.01</v>
      </c>
      <c r="G157" s="97">
        <f t="shared" si="7"/>
        <v>357.29</v>
      </c>
      <c r="H157" s="92"/>
    </row>
    <row r="158" spans="1:9" ht="15.75" x14ac:dyDescent="0.2">
      <c r="A158" s="21">
        <v>31</v>
      </c>
      <c r="B158" s="30" t="s">
        <v>62</v>
      </c>
      <c r="C158" s="23" t="s">
        <v>24</v>
      </c>
      <c r="D158" s="24">
        <v>0</v>
      </c>
      <c r="E158" s="128">
        <v>0</v>
      </c>
      <c r="F158" s="38">
        <v>1.31</v>
      </c>
      <c r="G158" s="61">
        <f>ROUND((D158*E158*F158),2)</f>
        <v>0</v>
      </c>
      <c r="H158" s="75"/>
    </row>
    <row r="159" spans="1:9" x14ac:dyDescent="0.2">
      <c r="A159" s="21">
        <v>32</v>
      </c>
      <c r="B159" s="31" t="s">
        <v>63</v>
      </c>
      <c r="C159" s="25" t="s">
        <v>46</v>
      </c>
      <c r="D159" s="124">
        <v>0</v>
      </c>
      <c r="E159" s="71">
        <v>0</v>
      </c>
      <c r="F159" s="123">
        <v>2.82</v>
      </c>
      <c r="G159" s="61">
        <f>ROUND((D159*E159*F159),2)</f>
        <v>0</v>
      </c>
      <c r="H159" s="75"/>
    </row>
    <row r="160" spans="1:9" x14ac:dyDescent="0.2">
      <c r="A160" s="21">
        <v>33</v>
      </c>
      <c r="B160" s="30" t="s">
        <v>64</v>
      </c>
      <c r="C160" s="23" t="s">
        <v>65</v>
      </c>
      <c r="D160" s="24">
        <v>0</v>
      </c>
      <c r="E160" s="60">
        <v>0</v>
      </c>
      <c r="F160" s="38">
        <v>22.33</v>
      </c>
      <c r="G160" s="61">
        <f>ROUND((D160*E160*F160),2)</f>
        <v>0</v>
      </c>
      <c r="H160" s="75"/>
    </row>
    <row r="161" spans="1:12" x14ac:dyDescent="0.2">
      <c r="A161" s="21"/>
      <c r="B161" s="30" t="s">
        <v>66</v>
      </c>
      <c r="C161" s="25" t="s">
        <v>49</v>
      </c>
      <c r="D161" s="24">
        <v>0</v>
      </c>
      <c r="E161" s="60">
        <v>2000</v>
      </c>
      <c r="F161" s="38">
        <v>14.36</v>
      </c>
      <c r="G161" s="61">
        <f t="shared" si="7"/>
        <v>0</v>
      </c>
      <c r="H161" s="75"/>
    </row>
    <row r="162" spans="1:12" x14ac:dyDescent="0.2">
      <c r="A162" s="21">
        <v>30</v>
      </c>
      <c r="B162" s="65" t="s">
        <v>73</v>
      </c>
      <c r="C162" s="66"/>
      <c r="D162" s="67"/>
      <c r="E162" s="68"/>
      <c r="F162" s="68"/>
      <c r="G162" s="69"/>
      <c r="H162" s="76"/>
    </row>
    <row r="163" spans="1:12" x14ac:dyDescent="0.2">
      <c r="A163" s="21"/>
      <c r="B163" s="30" t="s">
        <v>74</v>
      </c>
      <c r="C163" s="71" t="s">
        <v>38</v>
      </c>
      <c r="D163" s="29">
        <v>1</v>
      </c>
      <c r="E163" s="39">
        <v>8910.36</v>
      </c>
      <c r="F163" s="39">
        <v>0.56000000000000005</v>
      </c>
      <c r="G163" s="62">
        <f t="shared" ref="G163:G171" si="8">ROUND((D163*E163*F163),2)</f>
        <v>4989.8</v>
      </c>
      <c r="H163" s="112"/>
    </row>
    <row r="164" spans="1:12" x14ac:dyDescent="0.2">
      <c r="A164" s="21"/>
      <c r="B164" s="30" t="s">
        <v>75</v>
      </c>
      <c r="C164" s="71" t="s">
        <v>38</v>
      </c>
      <c r="D164" s="29">
        <v>1</v>
      </c>
      <c r="E164" s="39">
        <v>1446.23</v>
      </c>
      <c r="F164" s="39">
        <v>0.56000000000000005</v>
      </c>
      <c r="G164" s="62">
        <f t="shared" si="8"/>
        <v>809.89</v>
      </c>
      <c r="H164" s="75">
        <v>0.5</v>
      </c>
    </row>
    <row r="165" spans="1:12" x14ac:dyDescent="0.2">
      <c r="A165" s="21"/>
      <c r="B165" s="30" t="s">
        <v>76</v>
      </c>
      <c r="C165" s="71" t="s">
        <v>38</v>
      </c>
      <c r="D165" s="29">
        <v>1</v>
      </c>
      <c r="E165" s="39">
        <f>E163+E164</f>
        <v>10356.59</v>
      </c>
      <c r="F165" s="39">
        <v>0.19</v>
      </c>
      <c r="G165" s="62">
        <f t="shared" si="8"/>
        <v>1967.75</v>
      </c>
      <c r="H165" s="75"/>
    </row>
    <row r="166" spans="1:12" x14ac:dyDescent="0.2">
      <c r="A166" s="21"/>
      <c r="B166" s="30" t="s">
        <v>77</v>
      </c>
      <c r="C166" s="71" t="s">
        <v>38</v>
      </c>
      <c r="D166" s="29">
        <v>1</v>
      </c>
      <c r="E166" s="39">
        <v>18220.91</v>
      </c>
      <c r="F166" s="98">
        <v>0.56000000000000005</v>
      </c>
      <c r="G166" s="62">
        <f t="shared" si="8"/>
        <v>10203.709999999999</v>
      </c>
      <c r="H166" s="75"/>
    </row>
    <row r="167" spans="1:12" x14ac:dyDescent="0.2">
      <c r="A167" s="21"/>
      <c r="B167" s="30" t="s">
        <v>80</v>
      </c>
      <c r="C167" s="71" t="s">
        <v>38</v>
      </c>
      <c r="D167" s="29">
        <v>1</v>
      </c>
      <c r="E167" s="39">
        <v>4655.07</v>
      </c>
      <c r="F167" s="39">
        <v>0.56000000000000005</v>
      </c>
      <c r="G167" s="62">
        <f t="shared" si="8"/>
        <v>2606.84</v>
      </c>
      <c r="H167" s="75"/>
    </row>
    <row r="168" spans="1:12" x14ac:dyDescent="0.2">
      <c r="A168" s="21"/>
      <c r="B168" s="30" t="s">
        <v>76</v>
      </c>
      <c r="C168" s="71" t="s">
        <v>38</v>
      </c>
      <c r="D168" s="29">
        <v>1</v>
      </c>
      <c r="E168" s="39">
        <v>18220.91</v>
      </c>
      <c r="F168" s="39">
        <v>0.19</v>
      </c>
      <c r="G168" s="62">
        <f t="shared" si="8"/>
        <v>3461.97</v>
      </c>
      <c r="H168" s="120"/>
    </row>
    <row r="169" spans="1:12" x14ac:dyDescent="0.2">
      <c r="A169" s="21"/>
      <c r="B169" s="31" t="s">
        <v>78</v>
      </c>
      <c r="C169" s="58" t="s">
        <v>46</v>
      </c>
      <c r="D169" s="29">
        <v>1</v>
      </c>
      <c r="E169" s="39">
        <v>109.2</v>
      </c>
      <c r="F169" s="39">
        <v>2.82</v>
      </c>
      <c r="G169" s="62">
        <f t="shared" si="8"/>
        <v>307.94</v>
      </c>
      <c r="H169" s="76"/>
      <c r="L169" s="133" t="s">
        <v>98</v>
      </c>
    </row>
    <row r="170" spans="1:12" x14ac:dyDescent="0.2">
      <c r="A170" s="21"/>
      <c r="B170" s="31" t="s">
        <v>79</v>
      </c>
      <c r="C170" s="58" t="s">
        <v>65</v>
      </c>
      <c r="D170" s="29">
        <v>1</v>
      </c>
      <c r="E170" s="39">
        <v>58.2</v>
      </c>
      <c r="F170" s="39">
        <v>22.33</v>
      </c>
      <c r="G170" s="62">
        <f t="shared" si="8"/>
        <v>1299.6099999999999</v>
      </c>
      <c r="H170" s="75"/>
      <c r="L170" s="133" t="s">
        <v>99</v>
      </c>
    </row>
    <row r="171" spans="1:12" ht="14.25" customHeight="1" x14ac:dyDescent="0.2">
      <c r="A171" s="21">
        <v>31</v>
      </c>
      <c r="B171" s="31" t="s">
        <v>100</v>
      </c>
      <c r="C171" s="46" t="s">
        <v>83</v>
      </c>
      <c r="D171" s="119">
        <v>0</v>
      </c>
      <c r="E171" s="117">
        <v>183.7</v>
      </c>
      <c r="F171" s="118">
        <v>22.01</v>
      </c>
      <c r="G171" s="62">
        <f t="shared" si="8"/>
        <v>0</v>
      </c>
      <c r="H171" s="75"/>
    </row>
    <row r="172" spans="1:12" x14ac:dyDescent="0.2">
      <c r="A172" s="21"/>
      <c r="B172" s="64"/>
      <c r="C172" s="28"/>
      <c r="D172" s="29"/>
      <c r="E172" s="39"/>
      <c r="F172" s="39"/>
      <c r="G172" s="62"/>
      <c r="H172" s="75"/>
    </row>
    <row r="173" spans="1:12" x14ac:dyDescent="0.2">
      <c r="A173" s="21"/>
      <c r="B173" s="22" t="s">
        <v>89</v>
      </c>
      <c r="C173" s="23"/>
      <c r="D173" s="24"/>
      <c r="E173" s="25"/>
      <c r="F173" s="26"/>
      <c r="G173" s="61"/>
      <c r="H173" s="75"/>
    </row>
    <row r="174" spans="1:12" ht="25.5" x14ac:dyDescent="0.2">
      <c r="A174" s="15">
        <v>1</v>
      </c>
      <c r="B174" s="49" t="s">
        <v>23</v>
      </c>
      <c r="C174" s="150" t="s">
        <v>38</v>
      </c>
      <c r="D174" s="29">
        <v>11</v>
      </c>
      <c r="E174" s="39">
        <v>2616.62</v>
      </c>
      <c r="F174" s="39">
        <v>0.36</v>
      </c>
      <c r="G174" s="62">
        <f>D174*E174*F174*-0.1</f>
        <v>-1036.1815199999999</v>
      </c>
      <c r="H174" s="147" t="s">
        <v>108</v>
      </c>
      <c r="I174" s="147"/>
    </row>
    <row r="175" spans="1:12" x14ac:dyDescent="0.2">
      <c r="A175" s="15">
        <v>2</v>
      </c>
      <c r="B175" s="49" t="s">
        <v>55</v>
      </c>
      <c r="C175" s="145" t="s">
        <v>38</v>
      </c>
      <c r="D175" s="136">
        <v>4</v>
      </c>
      <c r="E175" s="138">
        <v>2841.69</v>
      </c>
      <c r="F175" s="137">
        <v>0.36</v>
      </c>
      <c r="G175" s="62">
        <f>D175*E175*F175*-0.15</f>
        <v>-613.80503999999996</v>
      </c>
      <c r="H175" s="147" t="s">
        <v>109</v>
      </c>
      <c r="I175" s="143"/>
    </row>
    <row r="176" spans="1:12" x14ac:dyDescent="0.2">
      <c r="A176" s="15">
        <v>3</v>
      </c>
      <c r="B176" s="49" t="s">
        <v>35</v>
      </c>
      <c r="C176" s="145" t="s">
        <v>38</v>
      </c>
      <c r="D176" s="139">
        <v>11</v>
      </c>
      <c r="E176" s="140">
        <v>418.39</v>
      </c>
      <c r="F176" s="137">
        <v>0.66</v>
      </c>
      <c r="G176" s="62">
        <f>D176*E176*F176*-0.1</f>
        <v>-303.75114000000002</v>
      </c>
      <c r="H176" s="147" t="s">
        <v>108</v>
      </c>
      <c r="I176" s="143"/>
    </row>
    <row r="177" spans="1:9" ht="25.5" x14ac:dyDescent="0.2">
      <c r="A177" s="15">
        <v>4</v>
      </c>
      <c r="B177" s="49" t="s">
        <v>107</v>
      </c>
      <c r="C177" s="145" t="s">
        <v>38</v>
      </c>
      <c r="D177" s="139">
        <v>4</v>
      </c>
      <c r="E177" s="98">
        <v>574.16</v>
      </c>
      <c r="F177" s="137">
        <v>0.66</v>
      </c>
      <c r="G177" s="62">
        <f>D177*E177*F177*-0.15</f>
        <v>-227.36735999999999</v>
      </c>
      <c r="H177" s="147" t="s">
        <v>109</v>
      </c>
      <c r="I177" s="143"/>
    </row>
    <row r="178" spans="1:9" x14ac:dyDescent="0.2">
      <c r="A178" s="15">
        <v>5</v>
      </c>
      <c r="B178" s="151" t="s">
        <v>32</v>
      </c>
      <c r="C178" s="145" t="s">
        <v>38</v>
      </c>
      <c r="D178" s="136">
        <v>11</v>
      </c>
      <c r="E178" s="138">
        <v>765.20999999999992</v>
      </c>
      <c r="F178" s="137">
        <v>0.7</v>
      </c>
      <c r="G178" s="62">
        <f>D178*E178*F178*-0.1</f>
        <v>-589.21169999999995</v>
      </c>
      <c r="H178" s="147" t="s">
        <v>108</v>
      </c>
      <c r="I178" s="143"/>
    </row>
    <row r="179" spans="1:9" x14ac:dyDescent="0.2">
      <c r="A179" s="15">
        <v>6</v>
      </c>
      <c r="B179" s="49" t="s">
        <v>39</v>
      </c>
      <c r="C179" s="145" t="s">
        <v>38</v>
      </c>
      <c r="D179" s="139">
        <v>11</v>
      </c>
      <c r="E179" s="140">
        <v>8910.36</v>
      </c>
      <c r="F179" s="98">
        <v>0.02</v>
      </c>
      <c r="G179" s="62">
        <f>D179*E179*F179*-0.15</f>
        <v>-294.04187999999999</v>
      </c>
      <c r="H179" s="147" t="s">
        <v>110</v>
      </c>
      <c r="I179" s="143"/>
    </row>
    <row r="180" spans="1:9" hidden="1" x14ac:dyDescent="0.2">
      <c r="A180" s="21"/>
      <c r="B180" s="27"/>
      <c r="C180" s="145"/>
      <c r="D180" s="136"/>
      <c r="E180" s="138"/>
      <c r="F180" s="98"/>
      <c r="G180" s="134"/>
      <c r="H180" s="143"/>
      <c r="I180" s="143"/>
    </row>
    <row r="181" spans="1:9" hidden="1" x14ac:dyDescent="0.2">
      <c r="A181" s="21"/>
      <c r="B181" s="31"/>
      <c r="C181" s="144"/>
      <c r="D181" s="40"/>
      <c r="E181" s="141"/>
      <c r="F181" s="142"/>
      <c r="G181" s="134"/>
      <c r="H181" s="143"/>
      <c r="I181" s="143"/>
    </row>
    <row r="182" spans="1:9" hidden="1" x14ac:dyDescent="0.2">
      <c r="A182" s="21"/>
      <c r="B182" s="27"/>
      <c r="C182" s="145"/>
      <c r="D182" s="40"/>
      <c r="E182" s="140"/>
      <c r="F182" s="98"/>
      <c r="G182" s="134"/>
      <c r="H182" s="143"/>
      <c r="I182" s="143"/>
    </row>
    <row r="183" spans="1:9" hidden="1" x14ac:dyDescent="0.2">
      <c r="A183" s="21"/>
      <c r="B183" s="27"/>
      <c r="C183" s="145"/>
      <c r="D183" s="139"/>
      <c r="E183" s="140"/>
      <c r="F183" s="98"/>
      <c r="G183" s="134"/>
      <c r="H183" s="143"/>
      <c r="I183" s="143"/>
    </row>
    <row r="184" spans="1:9" hidden="1" x14ac:dyDescent="0.2">
      <c r="A184" s="21"/>
      <c r="B184" s="31"/>
      <c r="C184" s="144"/>
      <c r="D184" s="40"/>
      <c r="E184" s="141"/>
      <c r="F184" s="142"/>
      <c r="G184" s="134"/>
      <c r="H184" s="143"/>
      <c r="I184" s="143"/>
    </row>
    <row r="185" spans="1:9" hidden="1" x14ac:dyDescent="0.2">
      <c r="A185" s="21"/>
      <c r="B185" s="27"/>
      <c r="C185" s="145"/>
      <c r="D185" s="139"/>
      <c r="E185" s="98"/>
      <c r="F185" s="98"/>
      <c r="G185" s="134"/>
      <c r="H185" s="143"/>
      <c r="I185" s="143"/>
    </row>
    <row r="186" spans="1:9" hidden="1" x14ac:dyDescent="0.2">
      <c r="A186" s="21"/>
      <c r="B186" s="22"/>
      <c r="C186" s="144"/>
      <c r="D186" s="40"/>
      <c r="E186" s="135"/>
      <c r="F186" s="142"/>
      <c r="G186" s="134"/>
      <c r="H186" s="147"/>
      <c r="I186" s="147"/>
    </row>
    <row r="187" spans="1:9" hidden="1" x14ac:dyDescent="0.2">
      <c r="A187" s="21"/>
      <c r="B187" s="31"/>
      <c r="C187" s="144"/>
      <c r="D187" s="40"/>
      <c r="E187" s="142"/>
      <c r="F187" s="142"/>
      <c r="G187" s="134"/>
      <c r="H187" s="147"/>
      <c r="I187" s="147"/>
    </row>
    <row r="188" spans="1:9" hidden="1" x14ac:dyDescent="0.2">
      <c r="A188" s="21"/>
      <c r="B188" s="22"/>
      <c r="C188" s="22"/>
      <c r="D188" s="46"/>
      <c r="E188" s="46"/>
      <c r="F188" s="46"/>
      <c r="G188" s="134"/>
      <c r="H188" s="147"/>
      <c r="I188" s="147"/>
    </row>
    <row r="189" spans="1:9" hidden="1" x14ac:dyDescent="0.2">
      <c r="A189" s="21"/>
      <c r="B189" s="22"/>
      <c r="C189" s="22"/>
      <c r="D189" s="46"/>
      <c r="E189" s="46"/>
      <c r="F189" s="46"/>
      <c r="G189" s="134"/>
      <c r="H189" s="147"/>
      <c r="I189" s="147"/>
    </row>
    <row r="190" spans="1:9" hidden="1" x14ac:dyDescent="0.2">
      <c r="A190" s="21"/>
      <c r="B190" s="141"/>
      <c r="C190" s="22"/>
      <c r="D190" s="113"/>
      <c r="E190" s="46"/>
      <c r="F190" s="46"/>
      <c r="G190" s="134"/>
      <c r="H190" s="147"/>
      <c r="I190" s="147"/>
    </row>
    <row r="191" spans="1:9" hidden="1" x14ac:dyDescent="0.2">
      <c r="A191" s="21"/>
      <c r="B191" s="31"/>
      <c r="C191" s="23"/>
      <c r="D191" s="113"/>
      <c r="E191" s="116"/>
      <c r="F191" s="114"/>
      <c r="G191" s="17"/>
      <c r="H191" s="78"/>
    </row>
    <row r="192" spans="1:9" hidden="1" x14ac:dyDescent="0.2">
      <c r="A192" s="21"/>
      <c r="B192" s="27"/>
      <c r="C192" s="28"/>
      <c r="D192" s="113"/>
      <c r="E192" s="114"/>
      <c r="F192" s="114"/>
      <c r="G192" s="115"/>
      <c r="H192" s="78"/>
    </row>
    <row r="193" spans="1:9" hidden="1" x14ac:dyDescent="0.2">
      <c r="A193" s="21"/>
      <c r="B193" s="27"/>
      <c r="C193" s="28"/>
      <c r="D193" s="113"/>
      <c r="E193" s="114"/>
      <c r="F193" s="114"/>
      <c r="G193" s="115"/>
      <c r="H193" s="78"/>
    </row>
    <row r="194" spans="1:9" hidden="1" x14ac:dyDescent="0.2">
      <c r="A194" s="21"/>
      <c r="B194" s="31"/>
      <c r="C194" s="23"/>
      <c r="D194" s="113"/>
      <c r="E194" s="114"/>
      <c r="F194" s="114"/>
      <c r="G194" s="115"/>
      <c r="H194" s="78"/>
    </row>
    <row r="195" spans="1:9" hidden="1" x14ac:dyDescent="0.2">
      <c r="A195" s="21"/>
      <c r="B195" s="31"/>
      <c r="C195" s="23"/>
      <c r="D195" s="113"/>
      <c r="E195" s="116"/>
      <c r="F195" s="114"/>
      <c r="G195" s="115"/>
      <c r="H195" s="75"/>
    </row>
    <row r="196" spans="1:9" hidden="1" x14ac:dyDescent="0.2">
      <c r="A196" s="21"/>
      <c r="B196" s="27"/>
      <c r="C196" s="28"/>
      <c r="D196" s="113"/>
      <c r="E196" s="116"/>
      <c r="F196" s="114"/>
      <c r="G196" s="115"/>
      <c r="H196" s="75"/>
    </row>
    <row r="197" spans="1:9" hidden="1" x14ac:dyDescent="0.2">
      <c r="A197" s="21"/>
      <c r="B197" s="27"/>
      <c r="C197" s="28"/>
      <c r="D197" s="113"/>
      <c r="E197" s="116"/>
      <c r="F197" s="114"/>
      <c r="G197" s="115"/>
      <c r="H197" s="92"/>
    </row>
    <row r="198" spans="1:9" hidden="1" x14ac:dyDescent="0.2">
      <c r="A198" s="21"/>
      <c r="B198" s="30"/>
      <c r="C198" s="23"/>
      <c r="D198" s="113"/>
      <c r="E198" s="116"/>
      <c r="F198" s="114"/>
      <c r="G198" s="115"/>
      <c r="H198" s="99"/>
    </row>
    <row r="199" spans="1:9" ht="16.5" hidden="1" customHeight="1" x14ac:dyDescent="0.2">
      <c r="A199" s="21"/>
      <c r="B199" s="31"/>
      <c r="C199" s="23"/>
      <c r="D199" s="113"/>
      <c r="E199" s="116"/>
      <c r="F199" s="114"/>
      <c r="G199" s="115"/>
    </row>
    <row r="200" spans="1:9" ht="12" hidden="1" customHeight="1" x14ac:dyDescent="0.2">
      <c r="A200" s="21"/>
      <c r="B200" s="27"/>
      <c r="C200" s="28"/>
      <c r="D200" s="113"/>
      <c r="E200" s="114"/>
      <c r="F200" s="114"/>
      <c r="G200" s="115"/>
    </row>
    <row r="201" spans="1:9" ht="13.5" hidden="1" customHeight="1" x14ac:dyDescent="0.2">
      <c r="A201" s="21"/>
      <c r="B201" s="27"/>
      <c r="C201" s="28"/>
      <c r="D201" s="113"/>
      <c r="E201" s="114"/>
      <c r="F201" s="114"/>
      <c r="G201" s="115"/>
    </row>
    <row r="202" spans="1:9" ht="142.5" hidden="1" customHeight="1" x14ac:dyDescent="0.2">
      <c r="A202" s="21"/>
      <c r="B202" s="27"/>
      <c r="C202" s="28"/>
      <c r="D202" s="113"/>
      <c r="E202" s="114"/>
      <c r="F202" s="114"/>
      <c r="G202" s="115"/>
      <c r="H202" s="90"/>
    </row>
    <row r="203" spans="1:9" ht="37.5" hidden="1" customHeight="1" x14ac:dyDescent="0.2">
      <c r="A203" s="21"/>
      <c r="B203" s="31"/>
      <c r="C203" s="23"/>
      <c r="D203" s="113"/>
      <c r="E203" s="114"/>
      <c r="F203" s="114"/>
      <c r="G203" s="115"/>
      <c r="H203" s="90"/>
    </row>
    <row r="204" spans="1:9" hidden="1" x14ac:dyDescent="0.2">
      <c r="A204" s="21"/>
      <c r="B204" s="27"/>
      <c r="C204" s="28"/>
      <c r="D204" s="113"/>
      <c r="E204" s="114"/>
      <c r="F204" s="114"/>
      <c r="G204" s="115"/>
      <c r="H204" s="90"/>
      <c r="I204" s="37"/>
    </row>
    <row r="205" spans="1:9" hidden="1" x14ac:dyDescent="0.2">
      <c r="A205" s="21"/>
      <c r="B205" s="27"/>
      <c r="C205" s="28"/>
      <c r="D205" s="113"/>
      <c r="E205" s="114"/>
      <c r="F205" s="114"/>
      <c r="G205" s="115"/>
      <c r="I205" s="54"/>
    </row>
    <row r="206" spans="1:9" hidden="1" x14ac:dyDescent="0.2">
      <c r="A206" s="21"/>
      <c r="B206" s="31"/>
      <c r="C206" s="23"/>
      <c r="D206" s="24"/>
      <c r="E206" s="38"/>
      <c r="F206" s="38"/>
      <c r="G206" s="62"/>
      <c r="I206" s="54"/>
    </row>
    <row r="207" spans="1:9" ht="15" hidden="1" x14ac:dyDescent="0.25">
      <c r="A207" s="21"/>
      <c r="B207" s="31"/>
      <c r="C207" s="23"/>
      <c r="D207" s="24"/>
      <c r="E207" s="38"/>
      <c r="F207" s="38"/>
      <c r="G207" s="62"/>
      <c r="H207" s="91"/>
      <c r="I207" s="54"/>
    </row>
    <row r="208" spans="1:9" ht="15" hidden="1" x14ac:dyDescent="0.25">
      <c r="A208" s="21"/>
      <c r="B208" s="31"/>
      <c r="C208" s="23"/>
      <c r="D208" s="24"/>
      <c r="E208" s="38"/>
      <c r="F208" s="38"/>
      <c r="G208" s="62"/>
      <c r="H208" s="91"/>
      <c r="I208" s="54"/>
    </row>
    <row r="209" spans="1:9" ht="15" hidden="1" x14ac:dyDescent="0.25">
      <c r="A209" s="21"/>
      <c r="B209" s="31"/>
      <c r="C209" s="23"/>
      <c r="D209" s="24"/>
      <c r="E209" s="38"/>
      <c r="F209" s="38"/>
      <c r="G209" s="62"/>
      <c r="H209" s="91"/>
      <c r="I209" s="54"/>
    </row>
    <row r="210" spans="1:9" ht="15" hidden="1" x14ac:dyDescent="0.25">
      <c r="A210" s="21"/>
      <c r="B210" s="31"/>
      <c r="C210" s="23"/>
      <c r="D210" s="24"/>
      <c r="E210" s="38"/>
      <c r="F210" s="38"/>
      <c r="G210" s="62"/>
      <c r="H210" s="91"/>
      <c r="I210" s="53"/>
    </row>
    <row r="211" spans="1:9" ht="15" hidden="1" x14ac:dyDescent="0.25">
      <c r="A211" s="21"/>
      <c r="B211" s="31"/>
      <c r="C211" s="23"/>
      <c r="D211" s="24"/>
      <c r="E211" s="38"/>
      <c r="F211" s="38"/>
      <c r="G211" s="62"/>
      <c r="H211" s="91"/>
      <c r="I211" s="37"/>
    </row>
    <row r="212" spans="1:9" ht="15" hidden="1" x14ac:dyDescent="0.25">
      <c r="A212" s="21"/>
      <c r="B212" s="31"/>
      <c r="C212" s="23"/>
      <c r="D212" s="24"/>
      <c r="E212" s="38"/>
      <c r="F212" s="38"/>
      <c r="G212" s="62"/>
      <c r="H212" s="91"/>
    </row>
    <row r="213" spans="1:9" ht="15" hidden="1" x14ac:dyDescent="0.25">
      <c r="A213" s="21"/>
      <c r="B213" s="27"/>
      <c r="C213" s="28"/>
      <c r="D213" s="29"/>
      <c r="E213" s="39"/>
      <c r="F213" s="39"/>
      <c r="G213" s="62"/>
      <c r="H213" s="91"/>
    </row>
    <row r="214" spans="1:9" ht="15" hidden="1" x14ac:dyDescent="0.25">
      <c r="A214" s="21"/>
      <c r="B214" s="27"/>
      <c r="C214" s="28"/>
      <c r="D214" s="29"/>
      <c r="E214" s="39"/>
      <c r="F214" s="39"/>
      <c r="G214" s="62"/>
      <c r="H214" s="91"/>
    </row>
    <row r="215" spans="1:9" ht="15" hidden="1" x14ac:dyDescent="0.25">
      <c r="A215" s="21"/>
      <c r="B215" s="27"/>
      <c r="C215" s="28"/>
      <c r="D215" s="29"/>
      <c r="E215" s="39"/>
      <c r="F215" s="39"/>
      <c r="G215" s="62"/>
      <c r="H215" s="91"/>
    </row>
    <row r="216" spans="1:9" ht="15" x14ac:dyDescent="0.25">
      <c r="A216" s="21"/>
      <c r="B216" s="27"/>
      <c r="C216" s="28"/>
      <c r="D216" s="29"/>
      <c r="E216" s="39"/>
      <c r="F216" s="39"/>
      <c r="G216" s="62"/>
      <c r="H216" s="91"/>
    </row>
    <row r="217" spans="1:9" ht="15" x14ac:dyDescent="0.25">
      <c r="A217" s="50"/>
      <c r="B217" s="49"/>
      <c r="C217" s="28"/>
      <c r="D217" s="34"/>
      <c r="E217" s="153" t="s">
        <v>67</v>
      </c>
      <c r="F217" s="153"/>
      <c r="G217" s="61">
        <f>G27+G32+G178+G34+G38+G39+G43+G44+G49+G160+G159+G158+G53+G57+G58+G161+G88+G62+G63+G67+G68+G73+G78+G79+G84+G85+G87+G91+G95+G106+G111+G112+G117+G118+G122+G123+G127+G128+G132+G133+G138+G139+G144+G149+G154+G175+G176+G177+G179+G180+G182+G183+G185+G186+G188+G189+G98+G163+G164+G165+G166+G167+G168+G169+G170+G171+G174+G90+G190+G102+G103+G89</f>
        <v>128925.43135999999</v>
      </c>
      <c r="H217" s="91"/>
    </row>
    <row r="218" spans="1:9" ht="15" x14ac:dyDescent="0.25">
      <c r="A218" s="50"/>
      <c r="B218" s="49"/>
      <c r="C218" s="28"/>
      <c r="D218" s="34"/>
      <c r="E218" s="153" t="s">
        <v>68</v>
      </c>
      <c r="F218" s="153"/>
      <c r="G218" s="61">
        <f>ROUND((G217*0.21),2)</f>
        <v>27074.34</v>
      </c>
      <c r="H218" s="91"/>
    </row>
    <row r="219" spans="1:9" ht="15" x14ac:dyDescent="0.25">
      <c r="A219" s="50"/>
      <c r="B219" s="49"/>
      <c r="C219" s="28"/>
      <c r="D219" s="34"/>
      <c r="E219" s="154" t="s">
        <v>69</v>
      </c>
      <c r="F219" s="154"/>
      <c r="G219" s="61">
        <f>G217+G218</f>
        <v>155999.77135999998</v>
      </c>
      <c r="H219" s="91"/>
    </row>
    <row r="220" spans="1:9" ht="15" x14ac:dyDescent="0.25">
      <c r="A220" s="50"/>
      <c r="B220" s="49"/>
      <c r="C220" s="28"/>
      <c r="D220" s="34"/>
      <c r="E220" s="70"/>
      <c r="F220" s="70"/>
      <c r="G220" s="61"/>
      <c r="H220" s="91"/>
    </row>
    <row r="221" spans="1:9" ht="15" x14ac:dyDescent="0.25">
      <c r="A221" s="52"/>
      <c r="B221" s="48"/>
      <c r="C221" s="37"/>
      <c r="D221" s="37"/>
      <c r="E221" s="37"/>
      <c r="F221" s="48"/>
      <c r="G221" s="47"/>
      <c r="H221" s="91"/>
    </row>
    <row r="222" spans="1:9" ht="15" x14ac:dyDescent="0.25">
      <c r="A222" s="37"/>
      <c r="B222" s="37"/>
      <c r="C222" s="37" t="s">
        <v>70</v>
      </c>
      <c r="D222" s="37"/>
      <c r="E222" s="37"/>
      <c r="F222" s="37"/>
      <c r="G222" s="47"/>
      <c r="H222" s="91"/>
    </row>
    <row r="223" spans="1:9" ht="15" x14ac:dyDescent="0.25">
      <c r="G223" s="51"/>
      <c r="H223" s="91"/>
    </row>
    <row r="224" spans="1:9" ht="15" x14ac:dyDescent="0.25">
      <c r="G224" s="51"/>
      <c r="H224" s="91"/>
    </row>
    <row r="225" spans="1:8" ht="15" x14ac:dyDescent="0.25">
      <c r="A225" s="55"/>
      <c r="B225" s="55" t="s">
        <v>71</v>
      </c>
      <c r="C225" s="55"/>
      <c r="D225" s="55"/>
      <c r="E225" s="55"/>
      <c r="F225" s="55"/>
      <c r="G225" s="55"/>
      <c r="H225" s="91"/>
    </row>
    <row r="226" spans="1:8" ht="15" x14ac:dyDescent="0.25">
      <c r="A226" s="55"/>
      <c r="B226" s="55"/>
      <c r="C226" s="55"/>
      <c r="D226" s="55"/>
      <c r="E226" s="55"/>
      <c r="F226" s="55"/>
      <c r="G226" s="55"/>
      <c r="H226" s="91"/>
    </row>
    <row r="227" spans="1:8" ht="15" x14ac:dyDescent="0.25">
      <c r="A227" s="55"/>
      <c r="B227" s="55"/>
      <c r="C227" s="55"/>
      <c r="D227" s="55"/>
      <c r="E227" s="55"/>
      <c r="F227" s="55"/>
      <c r="G227" s="55"/>
    </row>
    <row r="228" spans="1:8" ht="15" x14ac:dyDescent="0.25">
      <c r="A228" s="55"/>
      <c r="B228" s="55"/>
      <c r="C228" s="55"/>
      <c r="D228" s="55"/>
      <c r="E228" s="55"/>
      <c r="F228" s="55"/>
      <c r="G228" s="55"/>
    </row>
    <row r="229" spans="1:8" ht="15" x14ac:dyDescent="0.25">
      <c r="A229" s="55"/>
      <c r="B229" s="55"/>
      <c r="C229" s="55"/>
      <c r="D229" s="55"/>
      <c r="E229" s="55"/>
      <c r="F229" s="55"/>
      <c r="G229" s="55"/>
    </row>
    <row r="230" spans="1:8" ht="15" x14ac:dyDescent="0.25">
      <c r="A230" s="55"/>
      <c r="B230" s="55" t="s">
        <v>72</v>
      </c>
      <c r="C230" s="55"/>
      <c r="D230" s="55"/>
      <c r="E230" s="55"/>
      <c r="F230" s="55"/>
      <c r="G230" s="55"/>
    </row>
    <row r="231" spans="1:8" ht="15" x14ac:dyDescent="0.25">
      <c r="A231" s="55"/>
      <c r="B231" s="55"/>
      <c r="C231" s="55"/>
      <c r="D231" s="55"/>
      <c r="E231" s="55"/>
      <c r="F231" s="55"/>
      <c r="G231" s="55"/>
    </row>
    <row r="232" spans="1:8" ht="15" x14ac:dyDescent="0.25">
      <c r="A232" s="55"/>
      <c r="B232" s="55"/>
      <c r="C232" s="55"/>
      <c r="D232" s="55"/>
      <c r="E232" s="55"/>
      <c r="F232" s="55"/>
      <c r="G232" s="55"/>
    </row>
    <row r="233" spans="1:8" ht="15" x14ac:dyDescent="0.25">
      <c r="A233" s="55"/>
      <c r="B233" s="55"/>
      <c r="C233" s="55"/>
      <c r="D233" s="55"/>
      <c r="E233" s="55"/>
      <c r="F233" s="55"/>
      <c r="G233" s="55"/>
    </row>
    <row r="234" spans="1:8" ht="15" x14ac:dyDescent="0.25">
      <c r="A234" s="55"/>
      <c r="B234" s="56"/>
      <c r="C234" s="56"/>
      <c r="D234" s="56"/>
      <c r="E234" s="56"/>
      <c r="F234" s="56"/>
      <c r="G234" s="55"/>
    </row>
    <row r="235" spans="1:8" ht="15" x14ac:dyDescent="0.25">
      <c r="A235" s="55"/>
      <c r="B235" s="57" t="s">
        <v>85</v>
      </c>
      <c r="C235" s="152"/>
      <c r="D235" s="152"/>
      <c r="E235" s="56"/>
      <c r="F235" s="56"/>
      <c r="G235" s="55"/>
    </row>
    <row r="236" spans="1:8" ht="15" x14ac:dyDescent="0.25">
      <c r="A236" s="55"/>
      <c r="B236" s="56"/>
      <c r="C236" s="56"/>
      <c r="D236" s="56"/>
      <c r="E236" s="56"/>
      <c r="F236" s="56"/>
      <c r="G236" s="55"/>
    </row>
    <row r="237" spans="1:8" ht="15" x14ac:dyDescent="0.25">
      <c r="A237" s="55"/>
      <c r="B237" s="56"/>
      <c r="C237" s="56"/>
      <c r="D237" s="56"/>
      <c r="E237" s="56"/>
      <c r="F237" s="56"/>
      <c r="G237" s="55"/>
    </row>
    <row r="238" spans="1:8" ht="15" x14ac:dyDescent="0.25">
      <c r="A238" s="55"/>
      <c r="B238" s="56"/>
      <c r="C238" s="152"/>
      <c r="D238" s="152"/>
      <c r="E238" s="56"/>
      <c r="F238" s="56"/>
      <c r="G238" s="55"/>
    </row>
    <row r="239" spans="1:8" ht="15" x14ac:dyDescent="0.25">
      <c r="A239" s="55"/>
      <c r="B239" s="56"/>
      <c r="C239" s="56"/>
      <c r="D239" s="56"/>
      <c r="E239" s="56"/>
      <c r="F239" s="56"/>
      <c r="G239" s="55"/>
    </row>
    <row r="240" spans="1:8" ht="15" x14ac:dyDescent="0.25">
      <c r="A240" s="55"/>
      <c r="B240" s="56"/>
      <c r="C240" s="56"/>
      <c r="D240" s="56"/>
      <c r="E240" s="56"/>
      <c r="F240" s="56"/>
      <c r="G240" s="55"/>
    </row>
    <row r="241" spans="1:7" ht="15" x14ac:dyDescent="0.25">
      <c r="A241" s="55"/>
      <c r="B241" s="56"/>
      <c r="C241" s="152"/>
      <c r="D241" s="152"/>
      <c r="E241" s="56"/>
      <c r="F241" s="56"/>
      <c r="G241" s="55"/>
    </row>
    <row r="242" spans="1:7" ht="15" x14ac:dyDescent="0.25">
      <c r="A242" s="55"/>
      <c r="B242" s="56"/>
      <c r="C242" s="56"/>
      <c r="D242" s="56"/>
      <c r="E242" s="56"/>
      <c r="F242" s="56"/>
      <c r="G242" s="55"/>
    </row>
    <row r="243" spans="1:7" ht="15" x14ac:dyDescent="0.25">
      <c r="A243" s="55"/>
      <c r="B243" s="55"/>
      <c r="C243" s="55"/>
      <c r="D243" s="55"/>
      <c r="E243" s="55"/>
      <c r="F243" s="55"/>
      <c r="G243" s="55"/>
    </row>
    <row r="244" spans="1:7" ht="15" x14ac:dyDescent="0.25">
      <c r="A244" s="55"/>
      <c r="B244" s="55"/>
      <c r="C244" s="55"/>
      <c r="D244" s="55"/>
      <c r="E244" s="55"/>
      <c r="F244" s="55"/>
      <c r="G244" s="55"/>
    </row>
  </sheetData>
  <mergeCells count="14">
    <mergeCell ref="B16:H16"/>
    <mergeCell ref="B18:H18"/>
    <mergeCell ref="A17:G17"/>
    <mergeCell ref="A22:A24"/>
    <mergeCell ref="E22:G22"/>
    <mergeCell ref="E23:G23"/>
    <mergeCell ref="B20:G20"/>
    <mergeCell ref="E21:G21"/>
    <mergeCell ref="C241:D241"/>
    <mergeCell ref="E217:F217"/>
    <mergeCell ref="E218:F218"/>
    <mergeCell ref="C235:D235"/>
    <mergeCell ref="C238:D238"/>
    <mergeCell ref="E219:F219"/>
  </mergeCells>
  <phoneticPr fontId="17" type="noConversion"/>
  <pageMargins left="0.70866141732283472" right="0.35433070866141736" top="0.74803149606299213" bottom="0.74803149606299213" header="0.31496062992125984" footer="0.31496062992125984"/>
  <pageSetup paperSize="9" orientation="portrait" r:id="rId1"/>
  <ignoredErrors>
    <ignoredError sqref="G81 G175:G17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2015-09-11T06:07:38Z</cp:lastPrinted>
  <dcterms:created xsi:type="dcterms:W3CDTF">2013-05-22T12:58:54Z</dcterms:created>
  <dcterms:modified xsi:type="dcterms:W3CDTF">2015-10-08T12:37:24Z</dcterms:modified>
</cp:coreProperties>
</file>