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25" i="6" l="1"/>
  <c r="H224" i="6"/>
  <c r="H223" i="6"/>
  <c r="H222" i="6"/>
  <c r="H221" i="6"/>
  <c r="D223" i="6"/>
  <c r="D221" i="6"/>
  <c r="D26" i="6" l="1"/>
  <c r="H26" i="6" s="1"/>
  <c r="D27" i="6"/>
  <c r="H27" i="6" s="1"/>
  <c r="D28" i="6"/>
  <c r="H28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39" i="6"/>
  <c r="H39" i="6" s="1"/>
  <c r="D40" i="6"/>
  <c r="H40" i="6" s="1"/>
  <c r="D41" i="6"/>
  <c r="H41" i="6" s="1"/>
  <c r="D42" i="6"/>
  <c r="H42" i="6" s="1"/>
  <c r="D43" i="6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H62" i="6" s="1"/>
  <c r="D63" i="6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H70" i="6" s="1"/>
  <c r="D71" i="6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79" i="6"/>
  <c r="H79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1" i="6"/>
  <c r="H101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5" i="6"/>
  <c r="H115" i="6" s="1"/>
  <c r="D117" i="6"/>
  <c r="D118" i="6"/>
  <c r="H118" i="6" s="1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H134" i="6" s="1"/>
  <c r="D135" i="6"/>
  <c r="D136" i="6"/>
  <c r="H136" i="6" s="1"/>
  <c r="D137" i="6"/>
  <c r="H137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D153" i="6"/>
  <c r="H153" i="6" s="1"/>
  <c r="D154" i="6"/>
  <c r="H154" i="6" s="1"/>
  <c r="D155" i="6"/>
  <c r="H155" i="6" s="1"/>
  <c r="D156" i="6"/>
  <c r="H156" i="6" s="1"/>
  <c r="D157" i="6"/>
  <c r="H157" i="6" s="1"/>
  <c r="D158" i="6"/>
  <c r="H158" i="6" s="1"/>
  <c r="D159" i="6"/>
  <c r="H159" i="6" s="1"/>
  <c r="D160" i="6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H172" i="6" s="1"/>
  <c r="D173" i="6"/>
  <c r="D174" i="6"/>
  <c r="H174" i="6" s="1"/>
  <c r="D175" i="6"/>
  <c r="H175" i="6" s="1"/>
  <c r="D176" i="6"/>
  <c r="H176" i="6" s="1"/>
  <c r="D177" i="6"/>
  <c r="H177" i="6" s="1"/>
  <c r="D178" i="6"/>
  <c r="H178" i="6" s="1"/>
  <c r="D179" i="6"/>
  <c r="H179" i="6" s="1"/>
  <c r="D180" i="6"/>
  <c r="H180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187" i="6"/>
  <c r="H187" i="6" s="1"/>
  <c r="D25" i="6"/>
  <c r="F173" i="6" l="1"/>
  <c r="H173" i="6" s="1"/>
  <c r="F160" i="6"/>
  <c r="H160" i="6" s="1"/>
  <c r="F135" i="6"/>
  <c r="H135" i="6" s="1"/>
  <c r="F117" i="6"/>
  <c r="H117" i="6" s="1"/>
  <c r="F71" i="6"/>
  <c r="H71" i="6" s="1"/>
  <c r="F63" i="6"/>
  <c r="H63" i="6" s="1"/>
  <c r="F43" i="6"/>
  <c r="H43" i="6" s="1"/>
  <c r="F25" i="6"/>
  <c r="H25" i="6" s="1"/>
  <c r="H198" i="6" l="1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197" i="6"/>
  <c r="H190" i="6"/>
  <c r="H191" i="6"/>
  <c r="H192" i="6"/>
  <c r="H193" i="6"/>
  <c r="H194" i="6"/>
  <c r="H195" i="6"/>
  <c r="H189" i="6"/>
  <c r="H236" i="6" l="1"/>
  <c r="F199" i="6"/>
  <c r="H199" i="6" s="1"/>
  <c r="H237" i="6" l="1"/>
  <c r="H238" i="6" s="1"/>
</calcChain>
</file>

<file path=xl/sharedStrings.xml><?xml version="1.0" encoding="utf-8"?>
<sst xmlns="http://schemas.openxmlformats.org/spreadsheetml/2006/main" count="456" uniqueCount="168">
  <si>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</si>
  <si>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</si>
  <si>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</si>
  <si>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</si>
  <si>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</si>
  <si>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</si>
  <si>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</si>
  <si>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</si>
  <si>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</si>
  <si>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</si>
  <si>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</si>
  <si>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</si>
  <si>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</si>
  <si>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</si>
  <si>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</si>
  <si>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</si>
  <si>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</si>
  <si>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</si>
  <si>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</si>
  <si>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</si>
  <si>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</si>
  <si>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</si>
  <si>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</si>
  <si>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</si>
  <si>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</si>
  <si>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</si>
  <si>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</si>
  <si>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</si>
  <si>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</si>
  <si>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</si>
  <si>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</si>
  <si>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</si>
  <si>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</si>
  <si>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</si>
  <si>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</si>
  <si>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</si>
  <si>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</si>
  <si>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</si>
  <si>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</si>
  <si>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</si>
  <si>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</si>
  <si>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</si>
  <si>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</si>
  <si>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</si>
  <si>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</si>
  <si>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</si>
  <si>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</si>
  <si>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</si>
  <si>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</si>
  <si>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</si>
  <si>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</si>
  <si>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</si>
  <si>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</si>
  <si>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</si>
  <si>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</si>
  <si>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</si>
  <si>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</si>
  <si>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</si>
  <si>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</si>
  <si>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</si>
  <si>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</si>
  <si>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</si>
  <si>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</si>
  <si>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</si>
  <si>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</si>
  <si>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</si>
  <si>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</si>
  <si>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</si>
  <si>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</si>
  <si>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</si>
  <si>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</si>
  <si>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</si>
  <si>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</si>
  <si>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</si>
  <si>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</si>
  <si>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</si>
  <si>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</si>
  <si>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</si>
  <si>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</si>
  <si>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</si>
  <si>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</si>
  <si>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</si>
  <si>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</si>
  <si>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</si>
  <si>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</si>
  <si>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</si>
  <si>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</si>
  <si>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</si>
  <si>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</si>
  <si>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</si>
  <si>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</si>
  <si>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</si>
  <si>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</si>
  <si>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</si>
  <si>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</si>
  <si>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</si>
  <si>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</si>
  <si>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</si>
  <si>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</si>
  <si>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</si>
  <si>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</si>
  <si>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</si>
  <si>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</si>
  <si>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</si>
  <si>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</si>
  <si>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</si>
  <si>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</si>
  <si>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</si>
  <si>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</si>
  <si>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</si>
  <si>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</si>
  <si>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</si>
  <si>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</si>
  <si>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</si>
  <si>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</si>
  <si>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</si>
  <si>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</si>
  <si>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</si>
  <si>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</si>
  <si>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</si>
  <si>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</si>
  <si>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</si>
  <si>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</si>
  <si>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</si>
  <si>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</si>
  <si>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</si>
  <si>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</si>
  <si>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</si>
  <si>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</si>
  <si>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</si>
  <si>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</si>
  <si>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</si>
  <si>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</si>
  <si>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ok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</si>
  <si>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</si>
  <si>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</si>
  <si>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</si>
  <si>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</si>
  <si>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</si>
  <si>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</si>
  <si>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</si>
  <si>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</si>
  <si>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</si>
  <si>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</si>
  <si>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</si>
  <si>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</si>
  <si>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</si>
  <si>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</si>
  <si>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</si>
  <si>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</si>
  <si>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</si>
  <si>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</si>
  <si>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</si>
  <si>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</si>
  <si>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</si>
  <si>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Vieneto kaina Eur (be PVM)</t>
  </si>
  <si>
    <t>Eigulių g. 32, LT-03150 Vilnius</t>
  </si>
  <si>
    <t>2011 m. gruodžio 29 d.</t>
  </si>
  <si>
    <t>Sutartis Nr. A72-2183 (3.1.36-UK)</t>
  </si>
  <si>
    <t>2013 m. kovo 04d.</t>
  </si>
  <si>
    <t>Papildomas susitarimas Nr. A72-260 (3.1.36 - UK)</t>
  </si>
  <si>
    <t>2014 m. gruodžio 10 d. Vilniaus miesto savivaldybės tarybos sprendimas Nr. 1-2176</t>
  </si>
  <si>
    <t>2014 m. kovo 28 d.</t>
  </si>
  <si>
    <t>Papildomas susitarimas Nr. A72-605/14(3.1.36 - UK)</t>
  </si>
  <si>
    <t>A.s. LT 767230000006467869 AB Medicinos bankas</t>
  </si>
  <si>
    <t>2015 m. kovo mėn.</t>
  </si>
  <si>
    <r>
      <t>100 m</t>
    </r>
    <r>
      <rPr>
        <vertAlign val="superscript"/>
        <sz val="10"/>
        <color indexed="8"/>
        <rFont val="Times New Roman"/>
        <family val="1"/>
      </rPr>
      <t>2</t>
    </r>
  </si>
  <si>
    <t xml:space="preserve">         ATLIKTŲ DARBŲ AKTAS Nr. 1106/03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</si>
</sst>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vertAlign val="superscript"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4" fillId="0" borderId="0" xfId="0" applyFont="1" applyFill="1" applyAlignment="1"/>
    <xf numFmtId="4" fontId="3" fillId="0" borderId="0" xfId="0" applyNumberFormat="1" applyFont="1" applyFill="1" applyBorder="1"/>
    <xf numFmtId="0" fontId="13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4" fontId="1" fillId="0" borderId="0" xfId="0" applyNumberFormat="1" applyFont="1" applyFill="1"/>
    <xf numFmtId="0" fontId="22" fillId="0" borderId="0" xfId="0" applyFont="1" applyFill="1"/>
    <xf numFmtId="0" fontId="14" fillId="0" borderId="0" xfId="0" applyFont="1" applyFill="1"/>
    <xf numFmtId="0" fontId="1" fillId="0" borderId="0" xfId="0" applyFont="1" applyFill="1" applyAlignment="1">
      <alignment vertical="center"/>
    </xf>
    <xf numFmtId="9" fontId="1" fillId="0" borderId="0" xfId="0" applyNumberFormat="1" applyFont="1" applyFill="1" applyAlignment="1">
      <alignment horizontal="left"/>
    </xf>
    <xf numFmtId="2" fontId="1" fillId="0" borderId="0" xfId="0" applyNumberFormat="1" applyFont="1" applyFill="1"/>
    <xf numFmtId="9" fontId="1" fillId="0" borderId="0" xfId="0" applyNumberFormat="1" applyFont="1" applyFill="1"/>
    <xf numFmtId="4" fontId="2" fillId="0" borderId="0" xfId="0" applyNumberFormat="1" applyFont="1" applyFill="1" applyBorder="1"/>
    <xf numFmtId="0" fontId="4" fillId="0" borderId="0" xfId="0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21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0" fontId="8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justify" vertical="top" wrapText="1"/>
    </xf>
    <xf numFmtId="0" fontId="7" fillId="0" borderId="0" xfId="0" applyFont="1" applyFill="1" applyBorder="1" applyAlignment="1">
      <alignment vertical="center" wrapText="1"/>
    </xf>
    <xf numFmtId="4" fontId="8" fillId="0" borderId="0" xfId="0" applyNumberFormat="1" applyFont="1" applyFill="1" applyBorder="1" applyAlignment="1">
      <alignment horizontal="right" vertical="top" wrapText="1"/>
    </xf>
    <xf numFmtId="9" fontId="26" fillId="0" borderId="0" xfId="1" applyFont="1" applyFill="1" applyAlignment="1">
      <alignment horizontal="left"/>
    </xf>
    <xf numFmtId="9" fontId="1" fillId="0" borderId="0" xfId="1" applyFont="1" applyFill="1"/>
    <xf numFmtId="9" fontId="2" fillId="0" borderId="0" xfId="1" applyFont="1" applyFill="1" applyAlignment="1">
      <alignment horizontal="center"/>
    </xf>
    <xf numFmtId="9" fontId="1" fillId="0" borderId="0" xfId="1" applyFont="1" applyFill="1" applyBorder="1" applyAlignment="1">
      <alignment vertical="top" wrapText="1"/>
    </xf>
    <xf numFmtId="9" fontId="1" fillId="0" borderId="0" xfId="1" applyFont="1" applyFill="1" applyBorder="1" applyAlignment="1">
      <alignment horizontal="right" vertical="top" wrapText="1"/>
    </xf>
    <xf numFmtId="9" fontId="1" fillId="0" borderId="0" xfId="1" applyFont="1" applyFill="1" applyBorder="1"/>
    <xf numFmtId="9" fontId="22" fillId="0" borderId="0" xfId="1" applyFont="1" applyFill="1"/>
    <xf numFmtId="9" fontId="14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9" fontId="23" fillId="0" borderId="0" xfId="1" applyFont="1" applyFill="1" applyAlignment="1">
      <alignment horizontal="right"/>
    </xf>
    <xf numFmtId="9" fontId="4" fillId="0" borderId="0" xfId="1" applyFont="1" applyFill="1"/>
    <xf numFmtId="9" fontId="26" fillId="0" borderId="0" xfId="1" applyFont="1" applyFill="1" applyBorder="1" applyAlignment="1">
      <alignment horizontal="left"/>
    </xf>
    <xf numFmtId="4" fontId="24" fillId="0" borderId="0" xfId="1" applyNumberFormat="1" applyFont="1" applyFill="1" applyBorder="1" applyAlignment="1">
      <alignment horizontal="right"/>
    </xf>
    <xf numFmtId="2" fontId="8" fillId="3" borderId="1" xfId="0" applyNumberFormat="1" applyFont="1" applyFill="1" applyBorder="1" applyAlignment="1">
      <alignment vertical="center" wrapText="1"/>
    </xf>
    <xf numFmtId="4" fontId="27" fillId="0" borderId="1" xfId="0" applyNumberFormat="1" applyFont="1" applyFill="1" applyBorder="1" applyAlignment="1">
      <alignment vertical="center" wrapText="1"/>
    </xf>
    <xf numFmtId="1" fontId="1" fillId="0" borderId="0" xfId="1" applyNumberFormat="1" applyFont="1" applyFill="1"/>
    <xf numFmtId="0" fontId="28" fillId="0" borderId="1" xfId="0" applyFont="1" applyFill="1" applyBorder="1" applyAlignment="1">
      <alignment horizontal="justify" vertical="top" wrapText="1"/>
    </xf>
    <xf numFmtId="0" fontId="28" fillId="0" borderId="1" xfId="0" applyFont="1" applyFill="1" applyBorder="1" applyAlignment="1">
      <alignment vertical="center" wrapText="1"/>
    </xf>
    <xf numFmtId="2" fontId="29" fillId="0" borderId="1" xfId="0" applyNumberFormat="1" applyFont="1" applyFill="1" applyBorder="1" applyAlignment="1">
      <alignment vertical="center" wrapText="1"/>
    </xf>
    <xf numFmtId="4" fontId="29" fillId="0" borderId="1" xfId="0" applyNumberFormat="1" applyFont="1" applyFill="1" applyBorder="1" applyAlignment="1">
      <alignment vertical="center" wrapText="1"/>
    </xf>
    <xf numFmtId="1" fontId="28" fillId="0" borderId="1" xfId="0" applyNumberFormat="1" applyFont="1" applyFill="1" applyBorder="1" applyAlignment="1">
      <alignment vertical="center" wrapText="1"/>
    </xf>
    <xf numFmtId="4" fontId="28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6" fillId="4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justify" vertical="top" wrapText="1"/>
    </xf>
    <xf numFmtId="2" fontId="27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2" fontId="30" fillId="0" borderId="1" xfId="0" applyNumberFormat="1" applyFont="1" applyFill="1" applyBorder="1" applyAlignment="1">
      <alignment vertical="center" wrapText="1"/>
    </xf>
    <xf numFmtId="4" fontId="30" fillId="0" borderId="1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horizontal="left"/>
    </xf>
    <xf numFmtId="0" fontId="24" fillId="0" borderId="1" xfId="0" applyFont="1" applyFill="1" applyBorder="1" applyAlignment="1">
      <alignment horizontal="right" vertical="top" wrapText="1"/>
    </xf>
    <xf numFmtId="0" fontId="26" fillId="0" borderId="0" xfId="0" applyFont="1" applyFill="1"/>
    <xf numFmtId="9" fontId="26" fillId="0" borderId="5" xfId="1" applyFont="1" applyFill="1" applyBorder="1" applyAlignment="1">
      <alignment vertical="top" wrapText="1"/>
    </xf>
    <xf numFmtId="9" fontId="31" fillId="0" borderId="0" xfId="1" applyFont="1" applyFill="1" applyBorder="1" applyAlignment="1">
      <alignment vertical="top" wrapText="1"/>
    </xf>
    <xf numFmtId="9" fontId="31" fillId="0" borderId="5" xfId="1" applyFont="1" applyFill="1" applyBorder="1" applyAlignment="1">
      <alignment vertical="top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5"/>
  <sheetViews>
    <sheetView tabSelected="1" topLeftCell="A196" zoomScaleNormal="100" workbookViewId="0">
      <selection activeCell="K26" sqref="K26"/>
    </sheetView>
  </sheetViews>
  <sheetFormatPr defaultRowHeight="15" x14ac:dyDescent="0.25"/>
  <cols>
    <col min="1" max="1" width="3.7109375" style="5" customWidth="1"/>
    <col min="2" max="2" width="38.85546875" style="5" customWidth="1"/>
    <col min="3" max="4" width="7.140625" style="5" customWidth="1"/>
    <col min="5" max="5" width="7.5703125" style="5" hidden="1" customWidth="1"/>
    <col min="6" max="6" width="9.42578125" style="5" customWidth="1"/>
    <col min="7" max="7" width="8.42578125" style="5" customWidth="1"/>
    <col min="8" max="8" width="11.28515625" style="5" bestFit="1" customWidth="1"/>
    <col min="9" max="9" width="26" style="125" customWidth="1"/>
    <col min="10" max="10" width="11.5703125" style="1" hidden="1" customWidth="1"/>
    <col min="11" max="11" width="12.85546875" style="5" customWidth="1"/>
    <col min="12" max="12" width="18" style="5" customWidth="1"/>
    <col min="13" max="14" width="12.7109375" style="5" customWidth="1"/>
    <col min="15" max="15" width="7.140625" style="5" customWidth="1"/>
    <col min="16" max="16" width="10.140625" style="5" customWidth="1"/>
    <col min="17" max="17" width="12" style="5" customWidth="1"/>
    <col min="18" max="18" width="11.42578125" style="5" customWidth="1"/>
    <col min="19" max="19" width="11.85546875" style="5" customWidth="1"/>
    <col min="20" max="20" width="11.5703125" style="5" customWidth="1"/>
    <col min="21" max="21" width="11.28515625" style="5" customWidth="1"/>
    <col min="22" max="22" width="11.5703125" style="5" customWidth="1"/>
    <col min="23" max="23" width="11.42578125" style="5" customWidth="1"/>
    <col min="24" max="24" width="12.5703125" style="5" customWidth="1"/>
    <col min="25" max="25" width="12.42578125" style="5" customWidth="1"/>
    <col min="26" max="26" width="16.7109375" style="5" customWidth="1"/>
    <col min="27" max="16384" width="9.140625" style="5"/>
  </cols>
  <sheetData>
    <row r="1" spans="1:16" x14ac:dyDescent="0.25">
      <c r="A1" s="35" t="s">
        <v>137</v>
      </c>
      <c r="B1" s="2"/>
      <c r="C1" s="2"/>
      <c r="D1" s="2"/>
      <c r="E1" s="2"/>
      <c r="F1" s="2"/>
      <c r="G1" s="36" t="s">
        <v>138</v>
      </c>
    </row>
    <row r="2" spans="1:16" x14ac:dyDescent="0.25">
      <c r="A2" s="35" t="s">
        <v>139</v>
      </c>
      <c r="B2" s="35"/>
      <c r="C2" s="35"/>
      <c r="D2" s="35"/>
      <c r="E2" s="35"/>
      <c r="F2" s="35"/>
      <c r="G2" s="35"/>
    </row>
    <row r="3" spans="1:16" x14ac:dyDescent="0.25">
      <c r="A3" s="2" t="s">
        <v>140</v>
      </c>
      <c r="B3" s="2"/>
      <c r="C3" s="2"/>
      <c r="D3" s="2"/>
      <c r="E3" s="2"/>
      <c r="F3" s="2"/>
      <c r="G3" s="2"/>
    </row>
    <row r="4" spans="1:16" x14ac:dyDescent="0.25">
      <c r="A4" s="2" t="s">
        <v>141</v>
      </c>
      <c r="B4" s="2"/>
      <c r="C4" s="2"/>
      <c r="D4" s="2"/>
      <c r="E4" s="2"/>
      <c r="F4" s="2"/>
      <c r="G4" s="2"/>
    </row>
    <row r="5" spans="1:16" x14ac:dyDescent="0.25">
      <c r="A5" s="2" t="s">
        <v>142</v>
      </c>
      <c r="B5" s="2"/>
      <c r="C5" s="2"/>
      <c r="D5" s="2"/>
      <c r="E5" s="2"/>
      <c r="F5" s="2"/>
      <c r="G5" s="2"/>
    </row>
    <row r="6" spans="1:16" x14ac:dyDescent="0.25">
      <c r="A6" s="35" t="s">
        <v>143</v>
      </c>
      <c r="B6" s="35"/>
      <c r="C6" s="35"/>
      <c r="D6" s="35"/>
      <c r="E6" s="35"/>
      <c r="F6" s="35"/>
      <c r="G6" s="35"/>
    </row>
    <row r="7" spans="1:16" x14ac:dyDescent="0.25">
      <c r="A7" s="2" t="s">
        <v>164</v>
      </c>
      <c r="B7" s="2"/>
      <c r="C7" s="2"/>
      <c r="D7" s="2"/>
      <c r="E7" s="2"/>
      <c r="F7" s="2"/>
      <c r="G7" s="2"/>
    </row>
    <row r="8" spans="1:16" x14ac:dyDescent="0.25">
      <c r="A8" s="2" t="s">
        <v>144</v>
      </c>
      <c r="B8" s="2"/>
      <c r="C8" s="2"/>
      <c r="D8" s="2"/>
      <c r="E8" s="2"/>
      <c r="F8" s="2"/>
      <c r="G8" s="2"/>
    </row>
    <row r="9" spans="1:16" x14ac:dyDescent="0.25">
      <c r="A9" s="2" t="s">
        <v>156</v>
      </c>
      <c r="B9" s="2"/>
      <c r="C9" s="2"/>
      <c r="D9" s="2"/>
      <c r="E9" s="2"/>
      <c r="F9" s="2"/>
      <c r="G9" s="2"/>
    </row>
    <row r="10" spans="1:16" x14ac:dyDescent="0.25">
      <c r="A10" s="117" t="s">
        <v>157</v>
      </c>
      <c r="B10" s="115"/>
      <c r="C10" s="2"/>
      <c r="D10" s="2"/>
      <c r="E10" s="35"/>
      <c r="F10" s="35"/>
      <c r="G10" s="2"/>
      <c r="H10" s="115"/>
      <c r="I10" s="126"/>
      <c r="J10" s="115"/>
      <c r="K10" s="115"/>
      <c r="L10" s="115"/>
      <c r="M10" s="115"/>
      <c r="N10" s="115"/>
      <c r="O10" s="115"/>
      <c r="P10" s="116"/>
    </row>
    <row r="11" spans="1:16" x14ac:dyDescent="0.25">
      <c r="A11" s="115" t="s">
        <v>158</v>
      </c>
      <c r="B11" s="115"/>
      <c r="C11" s="2"/>
      <c r="D11" s="2"/>
      <c r="E11" s="2"/>
      <c r="F11" s="2"/>
      <c r="G11" s="2"/>
      <c r="H11" s="115"/>
      <c r="I11" s="126"/>
      <c r="J11" s="115"/>
      <c r="K11" s="115"/>
      <c r="L11" s="115"/>
      <c r="M11" s="115"/>
      <c r="N11" s="115"/>
      <c r="O11" s="115"/>
      <c r="P11" s="116"/>
    </row>
    <row r="12" spans="1:16" x14ac:dyDescent="0.25">
      <c r="A12" s="2" t="s">
        <v>159</v>
      </c>
      <c r="B12" s="115"/>
      <c r="C12" s="2"/>
      <c r="D12" s="2"/>
      <c r="E12" s="2"/>
      <c r="F12" s="115"/>
      <c r="G12" s="115"/>
      <c r="H12" s="115"/>
      <c r="I12" s="126"/>
      <c r="J12" s="115"/>
      <c r="K12" s="115"/>
      <c r="L12" s="115"/>
      <c r="M12" s="115"/>
      <c r="N12" s="115"/>
      <c r="O12" s="115"/>
      <c r="P12" s="116"/>
    </row>
    <row r="13" spans="1:16" x14ac:dyDescent="0.25">
      <c r="A13" s="2" t="s">
        <v>160</v>
      </c>
      <c r="B13" s="115"/>
      <c r="C13" s="115"/>
      <c r="D13" s="115"/>
      <c r="E13" s="118"/>
      <c r="F13" s="115"/>
      <c r="G13" s="115"/>
      <c r="H13" s="115"/>
      <c r="I13" s="126"/>
      <c r="J13" s="115"/>
      <c r="K13" s="119"/>
      <c r="L13" s="115"/>
      <c r="M13" s="115"/>
      <c r="N13" s="115"/>
      <c r="O13" s="115"/>
      <c r="P13" s="116"/>
    </row>
    <row r="14" spans="1:16" x14ac:dyDescent="0.25">
      <c r="A14" s="2" t="s">
        <v>162</v>
      </c>
      <c r="B14" s="115"/>
      <c r="C14" s="115"/>
      <c r="D14" s="115"/>
      <c r="E14" s="118"/>
      <c r="F14" s="115"/>
      <c r="G14" s="115"/>
      <c r="H14" s="115"/>
      <c r="I14" s="126"/>
      <c r="J14" s="115"/>
      <c r="K14" s="119"/>
      <c r="L14" s="115"/>
      <c r="M14" s="115"/>
      <c r="N14" s="115"/>
      <c r="O14" s="115"/>
      <c r="P14" s="116"/>
    </row>
    <row r="15" spans="1:16" x14ac:dyDescent="0.25">
      <c r="A15" s="2" t="s">
        <v>163</v>
      </c>
      <c r="B15" s="115"/>
      <c r="C15" s="115"/>
      <c r="D15" s="115"/>
      <c r="E15" s="118"/>
      <c r="F15" s="115"/>
      <c r="G15" s="115"/>
      <c r="H15" s="115"/>
      <c r="I15" s="126"/>
      <c r="J15" s="115"/>
      <c r="K15" s="119"/>
      <c r="L15" s="115"/>
      <c r="M15" s="115"/>
      <c r="N15" s="115"/>
      <c r="O15" s="115"/>
      <c r="P15" s="116"/>
    </row>
    <row r="16" spans="1:16" x14ac:dyDescent="0.25">
      <c r="A16" s="157" t="s">
        <v>161</v>
      </c>
      <c r="B16" s="115"/>
      <c r="C16" s="115"/>
      <c r="D16" s="115"/>
      <c r="E16" s="118"/>
      <c r="F16" s="115"/>
      <c r="G16" s="115"/>
      <c r="H16" s="115"/>
      <c r="I16" s="126"/>
      <c r="J16" s="115"/>
      <c r="K16" s="119"/>
      <c r="L16" s="115"/>
      <c r="M16" s="115"/>
      <c r="N16" s="115"/>
      <c r="O16" s="115"/>
      <c r="P16" s="116"/>
    </row>
    <row r="17" spans="1:28" x14ac:dyDescent="0.25">
      <c r="A17" s="2"/>
      <c r="B17" s="115"/>
      <c r="C17" s="115"/>
      <c r="D17" s="115"/>
      <c r="E17" s="118"/>
      <c r="F17" s="115"/>
      <c r="G17" s="115"/>
      <c r="H17" s="115"/>
      <c r="I17" s="126"/>
      <c r="J17" s="115"/>
      <c r="K17" s="119"/>
      <c r="L17" s="115"/>
      <c r="M17" s="115"/>
      <c r="N17" s="115"/>
      <c r="O17" s="115"/>
      <c r="P17" s="116"/>
    </row>
    <row r="18" spans="1:28" x14ac:dyDescent="0.25">
      <c r="A18" s="167" t="s">
        <v>86</v>
      </c>
      <c r="B18" s="167"/>
      <c r="C18" s="167"/>
      <c r="D18" s="167"/>
      <c r="E18" s="167"/>
      <c r="F18" s="167"/>
      <c r="G18" s="167"/>
    </row>
    <row r="19" spans="1:28" ht="33" customHeight="1" x14ac:dyDescent="0.25">
      <c r="A19" s="166" t="s">
        <v>126</v>
      </c>
      <c r="B19" s="166"/>
      <c r="C19" s="166"/>
      <c r="D19" s="166"/>
      <c r="E19" s="166"/>
      <c r="F19" s="166"/>
      <c r="G19" s="166"/>
      <c r="H19" s="166"/>
    </row>
    <row r="20" spans="1:28" ht="15.75" customHeight="1" x14ac:dyDescent="0.25">
      <c r="A20" s="50"/>
      <c r="B20" s="50"/>
      <c r="C20" s="50"/>
      <c r="D20" s="148"/>
      <c r="E20" s="50"/>
      <c r="F20" s="50"/>
      <c r="G20" s="50"/>
      <c r="H20" s="50"/>
    </row>
    <row r="21" spans="1:28" ht="15.75" x14ac:dyDescent="0.25">
      <c r="A21" s="165" t="s">
        <v>167</v>
      </c>
      <c r="B21" s="165"/>
      <c r="C21" s="165"/>
      <c r="D21" s="165"/>
      <c r="E21" s="165"/>
      <c r="F21" s="165"/>
      <c r="G21" s="165"/>
      <c r="L21" s="73"/>
    </row>
    <row r="22" spans="1:28" ht="15.75" customHeight="1" x14ac:dyDescent="0.25">
      <c r="A22" s="37" t="s">
        <v>87</v>
      </c>
      <c r="B22" s="37"/>
      <c r="C22" s="37"/>
      <c r="D22" s="37"/>
      <c r="E22" s="37"/>
      <c r="F22" s="101" t="s">
        <v>165</v>
      </c>
      <c r="G22" s="101"/>
      <c r="H22" s="48"/>
      <c r="L22" s="73"/>
    </row>
    <row r="23" spans="1:28" ht="54" customHeight="1" x14ac:dyDescent="0.25">
      <c r="A23" s="15" t="s">
        <v>1</v>
      </c>
      <c r="B23" s="16" t="s">
        <v>2</v>
      </c>
      <c r="C23" s="17" t="s">
        <v>3</v>
      </c>
      <c r="D23" s="17" t="s">
        <v>155</v>
      </c>
      <c r="E23" s="17" t="s">
        <v>4</v>
      </c>
      <c r="F23" s="17" t="s">
        <v>5</v>
      </c>
      <c r="G23" s="17" t="s">
        <v>6</v>
      </c>
      <c r="H23" s="16" t="s">
        <v>7</v>
      </c>
      <c r="I23" s="127"/>
      <c r="J23" s="90"/>
      <c r="K23" s="7"/>
      <c r="L23" s="73"/>
      <c r="M23" s="5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3"/>
      <c r="AB23" s="3"/>
    </row>
    <row r="24" spans="1:28" x14ac:dyDescent="0.25">
      <c r="A24" s="51" t="s">
        <v>8</v>
      </c>
      <c r="B24" s="55" t="s">
        <v>9</v>
      </c>
      <c r="C24" s="52"/>
      <c r="D24" s="52"/>
      <c r="E24" s="53">
        <v>3.4527999999999999</v>
      </c>
      <c r="F24" s="65"/>
      <c r="G24" s="53"/>
      <c r="H24" s="54"/>
      <c r="I24" s="128"/>
      <c r="J24" s="91"/>
      <c r="K24" s="8"/>
      <c r="L24" s="3"/>
      <c r="M24" s="4"/>
      <c r="N24" s="4"/>
      <c r="O24" s="6"/>
      <c r="P24" s="4"/>
      <c r="Q24" s="4"/>
      <c r="R24" s="4"/>
      <c r="S24" s="4"/>
      <c r="T24" s="4"/>
      <c r="U24" s="4"/>
      <c r="V24" s="6"/>
      <c r="W24" s="4"/>
      <c r="X24" s="6"/>
      <c r="Y24" s="6"/>
      <c r="Z24" s="6"/>
      <c r="AA24" s="3"/>
      <c r="AB24" s="3"/>
    </row>
    <row r="25" spans="1:28" ht="25.5" x14ac:dyDescent="0.25">
      <c r="A25" s="41">
        <v>1</v>
      </c>
      <c r="B25" s="18" t="s">
        <v>10</v>
      </c>
      <c r="C25" s="19" t="s">
        <v>82</v>
      </c>
      <c r="D25" s="19">
        <f>+ROUND(E25/$E$24,2)</f>
        <v>0.75</v>
      </c>
      <c r="E25" s="20">
        <v>2.59</v>
      </c>
      <c r="F25" s="68">
        <f>F26+F27+F28+F29+F30+F31</f>
        <v>3079.8975</v>
      </c>
      <c r="G25" s="21">
        <v>11</v>
      </c>
      <c r="H25" s="66">
        <f>ROUND((D25*F25*G25),2)</f>
        <v>25409.15</v>
      </c>
      <c r="I25" s="129"/>
      <c r="J25" s="12"/>
      <c r="K25" s="57"/>
      <c r="L25" s="9"/>
      <c r="M25" s="9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x14ac:dyDescent="0.25">
      <c r="A26" s="39"/>
      <c r="B26" s="22" t="s">
        <v>127</v>
      </c>
      <c r="C26" s="23" t="s">
        <v>83</v>
      </c>
      <c r="D26" s="149">
        <f t="shared" ref="D26:D89" si="0">+ROUND(E26/$E$24,2)</f>
        <v>0.75</v>
      </c>
      <c r="E26" s="24">
        <v>2.59</v>
      </c>
      <c r="F26" s="74">
        <v>894.13</v>
      </c>
      <c r="G26" s="25">
        <v>11</v>
      </c>
      <c r="H26" s="140">
        <f t="shared" ref="H26:H89" si="1">ROUND((D26*F26*G26),2)</f>
        <v>7376.57</v>
      </c>
      <c r="I26" s="129"/>
      <c r="J26" s="12"/>
      <c r="K26" s="57"/>
      <c r="L26" s="4"/>
      <c r="M26" s="4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x14ac:dyDescent="0.25">
      <c r="A27" s="39"/>
      <c r="B27" s="22" t="s">
        <v>136</v>
      </c>
      <c r="C27" s="23" t="s">
        <v>83</v>
      </c>
      <c r="D27" s="149">
        <f t="shared" si="0"/>
        <v>0.75</v>
      </c>
      <c r="E27" s="24">
        <v>2.59</v>
      </c>
      <c r="F27" s="74">
        <v>2.6</v>
      </c>
      <c r="G27" s="25">
        <v>11</v>
      </c>
      <c r="H27" s="140">
        <f t="shared" si="1"/>
        <v>21.45</v>
      </c>
      <c r="I27" s="129"/>
      <c r="J27" s="12"/>
      <c r="K27" s="57"/>
      <c r="L27" s="4"/>
      <c r="M27" s="4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x14ac:dyDescent="0.25">
      <c r="A28" s="39"/>
      <c r="B28" s="22" t="s">
        <v>11</v>
      </c>
      <c r="C28" s="23" t="s">
        <v>83</v>
      </c>
      <c r="D28" s="149">
        <f t="shared" si="0"/>
        <v>0.75</v>
      </c>
      <c r="E28" s="24">
        <v>2.59</v>
      </c>
      <c r="F28" s="74">
        <v>681.71900000000005</v>
      </c>
      <c r="G28" s="25">
        <v>11</v>
      </c>
      <c r="H28" s="140">
        <f t="shared" si="1"/>
        <v>5624.18</v>
      </c>
      <c r="K28" s="57"/>
      <c r="L28" s="4"/>
      <c r="M28" s="4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x14ac:dyDescent="0.25">
      <c r="A29" s="39"/>
      <c r="B29" s="22" t="s">
        <v>128</v>
      </c>
      <c r="C29" s="23" t="s">
        <v>83</v>
      </c>
      <c r="D29" s="149">
        <f t="shared" si="0"/>
        <v>0.75</v>
      </c>
      <c r="E29" s="24">
        <v>2.59</v>
      </c>
      <c r="F29" s="74">
        <v>416.43</v>
      </c>
      <c r="G29" s="25">
        <v>11</v>
      </c>
      <c r="H29" s="140">
        <f t="shared" si="1"/>
        <v>3435.55</v>
      </c>
      <c r="K29" s="57"/>
      <c r="L29" s="4"/>
      <c r="M29" s="4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x14ac:dyDescent="0.25">
      <c r="A30" s="39"/>
      <c r="B30" s="22" t="s">
        <v>129</v>
      </c>
      <c r="C30" s="23" t="s">
        <v>83</v>
      </c>
      <c r="D30" s="149">
        <f t="shared" si="0"/>
        <v>0.75</v>
      </c>
      <c r="E30" s="24">
        <v>2.59</v>
      </c>
      <c r="F30" s="74">
        <v>474.0985</v>
      </c>
      <c r="G30" s="25">
        <v>11</v>
      </c>
      <c r="H30" s="140">
        <f t="shared" si="1"/>
        <v>3911.31</v>
      </c>
      <c r="K30" s="57"/>
      <c r="L30" s="4"/>
      <c r="M30" s="4"/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x14ac:dyDescent="0.25">
      <c r="A31" s="31"/>
      <c r="B31" s="22" t="s">
        <v>130</v>
      </c>
      <c r="C31" s="23" t="s">
        <v>83</v>
      </c>
      <c r="D31" s="149">
        <f t="shared" si="0"/>
        <v>0.75</v>
      </c>
      <c r="E31" s="24">
        <v>2.59</v>
      </c>
      <c r="F31" s="74">
        <v>610.91999999999996</v>
      </c>
      <c r="G31" s="25">
        <v>11</v>
      </c>
      <c r="H31" s="140">
        <f t="shared" si="1"/>
        <v>5040.09</v>
      </c>
      <c r="I31" s="129"/>
      <c r="J31" s="12"/>
      <c r="K31" s="57"/>
      <c r="L31" s="4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x14ac:dyDescent="0.25">
      <c r="A32" s="31"/>
      <c r="B32" s="22" t="s">
        <v>7</v>
      </c>
      <c r="C32" s="23" t="s">
        <v>83</v>
      </c>
      <c r="D32" s="149">
        <f t="shared" si="0"/>
        <v>0.75</v>
      </c>
      <c r="E32" s="24">
        <v>2.59</v>
      </c>
      <c r="F32" s="74">
        <v>3079.8975</v>
      </c>
      <c r="G32" s="25">
        <v>11</v>
      </c>
      <c r="H32" s="140">
        <f t="shared" si="1"/>
        <v>25409.15</v>
      </c>
      <c r="K32" s="57"/>
      <c r="L32" s="12"/>
      <c r="M32" s="3"/>
      <c r="N32" s="3"/>
      <c r="O32" s="3"/>
      <c r="P32" s="3"/>
      <c r="Q32" s="3"/>
      <c r="R32" s="3"/>
      <c r="S32" s="3"/>
      <c r="T32" s="3"/>
      <c r="U32" s="3"/>
    </row>
    <row r="33" spans="1:21" ht="28.5" customHeight="1" x14ac:dyDescent="0.25">
      <c r="A33" s="31"/>
      <c r="B33" s="18" t="s">
        <v>12</v>
      </c>
      <c r="C33" s="19" t="s">
        <v>82</v>
      </c>
      <c r="D33" s="19">
        <f t="shared" si="0"/>
        <v>0.03</v>
      </c>
      <c r="E33" s="29">
        <v>0.11</v>
      </c>
      <c r="F33" s="68">
        <v>3079.8975</v>
      </c>
      <c r="G33" s="21">
        <v>11</v>
      </c>
      <c r="H33" s="66">
        <f t="shared" si="1"/>
        <v>1016.37</v>
      </c>
      <c r="K33" s="57"/>
      <c r="L33" s="12"/>
      <c r="M33" s="3"/>
      <c r="N33" s="3"/>
      <c r="O33" s="3"/>
      <c r="P33" s="3"/>
      <c r="Q33" s="3"/>
      <c r="R33" s="3"/>
      <c r="S33" s="3"/>
      <c r="T33" s="3"/>
      <c r="U33" s="3"/>
    </row>
    <row r="34" spans="1:21" ht="33" customHeight="1" x14ac:dyDescent="0.25">
      <c r="A34" s="31"/>
      <c r="B34" s="18" t="s">
        <v>118</v>
      </c>
      <c r="C34" s="19" t="s">
        <v>82</v>
      </c>
      <c r="D34" s="19">
        <f t="shared" si="0"/>
        <v>0.02</v>
      </c>
      <c r="E34" s="29">
        <v>0.08</v>
      </c>
      <c r="F34" s="68">
        <v>20467.689999999999</v>
      </c>
      <c r="G34" s="21">
        <v>11</v>
      </c>
      <c r="H34" s="66">
        <f t="shared" si="1"/>
        <v>4502.8900000000003</v>
      </c>
      <c r="K34" s="57"/>
      <c r="L34" s="71"/>
      <c r="M34" s="56"/>
      <c r="N34" s="3"/>
      <c r="O34" s="3"/>
      <c r="P34" s="3"/>
      <c r="Q34" s="3"/>
      <c r="R34" s="3"/>
      <c r="S34" s="3"/>
      <c r="T34" s="3"/>
      <c r="U34" s="3"/>
    </row>
    <row r="35" spans="1:21" ht="15.75" x14ac:dyDescent="0.25">
      <c r="A35" s="33">
        <v>2</v>
      </c>
      <c r="B35" s="18" t="s">
        <v>13</v>
      </c>
      <c r="C35" s="19" t="s">
        <v>82</v>
      </c>
      <c r="D35" s="19">
        <f t="shared" si="0"/>
        <v>1.62</v>
      </c>
      <c r="E35" s="20">
        <v>5.61</v>
      </c>
      <c r="F35" s="68">
        <v>441.34</v>
      </c>
      <c r="G35" s="21">
        <v>11</v>
      </c>
      <c r="H35" s="66">
        <f t="shared" si="1"/>
        <v>7864.68</v>
      </c>
      <c r="I35" s="129"/>
      <c r="J35" s="12"/>
      <c r="K35" s="57"/>
      <c r="L35" s="58"/>
      <c r="M35" s="57"/>
      <c r="N35" s="3"/>
      <c r="O35" s="3"/>
      <c r="P35" s="3"/>
      <c r="Q35" s="3"/>
      <c r="R35" s="3"/>
      <c r="S35" s="3"/>
      <c r="T35" s="3"/>
      <c r="U35" s="3"/>
    </row>
    <row r="36" spans="1:21" ht="15.75" x14ac:dyDescent="0.25">
      <c r="A36" s="31"/>
      <c r="B36" s="22" t="s">
        <v>127</v>
      </c>
      <c r="C36" s="23" t="s">
        <v>83</v>
      </c>
      <c r="D36" s="149">
        <f t="shared" si="0"/>
        <v>1.62</v>
      </c>
      <c r="E36" s="24">
        <v>5.61</v>
      </c>
      <c r="F36" s="74">
        <v>58</v>
      </c>
      <c r="G36" s="25">
        <v>11</v>
      </c>
      <c r="H36" s="140">
        <f t="shared" si="1"/>
        <v>1033.56</v>
      </c>
      <c r="I36" s="129"/>
      <c r="J36" s="84"/>
      <c r="K36" s="57"/>
      <c r="L36" s="14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x14ac:dyDescent="0.25">
      <c r="A37" s="31"/>
      <c r="B37" s="22" t="s">
        <v>11</v>
      </c>
      <c r="C37" s="23" t="s">
        <v>83</v>
      </c>
      <c r="D37" s="149">
        <f t="shared" si="0"/>
        <v>1.62</v>
      </c>
      <c r="E37" s="24">
        <v>5.61</v>
      </c>
      <c r="F37" s="74">
        <v>136.24</v>
      </c>
      <c r="G37" s="25">
        <v>11</v>
      </c>
      <c r="H37" s="140">
        <f t="shared" si="1"/>
        <v>2427.8000000000002</v>
      </c>
      <c r="I37" s="129"/>
      <c r="J37" s="84"/>
      <c r="K37" s="57"/>
      <c r="L37" s="14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x14ac:dyDescent="0.25">
      <c r="A38" s="31"/>
      <c r="B38" s="22" t="s">
        <v>128</v>
      </c>
      <c r="C38" s="23" t="s">
        <v>83</v>
      </c>
      <c r="D38" s="149">
        <f t="shared" si="0"/>
        <v>1.62</v>
      </c>
      <c r="E38" s="24">
        <v>5.61</v>
      </c>
      <c r="F38" s="74">
        <v>64.17</v>
      </c>
      <c r="G38" s="25">
        <v>11</v>
      </c>
      <c r="H38" s="140">
        <f t="shared" si="1"/>
        <v>1143.51</v>
      </c>
      <c r="I38" s="129"/>
      <c r="J38" s="84"/>
      <c r="K38" s="57"/>
      <c r="L38" s="14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x14ac:dyDescent="0.25">
      <c r="A39" s="31"/>
      <c r="B39" s="22" t="s">
        <v>129</v>
      </c>
      <c r="C39" s="23" t="s">
        <v>83</v>
      </c>
      <c r="D39" s="149">
        <f t="shared" si="0"/>
        <v>1.62</v>
      </c>
      <c r="E39" s="24">
        <v>5.61</v>
      </c>
      <c r="F39" s="74">
        <v>94.46</v>
      </c>
      <c r="G39" s="25">
        <v>11</v>
      </c>
      <c r="H39" s="140">
        <f t="shared" si="1"/>
        <v>1683.28</v>
      </c>
      <c r="I39" s="129"/>
      <c r="J39" s="84"/>
      <c r="K39" s="57"/>
      <c r="L39" s="14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x14ac:dyDescent="0.25">
      <c r="A40" s="31"/>
      <c r="B40" s="22" t="s">
        <v>130</v>
      </c>
      <c r="C40" s="23" t="s">
        <v>83</v>
      </c>
      <c r="D40" s="149">
        <f t="shared" si="0"/>
        <v>1.62</v>
      </c>
      <c r="E40" s="24">
        <v>5.61</v>
      </c>
      <c r="F40" s="74">
        <v>88.47</v>
      </c>
      <c r="G40" s="25">
        <v>11</v>
      </c>
      <c r="H40" s="140">
        <f t="shared" si="1"/>
        <v>1576.54</v>
      </c>
      <c r="I40" s="129"/>
      <c r="J40" s="84"/>
      <c r="K40" s="57"/>
      <c r="L40" s="14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x14ac:dyDescent="0.25">
      <c r="A41" s="31"/>
      <c r="B41" s="22" t="s">
        <v>7</v>
      </c>
      <c r="C41" s="23" t="s">
        <v>83</v>
      </c>
      <c r="D41" s="149">
        <f t="shared" si="0"/>
        <v>1.62</v>
      </c>
      <c r="E41" s="24">
        <v>5.61</v>
      </c>
      <c r="F41" s="74">
        <v>441.34000000000003</v>
      </c>
      <c r="G41" s="25">
        <v>11</v>
      </c>
      <c r="H41" s="140">
        <f t="shared" si="1"/>
        <v>7864.68</v>
      </c>
      <c r="I41" s="129"/>
      <c r="J41" s="84"/>
      <c r="K41" s="57"/>
      <c r="L41" s="14"/>
      <c r="M41" s="3"/>
      <c r="N41" s="3"/>
      <c r="O41" s="3"/>
      <c r="P41" s="3"/>
      <c r="Q41" s="3"/>
      <c r="R41" s="3"/>
      <c r="S41" s="3"/>
      <c r="T41" s="3"/>
      <c r="U41" s="3"/>
    </row>
    <row r="42" spans="1:21" ht="25.5" x14ac:dyDescent="0.25">
      <c r="A42" s="31"/>
      <c r="B42" s="18" t="s">
        <v>14</v>
      </c>
      <c r="C42" s="19" t="s">
        <v>82</v>
      </c>
      <c r="D42" s="19">
        <f t="shared" si="0"/>
        <v>0.03</v>
      </c>
      <c r="E42" s="20">
        <v>0.11</v>
      </c>
      <c r="F42" s="68">
        <v>441.34</v>
      </c>
      <c r="G42" s="21">
        <v>11</v>
      </c>
      <c r="H42" s="66">
        <f t="shared" si="1"/>
        <v>145.63999999999999</v>
      </c>
      <c r="I42" s="129"/>
      <c r="J42" s="12"/>
      <c r="K42" s="57"/>
      <c r="L42" s="14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x14ac:dyDescent="0.25">
      <c r="A43" s="31">
        <v>3</v>
      </c>
      <c r="B43" s="18" t="s">
        <v>81</v>
      </c>
      <c r="C43" s="19" t="s">
        <v>82</v>
      </c>
      <c r="D43" s="19">
        <f t="shared" si="0"/>
        <v>1.37</v>
      </c>
      <c r="E43" s="20">
        <v>4.7300000000000004</v>
      </c>
      <c r="F43" s="66">
        <f>F44+F45+F46+F47+F48</f>
        <v>832.61999999999989</v>
      </c>
      <c r="G43" s="21">
        <v>11</v>
      </c>
      <c r="H43" s="66">
        <f t="shared" si="1"/>
        <v>12547.58</v>
      </c>
      <c r="I43" s="129"/>
      <c r="J43" s="12"/>
      <c r="K43" s="57"/>
      <c r="L43" s="14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x14ac:dyDescent="0.25">
      <c r="A44" s="31"/>
      <c r="B44" s="22" t="s">
        <v>127</v>
      </c>
      <c r="C44" s="23" t="s">
        <v>83</v>
      </c>
      <c r="D44" s="149">
        <f t="shared" si="0"/>
        <v>1.37</v>
      </c>
      <c r="E44" s="24">
        <v>4.7300000000000004</v>
      </c>
      <c r="F44" s="67">
        <v>274.52</v>
      </c>
      <c r="G44" s="25">
        <v>11</v>
      </c>
      <c r="H44" s="140">
        <f t="shared" si="1"/>
        <v>4137.0200000000004</v>
      </c>
      <c r="K44" s="57"/>
      <c r="L44" s="14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x14ac:dyDescent="0.25">
      <c r="A45" s="31"/>
      <c r="B45" s="22" t="s">
        <v>11</v>
      </c>
      <c r="C45" s="23" t="s">
        <v>83</v>
      </c>
      <c r="D45" s="149">
        <f t="shared" si="0"/>
        <v>1.37</v>
      </c>
      <c r="E45" s="24">
        <v>4.7300000000000004</v>
      </c>
      <c r="F45" s="67">
        <v>99.78</v>
      </c>
      <c r="G45" s="25">
        <v>11</v>
      </c>
      <c r="H45" s="140">
        <f t="shared" si="1"/>
        <v>1503.68</v>
      </c>
      <c r="K45" s="57"/>
      <c r="L45" s="14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x14ac:dyDescent="0.25">
      <c r="A46" s="31"/>
      <c r="B46" s="22" t="s">
        <v>128</v>
      </c>
      <c r="C46" s="23" t="s">
        <v>83</v>
      </c>
      <c r="D46" s="149">
        <f t="shared" si="0"/>
        <v>1.37</v>
      </c>
      <c r="E46" s="24">
        <v>4.7300000000000004</v>
      </c>
      <c r="F46" s="67">
        <v>78.08</v>
      </c>
      <c r="G46" s="25">
        <v>11</v>
      </c>
      <c r="H46" s="140">
        <f t="shared" si="1"/>
        <v>1176.67</v>
      </c>
      <c r="K46" s="57"/>
      <c r="L46" s="14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x14ac:dyDescent="0.25">
      <c r="A47" s="31"/>
      <c r="B47" s="22" t="s">
        <v>129</v>
      </c>
      <c r="C47" s="23" t="s">
        <v>83</v>
      </c>
      <c r="D47" s="149">
        <f t="shared" si="0"/>
        <v>1.37</v>
      </c>
      <c r="E47" s="24">
        <v>4.7300000000000004</v>
      </c>
      <c r="F47" s="67">
        <v>113.44</v>
      </c>
      <c r="G47" s="25">
        <v>11</v>
      </c>
      <c r="H47" s="140">
        <f t="shared" si="1"/>
        <v>1709.54</v>
      </c>
      <c r="I47" s="129"/>
      <c r="J47" s="12"/>
      <c r="K47" s="57"/>
      <c r="L47" s="14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x14ac:dyDescent="0.25">
      <c r="A48" s="31"/>
      <c r="B48" s="22" t="s">
        <v>130</v>
      </c>
      <c r="C48" s="23" t="s">
        <v>83</v>
      </c>
      <c r="D48" s="149">
        <f t="shared" si="0"/>
        <v>1.37</v>
      </c>
      <c r="E48" s="24">
        <v>4.7300000000000004</v>
      </c>
      <c r="F48" s="67">
        <v>266.8</v>
      </c>
      <c r="G48" s="25">
        <v>11</v>
      </c>
      <c r="H48" s="140">
        <f t="shared" si="1"/>
        <v>4020.68</v>
      </c>
      <c r="K48" s="57"/>
      <c r="L48" s="14"/>
      <c r="M48" s="3"/>
      <c r="N48" s="3"/>
      <c r="O48" s="3"/>
      <c r="P48" s="3"/>
      <c r="Q48" s="3"/>
      <c r="R48" s="3"/>
      <c r="S48" s="3"/>
      <c r="T48" s="3"/>
      <c r="U48" s="3"/>
    </row>
    <row r="49" spans="1:12" ht="15.75" x14ac:dyDescent="0.25">
      <c r="A49" s="31"/>
      <c r="B49" s="22" t="s">
        <v>7</v>
      </c>
      <c r="C49" s="23" t="s">
        <v>83</v>
      </c>
      <c r="D49" s="149">
        <f t="shared" si="0"/>
        <v>1.37</v>
      </c>
      <c r="E49" s="24">
        <v>4.7300000000000004</v>
      </c>
      <c r="F49" s="67">
        <v>832.61999999999989</v>
      </c>
      <c r="G49" s="25">
        <v>11</v>
      </c>
      <c r="H49" s="140">
        <f t="shared" si="1"/>
        <v>12547.58</v>
      </c>
      <c r="I49" s="129"/>
      <c r="J49" s="12"/>
      <c r="K49" s="57"/>
      <c r="L49" s="14"/>
    </row>
    <row r="50" spans="1:12" ht="25.5" x14ac:dyDescent="0.25">
      <c r="A50" s="31"/>
      <c r="B50" s="18" t="s">
        <v>15</v>
      </c>
      <c r="C50" s="19" t="s">
        <v>82</v>
      </c>
      <c r="D50" s="19">
        <f t="shared" si="0"/>
        <v>0.03</v>
      </c>
      <c r="E50" s="20">
        <v>0.11</v>
      </c>
      <c r="F50" s="66">
        <v>832.61999999999989</v>
      </c>
      <c r="G50" s="21">
        <v>11</v>
      </c>
      <c r="H50" s="66">
        <f t="shared" si="1"/>
        <v>274.76</v>
      </c>
      <c r="I50" s="129"/>
      <c r="J50" s="12"/>
      <c r="K50" s="57"/>
      <c r="L50" s="14"/>
    </row>
    <row r="51" spans="1:12" ht="15.75" x14ac:dyDescent="0.25">
      <c r="A51" s="31">
        <v>4</v>
      </c>
      <c r="B51" s="18" t="s">
        <v>16</v>
      </c>
      <c r="C51" s="19" t="s">
        <v>82</v>
      </c>
      <c r="D51" s="19">
        <f t="shared" si="0"/>
        <v>1.08</v>
      </c>
      <c r="E51" s="20">
        <v>3.74</v>
      </c>
      <c r="F51" s="66">
        <v>58.47</v>
      </c>
      <c r="G51" s="150">
        <v>11</v>
      </c>
      <c r="H51" s="66">
        <f t="shared" si="1"/>
        <v>694.62</v>
      </c>
      <c r="I51" s="129"/>
      <c r="J51" s="12"/>
      <c r="K51" s="57"/>
      <c r="L51" s="14"/>
    </row>
    <row r="52" spans="1:12" ht="15.75" x14ac:dyDescent="0.25">
      <c r="A52" s="31"/>
      <c r="B52" s="22" t="s">
        <v>127</v>
      </c>
      <c r="C52" s="23" t="s">
        <v>83</v>
      </c>
      <c r="D52" s="149">
        <f t="shared" si="0"/>
        <v>1.08</v>
      </c>
      <c r="E52" s="24">
        <v>3.74</v>
      </c>
      <c r="F52" s="67">
        <v>16.25</v>
      </c>
      <c r="G52" s="80">
        <v>11</v>
      </c>
      <c r="H52" s="140">
        <f t="shared" si="1"/>
        <v>193.05</v>
      </c>
      <c r="I52" s="129"/>
      <c r="J52" s="12"/>
      <c r="K52" s="57"/>
      <c r="L52" s="14"/>
    </row>
    <row r="53" spans="1:12" ht="15.75" x14ac:dyDescent="0.25">
      <c r="A53" s="31"/>
      <c r="B53" s="22" t="s">
        <v>11</v>
      </c>
      <c r="C53" s="23" t="s">
        <v>83</v>
      </c>
      <c r="D53" s="149">
        <f t="shared" si="0"/>
        <v>1.08</v>
      </c>
      <c r="E53" s="24">
        <v>3.74</v>
      </c>
      <c r="F53" s="67">
        <v>17.559999999999999</v>
      </c>
      <c r="G53" s="80">
        <v>11</v>
      </c>
      <c r="H53" s="140">
        <f t="shared" si="1"/>
        <v>208.61</v>
      </c>
      <c r="I53" s="129"/>
      <c r="J53" s="12"/>
      <c r="K53" s="57"/>
      <c r="L53" s="14"/>
    </row>
    <row r="54" spans="1:12" ht="15.75" x14ac:dyDescent="0.25">
      <c r="A54" s="31"/>
      <c r="B54" s="22" t="s">
        <v>128</v>
      </c>
      <c r="C54" s="23" t="s">
        <v>83</v>
      </c>
      <c r="D54" s="149">
        <f t="shared" si="0"/>
        <v>1.08</v>
      </c>
      <c r="E54" s="24">
        <v>3.74</v>
      </c>
      <c r="F54" s="67">
        <v>3</v>
      </c>
      <c r="G54" s="80">
        <v>11</v>
      </c>
      <c r="H54" s="140">
        <f t="shared" si="1"/>
        <v>35.64</v>
      </c>
      <c r="I54" s="129"/>
      <c r="J54" s="12"/>
      <c r="K54" s="57"/>
      <c r="L54" s="14"/>
    </row>
    <row r="55" spans="1:12" ht="15.75" x14ac:dyDescent="0.25">
      <c r="A55" s="31"/>
      <c r="B55" s="22" t="s">
        <v>129</v>
      </c>
      <c r="C55" s="23" t="s">
        <v>83</v>
      </c>
      <c r="D55" s="149">
        <f t="shared" si="0"/>
        <v>1.08</v>
      </c>
      <c r="E55" s="24">
        <v>3.74</v>
      </c>
      <c r="F55" s="67">
        <v>14.21</v>
      </c>
      <c r="G55" s="80">
        <v>11</v>
      </c>
      <c r="H55" s="140">
        <f t="shared" si="1"/>
        <v>168.81</v>
      </c>
      <c r="I55" s="129"/>
      <c r="J55" s="12"/>
      <c r="K55" s="57"/>
      <c r="L55" s="14"/>
    </row>
    <row r="56" spans="1:12" ht="15.75" x14ac:dyDescent="0.25">
      <c r="A56" s="31"/>
      <c r="B56" s="22" t="s">
        <v>130</v>
      </c>
      <c r="C56" s="23" t="s">
        <v>83</v>
      </c>
      <c r="D56" s="149">
        <f t="shared" si="0"/>
        <v>1.08</v>
      </c>
      <c r="E56" s="24">
        <v>3.74</v>
      </c>
      <c r="F56" s="67">
        <v>7.45</v>
      </c>
      <c r="G56" s="80">
        <v>11</v>
      </c>
      <c r="H56" s="140">
        <f t="shared" si="1"/>
        <v>88.51</v>
      </c>
      <c r="I56" s="129"/>
      <c r="J56" s="12"/>
      <c r="K56" s="57"/>
    </row>
    <row r="57" spans="1:12" ht="15.75" x14ac:dyDescent="0.25">
      <c r="A57" s="31"/>
      <c r="B57" s="22" t="s">
        <v>7</v>
      </c>
      <c r="C57" s="23" t="s">
        <v>83</v>
      </c>
      <c r="D57" s="149">
        <f t="shared" si="0"/>
        <v>1.08</v>
      </c>
      <c r="E57" s="24">
        <v>3.74</v>
      </c>
      <c r="F57" s="67">
        <v>58.470000000000006</v>
      </c>
      <c r="G57" s="80">
        <v>11</v>
      </c>
      <c r="H57" s="140">
        <f t="shared" si="1"/>
        <v>694.62</v>
      </c>
      <c r="K57" s="57"/>
    </row>
    <row r="58" spans="1:12" ht="25.5" x14ac:dyDescent="0.25">
      <c r="A58" s="31"/>
      <c r="B58" s="18" t="s">
        <v>17</v>
      </c>
      <c r="C58" s="19" t="s">
        <v>82</v>
      </c>
      <c r="D58" s="19">
        <f t="shared" si="0"/>
        <v>0.03</v>
      </c>
      <c r="E58" s="20">
        <v>0.11</v>
      </c>
      <c r="F58" s="66">
        <v>58.47</v>
      </c>
      <c r="G58" s="21">
        <v>11</v>
      </c>
      <c r="H58" s="66">
        <f t="shared" si="1"/>
        <v>19.3</v>
      </c>
      <c r="I58" s="129"/>
      <c r="J58" s="12"/>
      <c r="K58" s="57"/>
    </row>
    <row r="59" spans="1:12" ht="25.5" x14ac:dyDescent="0.25">
      <c r="A59" s="31">
        <v>5</v>
      </c>
      <c r="B59" s="18" t="s">
        <v>18</v>
      </c>
      <c r="C59" s="19" t="s">
        <v>19</v>
      </c>
      <c r="D59" s="19">
        <f t="shared" si="0"/>
        <v>1.62</v>
      </c>
      <c r="E59" s="20">
        <v>5.61</v>
      </c>
      <c r="F59" s="66">
        <v>93.84</v>
      </c>
      <c r="G59" s="21">
        <v>11</v>
      </c>
      <c r="H59" s="66">
        <f t="shared" si="1"/>
        <v>1672.23</v>
      </c>
      <c r="K59" s="57"/>
    </row>
    <row r="60" spans="1:12" ht="38.25" x14ac:dyDescent="0.25">
      <c r="A60" s="31"/>
      <c r="B60" s="18" t="s">
        <v>20</v>
      </c>
      <c r="C60" s="19" t="s">
        <v>19</v>
      </c>
      <c r="D60" s="19">
        <f t="shared" si="0"/>
        <v>0.03</v>
      </c>
      <c r="E60" s="20">
        <v>0.11</v>
      </c>
      <c r="F60" s="66">
        <v>93.84</v>
      </c>
      <c r="G60" s="21">
        <v>11</v>
      </c>
      <c r="H60" s="66">
        <f t="shared" si="1"/>
        <v>30.97</v>
      </c>
      <c r="K60" s="57"/>
    </row>
    <row r="61" spans="1:12" ht="25.5" x14ac:dyDescent="0.25">
      <c r="A61" s="31">
        <v>6</v>
      </c>
      <c r="B61" s="18" t="s">
        <v>21</v>
      </c>
      <c r="C61" s="19" t="s">
        <v>19</v>
      </c>
      <c r="D61" s="19">
        <f t="shared" si="0"/>
        <v>1.37</v>
      </c>
      <c r="E61" s="20">
        <v>4.7300000000000004</v>
      </c>
      <c r="F61" s="66">
        <v>3.23</v>
      </c>
      <c r="G61" s="21">
        <v>11</v>
      </c>
      <c r="H61" s="66">
        <f t="shared" si="1"/>
        <v>48.68</v>
      </c>
      <c r="K61" s="57"/>
    </row>
    <row r="62" spans="1:12" ht="38.25" x14ac:dyDescent="0.25">
      <c r="A62" s="31"/>
      <c r="B62" s="18" t="s">
        <v>22</v>
      </c>
      <c r="C62" s="19" t="s">
        <v>19</v>
      </c>
      <c r="D62" s="19">
        <f t="shared" si="0"/>
        <v>0.03</v>
      </c>
      <c r="E62" s="20">
        <v>0.11</v>
      </c>
      <c r="F62" s="66">
        <v>3.23</v>
      </c>
      <c r="G62" s="21">
        <v>11</v>
      </c>
      <c r="H62" s="66">
        <f t="shared" si="1"/>
        <v>1.07</v>
      </c>
      <c r="K62" s="57"/>
    </row>
    <row r="63" spans="1:12" ht="15.75" x14ac:dyDescent="0.25">
      <c r="A63" s="33">
        <v>7</v>
      </c>
      <c r="B63" s="26" t="s">
        <v>23</v>
      </c>
      <c r="C63" s="19" t="s">
        <v>82</v>
      </c>
      <c r="D63" s="19">
        <f t="shared" si="0"/>
        <v>2.17</v>
      </c>
      <c r="E63" s="20">
        <v>7.48</v>
      </c>
      <c r="F63" s="66">
        <f>F64+F65+F66+F67+F68</f>
        <v>32.299999999999997</v>
      </c>
      <c r="G63" s="21">
        <v>11</v>
      </c>
      <c r="H63" s="66">
        <f t="shared" si="1"/>
        <v>771</v>
      </c>
      <c r="K63" s="57"/>
    </row>
    <row r="64" spans="1:12" ht="15.75" x14ac:dyDescent="0.25">
      <c r="A64" s="31"/>
      <c r="B64" s="22" t="s">
        <v>127</v>
      </c>
      <c r="C64" s="23" t="s">
        <v>83</v>
      </c>
      <c r="D64" s="149">
        <f t="shared" si="0"/>
        <v>2.17</v>
      </c>
      <c r="E64" s="24">
        <v>7.48</v>
      </c>
      <c r="F64" s="67">
        <v>4.43</v>
      </c>
      <c r="G64" s="25">
        <v>11</v>
      </c>
      <c r="H64" s="140">
        <f t="shared" si="1"/>
        <v>105.74</v>
      </c>
      <c r="K64" s="57"/>
    </row>
    <row r="65" spans="1:12" ht="15.75" x14ac:dyDescent="0.25">
      <c r="A65" s="31"/>
      <c r="B65" s="22" t="s">
        <v>11</v>
      </c>
      <c r="C65" s="23" t="s">
        <v>83</v>
      </c>
      <c r="D65" s="149">
        <f t="shared" si="0"/>
        <v>2.17</v>
      </c>
      <c r="E65" s="24">
        <v>7.48</v>
      </c>
      <c r="F65" s="67">
        <v>5.21</v>
      </c>
      <c r="G65" s="25">
        <v>11</v>
      </c>
      <c r="H65" s="140">
        <f t="shared" si="1"/>
        <v>124.36</v>
      </c>
      <c r="K65" s="57"/>
    </row>
    <row r="66" spans="1:12" ht="15.75" x14ac:dyDescent="0.25">
      <c r="A66" s="31"/>
      <c r="B66" s="22" t="s">
        <v>128</v>
      </c>
      <c r="C66" s="23" t="s">
        <v>83</v>
      </c>
      <c r="D66" s="149">
        <f t="shared" si="0"/>
        <v>2.17</v>
      </c>
      <c r="E66" s="24">
        <v>7.48</v>
      </c>
      <c r="F66" s="67">
        <v>10.54</v>
      </c>
      <c r="G66" s="25">
        <v>11</v>
      </c>
      <c r="H66" s="140">
        <f t="shared" si="1"/>
        <v>251.59</v>
      </c>
      <c r="K66" s="57"/>
    </row>
    <row r="67" spans="1:12" ht="15.75" x14ac:dyDescent="0.25">
      <c r="A67" s="31"/>
      <c r="B67" s="22" t="s">
        <v>129</v>
      </c>
      <c r="C67" s="23" t="s">
        <v>83</v>
      </c>
      <c r="D67" s="149">
        <f t="shared" si="0"/>
        <v>2.17</v>
      </c>
      <c r="E67" s="24">
        <v>7.48</v>
      </c>
      <c r="F67" s="67">
        <v>6.23</v>
      </c>
      <c r="G67" s="25">
        <v>11</v>
      </c>
      <c r="H67" s="140">
        <f t="shared" si="1"/>
        <v>148.71</v>
      </c>
      <c r="K67" s="57"/>
    </row>
    <row r="68" spans="1:12" ht="15.75" x14ac:dyDescent="0.25">
      <c r="A68" s="31"/>
      <c r="B68" s="22" t="s">
        <v>130</v>
      </c>
      <c r="C68" s="23" t="s">
        <v>83</v>
      </c>
      <c r="D68" s="149">
        <f t="shared" si="0"/>
        <v>2.17</v>
      </c>
      <c r="E68" s="24">
        <v>7.48</v>
      </c>
      <c r="F68" s="67">
        <v>5.89</v>
      </c>
      <c r="G68" s="25">
        <v>11</v>
      </c>
      <c r="H68" s="140">
        <f t="shared" si="1"/>
        <v>140.59</v>
      </c>
      <c r="K68" s="57"/>
    </row>
    <row r="69" spans="1:12" ht="15.75" x14ac:dyDescent="0.25">
      <c r="A69" s="31"/>
      <c r="B69" s="22" t="s">
        <v>7</v>
      </c>
      <c r="C69" s="23" t="s">
        <v>83</v>
      </c>
      <c r="D69" s="149">
        <f t="shared" si="0"/>
        <v>2.17</v>
      </c>
      <c r="E69" s="24">
        <v>7.48</v>
      </c>
      <c r="F69" s="67">
        <v>32.299999999999997</v>
      </c>
      <c r="G69" s="25">
        <v>11</v>
      </c>
      <c r="H69" s="140">
        <f t="shared" si="1"/>
        <v>771</v>
      </c>
      <c r="K69" s="57"/>
    </row>
    <row r="70" spans="1:12" x14ac:dyDescent="0.25">
      <c r="A70" s="31"/>
      <c r="B70" s="18" t="s">
        <v>24</v>
      </c>
      <c r="C70" s="19" t="s">
        <v>19</v>
      </c>
      <c r="D70" s="19">
        <f t="shared" si="0"/>
        <v>0.03</v>
      </c>
      <c r="E70" s="20">
        <v>0.11</v>
      </c>
      <c r="F70" s="66">
        <v>32.299999999999997</v>
      </c>
      <c r="G70" s="21">
        <v>11</v>
      </c>
      <c r="H70" s="66">
        <f t="shared" si="1"/>
        <v>10.66</v>
      </c>
      <c r="K70" s="57"/>
    </row>
    <row r="71" spans="1:12" ht="25.5" x14ac:dyDescent="0.25">
      <c r="A71" s="31">
        <v>8</v>
      </c>
      <c r="B71" s="18" t="s">
        <v>25</v>
      </c>
      <c r="C71" s="19" t="s">
        <v>82</v>
      </c>
      <c r="D71" s="19">
        <f t="shared" si="0"/>
        <v>0.72</v>
      </c>
      <c r="E71" s="20">
        <v>2.48</v>
      </c>
      <c r="F71" s="68">
        <f>F72+F73+F74+F75+F76+F77</f>
        <v>605.57910000000004</v>
      </c>
      <c r="G71" s="21">
        <v>11</v>
      </c>
      <c r="H71" s="66">
        <f t="shared" si="1"/>
        <v>4796.1899999999996</v>
      </c>
      <c r="K71" s="57"/>
      <c r="L71" s="49"/>
    </row>
    <row r="72" spans="1:12" ht="15.75" x14ac:dyDescent="0.25">
      <c r="A72" s="31"/>
      <c r="B72" s="22" t="s">
        <v>127</v>
      </c>
      <c r="C72" s="23" t="s">
        <v>83</v>
      </c>
      <c r="D72" s="149">
        <f t="shared" si="0"/>
        <v>0.72</v>
      </c>
      <c r="E72" s="24">
        <v>2.48</v>
      </c>
      <c r="F72" s="74">
        <v>21.68</v>
      </c>
      <c r="G72" s="25">
        <v>11</v>
      </c>
      <c r="H72" s="140">
        <f t="shared" si="1"/>
        <v>171.71</v>
      </c>
      <c r="J72" s="92"/>
      <c r="K72" s="57"/>
      <c r="L72" s="49"/>
    </row>
    <row r="73" spans="1:12" ht="15.75" x14ac:dyDescent="0.25">
      <c r="A73" s="31"/>
      <c r="B73" s="22" t="s">
        <v>11</v>
      </c>
      <c r="C73" s="23" t="s">
        <v>83</v>
      </c>
      <c r="D73" s="149">
        <f t="shared" si="0"/>
        <v>0.72</v>
      </c>
      <c r="E73" s="24">
        <v>2.48</v>
      </c>
      <c r="F73" s="74">
        <v>51.69</v>
      </c>
      <c r="G73" s="25">
        <v>11</v>
      </c>
      <c r="H73" s="140">
        <f t="shared" si="1"/>
        <v>409.38</v>
      </c>
      <c r="K73" s="57"/>
      <c r="L73" s="49"/>
    </row>
    <row r="74" spans="1:12" ht="15.75" x14ac:dyDescent="0.25">
      <c r="A74" s="31"/>
      <c r="B74" s="22" t="s">
        <v>128</v>
      </c>
      <c r="C74" s="23" t="s">
        <v>83</v>
      </c>
      <c r="D74" s="149">
        <f t="shared" si="0"/>
        <v>0.72</v>
      </c>
      <c r="E74" s="24">
        <v>2.48</v>
      </c>
      <c r="F74" s="74">
        <v>83.25</v>
      </c>
      <c r="G74" s="25">
        <v>11</v>
      </c>
      <c r="H74" s="140">
        <f t="shared" si="1"/>
        <v>659.34</v>
      </c>
      <c r="K74" s="57"/>
      <c r="L74" s="49"/>
    </row>
    <row r="75" spans="1:12" ht="15.75" x14ac:dyDescent="0.25">
      <c r="A75" s="31"/>
      <c r="B75" s="22" t="s">
        <v>129</v>
      </c>
      <c r="C75" s="23" t="s">
        <v>83</v>
      </c>
      <c r="D75" s="149">
        <f t="shared" si="0"/>
        <v>0.72</v>
      </c>
      <c r="E75" s="24">
        <v>2.48</v>
      </c>
      <c r="F75" s="74">
        <v>122.45910000000001</v>
      </c>
      <c r="G75" s="25">
        <v>11</v>
      </c>
      <c r="H75" s="140">
        <f t="shared" si="1"/>
        <v>969.88</v>
      </c>
      <c r="K75" s="57"/>
      <c r="L75" s="49"/>
    </row>
    <row r="76" spans="1:12" ht="15.75" x14ac:dyDescent="0.25">
      <c r="A76" s="31"/>
      <c r="B76" s="22" t="s">
        <v>136</v>
      </c>
      <c r="C76" s="23" t="s">
        <v>83</v>
      </c>
      <c r="D76" s="149">
        <f t="shared" si="0"/>
        <v>0.72</v>
      </c>
      <c r="E76" s="24">
        <v>2.48</v>
      </c>
      <c r="F76" s="74">
        <v>6</v>
      </c>
      <c r="G76" s="25">
        <v>11</v>
      </c>
      <c r="H76" s="140">
        <f t="shared" si="1"/>
        <v>47.52</v>
      </c>
      <c r="K76" s="57"/>
      <c r="L76" s="49"/>
    </row>
    <row r="77" spans="1:12" ht="15.75" x14ac:dyDescent="0.25">
      <c r="A77" s="31"/>
      <c r="B77" s="22" t="s">
        <v>130</v>
      </c>
      <c r="C77" s="23" t="s">
        <v>83</v>
      </c>
      <c r="D77" s="149">
        <f t="shared" si="0"/>
        <v>0.72</v>
      </c>
      <c r="E77" s="24">
        <v>2.48</v>
      </c>
      <c r="F77" s="74">
        <v>320.5</v>
      </c>
      <c r="G77" s="25">
        <v>11</v>
      </c>
      <c r="H77" s="140">
        <f t="shared" si="1"/>
        <v>2538.36</v>
      </c>
      <c r="K77" s="57"/>
      <c r="L77" s="49"/>
    </row>
    <row r="78" spans="1:12" ht="15.75" x14ac:dyDescent="0.25">
      <c r="A78" s="31"/>
      <c r="B78" s="22" t="s">
        <v>7</v>
      </c>
      <c r="C78" s="23" t="s">
        <v>83</v>
      </c>
      <c r="D78" s="149">
        <f t="shared" si="0"/>
        <v>0.72</v>
      </c>
      <c r="E78" s="24">
        <v>2.48</v>
      </c>
      <c r="F78" s="74">
        <v>605.57910000000004</v>
      </c>
      <c r="G78" s="25">
        <v>11</v>
      </c>
      <c r="H78" s="140">
        <f t="shared" si="1"/>
        <v>4796.1899999999996</v>
      </c>
      <c r="K78" s="57"/>
      <c r="L78" s="3"/>
    </row>
    <row r="79" spans="1:12" ht="41.25" customHeight="1" x14ac:dyDescent="0.25">
      <c r="A79" s="31"/>
      <c r="B79" s="18" t="s">
        <v>26</v>
      </c>
      <c r="C79" s="19" t="s">
        <v>82</v>
      </c>
      <c r="D79" s="19">
        <f t="shared" si="0"/>
        <v>0.03</v>
      </c>
      <c r="E79" s="20">
        <v>0.11</v>
      </c>
      <c r="F79" s="68">
        <v>605.57910000000004</v>
      </c>
      <c r="G79" s="21">
        <v>11</v>
      </c>
      <c r="H79" s="66">
        <f t="shared" si="1"/>
        <v>199.84</v>
      </c>
      <c r="K79" s="57"/>
    </row>
    <row r="80" spans="1:12" ht="25.5" x14ac:dyDescent="0.25">
      <c r="A80" s="31">
        <v>9</v>
      </c>
      <c r="B80" s="18" t="s">
        <v>27</v>
      </c>
      <c r="C80" s="19"/>
      <c r="D80" s="19"/>
      <c r="E80" s="20"/>
      <c r="F80" s="66"/>
      <c r="G80" s="21"/>
      <c r="H80" s="66"/>
      <c r="K80" s="57"/>
    </row>
    <row r="81" spans="1:11" ht="15.75" x14ac:dyDescent="0.25">
      <c r="A81" s="31"/>
      <c r="B81" s="18" t="s">
        <v>28</v>
      </c>
      <c r="C81" s="19" t="s">
        <v>82</v>
      </c>
      <c r="D81" s="19">
        <f t="shared" si="0"/>
        <v>1.62</v>
      </c>
      <c r="E81" s="20">
        <v>5.61</v>
      </c>
      <c r="F81" s="68">
        <v>248.32</v>
      </c>
      <c r="G81" s="21">
        <v>11</v>
      </c>
      <c r="H81" s="66">
        <f t="shared" si="1"/>
        <v>4425.0600000000004</v>
      </c>
      <c r="K81" s="57"/>
    </row>
    <row r="82" spans="1:11" ht="15.75" x14ac:dyDescent="0.25">
      <c r="A82" s="31"/>
      <c r="B82" s="22" t="s">
        <v>127</v>
      </c>
      <c r="C82" s="23" t="s">
        <v>83</v>
      </c>
      <c r="D82" s="149">
        <f t="shared" si="0"/>
        <v>1.62</v>
      </c>
      <c r="E82" s="24">
        <v>5.61</v>
      </c>
      <c r="F82" s="74">
        <v>88.16</v>
      </c>
      <c r="G82" s="25">
        <v>11</v>
      </c>
      <c r="H82" s="140">
        <f t="shared" si="1"/>
        <v>1571.01</v>
      </c>
      <c r="K82" s="57"/>
    </row>
    <row r="83" spans="1:11" ht="15.75" x14ac:dyDescent="0.25">
      <c r="A83" s="31"/>
      <c r="B83" s="22" t="s">
        <v>132</v>
      </c>
      <c r="C83" s="23" t="s">
        <v>83</v>
      </c>
      <c r="D83" s="149">
        <f t="shared" si="0"/>
        <v>1.62</v>
      </c>
      <c r="E83" s="24">
        <v>5.61</v>
      </c>
      <c r="F83" s="74">
        <v>0</v>
      </c>
      <c r="G83" s="25">
        <v>11</v>
      </c>
      <c r="H83" s="140">
        <f t="shared" si="1"/>
        <v>0</v>
      </c>
      <c r="K83" s="57"/>
    </row>
    <row r="84" spans="1:11" ht="15.75" x14ac:dyDescent="0.25">
      <c r="A84" s="31"/>
      <c r="B84" s="22" t="s">
        <v>11</v>
      </c>
      <c r="C84" s="23" t="s">
        <v>83</v>
      </c>
      <c r="D84" s="149">
        <f t="shared" si="0"/>
        <v>1.62</v>
      </c>
      <c r="E84" s="24">
        <v>5.61</v>
      </c>
      <c r="F84" s="74">
        <v>59.32</v>
      </c>
      <c r="G84" s="25">
        <v>11</v>
      </c>
      <c r="H84" s="140">
        <f t="shared" si="1"/>
        <v>1057.08</v>
      </c>
      <c r="K84" s="57"/>
    </row>
    <row r="85" spans="1:11" ht="15.75" x14ac:dyDescent="0.25">
      <c r="A85" s="31"/>
      <c r="B85" s="22" t="s">
        <v>128</v>
      </c>
      <c r="C85" s="23" t="s">
        <v>83</v>
      </c>
      <c r="D85" s="149">
        <f t="shared" si="0"/>
        <v>1.62</v>
      </c>
      <c r="E85" s="24">
        <v>5.61</v>
      </c>
      <c r="F85" s="74">
        <v>34.08</v>
      </c>
      <c r="G85" s="25">
        <v>11</v>
      </c>
      <c r="H85" s="140">
        <f t="shared" si="1"/>
        <v>607.30999999999995</v>
      </c>
      <c r="K85" s="57"/>
    </row>
    <row r="86" spans="1:11" ht="15.75" x14ac:dyDescent="0.25">
      <c r="A86" s="31"/>
      <c r="B86" s="22" t="s">
        <v>129</v>
      </c>
      <c r="C86" s="23" t="s">
        <v>83</v>
      </c>
      <c r="D86" s="149">
        <f t="shared" si="0"/>
        <v>1.62</v>
      </c>
      <c r="E86" s="24">
        <v>5.61</v>
      </c>
      <c r="F86" s="74">
        <v>38.93</v>
      </c>
      <c r="G86" s="25">
        <v>11</v>
      </c>
      <c r="H86" s="140">
        <f t="shared" si="1"/>
        <v>693.73</v>
      </c>
      <c r="K86" s="57"/>
    </row>
    <row r="87" spans="1:11" ht="15.75" x14ac:dyDescent="0.25">
      <c r="A87" s="31"/>
      <c r="B87" s="22" t="s">
        <v>130</v>
      </c>
      <c r="C87" s="23" t="s">
        <v>83</v>
      </c>
      <c r="D87" s="149">
        <f t="shared" si="0"/>
        <v>1.62</v>
      </c>
      <c r="E87" s="24">
        <v>5.61</v>
      </c>
      <c r="F87" s="74">
        <v>27.83</v>
      </c>
      <c r="G87" s="25">
        <v>11</v>
      </c>
      <c r="H87" s="140">
        <f t="shared" si="1"/>
        <v>495.93</v>
      </c>
      <c r="K87" s="57"/>
    </row>
    <row r="88" spans="1:11" ht="15.75" x14ac:dyDescent="0.25">
      <c r="A88" s="31"/>
      <c r="B88" s="22" t="s">
        <v>7</v>
      </c>
      <c r="C88" s="23" t="s">
        <v>83</v>
      </c>
      <c r="D88" s="149">
        <f t="shared" si="0"/>
        <v>1.62</v>
      </c>
      <c r="E88" s="24">
        <v>5.61</v>
      </c>
      <c r="F88" s="74">
        <v>248.32</v>
      </c>
      <c r="G88" s="25">
        <v>11</v>
      </c>
      <c r="H88" s="140">
        <f t="shared" si="1"/>
        <v>4425.0600000000004</v>
      </c>
      <c r="K88" s="57"/>
    </row>
    <row r="89" spans="1:11" ht="38.25" x14ac:dyDescent="0.25">
      <c r="A89" s="31"/>
      <c r="B89" s="18" t="s">
        <v>29</v>
      </c>
      <c r="C89" s="19" t="s">
        <v>82</v>
      </c>
      <c r="D89" s="19">
        <f t="shared" si="0"/>
        <v>0.03</v>
      </c>
      <c r="E89" s="20">
        <v>0.11</v>
      </c>
      <c r="F89" s="68">
        <v>248.32</v>
      </c>
      <c r="G89" s="21">
        <v>11</v>
      </c>
      <c r="H89" s="66">
        <f t="shared" si="1"/>
        <v>81.95</v>
      </c>
      <c r="K89" s="57"/>
    </row>
    <row r="90" spans="1:11" ht="15.75" x14ac:dyDescent="0.25">
      <c r="A90" s="31"/>
      <c r="B90" s="18" t="s">
        <v>30</v>
      </c>
      <c r="C90" s="19" t="s">
        <v>82</v>
      </c>
      <c r="D90" s="19">
        <f t="shared" ref="D90:D153" si="2">+ROUND(E90/$E$24,2)</f>
        <v>2.4300000000000002</v>
      </c>
      <c r="E90" s="20">
        <v>8.4</v>
      </c>
      <c r="F90" s="68">
        <v>67.95</v>
      </c>
      <c r="G90" s="21">
        <v>11</v>
      </c>
      <c r="H90" s="66">
        <f t="shared" ref="H90:H153" si="3">ROUND((D90*F90*G90),2)</f>
        <v>1816.3</v>
      </c>
      <c r="K90" s="57"/>
    </row>
    <row r="91" spans="1:11" ht="15.75" x14ac:dyDescent="0.25">
      <c r="A91" s="31"/>
      <c r="B91" s="22" t="s">
        <v>127</v>
      </c>
      <c r="C91" s="23" t="s">
        <v>83</v>
      </c>
      <c r="D91" s="149">
        <f t="shared" si="2"/>
        <v>2.4300000000000002</v>
      </c>
      <c r="E91" s="24">
        <v>8.4</v>
      </c>
      <c r="F91" s="74">
        <v>23.35</v>
      </c>
      <c r="G91" s="25">
        <v>11</v>
      </c>
      <c r="H91" s="140">
        <f t="shared" si="3"/>
        <v>624.15</v>
      </c>
      <c r="K91" s="57"/>
    </row>
    <row r="92" spans="1:11" ht="15.75" x14ac:dyDescent="0.25">
      <c r="A92" s="31"/>
      <c r="B92" s="22" t="s">
        <v>132</v>
      </c>
      <c r="C92" s="23" t="s">
        <v>83</v>
      </c>
      <c r="D92" s="149">
        <f t="shared" si="2"/>
        <v>2.4300000000000002</v>
      </c>
      <c r="E92" s="24">
        <v>8.4</v>
      </c>
      <c r="F92" s="74">
        <v>0</v>
      </c>
      <c r="G92" s="25">
        <v>11</v>
      </c>
      <c r="H92" s="140">
        <f t="shared" si="3"/>
        <v>0</v>
      </c>
      <c r="K92" s="57"/>
    </row>
    <row r="93" spans="1:11" ht="15.75" x14ac:dyDescent="0.25">
      <c r="A93" s="31"/>
      <c r="B93" s="22" t="s">
        <v>11</v>
      </c>
      <c r="C93" s="23" t="s">
        <v>83</v>
      </c>
      <c r="D93" s="149">
        <f t="shared" si="2"/>
        <v>2.4300000000000002</v>
      </c>
      <c r="E93" s="24">
        <v>8.4</v>
      </c>
      <c r="F93" s="74">
        <v>11.05</v>
      </c>
      <c r="G93" s="25">
        <v>11</v>
      </c>
      <c r="H93" s="140">
        <f t="shared" si="3"/>
        <v>295.37</v>
      </c>
      <c r="K93" s="57"/>
    </row>
    <row r="94" spans="1:11" ht="15.75" x14ac:dyDescent="0.25">
      <c r="A94" s="31"/>
      <c r="B94" s="22" t="s">
        <v>128</v>
      </c>
      <c r="C94" s="23" t="s">
        <v>83</v>
      </c>
      <c r="D94" s="149">
        <f t="shared" si="2"/>
        <v>2.4300000000000002</v>
      </c>
      <c r="E94" s="24">
        <v>8.4</v>
      </c>
      <c r="F94" s="74">
        <v>9.64</v>
      </c>
      <c r="G94" s="25">
        <v>11</v>
      </c>
      <c r="H94" s="140">
        <f t="shared" si="3"/>
        <v>257.68</v>
      </c>
      <c r="K94" s="57"/>
    </row>
    <row r="95" spans="1:11" ht="15.75" x14ac:dyDescent="0.25">
      <c r="A95" s="31"/>
      <c r="B95" s="22" t="s">
        <v>129</v>
      </c>
      <c r="C95" s="23" t="s">
        <v>83</v>
      </c>
      <c r="D95" s="149">
        <f t="shared" si="2"/>
        <v>2.4300000000000002</v>
      </c>
      <c r="E95" s="24">
        <v>8.4</v>
      </c>
      <c r="F95" s="74">
        <v>9.5</v>
      </c>
      <c r="G95" s="25">
        <v>11</v>
      </c>
      <c r="H95" s="140">
        <f t="shared" si="3"/>
        <v>253.94</v>
      </c>
      <c r="K95" s="57"/>
    </row>
    <row r="96" spans="1:11" ht="15.75" x14ac:dyDescent="0.25">
      <c r="A96" s="31"/>
      <c r="B96" s="22" t="s">
        <v>130</v>
      </c>
      <c r="C96" s="23" t="s">
        <v>83</v>
      </c>
      <c r="D96" s="149">
        <f t="shared" si="2"/>
        <v>2.4300000000000002</v>
      </c>
      <c r="E96" s="24">
        <v>8.4</v>
      </c>
      <c r="F96" s="74">
        <v>14.41</v>
      </c>
      <c r="G96" s="25">
        <v>11</v>
      </c>
      <c r="H96" s="140">
        <f t="shared" si="3"/>
        <v>385.18</v>
      </c>
      <c r="K96" s="57"/>
    </row>
    <row r="97" spans="1:12" ht="15.75" x14ac:dyDescent="0.25">
      <c r="A97" s="31"/>
      <c r="B97" s="22" t="s">
        <v>7</v>
      </c>
      <c r="C97" s="23" t="s">
        <v>83</v>
      </c>
      <c r="D97" s="149">
        <f t="shared" si="2"/>
        <v>2.4300000000000002</v>
      </c>
      <c r="E97" s="24">
        <v>8.4</v>
      </c>
      <c r="F97" s="74">
        <v>67.95</v>
      </c>
      <c r="G97" s="25">
        <v>11</v>
      </c>
      <c r="H97" s="140">
        <f t="shared" si="3"/>
        <v>1816.3</v>
      </c>
      <c r="K97" s="57"/>
    </row>
    <row r="98" spans="1:12" ht="38.25" x14ac:dyDescent="0.25">
      <c r="A98" s="31"/>
      <c r="B98" s="18" t="s">
        <v>31</v>
      </c>
      <c r="C98" s="19" t="s">
        <v>82</v>
      </c>
      <c r="D98" s="19">
        <f t="shared" si="2"/>
        <v>0.03</v>
      </c>
      <c r="E98" s="20">
        <v>0.11</v>
      </c>
      <c r="F98" s="68">
        <v>67.95</v>
      </c>
      <c r="G98" s="21">
        <v>11</v>
      </c>
      <c r="H98" s="66">
        <f t="shared" si="3"/>
        <v>22.42</v>
      </c>
      <c r="K98" s="57"/>
    </row>
    <row r="99" spans="1:12" ht="15.75" hidden="1" x14ac:dyDescent="0.25">
      <c r="A99" s="31">
        <v>12</v>
      </c>
      <c r="B99" s="85" t="s">
        <v>32</v>
      </c>
      <c r="C99" s="86" t="s">
        <v>19</v>
      </c>
      <c r="D99" s="19">
        <f t="shared" si="2"/>
        <v>2.42</v>
      </c>
      <c r="E99" s="87">
        <v>8.3415600000000012</v>
      </c>
      <c r="F99" s="88">
        <v>0</v>
      </c>
      <c r="G99" s="89">
        <v>4</v>
      </c>
      <c r="H99" s="66">
        <f t="shared" si="3"/>
        <v>0</v>
      </c>
      <c r="I99" s="130"/>
      <c r="J99" s="93"/>
      <c r="K99" s="57"/>
    </row>
    <row r="100" spans="1:12" ht="15.75" hidden="1" x14ac:dyDescent="0.25">
      <c r="A100" s="31"/>
      <c r="B100" s="18" t="s">
        <v>33</v>
      </c>
      <c r="C100" s="27" t="s">
        <v>19</v>
      </c>
      <c r="D100" s="19">
        <f t="shared" si="2"/>
        <v>30.62</v>
      </c>
      <c r="E100" s="20">
        <v>105.73632000000001</v>
      </c>
      <c r="F100" s="66">
        <v>0</v>
      </c>
      <c r="G100" s="21">
        <v>0</v>
      </c>
      <c r="H100" s="66">
        <f t="shared" si="3"/>
        <v>0</v>
      </c>
      <c r="I100" s="130"/>
      <c r="J100" s="93"/>
      <c r="K100" s="57"/>
    </row>
    <row r="101" spans="1:12" ht="15.75" hidden="1" x14ac:dyDescent="0.25">
      <c r="A101" s="31"/>
      <c r="B101" s="18" t="s">
        <v>34</v>
      </c>
      <c r="C101" s="27" t="s">
        <v>19</v>
      </c>
      <c r="D101" s="19">
        <f t="shared" si="2"/>
        <v>5.42</v>
      </c>
      <c r="E101" s="28">
        <v>18.729360000000003</v>
      </c>
      <c r="F101" s="66">
        <v>0</v>
      </c>
      <c r="G101" s="21">
        <v>0</v>
      </c>
      <c r="H101" s="66">
        <f t="shared" si="3"/>
        <v>0</v>
      </c>
      <c r="I101" s="131"/>
      <c r="J101" s="94"/>
      <c r="K101" s="57"/>
    </row>
    <row r="102" spans="1:12" ht="15.75" x14ac:dyDescent="0.25">
      <c r="A102" s="31">
        <v>13</v>
      </c>
      <c r="B102" s="18" t="s">
        <v>35</v>
      </c>
      <c r="C102" s="19"/>
      <c r="D102" s="19"/>
      <c r="E102" s="20"/>
      <c r="F102" s="66"/>
      <c r="G102" s="19"/>
      <c r="H102" s="66"/>
      <c r="I102" s="131"/>
      <c r="J102" s="94"/>
      <c r="K102" s="57"/>
    </row>
    <row r="103" spans="1:12" ht="51" x14ac:dyDescent="0.25">
      <c r="A103" s="31"/>
      <c r="B103" s="18" t="s">
        <v>37</v>
      </c>
      <c r="C103" s="19" t="s">
        <v>36</v>
      </c>
      <c r="D103" s="19">
        <f t="shared" si="2"/>
        <v>0.27</v>
      </c>
      <c r="E103" s="20">
        <v>0.93</v>
      </c>
      <c r="F103" s="68">
        <v>152</v>
      </c>
      <c r="G103" s="30">
        <v>31</v>
      </c>
      <c r="H103" s="66">
        <f t="shared" si="3"/>
        <v>1272.24</v>
      </c>
      <c r="K103" s="57"/>
    </row>
    <row r="104" spans="1:12" ht="51" x14ac:dyDescent="0.25">
      <c r="A104" s="31"/>
      <c r="B104" s="18" t="s">
        <v>38</v>
      </c>
      <c r="C104" s="19" t="s">
        <v>36</v>
      </c>
      <c r="D104" s="19">
        <f t="shared" si="2"/>
        <v>0.27</v>
      </c>
      <c r="E104" s="20">
        <v>0.93</v>
      </c>
      <c r="F104" s="68">
        <v>293</v>
      </c>
      <c r="G104" s="30">
        <v>31</v>
      </c>
      <c r="H104" s="66">
        <f t="shared" si="3"/>
        <v>2452.41</v>
      </c>
      <c r="K104" s="57"/>
      <c r="L104" s="3"/>
    </row>
    <row r="105" spans="1:12" ht="38.25" x14ac:dyDescent="0.25">
      <c r="A105" s="31"/>
      <c r="B105" s="18" t="s">
        <v>39</v>
      </c>
      <c r="C105" s="19" t="s">
        <v>36</v>
      </c>
      <c r="D105" s="19">
        <f t="shared" si="2"/>
        <v>0.27</v>
      </c>
      <c r="E105" s="20">
        <v>0.93</v>
      </c>
      <c r="F105" s="68">
        <v>39</v>
      </c>
      <c r="G105" s="30">
        <v>31</v>
      </c>
      <c r="H105" s="66">
        <f t="shared" si="3"/>
        <v>326.43</v>
      </c>
      <c r="K105" s="57"/>
      <c r="L105" s="3"/>
    </row>
    <row r="106" spans="1:12" hidden="1" x14ac:dyDescent="0.25">
      <c r="A106" s="31"/>
      <c r="B106" s="18" t="s">
        <v>40</v>
      </c>
      <c r="C106" s="19" t="s">
        <v>36</v>
      </c>
      <c r="D106" s="19">
        <f t="shared" si="2"/>
        <v>7.04</v>
      </c>
      <c r="E106" s="20">
        <v>24.293880000000001</v>
      </c>
      <c r="F106" s="68">
        <v>0</v>
      </c>
      <c r="G106" s="19">
        <v>1</v>
      </c>
      <c r="H106" s="66">
        <f t="shared" si="3"/>
        <v>0</v>
      </c>
      <c r="K106" s="57"/>
      <c r="L106" s="3"/>
    </row>
    <row r="107" spans="1:12" hidden="1" x14ac:dyDescent="0.25">
      <c r="A107" s="31"/>
      <c r="B107" s="18" t="s">
        <v>41</v>
      </c>
      <c r="C107" s="19" t="s">
        <v>36</v>
      </c>
      <c r="D107" s="19">
        <f t="shared" si="2"/>
        <v>8.76</v>
      </c>
      <c r="E107" s="20">
        <v>30.244679999999999</v>
      </c>
      <c r="F107" s="68">
        <v>0</v>
      </c>
      <c r="G107" s="19">
        <v>1</v>
      </c>
      <c r="H107" s="66">
        <f t="shared" si="3"/>
        <v>0</v>
      </c>
      <c r="K107" s="57"/>
      <c r="L107" s="3"/>
    </row>
    <row r="108" spans="1:12" hidden="1" x14ac:dyDescent="0.25">
      <c r="A108" s="31"/>
      <c r="B108" s="18" t="s">
        <v>42</v>
      </c>
      <c r="C108" s="19" t="s">
        <v>36</v>
      </c>
      <c r="D108" s="19">
        <f t="shared" si="2"/>
        <v>1.04</v>
      </c>
      <c r="E108" s="20">
        <v>3.5809200000000003</v>
      </c>
      <c r="F108" s="68">
        <v>0</v>
      </c>
      <c r="G108" s="19">
        <v>1</v>
      </c>
      <c r="H108" s="66">
        <f t="shared" si="3"/>
        <v>0</v>
      </c>
      <c r="K108" s="57"/>
      <c r="L108" s="3"/>
    </row>
    <row r="109" spans="1:12" x14ac:dyDescent="0.25">
      <c r="A109" s="31">
        <v>14</v>
      </c>
      <c r="B109" s="18" t="s">
        <v>43</v>
      </c>
      <c r="C109" s="30" t="s">
        <v>44</v>
      </c>
      <c r="D109" s="19">
        <f t="shared" si="2"/>
        <v>22.97</v>
      </c>
      <c r="E109" s="29">
        <v>79.3</v>
      </c>
      <c r="F109" s="68">
        <v>358.5</v>
      </c>
      <c r="G109" s="30">
        <v>1</v>
      </c>
      <c r="H109" s="66">
        <f t="shared" si="3"/>
        <v>8234.75</v>
      </c>
      <c r="K109" s="57"/>
      <c r="L109" s="49"/>
    </row>
    <row r="110" spans="1:12" ht="63.75" x14ac:dyDescent="0.25">
      <c r="A110" s="31">
        <v>15</v>
      </c>
      <c r="B110" s="18" t="s">
        <v>45</v>
      </c>
      <c r="C110" s="19" t="s">
        <v>36</v>
      </c>
      <c r="D110" s="19">
        <f t="shared" si="2"/>
        <v>34.450000000000003</v>
      </c>
      <c r="E110" s="20">
        <v>118.95</v>
      </c>
      <c r="F110" s="77">
        <v>0</v>
      </c>
      <c r="G110" s="19">
        <v>0</v>
      </c>
      <c r="H110" s="66">
        <f t="shared" si="3"/>
        <v>0</v>
      </c>
      <c r="I110" s="132"/>
      <c r="J110" s="95"/>
      <c r="K110" s="57"/>
      <c r="L110" s="3"/>
    </row>
    <row r="111" spans="1:12" hidden="1" x14ac:dyDescent="0.25">
      <c r="A111" s="31">
        <v>16</v>
      </c>
      <c r="B111" s="18" t="s">
        <v>46</v>
      </c>
      <c r="C111" s="19" t="s">
        <v>19</v>
      </c>
      <c r="D111" s="19">
        <f t="shared" si="2"/>
        <v>4.7</v>
      </c>
      <c r="E111" s="20">
        <v>16.24464</v>
      </c>
      <c r="F111" s="66">
        <v>0</v>
      </c>
      <c r="G111" s="19">
        <v>1</v>
      </c>
      <c r="H111" s="66">
        <f t="shared" si="3"/>
        <v>0</v>
      </c>
      <c r="K111" s="57"/>
      <c r="L111" s="3"/>
    </row>
    <row r="112" spans="1:12" ht="26.25" customHeight="1" x14ac:dyDescent="0.25">
      <c r="A112" s="31">
        <v>17</v>
      </c>
      <c r="B112" s="18" t="s">
        <v>47</v>
      </c>
      <c r="C112" s="19" t="s">
        <v>48</v>
      </c>
      <c r="D112" s="19">
        <f t="shared" si="2"/>
        <v>63.8</v>
      </c>
      <c r="E112" s="20">
        <v>220.28</v>
      </c>
      <c r="F112" s="68">
        <v>0</v>
      </c>
      <c r="G112" s="19">
        <v>0</v>
      </c>
      <c r="H112" s="66">
        <f t="shared" si="3"/>
        <v>0</v>
      </c>
      <c r="I112" s="133"/>
      <c r="J112" s="81"/>
      <c r="K112" s="57"/>
      <c r="L112" s="3"/>
    </row>
    <row r="113" spans="1:12" x14ac:dyDescent="0.25">
      <c r="A113" s="31">
        <v>18</v>
      </c>
      <c r="B113" s="18" t="s">
        <v>49</v>
      </c>
      <c r="C113" s="19" t="s">
        <v>50</v>
      </c>
      <c r="D113" s="19">
        <f t="shared" si="2"/>
        <v>0.75</v>
      </c>
      <c r="E113" s="20">
        <v>2.59</v>
      </c>
      <c r="F113" s="68">
        <v>231</v>
      </c>
      <c r="G113" s="21">
        <v>11</v>
      </c>
      <c r="H113" s="66">
        <f t="shared" si="3"/>
        <v>1905.75</v>
      </c>
      <c r="K113" s="57"/>
      <c r="L113" s="3"/>
    </row>
    <row r="114" spans="1:12" ht="51" x14ac:dyDescent="0.25">
      <c r="A114" s="31">
        <v>19</v>
      </c>
      <c r="B114" s="18" t="s">
        <v>51</v>
      </c>
      <c r="C114" s="19" t="s">
        <v>84</v>
      </c>
      <c r="D114" s="19">
        <f t="shared" si="2"/>
        <v>7.06</v>
      </c>
      <c r="E114" s="29">
        <v>24.36</v>
      </c>
      <c r="F114" s="68">
        <v>90</v>
      </c>
      <c r="G114" s="30">
        <v>1</v>
      </c>
      <c r="H114" s="66">
        <f t="shared" si="3"/>
        <v>635.4</v>
      </c>
      <c r="I114" s="133"/>
      <c r="J114" s="81"/>
      <c r="K114" s="57"/>
      <c r="L114" s="3"/>
    </row>
    <row r="115" spans="1:12" ht="25.5" x14ac:dyDescent="0.25">
      <c r="A115" s="31">
        <v>20</v>
      </c>
      <c r="B115" s="18" t="s">
        <v>52</v>
      </c>
      <c r="C115" s="19" t="s">
        <v>44</v>
      </c>
      <c r="D115" s="19">
        <f t="shared" si="2"/>
        <v>14.36</v>
      </c>
      <c r="E115" s="20">
        <v>49.57</v>
      </c>
      <c r="F115" s="68">
        <v>0</v>
      </c>
      <c r="G115" s="19">
        <v>0</v>
      </c>
      <c r="H115" s="66">
        <f t="shared" si="3"/>
        <v>0</v>
      </c>
      <c r="I115" s="134"/>
      <c r="J115" s="96"/>
      <c r="K115" s="57"/>
    </row>
    <row r="116" spans="1:12" x14ac:dyDescent="0.25">
      <c r="A116" s="103" t="s">
        <v>53</v>
      </c>
      <c r="B116" s="104" t="s">
        <v>54</v>
      </c>
      <c r="C116" s="105"/>
      <c r="D116" s="105"/>
      <c r="E116" s="139"/>
      <c r="F116" s="102"/>
      <c r="G116" s="106"/>
      <c r="H116" s="106"/>
      <c r="K116" s="57"/>
    </row>
    <row r="117" spans="1:12" ht="15.75" x14ac:dyDescent="0.25">
      <c r="A117" s="31">
        <v>1</v>
      </c>
      <c r="B117" s="18" t="s">
        <v>55</v>
      </c>
      <c r="C117" s="19" t="s">
        <v>82</v>
      </c>
      <c r="D117" s="19">
        <f t="shared" si="2"/>
        <v>0.75</v>
      </c>
      <c r="E117" s="20">
        <v>2.59</v>
      </c>
      <c r="F117" s="66">
        <f>F118+F119+F120+F121+F122+F123</f>
        <v>4876.1900000000005</v>
      </c>
      <c r="G117" s="21">
        <v>9</v>
      </c>
      <c r="H117" s="66">
        <f t="shared" si="3"/>
        <v>32914.28</v>
      </c>
      <c r="K117" s="57"/>
    </row>
    <row r="118" spans="1:12" ht="15.75" x14ac:dyDescent="0.25">
      <c r="A118" s="31"/>
      <c r="B118" s="22" t="s">
        <v>127</v>
      </c>
      <c r="C118" s="23" t="s">
        <v>83</v>
      </c>
      <c r="D118" s="149">
        <f t="shared" si="2"/>
        <v>0.75</v>
      </c>
      <c r="E118" s="24">
        <v>2.59</v>
      </c>
      <c r="F118" s="67">
        <v>1258.1299999999999</v>
      </c>
      <c r="G118" s="25">
        <v>9</v>
      </c>
      <c r="H118" s="140">
        <f t="shared" si="3"/>
        <v>8492.3799999999992</v>
      </c>
      <c r="K118" s="57"/>
    </row>
    <row r="119" spans="1:12" ht="15.75" x14ac:dyDescent="0.25">
      <c r="A119" s="31"/>
      <c r="B119" s="22" t="s">
        <v>11</v>
      </c>
      <c r="C119" s="23" t="s">
        <v>83</v>
      </c>
      <c r="D119" s="149">
        <f t="shared" si="2"/>
        <v>0.75</v>
      </c>
      <c r="E119" s="24">
        <v>2.59</v>
      </c>
      <c r="F119" s="67">
        <v>1331.4</v>
      </c>
      <c r="G119" s="25">
        <v>9</v>
      </c>
      <c r="H119" s="140">
        <f t="shared" si="3"/>
        <v>8986.9500000000007</v>
      </c>
      <c r="K119" s="57"/>
    </row>
    <row r="120" spans="1:12" ht="15.75" x14ac:dyDescent="0.25">
      <c r="A120" s="31"/>
      <c r="B120" s="22" t="s">
        <v>128</v>
      </c>
      <c r="C120" s="23" t="s">
        <v>83</v>
      </c>
      <c r="D120" s="149">
        <f t="shared" si="2"/>
        <v>0.75</v>
      </c>
      <c r="E120" s="24">
        <v>2.59</v>
      </c>
      <c r="F120" s="67">
        <v>861.63</v>
      </c>
      <c r="G120" s="25">
        <v>9</v>
      </c>
      <c r="H120" s="140">
        <f t="shared" si="3"/>
        <v>5816</v>
      </c>
      <c r="K120" s="57"/>
    </row>
    <row r="121" spans="1:12" ht="15.75" x14ac:dyDescent="0.25">
      <c r="A121" s="31"/>
      <c r="B121" s="22" t="s">
        <v>129</v>
      </c>
      <c r="C121" s="23" t="s">
        <v>83</v>
      </c>
      <c r="D121" s="149">
        <f t="shared" si="2"/>
        <v>0.75</v>
      </c>
      <c r="E121" s="24">
        <v>2.59</v>
      </c>
      <c r="F121" s="67">
        <v>465.61</v>
      </c>
      <c r="G121" s="25">
        <v>9</v>
      </c>
      <c r="H121" s="140">
        <f t="shared" si="3"/>
        <v>3142.87</v>
      </c>
      <c r="K121" s="57"/>
    </row>
    <row r="122" spans="1:12" ht="15.75" x14ac:dyDescent="0.25">
      <c r="A122" s="31"/>
      <c r="B122" s="22" t="s">
        <v>130</v>
      </c>
      <c r="C122" s="23" t="s">
        <v>83</v>
      </c>
      <c r="D122" s="149">
        <f t="shared" si="2"/>
        <v>0.75</v>
      </c>
      <c r="E122" s="24">
        <v>2.59</v>
      </c>
      <c r="F122" s="67">
        <v>957.12</v>
      </c>
      <c r="G122" s="25">
        <v>9</v>
      </c>
      <c r="H122" s="140">
        <f t="shared" si="3"/>
        <v>6460.56</v>
      </c>
      <c r="K122" s="57"/>
    </row>
    <row r="123" spans="1:12" ht="15.75" x14ac:dyDescent="0.25">
      <c r="A123" s="31"/>
      <c r="B123" s="22" t="s">
        <v>136</v>
      </c>
      <c r="C123" s="23" t="s">
        <v>83</v>
      </c>
      <c r="D123" s="149">
        <f t="shared" si="2"/>
        <v>0.75</v>
      </c>
      <c r="E123" s="24">
        <v>2.59</v>
      </c>
      <c r="F123" s="67">
        <v>2.2999999999999998</v>
      </c>
      <c r="G123" s="25">
        <v>9</v>
      </c>
      <c r="H123" s="140">
        <f t="shared" si="3"/>
        <v>15.53</v>
      </c>
      <c r="K123" s="57"/>
    </row>
    <row r="124" spans="1:12" ht="15.75" x14ac:dyDescent="0.25">
      <c r="A124" s="31"/>
      <c r="B124" s="22" t="s">
        <v>7</v>
      </c>
      <c r="C124" s="23" t="s">
        <v>83</v>
      </c>
      <c r="D124" s="149">
        <f t="shared" si="2"/>
        <v>0.75</v>
      </c>
      <c r="E124" s="24">
        <v>2.59</v>
      </c>
      <c r="F124" s="67">
        <v>4876.1900000000005</v>
      </c>
      <c r="G124" s="25">
        <v>9</v>
      </c>
      <c r="H124" s="140">
        <f t="shared" si="3"/>
        <v>32914.28</v>
      </c>
      <c r="K124" s="57"/>
    </row>
    <row r="125" spans="1:12" ht="25.5" x14ac:dyDescent="0.25">
      <c r="A125" s="31"/>
      <c r="B125" s="18" t="s">
        <v>56</v>
      </c>
      <c r="C125" s="19" t="s">
        <v>82</v>
      </c>
      <c r="D125" s="19">
        <f t="shared" si="2"/>
        <v>0.03</v>
      </c>
      <c r="E125" s="20">
        <v>0.11</v>
      </c>
      <c r="F125" s="66">
        <v>4876.1900000000005</v>
      </c>
      <c r="G125" s="21">
        <v>13</v>
      </c>
      <c r="H125" s="66">
        <f t="shared" si="3"/>
        <v>1901.71</v>
      </c>
      <c r="K125" s="57"/>
    </row>
    <row r="126" spans="1:12" ht="15.75" hidden="1" x14ac:dyDescent="0.25">
      <c r="A126" s="31">
        <v>2</v>
      </c>
      <c r="B126" s="18" t="s">
        <v>57</v>
      </c>
      <c r="C126" s="19" t="s">
        <v>82</v>
      </c>
      <c r="D126" s="19">
        <f t="shared" si="2"/>
        <v>0.02</v>
      </c>
      <c r="E126" s="20">
        <v>8.3520000000000011E-2</v>
      </c>
      <c r="F126" s="66">
        <v>0</v>
      </c>
      <c r="G126" s="21">
        <v>9</v>
      </c>
      <c r="H126" s="66">
        <f t="shared" si="3"/>
        <v>0</v>
      </c>
      <c r="K126" s="57"/>
    </row>
    <row r="127" spans="1:12" ht="15.75" hidden="1" x14ac:dyDescent="0.25">
      <c r="A127" s="31"/>
      <c r="B127" s="22" t="s">
        <v>127</v>
      </c>
      <c r="C127" s="23" t="s">
        <v>83</v>
      </c>
      <c r="D127" s="19">
        <f t="shared" si="2"/>
        <v>0.02</v>
      </c>
      <c r="E127" s="24">
        <v>8.3520000000000011E-2</v>
      </c>
      <c r="F127" s="67">
        <v>0</v>
      </c>
      <c r="G127" s="25">
        <v>9</v>
      </c>
      <c r="H127" s="66">
        <f t="shared" si="3"/>
        <v>0</v>
      </c>
      <c r="K127" s="57"/>
    </row>
    <row r="128" spans="1:12" ht="15.75" hidden="1" x14ac:dyDescent="0.25">
      <c r="A128" s="31"/>
      <c r="B128" s="22" t="s">
        <v>11</v>
      </c>
      <c r="C128" s="23" t="s">
        <v>83</v>
      </c>
      <c r="D128" s="19">
        <f t="shared" si="2"/>
        <v>0.02</v>
      </c>
      <c r="E128" s="24">
        <v>8.3520000000000011E-2</v>
      </c>
      <c r="F128" s="67">
        <v>0</v>
      </c>
      <c r="G128" s="25">
        <v>9</v>
      </c>
      <c r="H128" s="66">
        <f t="shared" si="3"/>
        <v>0</v>
      </c>
      <c r="K128" s="57"/>
    </row>
    <row r="129" spans="1:11" ht="15.75" hidden="1" x14ac:dyDescent="0.25">
      <c r="A129" s="31"/>
      <c r="B129" s="22" t="s">
        <v>128</v>
      </c>
      <c r="C129" s="23" t="s">
        <v>83</v>
      </c>
      <c r="D129" s="19">
        <f t="shared" si="2"/>
        <v>0.02</v>
      </c>
      <c r="E129" s="24">
        <v>8.3520000000000011E-2</v>
      </c>
      <c r="F129" s="67">
        <v>0</v>
      </c>
      <c r="G129" s="25">
        <v>9</v>
      </c>
      <c r="H129" s="66">
        <f t="shared" si="3"/>
        <v>0</v>
      </c>
      <c r="K129" s="57"/>
    </row>
    <row r="130" spans="1:11" ht="15.75" hidden="1" x14ac:dyDescent="0.25">
      <c r="A130" s="31"/>
      <c r="B130" s="22" t="s">
        <v>129</v>
      </c>
      <c r="C130" s="23" t="s">
        <v>83</v>
      </c>
      <c r="D130" s="19">
        <f t="shared" si="2"/>
        <v>0.02</v>
      </c>
      <c r="E130" s="24">
        <v>8.3520000000000011E-2</v>
      </c>
      <c r="F130" s="67">
        <v>0</v>
      </c>
      <c r="G130" s="25">
        <v>9</v>
      </c>
      <c r="H130" s="66">
        <f t="shared" si="3"/>
        <v>0</v>
      </c>
      <c r="K130" s="57"/>
    </row>
    <row r="131" spans="1:11" ht="15.75" hidden="1" x14ac:dyDescent="0.25">
      <c r="A131" s="31"/>
      <c r="B131" s="22" t="s">
        <v>136</v>
      </c>
      <c r="C131" s="23" t="s">
        <v>83</v>
      </c>
      <c r="D131" s="19">
        <f t="shared" si="2"/>
        <v>0.02</v>
      </c>
      <c r="E131" s="24">
        <v>8.3520000000000011E-2</v>
      </c>
      <c r="F131" s="67">
        <v>0</v>
      </c>
      <c r="G131" s="25">
        <v>9</v>
      </c>
      <c r="H131" s="66">
        <f t="shared" si="3"/>
        <v>0</v>
      </c>
      <c r="K131" s="57"/>
    </row>
    <row r="132" spans="1:11" ht="15.75" hidden="1" x14ac:dyDescent="0.25">
      <c r="A132" s="31"/>
      <c r="B132" s="22" t="s">
        <v>130</v>
      </c>
      <c r="C132" s="23" t="s">
        <v>83</v>
      </c>
      <c r="D132" s="19">
        <f t="shared" si="2"/>
        <v>0.02</v>
      </c>
      <c r="E132" s="24">
        <v>8.3520000000000011E-2</v>
      </c>
      <c r="F132" s="67">
        <v>0</v>
      </c>
      <c r="G132" s="25">
        <v>9</v>
      </c>
      <c r="H132" s="66">
        <f t="shared" si="3"/>
        <v>0</v>
      </c>
      <c r="K132" s="57"/>
    </row>
    <row r="133" spans="1:11" ht="15.75" hidden="1" x14ac:dyDescent="0.25">
      <c r="A133" s="31"/>
      <c r="B133" s="22" t="s">
        <v>7</v>
      </c>
      <c r="C133" s="23" t="s">
        <v>83</v>
      </c>
      <c r="D133" s="19">
        <f t="shared" si="2"/>
        <v>0.02</v>
      </c>
      <c r="E133" s="24">
        <v>8.3520000000000011E-2</v>
      </c>
      <c r="F133" s="67">
        <v>0</v>
      </c>
      <c r="G133" s="25">
        <v>9</v>
      </c>
      <c r="H133" s="66">
        <f t="shared" si="3"/>
        <v>0</v>
      </c>
      <c r="K133" s="57"/>
    </row>
    <row r="134" spans="1:11" ht="25.5" hidden="1" x14ac:dyDescent="0.25">
      <c r="A134" s="31"/>
      <c r="B134" s="18" t="s">
        <v>58</v>
      </c>
      <c r="C134" s="19" t="s">
        <v>82</v>
      </c>
      <c r="D134" s="19">
        <f t="shared" si="2"/>
        <v>0.03</v>
      </c>
      <c r="E134" s="20">
        <v>0.11484000000000001</v>
      </c>
      <c r="F134" s="66">
        <v>0</v>
      </c>
      <c r="G134" s="21">
        <v>13</v>
      </c>
      <c r="H134" s="66">
        <f t="shared" si="3"/>
        <v>0</v>
      </c>
      <c r="K134" s="57"/>
    </row>
    <row r="135" spans="1:11" ht="15.75" x14ac:dyDescent="0.25">
      <c r="A135" s="31">
        <v>3</v>
      </c>
      <c r="B135" s="18" t="s">
        <v>88</v>
      </c>
      <c r="C135" s="19" t="s">
        <v>82</v>
      </c>
      <c r="D135" s="19">
        <f t="shared" si="2"/>
        <v>0.54</v>
      </c>
      <c r="E135" s="20">
        <v>1.86</v>
      </c>
      <c r="F135" s="66">
        <f>F136+F137+F138+F139+F140+F141</f>
        <v>4511.38</v>
      </c>
      <c r="G135" s="21">
        <v>4</v>
      </c>
      <c r="H135" s="66">
        <f t="shared" si="3"/>
        <v>9744.58</v>
      </c>
      <c r="K135" s="57"/>
    </row>
    <row r="136" spans="1:11" ht="15.75" x14ac:dyDescent="0.25">
      <c r="A136" s="31"/>
      <c r="B136" s="22" t="s">
        <v>127</v>
      </c>
      <c r="C136" s="23" t="s">
        <v>83</v>
      </c>
      <c r="D136" s="149">
        <f t="shared" si="2"/>
        <v>0.54</v>
      </c>
      <c r="E136" s="24">
        <v>1.86</v>
      </c>
      <c r="F136" s="67">
        <v>1088.99</v>
      </c>
      <c r="G136" s="25">
        <v>4</v>
      </c>
      <c r="H136" s="140">
        <f t="shared" si="3"/>
        <v>2352.2199999999998</v>
      </c>
      <c r="J136" s="92"/>
      <c r="K136" s="57"/>
    </row>
    <row r="137" spans="1:11" ht="15.75" x14ac:dyDescent="0.25">
      <c r="A137" s="31"/>
      <c r="B137" s="22" t="s">
        <v>11</v>
      </c>
      <c r="C137" s="23" t="s">
        <v>83</v>
      </c>
      <c r="D137" s="149">
        <f t="shared" si="2"/>
        <v>0.54</v>
      </c>
      <c r="E137" s="24">
        <v>1.86</v>
      </c>
      <c r="F137" s="67">
        <v>1181.1300000000001</v>
      </c>
      <c r="G137" s="25">
        <v>4</v>
      </c>
      <c r="H137" s="140">
        <f t="shared" si="3"/>
        <v>2551.2399999999998</v>
      </c>
      <c r="J137" s="92"/>
      <c r="K137" s="57"/>
    </row>
    <row r="138" spans="1:11" ht="15.75" x14ac:dyDescent="0.25">
      <c r="A138" s="31"/>
      <c r="B138" s="22" t="s">
        <v>128</v>
      </c>
      <c r="C138" s="23" t="s">
        <v>83</v>
      </c>
      <c r="D138" s="149">
        <f t="shared" si="2"/>
        <v>0.54</v>
      </c>
      <c r="E138" s="24">
        <v>1.86</v>
      </c>
      <c r="F138" s="67">
        <v>953.59</v>
      </c>
      <c r="G138" s="25">
        <v>4</v>
      </c>
      <c r="H138" s="140">
        <f t="shared" si="3"/>
        <v>2059.75</v>
      </c>
      <c r="J138" s="92"/>
      <c r="K138" s="57"/>
    </row>
    <row r="139" spans="1:11" ht="15.75" x14ac:dyDescent="0.25">
      <c r="A139" s="31"/>
      <c r="B139" s="22" t="s">
        <v>129</v>
      </c>
      <c r="C139" s="23" t="s">
        <v>83</v>
      </c>
      <c r="D139" s="149">
        <f t="shared" si="2"/>
        <v>0.54</v>
      </c>
      <c r="E139" s="24">
        <v>1.86</v>
      </c>
      <c r="F139" s="67">
        <v>632.91</v>
      </c>
      <c r="G139" s="25">
        <v>4</v>
      </c>
      <c r="H139" s="140">
        <f t="shared" si="3"/>
        <v>1367.09</v>
      </c>
      <c r="I139" s="129"/>
      <c r="J139" s="92"/>
      <c r="K139" s="57"/>
    </row>
    <row r="140" spans="1:11" ht="15.75" x14ac:dyDescent="0.25">
      <c r="A140" s="31"/>
      <c r="B140" s="22" t="s">
        <v>136</v>
      </c>
      <c r="C140" s="23" t="s">
        <v>83</v>
      </c>
      <c r="D140" s="149">
        <f t="shared" si="2"/>
        <v>0.54</v>
      </c>
      <c r="E140" s="24">
        <v>1.86</v>
      </c>
      <c r="F140" s="67">
        <v>11</v>
      </c>
      <c r="G140" s="25">
        <v>4</v>
      </c>
      <c r="H140" s="140">
        <f t="shared" si="3"/>
        <v>23.76</v>
      </c>
      <c r="I140" s="129"/>
      <c r="J140" s="92"/>
      <c r="K140" s="57"/>
    </row>
    <row r="141" spans="1:11" ht="15.75" x14ac:dyDescent="0.25">
      <c r="A141" s="31"/>
      <c r="B141" s="22" t="s">
        <v>130</v>
      </c>
      <c r="C141" s="23" t="s">
        <v>83</v>
      </c>
      <c r="D141" s="149">
        <f t="shared" si="2"/>
        <v>0.54</v>
      </c>
      <c r="E141" s="24">
        <v>1.86</v>
      </c>
      <c r="F141" s="67">
        <v>643.76</v>
      </c>
      <c r="G141" s="25">
        <v>4</v>
      </c>
      <c r="H141" s="140">
        <f t="shared" si="3"/>
        <v>1390.52</v>
      </c>
      <c r="I141" s="129"/>
      <c r="J141" s="92"/>
      <c r="K141" s="57"/>
    </row>
    <row r="142" spans="1:11" ht="15.75" x14ac:dyDescent="0.25">
      <c r="A142" s="31"/>
      <c r="B142" s="22" t="s">
        <v>7</v>
      </c>
      <c r="C142" s="23" t="s">
        <v>83</v>
      </c>
      <c r="D142" s="149">
        <f t="shared" si="2"/>
        <v>0.54</v>
      </c>
      <c r="E142" s="24">
        <v>1.86</v>
      </c>
      <c r="F142" s="67">
        <v>4511.38</v>
      </c>
      <c r="G142" s="25">
        <v>4</v>
      </c>
      <c r="H142" s="140">
        <f t="shared" si="3"/>
        <v>9744.58</v>
      </c>
      <c r="I142" s="141"/>
      <c r="K142" s="57"/>
    </row>
    <row r="143" spans="1:11" ht="15.75" x14ac:dyDescent="0.25">
      <c r="A143" s="31">
        <v>4</v>
      </c>
      <c r="B143" s="18" t="s">
        <v>59</v>
      </c>
      <c r="C143" s="19" t="s">
        <v>82</v>
      </c>
      <c r="D143" s="19">
        <f t="shared" si="2"/>
        <v>0.54</v>
      </c>
      <c r="E143" s="20">
        <v>1.86</v>
      </c>
      <c r="F143" s="66">
        <v>448.75</v>
      </c>
      <c r="G143" s="21">
        <v>4</v>
      </c>
      <c r="H143" s="66">
        <f t="shared" si="3"/>
        <v>969.3</v>
      </c>
      <c r="J143" s="92"/>
      <c r="K143" s="57"/>
    </row>
    <row r="144" spans="1:11" ht="15.75" x14ac:dyDescent="0.25">
      <c r="A144" s="31"/>
      <c r="B144" s="22" t="s">
        <v>127</v>
      </c>
      <c r="C144" s="23" t="s">
        <v>83</v>
      </c>
      <c r="D144" s="149">
        <f t="shared" si="2"/>
        <v>0.54</v>
      </c>
      <c r="E144" s="24">
        <v>1.86</v>
      </c>
      <c r="F144" s="67">
        <v>84.34</v>
      </c>
      <c r="G144" s="25">
        <v>4</v>
      </c>
      <c r="H144" s="140">
        <f t="shared" si="3"/>
        <v>182.17</v>
      </c>
      <c r="K144" s="57"/>
    </row>
    <row r="145" spans="1:11" ht="15.75" x14ac:dyDescent="0.25">
      <c r="A145" s="31"/>
      <c r="B145" s="22" t="s">
        <v>11</v>
      </c>
      <c r="C145" s="23" t="s">
        <v>83</v>
      </c>
      <c r="D145" s="149">
        <f t="shared" si="2"/>
        <v>0.54</v>
      </c>
      <c r="E145" s="24">
        <v>1.86</v>
      </c>
      <c r="F145" s="67">
        <v>89.4</v>
      </c>
      <c r="G145" s="25">
        <v>4</v>
      </c>
      <c r="H145" s="140">
        <f t="shared" si="3"/>
        <v>193.1</v>
      </c>
      <c r="K145" s="57"/>
    </row>
    <row r="146" spans="1:11" ht="15.75" x14ac:dyDescent="0.25">
      <c r="A146" s="31"/>
      <c r="B146" s="22" t="s">
        <v>128</v>
      </c>
      <c r="C146" s="23" t="s">
        <v>83</v>
      </c>
      <c r="D146" s="149">
        <f t="shared" si="2"/>
        <v>0.54</v>
      </c>
      <c r="E146" s="24">
        <v>1.86</v>
      </c>
      <c r="F146" s="67">
        <v>38.119999999999997</v>
      </c>
      <c r="G146" s="25">
        <v>4</v>
      </c>
      <c r="H146" s="140">
        <f t="shared" si="3"/>
        <v>82.34</v>
      </c>
      <c r="K146" s="57"/>
    </row>
    <row r="147" spans="1:11" ht="15.75" x14ac:dyDescent="0.25">
      <c r="A147" s="31"/>
      <c r="B147" s="22" t="s">
        <v>129</v>
      </c>
      <c r="C147" s="23" t="s">
        <v>83</v>
      </c>
      <c r="D147" s="149">
        <f t="shared" si="2"/>
        <v>0.54</v>
      </c>
      <c r="E147" s="24">
        <v>1.86</v>
      </c>
      <c r="F147" s="67">
        <v>222.75</v>
      </c>
      <c r="G147" s="25">
        <v>4</v>
      </c>
      <c r="H147" s="140">
        <f t="shared" si="3"/>
        <v>481.14</v>
      </c>
      <c r="I147" s="129"/>
      <c r="J147" s="92"/>
      <c r="K147" s="57"/>
    </row>
    <row r="148" spans="1:11" ht="15.75" x14ac:dyDescent="0.25">
      <c r="A148" s="31"/>
      <c r="B148" s="22" t="s">
        <v>136</v>
      </c>
      <c r="C148" s="23" t="s">
        <v>83</v>
      </c>
      <c r="D148" s="149">
        <f t="shared" si="2"/>
        <v>0.54</v>
      </c>
      <c r="E148" s="24">
        <v>1.86</v>
      </c>
      <c r="F148" s="67">
        <v>0</v>
      </c>
      <c r="G148" s="25">
        <v>4</v>
      </c>
      <c r="H148" s="140">
        <f t="shared" si="3"/>
        <v>0</v>
      </c>
      <c r="I148" s="129"/>
      <c r="J148" s="92"/>
      <c r="K148" s="57"/>
    </row>
    <row r="149" spans="1:11" ht="15.75" x14ac:dyDescent="0.25">
      <c r="A149" s="31"/>
      <c r="B149" s="22" t="s">
        <v>130</v>
      </c>
      <c r="C149" s="23" t="s">
        <v>83</v>
      </c>
      <c r="D149" s="149">
        <f t="shared" si="2"/>
        <v>0.54</v>
      </c>
      <c r="E149" s="24">
        <v>1.86</v>
      </c>
      <c r="F149" s="67">
        <v>14.14</v>
      </c>
      <c r="G149" s="25">
        <v>4</v>
      </c>
      <c r="H149" s="140">
        <f t="shared" si="3"/>
        <v>30.54</v>
      </c>
      <c r="I149" s="129"/>
      <c r="J149" s="92"/>
      <c r="K149" s="57"/>
    </row>
    <row r="150" spans="1:11" ht="15.75" x14ac:dyDescent="0.25">
      <c r="A150" s="31"/>
      <c r="B150" s="22" t="s">
        <v>7</v>
      </c>
      <c r="C150" s="23" t="s">
        <v>83</v>
      </c>
      <c r="D150" s="149">
        <f t="shared" si="2"/>
        <v>0.54</v>
      </c>
      <c r="E150" s="24">
        <v>1.86</v>
      </c>
      <c r="F150" s="67">
        <v>448.75</v>
      </c>
      <c r="G150" s="25">
        <v>4</v>
      </c>
      <c r="H150" s="140">
        <f t="shared" si="3"/>
        <v>969.3</v>
      </c>
      <c r="K150" s="57"/>
    </row>
    <row r="151" spans="1:11" ht="25.5" x14ac:dyDescent="0.25">
      <c r="A151" s="31">
        <v>5</v>
      </c>
      <c r="B151" s="18" t="s">
        <v>60</v>
      </c>
      <c r="C151" s="19" t="s">
        <v>82</v>
      </c>
      <c r="D151" s="19">
        <f t="shared" si="2"/>
        <v>0.54</v>
      </c>
      <c r="E151" s="20">
        <v>1.86</v>
      </c>
      <c r="F151" s="66">
        <v>207.77</v>
      </c>
      <c r="G151" s="21">
        <v>4</v>
      </c>
      <c r="H151" s="66">
        <f t="shared" si="3"/>
        <v>448.78</v>
      </c>
      <c r="K151" s="57"/>
    </row>
    <row r="152" spans="1:11" ht="15.75" x14ac:dyDescent="0.25">
      <c r="A152" s="31"/>
      <c r="B152" s="22" t="s">
        <v>127</v>
      </c>
      <c r="C152" s="23" t="s">
        <v>83</v>
      </c>
      <c r="D152" s="149">
        <f t="shared" si="2"/>
        <v>0.54</v>
      </c>
      <c r="E152" s="24">
        <v>1.86</v>
      </c>
      <c r="F152" s="67">
        <v>179.78</v>
      </c>
      <c r="G152" s="25">
        <v>4</v>
      </c>
      <c r="H152" s="140">
        <f t="shared" si="3"/>
        <v>388.32</v>
      </c>
      <c r="K152" s="57"/>
    </row>
    <row r="153" spans="1:11" ht="15.75" x14ac:dyDescent="0.25">
      <c r="A153" s="31"/>
      <c r="B153" s="22" t="s">
        <v>11</v>
      </c>
      <c r="C153" s="23" t="s">
        <v>83</v>
      </c>
      <c r="D153" s="149">
        <f t="shared" si="2"/>
        <v>0.54</v>
      </c>
      <c r="E153" s="24">
        <v>1.86</v>
      </c>
      <c r="F153" s="67">
        <v>5</v>
      </c>
      <c r="G153" s="25">
        <v>4</v>
      </c>
      <c r="H153" s="140">
        <f t="shared" si="3"/>
        <v>10.8</v>
      </c>
      <c r="K153" s="57"/>
    </row>
    <row r="154" spans="1:11" ht="15.75" x14ac:dyDescent="0.25">
      <c r="A154" s="31"/>
      <c r="B154" s="22" t="s">
        <v>128</v>
      </c>
      <c r="C154" s="23" t="s">
        <v>83</v>
      </c>
      <c r="D154" s="149">
        <f t="shared" ref="D154:D187" si="4">+ROUND(E154/$E$24,2)</f>
        <v>0.54</v>
      </c>
      <c r="E154" s="24">
        <v>1.86</v>
      </c>
      <c r="F154" s="67">
        <v>22.99</v>
      </c>
      <c r="G154" s="25">
        <v>4</v>
      </c>
      <c r="H154" s="140">
        <f t="shared" ref="H154:H187" si="5">ROUND((D154*F154*G154),2)</f>
        <v>49.66</v>
      </c>
      <c r="K154" s="57"/>
    </row>
    <row r="155" spans="1:11" ht="15.75" x14ac:dyDescent="0.25">
      <c r="A155" s="31"/>
      <c r="B155" s="22" t="s">
        <v>129</v>
      </c>
      <c r="C155" s="23" t="s">
        <v>83</v>
      </c>
      <c r="D155" s="149">
        <f t="shared" si="4"/>
        <v>0.54</v>
      </c>
      <c r="E155" s="24">
        <v>1.86</v>
      </c>
      <c r="F155" s="67">
        <v>0</v>
      </c>
      <c r="G155" s="25">
        <v>4</v>
      </c>
      <c r="H155" s="140">
        <f t="shared" si="5"/>
        <v>0</v>
      </c>
      <c r="J155" s="92"/>
      <c r="K155" s="57"/>
    </row>
    <row r="156" spans="1:11" ht="15.75" x14ac:dyDescent="0.25">
      <c r="A156" s="31"/>
      <c r="B156" s="22" t="s">
        <v>136</v>
      </c>
      <c r="C156" s="23" t="s">
        <v>83</v>
      </c>
      <c r="D156" s="149">
        <f t="shared" si="4"/>
        <v>0.54</v>
      </c>
      <c r="E156" s="24">
        <v>1.86</v>
      </c>
      <c r="F156" s="67">
        <v>0</v>
      </c>
      <c r="G156" s="25">
        <v>4</v>
      </c>
      <c r="H156" s="140">
        <f t="shared" si="5"/>
        <v>0</v>
      </c>
      <c r="J156" s="92"/>
      <c r="K156" s="57"/>
    </row>
    <row r="157" spans="1:11" ht="15.75" x14ac:dyDescent="0.25">
      <c r="A157" s="31"/>
      <c r="B157" s="22" t="s">
        <v>130</v>
      </c>
      <c r="C157" s="23" t="s">
        <v>83</v>
      </c>
      <c r="D157" s="149">
        <f t="shared" si="4"/>
        <v>0.54</v>
      </c>
      <c r="E157" s="24">
        <v>1.86</v>
      </c>
      <c r="F157" s="67">
        <v>0</v>
      </c>
      <c r="G157" s="25">
        <v>4</v>
      </c>
      <c r="H157" s="140">
        <f t="shared" si="5"/>
        <v>0</v>
      </c>
      <c r="J157" s="92"/>
      <c r="K157" s="57"/>
    </row>
    <row r="158" spans="1:11" ht="15.75" x14ac:dyDescent="0.25">
      <c r="A158" s="31"/>
      <c r="B158" s="22" t="s">
        <v>7</v>
      </c>
      <c r="C158" s="23" t="s">
        <v>83</v>
      </c>
      <c r="D158" s="149">
        <f t="shared" si="4"/>
        <v>0.54</v>
      </c>
      <c r="E158" s="24">
        <v>1.86</v>
      </c>
      <c r="F158" s="67">
        <v>207.77</v>
      </c>
      <c r="G158" s="25">
        <v>4</v>
      </c>
      <c r="H158" s="140">
        <f t="shared" si="5"/>
        <v>448.78</v>
      </c>
      <c r="K158" s="57"/>
    </row>
    <row r="159" spans="1:11" ht="25.5" x14ac:dyDescent="0.25">
      <c r="A159" s="31"/>
      <c r="B159" s="18" t="s">
        <v>61</v>
      </c>
      <c r="C159" s="19" t="s">
        <v>82</v>
      </c>
      <c r="D159" s="19">
        <f t="shared" si="4"/>
        <v>0.03</v>
      </c>
      <c r="E159" s="20">
        <v>0.11</v>
      </c>
      <c r="F159" s="66">
        <v>5167.9000000000005</v>
      </c>
      <c r="G159" s="21">
        <v>13</v>
      </c>
      <c r="H159" s="66">
        <f t="shared" si="5"/>
        <v>2015.48</v>
      </c>
      <c r="K159" s="57"/>
    </row>
    <row r="160" spans="1:11" ht="25.5" x14ac:dyDescent="0.25">
      <c r="A160" s="42">
        <v>6</v>
      </c>
      <c r="B160" s="18" t="s">
        <v>62</v>
      </c>
      <c r="C160" s="19" t="s">
        <v>82</v>
      </c>
      <c r="D160" s="19">
        <f t="shared" si="4"/>
        <v>0.72</v>
      </c>
      <c r="E160" s="20">
        <v>2.48</v>
      </c>
      <c r="F160" s="66">
        <f>F161+F162+F163+F164+F165</f>
        <v>1700.2600000000002</v>
      </c>
      <c r="G160" s="21">
        <v>4</v>
      </c>
      <c r="H160" s="66">
        <f t="shared" si="5"/>
        <v>4896.75</v>
      </c>
      <c r="K160" s="57"/>
    </row>
    <row r="161" spans="1:16" ht="15.75" x14ac:dyDescent="0.25">
      <c r="A161" s="40"/>
      <c r="B161" s="22" t="s">
        <v>127</v>
      </c>
      <c r="C161" s="23" t="s">
        <v>83</v>
      </c>
      <c r="D161" s="149">
        <f t="shared" si="4"/>
        <v>0.72</v>
      </c>
      <c r="E161" s="24">
        <v>2.48</v>
      </c>
      <c r="F161" s="67">
        <v>217.51</v>
      </c>
      <c r="G161" s="25">
        <v>4</v>
      </c>
      <c r="H161" s="140">
        <f t="shared" si="5"/>
        <v>626.42999999999995</v>
      </c>
      <c r="K161" s="57"/>
    </row>
    <row r="162" spans="1:16" ht="15.75" x14ac:dyDescent="0.25">
      <c r="A162" s="40"/>
      <c r="B162" s="22" t="s">
        <v>11</v>
      </c>
      <c r="C162" s="23" t="s">
        <v>83</v>
      </c>
      <c r="D162" s="149">
        <f t="shared" si="4"/>
        <v>0.72</v>
      </c>
      <c r="E162" s="24">
        <v>2.48</v>
      </c>
      <c r="F162" s="67">
        <v>698.36</v>
      </c>
      <c r="G162" s="25">
        <v>4</v>
      </c>
      <c r="H162" s="140">
        <f t="shared" si="5"/>
        <v>2011.28</v>
      </c>
      <c r="K162" s="57"/>
    </row>
    <row r="163" spans="1:16" ht="15.75" x14ac:dyDescent="0.25">
      <c r="A163" s="40"/>
      <c r="B163" s="22" t="s">
        <v>128</v>
      </c>
      <c r="C163" s="23" t="s">
        <v>83</v>
      </c>
      <c r="D163" s="149">
        <f t="shared" si="4"/>
        <v>0.72</v>
      </c>
      <c r="E163" s="24">
        <v>2.48</v>
      </c>
      <c r="F163" s="67">
        <v>331.97</v>
      </c>
      <c r="G163" s="25">
        <v>4</v>
      </c>
      <c r="H163" s="140">
        <f t="shared" si="5"/>
        <v>956.07</v>
      </c>
      <c r="K163" s="57"/>
    </row>
    <row r="164" spans="1:16" ht="15.75" x14ac:dyDescent="0.25">
      <c r="A164" s="40"/>
      <c r="B164" s="22" t="s">
        <v>129</v>
      </c>
      <c r="C164" s="23" t="s">
        <v>83</v>
      </c>
      <c r="D164" s="149">
        <f t="shared" si="4"/>
        <v>0.72</v>
      </c>
      <c r="E164" s="24">
        <v>2.48</v>
      </c>
      <c r="F164" s="67">
        <v>95.63</v>
      </c>
      <c r="G164" s="25">
        <v>4</v>
      </c>
      <c r="H164" s="140">
        <f t="shared" si="5"/>
        <v>275.41000000000003</v>
      </c>
      <c r="K164" s="57"/>
    </row>
    <row r="165" spans="1:16" ht="15.75" x14ac:dyDescent="0.25">
      <c r="A165" s="40"/>
      <c r="B165" s="22" t="s">
        <v>130</v>
      </c>
      <c r="C165" s="23" t="s">
        <v>83</v>
      </c>
      <c r="D165" s="149">
        <f t="shared" si="4"/>
        <v>0.72</v>
      </c>
      <c r="E165" s="24">
        <v>2.48</v>
      </c>
      <c r="F165" s="67">
        <v>356.79</v>
      </c>
      <c r="G165" s="25">
        <v>4</v>
      </c>
      <c r="H165" s="140">
        <f t="shared" si="5"/>
        <v>1027.56</v>
      </c>
      <c r="K165" s="57"/>
    </row>
    <row r="166" spans="1:16" ht="15.75" x14ac:dyDescent="0.25">
      <c r="A166" s="31"/>
      <c r="B166" s="22" t="s">
        <v>7</v>
      </c>
      <c r="C166" s="23" t="s">
        <v>83</v>
      </c>
      <c r="D166" s="149">
        <f t="shared" si="4"/>
        <v>0.72</v>
      </c>
      <c r="E166" s="24">
        <v>2.48</v>
      </c>
      <c r="F166" s="67">
        <v>1700.2600000000002</v>
      </c>
      <c r="G166" s="25">
        <v>4</v>
      </c>
      <c r="H166" s="140">
        <f t="shared" si="5"/>
        <v>4896.75</v>
      </c>
      <c r="K166" s="57"/>
    </row>
    <row r="167" spans="1:16" ht="38.25" x14ac:dyDescent="0.25">
      <c r="A167" s="31"/>
      <c r="B167" s="18" t="s">
        <v>63</v>
      </c>
      <c r="C167" s="19" t="s">
        <v>82</v>
      </c>
      <c r="D167" s="19">
        <f t="shared" si="4"/>
        <v>0.03</v>
      </c>
      <c r="E167" s="20">
        <v>0.11</v>
      </c>
      <c r="F167" s="66">
        <v>1700.2600000000002</v>
      </c>
      <c r="G167" s="21">
        <v>13</v>
      </c>
      <c r="H167" s="66">
        <f t="shared" si="5"/>
        <v>663.1</v>
      </c>
      <c r="K167" s="57"/>
    </row>
    <row r="168" spans="1:16" x14ac:dyDescent="0.25">
      <c r="A168" s="31">
        <v>7</v>
      </c>
      <c r="B168" s="18" t="s">
        <v>64</v>
      </c>
      <c r="C168" s="19" t="s">
        <v>19</v>
      </c>
      <c r="D168" s="19">
        <f t="shared" si="4"/>
        <v>0.02</v>
      </c>
      <c r="E168" s="20">
        <v>0.08</v>
      </c>
      <c r="F168" s="66">
        <v>1423.69</v>
      </c>
      <c r="G168" s="21">
        <v>5</v>
      </c>
      <c r="H168" s="66">
        <f t="shared" si="5"/>
        <v>142.37</v>
      </c>
      <c r="K168" s="57"/>
    </row>
    <row r="169" spans="1:16" s="159" customFormat="1" ht="15" customHeight="1" x14ac:dyDescent="0.25">
      <c r="A169" s="158"/>
      <c r="B169" s="85" t="s">
        <v>65</v>
      </c>
      <c r="C169" s="30" t="s">
        <v>36</v>
      </c>
      <c r="D169" s="30">
        <f t="shared" si="4"/>
        <v>31.9</v>
      </c>
      <c r="E169" s="29">
        <v>110.14</v>
      </c>
      <c r="F169" s="68">
        <v>6</v>
      </c>
      <c r="G169" s="150">
        <v>1</v>
      </c>
      <c r="H169" s="68">
        <f t="shared" si="5"/>
        <v>191.4</v>
      </c>
      <c r="I169" s="160"/>
      <c r="J169" s="161"/>
      <c r="K169" s="161"/>
      <c r="L169" s="161"/>
      <c r="M169" s="161"/>
      <c r="N169" s="161"/>
      <c r="O169" s="161"/>
      <c r="P169" s="161"/>
    </row>
    <row r="170" spans="1:16" x14ac:dyDescent="0.25">
      <c r="A170" s="31"/>
      <c r="B170" s="18" t="s">
        <v>66</v>
      </c>
      <c r="C170" s="30" t="s">
        <v>44</v>
      </c>
      <c r="D170" s="30">
        <f t="shared" si="4"/>
        <v>22.33</v>
      </c>
      <c r="E170" s="29">
        <v>77.099999999999994</v>
      </c>
      <c r="F170" s="68">
        <v>0</v>
      </c>
      <c r="G170" s="150">
        <v>0</v>
      </c>
      <c r="H170" s="68">
        <f t="shared" si="5"/>
        <v>0</v>
      </c>
      <c r="I170" s="162"/>
      <c r="J170" s="161"/>
      <c r="K170" s="161"/>
      <c r="L170" s="161"/>
      <c r="M170" s="161"/>
      <c r="N170" s="161"/>
      <c r="O170" s="161"/>
      <c r="P170" s="161"/>
    </row>
    <row r="171" spans="1:16" x14ac:dyDescent="0.25">
      <c r="A171" s="31"/>
      <c r="B171" s="18" t="s">
        <v>67</v>
      </c>
      <c r="C171" s="19" t="s">
        <v>36</v>
      </c>
      <c r="D171" s="19">
        <f t="shared" si="4"/>
        <v>6.38</v>
      </c>
      <c r="E171" s="20">
        <v>22.03</v>
      </c>
      <c r="F171" s="66">
        <v>0</v>
      </c>
      <c r="G171" s="21">
        <v>0</v>
      </c>
      <c r="H171" s="66">
        <f t="shared" si="5"/>
        <v>0</v>
      </c>
      <c r="I171" s="162"/>
      <c r="J171" s="161"/>
      <c r="K171" s="161"/>
      <c r="L171" s="161"/>
      <c r="M171" s="161"/>
      <c r="N171" s="161"/>
      <c r="O171" s="161"/>
      <c r="P171" s="161"/>
    </row>
    <row r="172" spans="1:16" x14ac:dyDescent="0.25">
      <c r="A172" s="31">
        <v>8</v>
      </c>
      <c r="B172" s="18" t="s">
        <v>68</v>
      </c>
      <c r="C172" s="19" t="s">
        <v>19</v>
      </c>
      <c r="D172" s="19">
        <f t="shared" si="4"/>
        <v>1.67</v>
      </c>
      <c r="E172" s="20">
        <v>5.75</v>
      </c>
      <c r="F172" s="66">
        <v>95.83</v>
      </c>
      <c r="G172" s="21">
        <v>5</v>
      </c>
      <c r="H172" s="66">
        <f t="shared" si="5"/>
        <v>800.18</v>
      </c>
      <c r="I172" s="162"/>
      <c r="J172" s="161"/>
      <c r="K172" s="161"/>
      <c r="L172" s="161"/>
      <c r="M172" s="161"/>
      <c r="N172" s="161"/>
      <c r="O172" s="161"/>
      <c r="P172" s="161"/>
    </row>
    <row r="173" spans="1:16" ht="15.75" x14ac:dyDescent="0.25">
      <c r="A173" s="31">
        <v>9</v>
      </c>
      <c r="B173" s="18" t="s">
        <v>69</v>
      </c>
      <c r="C173" s="19" t="s">
        <v>82</v>
      </c>
      <c r="D173" s="19">
        <f t="shared" si="4"/>
        <v>2.17</v>
      </c>
      <c r="E173" s="20">
        <v>7.48</v>
      </c>
      <c r="F173" s="66">
        <f>F174+F175+F176+F177+F178+F179</f>
        <v>73.41</v>
      </c>
      <c r="G173" s="21">
        <v>9</v>
      </c>
      <c r="H173" s="66">
        <f t="shared" si="5"/>
        <v>1433.7</v>
      </c>
      <c r="I173" s="162"/>
      <c r="J173" s="161"/>
      <c r="K173" s="161"/>
      <c r="L173" s="161"/>
      <c r="M173" s="161"/>
      <c r="N173" s="161"/>
      <c r="O173" s="161"/>
      <c r="P173" s="161"/>
    </row>
    <row r="174" spans="1:16" ht="15.75" x14ac:dyDescent="0.25">
      <c r="A174" s="31"/>
      <c r="B174" s="22" t="s">
        <v>127</v>
      </c>
      <c r="C174" s="23" t="s">
        <v>83</v>
      </c>
      <c r="D174" s="149">
        <f t="shared" si="4"/>
        <v>2.17</v>
      </c>
      <c r="E174" s="24">
        <v>7.48</v>
      </c>
      <c r="F174" s="67">
        <v>11.9</v>
      </c>
      <c r="G174" s="25">
        <v>9</v>
      </c>
      <c r="H174" s="140">
        <f t="shared" si="5"/>
        <v>232.41</v>
      </c>
      <c r="K174" s="57"/>
    </row>
    <row r="175" spans="1:16" ht="15.75" x14ac:dyDescent="0.25">
      <c r="A175" s="31"/>
      <c r="B175" s="22" t="s">
        <v>11</v>
      </c>
      <c r="C175" s="23" t="s">
        <v>83</v>
      </c>
      <c r="D175" s="149">
        <f t="shared" si="4"/>
        <v>2.17</v>
      </c>
      <c r="E175" s="24">
        <v>7.48</v>
      </c>
      <c r="F175" s="67">
        <v>24.57</v>
      </c>
      <c r="G175" s="25">
        <v>9</v>
      </c>
      <c r="H175" s="140">
        <f t="shared" si="5"/>
        <v>479.85</v>
      </c>
      <c r="K175" s="57"/>
    </row>
    <row r="176" spans="1:16" ht="15.75" x14ac:dyDescent="0.25">
      <c r="A176" s="31"/>
      <c r="B176" s="22" t="s">
        <v>128</v>
      </c>
      <c r="C176" s="23" t="s">
        <v>83</v>
      </c>
      <c r="D176" s="149">
        <f t="shared" si="4"/>
        <v>2.17</v>
      </c>
      <c r="E176" s="24">
        <v>7.48</v>
      </c>
      <c r="F176" s="67">
        <v>6.05</v>
      </c>
      <c r="G176" s="25">
        <v>9</v>
      </c>
      <c r="H176" s="140">
        <f t="shared" si="5"/>
        <v>118.16</v>
      </c>
      <c r="K176" s="57"/>
    </row>
    <row r="177" spans="1:11" ht="15.75" x14ac:dyDescent="0.25">
      <c r="A177" s="31"/>
      <c r="B177" s="22" t="s">
        <v>129</v>
      </c>
      <c r="C177" s="23" t="s">
        <v>83</v>
      </c>
      <c r="D177" s="149">
        <f t="shared" si="4"/>
        <v>2.17</v>
      </c>
      <c r="E177" s="24">
        <v>7.48</v>
      </c>
      <c r="F177" s="67">
        <v>17.72</v>
      </c>
      <c r="G177" s="25">
        <v>9</v>
      </c>
      <c r="H177" s="140">
        <f t="shared" si="5"/>
        <v>346.07</v>
      </c>
      <c r="K177" s="57"/>
    </row>
    <row r="178" spans="1:11" ht="15.75" x14ac:dyDescent="0.25">
      <c r="A178" s="31"/>
      <c r="B178" s="22" t="s">
        <v>136</v>
      </c>
      <c r="C178" s="23" t="s">
        <v>83</v>
      </c>
      <c r="D178" s="149">
        <f t="shared" si="4"/>
        <v>2.17</v>
      </c>
      <c r="E178" s="24">
        <v>7.48</v>
      </c>
      <c r="F178" s="67">
        <v>0.14000000000000001</v>
      </c>
      <c r="G178" s="25">
        <v>9</v>
      </c>
      <c r="H178" s="140">
        <f t="shared" si="5"/>
        <v>2.73</v>
      </c>
      <c r="K178" s="57"/>
    </row>
    <row r="179" spans="1:11" ht="15.75" x14ac:dyDescent="0.25">
      <c r="A179" s="31"/>
      <c r="B179" s="22" t="s">
        <v>130</v>
      </c>
      <c r="C179" s="23" t="s">
        <v>83</v>
      </c>
      <c r="D179" s="149">
        <f t="shared" si="4"/>
        <v>2.17</v>
      </c>
      <c r="E179" s="24">
        <v>7.48</v>
      </c>
      <c r="F179" s="67">
        <v>13.03</v>
      </c>
      <c r="G179" s="25">
        <v>9</v>
      </c>
      <c r="H179" s="140">
        <f t="shared" si="5"/>
        <v>254.48</v>
      </c>
      <c r="J179" s="97"/>
      <c r="K179" s="57"/>
    </row>
    <row r="180" spans="1:11" ht="15.75" x14ac:dyDescent="0.25">
      <c r="A180" s="31"/>
      <c r="B180" s="22" t="s">
        <v>7</v>
      </c>
      <c r="C180" s="23" t="s">
        <v>83</v>
      </c>
      <c r="D180" s="149">
        <f t="shared" si="4"/>
        <v>2.17</v>
      </c>
      <c r="E180" s="24">
        <v>7.48</v>
      </c>
      <c r="F180" s="67">
        <v>73.41</v>
      </c>
      <c r="G180" s="25">
        <v>9</v>
      </c>
      <c r="H180" s="140">
        <f t="shared" si="5"/>
        <v>1433.7</v>
      </c>
      <c r="J180" s="98"/>
      <c r="K180" s="57"/>
    </row>
    <row r="181" spans="1:11" ht="25.5" x14ac:dyDescent="0.25">
      <c r="A181" s="31"/>
      <c r="B181" s="18" t="s">
        <v>70</v>
      </c>
      <c r="C181" s="19" t="s">
        <v>82</v>
      </c>
      <c r="D181" s="19">
        <f t="shared" si="4"/>
        <v>0.03</v>
      </c>
      <c r="E181" s="20">
        <v>0.11</v>
      </c>
      <c r="F181" s="66">
        <v>73.41</v>
      </c>
      <c r="G181" s="21">
        <v>13</v>
      </c>
      <c r="H181" s="66">
        <f t="shared" si="5"/>
        <v>28.63</v>
      </c>
      <c r="K181" s="57"/>
    </row>
    <row r="182" spans="1:11" ht="25.5" x14ac:dyDescent="0.25">
      <c r="A182" s="31"/>
      <c r="B182" s="18" t="s">
        <v>71</v>
      </c>
      <c r="C182" s="19" t="s">
        <v>82</v>
      </c>
      <c r="D182" s="19">
        <f t="shared" si="4"/>
        <v>0.02</v>
      </c>
      <c r="E182" s="20">
        <v>0.08</v>
      </c>
      <c r="F182" s="66">
        <v>26094.777999999998</v>
      </c>
      <c r="G182" s="21">
        <v>9</v>
      </c>
      <c r="H182" s="66">
        <f t="shared" si="5"/>
        <v>4697.0600000000004</v>
      </c>
      <c r="K182" s="57"/>
    </row>
    <row r="183" spans="1:11" ht="25.5" x14ac:dyDescent="0.25">
      <c r="A183" s="31"/>
      <c r="B183" s="18" t="s">
        <v>117</v>
      </c>
      <c r="C183" s="19" t="s">
        <v>82</v>
      </c>
      <c r="D183" s="19">
        <f t="shared" si="4"/>
        <v>0.02</v>
      </c>
      <c r="E183" s="20">
        <v>0.08</v>
      </c>
      <c r="F183" s="66">
        <v>3333.51</v>
      </c>
      <c r="G183" s="21">
        <v>3</v>
      </c>
      <c r="H183" s="66">
        <f t="shared" si="5"/>
        <v>200.01</v>
      </c>
      <c r="K183" s="57"/>
    </row>
    <row r="184" spans="1:11" ht="15.75" x14ac:dyDescent="0.25">
      <c r="A184" s="31" t="s">
        <v>72</v>
      </c>
      <c r="B184" s="18" t="s">
        <v>75</v>
      </c>
      <c r="C184" s="82" t="s">
        <v>85</v>
      </c>
      <c r="D184" s="19">
        <f t="shared" si="4"/>
        <v>1.31</v>
      </c>
      <c r="E184" s="20">
        <v>4.54</v>
      </c>
      <c r="F184" s="66">
        <v>46535.63</v>
      </c>
      <c r="G184" s="21">
        <v>0</v>
      </c>
      <c r="H184" s="66">
        <f t="shared" si="5"/>
        <v>0</v>
      </c>
      <c r="I184" s="134"/>
      <c r="J184" s="96" t="s">
        <v>131</v>
      </c>
      <c r="K184" s="57"/>
    </row>
    <row r="185" spans="1:11" x14ac:dyDescent="0.25">
      <c r="A185" s="31">
        <v>1</v>
      </c>
      <c r="B185" s="18" t="s">
        <v>76</v>
      </c>
      <c r="C185" s="83" t="s">
        <v>48</v>
      </c>
      <c r="D185" s="19">
        <f t="shared" si="4"/>
        <v>2.82</v>
      </c>
      <c r="E185" s="20">
        <v>9.74</v>
      </c>
      <c r="F185" s="66">
        <v>88.5</v>
      </c>
      <c r="G185" s="21">
        <v>0</v>
      </c>
      <c r="H185" s="66">
        <f t="shared" si="5"/>
        <v>0</v>
      </c>
      <c r="I185" s="134"/>
      <c r="J185" s="96" t="s">
        <v>131</v>
      </c>
      <c r="K185" s="57"/>
    </row>
    <row r="186" spans="1:11" x14ac:dyDescent="0.25">
      <c r="A186" s="31">
        <v>2</v>
      </c>
      <c r="B186" s="18" t="s">
        <v>135</v>
      </c>
      <c r="C186" s="83" t="s">
        <v>74</v>
      </c>
      <c r="D186" s="19">
        <f t="shared" si="4"/>
        <v>22.33</v>
      </c>
      <c r="E186" s="20">
        <v>77.099999999999994</v>
      </c>
      <c r="F186" s="66">
        <v>30</v>
      </c>
      <c r="G186" s="21">
        <v>0</v>
      </c>
      <c r="H186" s="66">
        <f t="shared" si="5"/>
        <v>0</v>
      </c>
      <c r="I186" s="134"/>
      <c r="J186" s="96" t="s">
        <v>131</v>
      </c>
      <c r="K186" s="57"/>
    </row>
    <row r="187" spans="1:11" ht="14.25" customHeight="1" x14ac:dyDescent="0.25">
      <c r="A187" s="31" t="s">
        <v>73</v>
      </c>
      <c r="B187" s="18" t="s">
        <v>134</v>
      </c>
      <c r="C187" s="30" t="s">
        <v>44</v>
      </c>
      <c r="D187" s="30">
        <f t="shared" si="4"/>
        <v>22.33</v>
      </c>
      <c r="E187" s="29">
        <v>77.099999999999994</v>
      </c>
      <c r="F187" s="68">
        <v>0</v>
      </c>
      <c r="G187" s="150">
        <v>0</v>
      </c>
      <c r="H187" s="68">
        <f t="shared" si="5"/>
        <v>0</v>
      </c>
      <c r="I187" s="134"/>
      <c r="J187" s="96" t="s">
        <v>131</v>
      </c>
      <c r="K187" s="57"/>
    </row>
    <row r="188" spans="1:11" ht="14.25" customHeight="1" x14ac:dyDescent="0.25">
      <c r="A188" s="107" t="s">
        <v>120</v>
      </c>
      <c r="B188" s="108" t="s">
        <v>93</v>
      </c>
      <c r="C188" s="114"/>
      <c r="D188" s="114"/>
      <c r="E188" s="112"/>
      <c r="F188" s="113"/>
      <c r="G188" s="151"/>
      <c r="H188" s="113"/>
      <c r="I188" s="129"/>
      <c r="J188" s="12"/>
      <c r="K188" s="57"/>
    </row>
    <row r="189" spans="1:11" ht="16.5" hidden="1" customHeight="1" x14ac:dyDescent="0.25">
      <c r="A189" s="31">
        <v>1</v>
      </c>
      <c r="B189" s="22" t="s">
        <v>89</v>
      </c>
      <c r="C189" s="23" t="s">
        <v>36</v>
      </c>
      <c r="D189" s="23"/>
      <c r="E189" s="24">
        <v>379.8</v>
      </c>
      <c r="F189" s="74">
        <v>0</v>
      </c>
      <c r="G189" s="80">
        <v>0</v>
      </c>
      <c r="H189" s="66">
        <f>ROUND((E189*F189*G189),2)</f>
        <v>0</v>
      </c>
      <c r="I189" s="129"/>
      <c r="J189" s="12"/>
      <c r="K189" s="57"/>
    </row>
    <row r="190" spans="1:11" ht="18" hidden="1" customHeight="1" x14ac:dyDescent="0.25">
      <c r="A190" s="31">
        <v>2</v>
      </c>
      <c r="B190" s="22" t="s">
        <v>90</v>
      </c>
      <c r="C190" s="23" t="s">
        <v>91</v>
      </c>
      <c r="D190" s="23"/>
      <c r="E190" s="24">
        <v>159.58000000000001</v>
      </c>
      <c r="F190" s="74">
        <v>0</v>
      </c>
      <c r="G190" s="80">
        <v>0</v>
      </c>
      <c r="H190" s="66">
        <f t="shared" ref="H190:H195" si="6">ROUND((E190*F190*G190),2)</f>
        <v>0</v>
      </c>
      <c r="I190" s="129"/>
      <c r="J190" s="12"/>
      <c r="K190" s="57"/>
    </row>
    <row r="191" spans="1:11" ht="18" hidden="1" customHeight="1" x14ac:dyDescent="0.25">
      <c r="A191" s="31">
        <v>3</v>
      </c>
      <c r="B191" s="22" t="s">
        <v>114</v>
      </c>
      <c r="C191" s="23" t="s">
        <v>36</v>
      </c>
      <c r="D191" s="23"/>
      <c r="E191" s="24">
        <v>4.22</v>
      </c>
      <c r="F191" s="79">
        <v>0</v>
      </c>
      <c r="G191" s="80">
        <v>0</v>
      </c>
      <c r="H191" s="66">
        <f t="shared" si="6"/>
        <v>0</v>
      </c>
      <c r="I191" s="129"/>
      <c r="J191" s="12"/>
      <c r="K191" s="57"/>
    </row>
    <row r="192" spans="1:11" ht="18" hidden="1" customHeight="1" x14ac:dyDescent="0.25">
      <c r="A192" s="31">
        <v>4</v>
      </c>
      <c r="B192" s="22" t="s">
        <v>92</v>
      </c>
      <c r="C192" s="23" t="s">
        <v>36</v>
      </c>
      <c r="D192" s="23"/>
      <c r="E192" s="24">
        <v>2.64</v>
      </c>
      <c r="F192" s="79">
        <v>0</v>
      </c>
      <c r="G192" s="80">
        <v>0</v>
      </c>
      <c r="H192" s="66">
        <f t="shared" si="6"/>
        <v>0</v>
      </c>
      <c r="I192" s="129"/>
      <c r="J192" s="12"/>
      <c r="K192" s="57"/>
    </row>
    <row r="193" spans="1:13" ht="18" hidden="1" customHeight="1" x14ac:dyDescent="0.25">
      <c r="A193" s="31">
        <v>5</v>
      </c>
      <c r="B193" s="22" t="s">
        <v>115</v>
      </c>
      <c r="C193" s="23" t="s">
        <v>36</v>
      </c>
      <c r="D193" s="23"/>
      <c r="E193" s="24">
        <v>1.06</v>
      </c>
      <c r="F193" s="79">
        <v>0</v>
      </c>
      <c r="G193" s="80">
        <v>0</v>
      </c>
      <c r="H193" s="66">
        <f t="shared" si="6"/>
        <v>0</v>
      </c>
      <c r="I193" s="129"/>
      <c r="J193" s="12"/>
      <c r="K193" s="57"/>
    </row>
    <row r="194" spans="1:13" ht="18" hidden="1" customHeight="1" x14ac:dyDescent="0.25">
      <c r="A194" s="31">
        <v>6</v>
      </c>
      <c r="B194" s="22" t="s">
        <v>93</v>
      </c>
      <c r="C194" s="23" t="s">
        <v>19</v>
      </c>
      <c r="D194" s="23"/>
      <c r="E194" s="24">
        <v>400.69</v>
      </c>
      <c r="F194" s="79">
        <v>20.39</v>
      </c>
      <c r="G194" s="80">
        <v>0</v>
      </c>
      <c r="H194" s="66">
        <f t="shared" si="6"/>
        <v>0</v>
      </c>
      <c r="I194" s="129"/>
      <c r="J194" s="12"/>
      <c r="K194" s="57"/>
    </row>
    <row r="195" spans="1:13" ht="18" hidden="1" customHeight="1" x14ac:dyDescent="0.25">
      <c r="A195" s="31">
        <v>7</v>
      </c>
      <c r="B195" s="22" t="s">
        <v>94</v>
      </c>
      <c r="C195" s="23" t="s">
        <v>36</v>
      </c>
      <c r="D195" s="23"/>
      <c r="E195" s="24">
        <v>126.6</v>
      </c>
      <c r="F195" s="79">
        <v>0</v>
      </c>
      <c r="G195" s="80">
        <v>0</v>
      </c>
      <c r="H195" s="66">
        <f t="shared" si="6"/>
        <v>0</v>
      </c>
      <c r="I195" s="129"/>
      <c r="J195" s="12"/>
      <c r="K195" s="57"/>
    </row>
    <row r="196" spans="1:13" ht="16.5" customHeight="1" x14ac:dyDescent="0.25">
      <c r="A196" s="107" t="s">
        <v>121</v>
      </c>
      <c r="B196" s="111" t="s">
        <v>116</v>
      </c>
      <c r="C196" s="109"/>
      <c r="D196" s="109"/>
      <c r="E196" s="112"/>
      <c r="F196" s="113"/>
      <c r="G196" s="114"/>
      <c r="H196" s="110"/>
      <c r="I196" s="129"/>
      <c r="J196" s="12"/>
      <c r="K196" s="57"/>
    </row>
    <row r="197" spans="1:13" ht="18" hidden="1" customHeight="1" x14ac:dyDescent="0.25">
      <c r="A197" s="31">
        <v>1</v>
      </c>
      <c r="B197" s="78" t="s">
        <v>95</v>
      </c>
      <c r="C197" s="75" t="s">
        <v>124</v>
      </c>
      <c r="D197" s="75"/>
      <c r="E197" s="79">
        <v>1.84</v>
      </c>
      <c r="F197" s="74">
        <v>17383.82</v>
      </c>
      <c r="G197" s="80">
        <v>0</v>
      </c>
      <c r="H197" s="66">
        <f>ROUND((E197*F197*G197),2)</f>
        <v>0</v>
      </c>
      <c r="I197" s="129"/>
      <c r="J197" s="12"/>
      <c r="K197" s="57"/>
      <c r="L197" s="34"/>
      <c r="M197" s="34"/>
    </row>
    <row r="198" spans="1:13" ht="18" hidden="1" customHeight="1" x14ac:dyDescent="0.25">
      <c r="A198" s="31">
        <v>2</v>
      </c>
      <c r="B198" s="78" t="s">
        <v>96</v>
      </c>
      <c r="C198" s="75" t="s">
        <v>124</v>
      </c>
      <c r="D198" s="75"/>
      <c r="E198" s="79">
        <v>1.84</v>
      </c>
      <c r="F198" s="74">
        <v>2994.37</v>
      </c>
      <c r="G198" s="80">
        <v>0</v>
      </c>
      <c r="H198" s="66">
        <f t="shared" ref="H198:H219" si="7">ROUND((E198*F198*G198),2)</f>
        <v>0</v>
      </c>
      <c r="I198" s="129"/>
      <c r="J198" s="12"/>
      <c r="L198" s="34"/>
      <c r="M198" s="34"/>
    </row>
    <row r="199" spans="1:13" ht="18" hidden="1" customHeight="1" x14ac:dyDescent="0.25">
      <c r="A199" s="31">
        <v>3</v>
      </c>
      <c r="B199" s="78" t="s">
        <v>97</v>
      </c>
      <c r="C199" s="75" t="s">
        <v>124</v>
      </c>
      <c r="D199" s="75"/>
      <c r="E199" s="79">
        <v>0.64</v>
      </c>
      <c r="F199" s="74">
        <f>F197+F198</f>
        <v>20378.189999999999</v>
      </c>
      <c r="G199" s="75">
        <v>0</v>
      </c>
      <c r="H199" s="66">
        <f t="shared" si="7"/>
        <v>0</v>
      </c>
      <c r="I199" s="129"/>
      <c r="J199" s="12"/>
    </row>
    <row r="200" spans="1:13" ht="18" hidden="1" customHeight="1" x14ac:dyDescent="0.25">
      <c r="A200" s="31">
        <v>4</v>
      </c>
      <c r="B200" s="78" t="s">
        <v>98</v>
      </c>
      <c r="C200" s="75" t="s">
        <v>124</v>
      </c>
      <c r="D200" s="75"/>
      <c r="E200" s="79">
        <v>1.84</v>
      </c>
      <c r="F200" s="74">
        <v>26157.439999999999</v>
      </c>
      <c r="G200" s="80">
        <v>0</v>
      </c>
      <c r="H200" s="66">
        <f t="shared" si="7"/>
        <v>0</v>
      </c>
      <c r="I200" s="129"/>
      <c r="J200" s="12"/>
    </row>
    <row r="201" spans="1:13" ht="18" hidden="1" customHeight="1" x14ac:dyDescent="0.25">
      <c r="A201" s="31">
        <v>5</v>
      </c>
      <c r="B201" s="78" t="s">
        <v>97</v>
      </c>
      <c r="C201" s="75" t="s">
        <v>124</v>
      </c>
      <c r="D201" s="75"/>
      <c r="E201" s="79">
        <v>0.64</v>
      </c>
      <c r="F201" s="74">
        <v>26157.439999999999</v>
      </c>
      <c r="G201" s="80">
        <v>0</v>
      </c>
      <c r="H201" s="66">
        <f t="shared" si="7"/>
        <v>0</v>
      </c>
      <c r="I201" s="129"/>
      <c r="J201" s="12"/>
    </row>
    <row r="202" spans="1:13" ht="18" hidden="1" customHeight="1" x14ac:dyDescent="0.25">
      <c r="A202" s="31">
        <v>6</v>
      </c>
      <c r="B202" s="78" t="s">
        <v>99</v>
      </c>
      <c r="C202" s="75" t="s">
        <v>124</v>
      </c>
      <c r="D202" s="75"/>
      <c r="E202" s="79">
        <v>1.68</v>
      </c>
      <c r="F202" s="74">
        <v>0</v>
      </c>
      <c r="G202" s="80">
        <v>0</v>
      </c>
      <c r="H202" s="66">
        <f t="shared" si="7"/>
        <v>0</v>
      </c>
      <c r="I202" s="129"/>
      <c r="J202" s="12"/>
      <c r="K202" s="34"/>
      <c r="L202" s="34"/>
    </row>
    <row r="203" spans="1:13" ht="18" hidden="1" customHeight="1" x14ac:dyDescent="0.25">
      <c r="A203" s="31">
        <v>7</v>
      </c>
      <c r="B203" s="22" t="s">
        <v>125</v>
      </c>
      <c r="C203" s="75" t="s">
        <v>124</v>
      </c>
      <c r="D203" s="75"/>
      <c r="E203" s="79">
        <v>0.71</v>
      </c>
      <c r="F203" s="74">
        <v>0</v>
      </c>
      <c r="G203" s="80">
        <v>0</v>
      </c>
      <c r="H203" s="66">
        <f t="shared" si="7"/>
        <v>0</v>
      </c>
      <c r="I203" s="129"/>
      <c r="J203" s="12"/>
    </row>
    <row r="204" spans="1:13" ht="18" hidden="1" customHeight="1" x14ac:dyDescent="0.25">
      <c r="A204" s="31">
        <v>8</v>
      </c>
      <c r="B204" s="78" t="s">
        <v>100</v>
      </c>
      <c r="C204" s="75" t="s">
        <v>124</v>
      </c>
      <c r="D204" s="75"/>
      <c r="E204" s="79">
        <v>1.68</v>
      </c>
      <c r="F204" s="74">
        <v>0</v>
      </c>
      <c r="G204" s="80">
        <v>0</v>
      </c>
      <c r="H204" s="66">
        <f t="shared" si="7"/>
        <v>0</v>
      </c>
      <c r="I204" s="129"/>
      <c r="J204" s="12"/>
    </row>
    <row r="205" spans="1:13" ht="18" hidden="1" customHeight="1" x14ac:dyDescent="0.25">
      <c r="A205" s="31">
        <v>9</v>
      </c>
      <c r="B205" s="22" t="s">
        <v>125</v>
      </c>
      <c r="C205" s="75" t="s">
        <v>124</v>
      </c>
      <c r="D205" s="75"/>
      <c r="E205" s="79">
        <v>0.71</v>
      </c>
      <c r="F205" s="74">
        <v>0</v>
      </c>
      <c r="G205" s="80">
        <v>0</v>
      </c>
      <c r="H205" s="66">
        <f t="shared" si="7"/>
        <v>0</v>
      </c>
      <c r="I205" s="129"/>
      <c r="J205" s="12"/>
    </row>
    <row r="206" spans="1:13" ht="18" hidden="1" customHeight="1" x14ac:dyDescent="0.25">
      <c r="A206" s="31">
        <v>10</v>
      </c>
      <c r="B206" s="78" t="s">
        <v>103</v>
      </c>
      <c r="C206" s="75" t="s">
        <v>124</v>
      </c>
      <c r="D206" s="75"/>
      <c r="E206" s="79">
        <v>1.84</v>
      </c>
      <c r="F206" s="74">
        <v>3333.51</v>
      </c>
      <c r="G206" s="80">
        <v>0</v>
      </c>
      <c r="H206" s="66">
        <f t="shared" si="7"/>
        <v>0</v>
      </c>
      <c r="I206" s="129"/>
      <c r="J206" s="12"/>
    </row>
    <row r="207" spans="1:13" ht="18" hidden="1" customHeight="1" x14ac:dyDescent="0.25">
      <c r="A207" s="31">
        <v>11</v>
      </c>
      <c r="B207" s="78" t="s">
        <v>97</v>
      </c>
      <c r="C207" s="75" t="s">
        <v>124</v>
      </c>
      <c r="D207" s="75"/>
      <c r="E207" s="79">
        <v>0.64</v>
      </c>
      <c r="F207" s="74">
        <v>3333.51</v>
      </c>
      <c r="G207" s="80">
        <v>0</v>
      </c>
      <c r="H207" s="66">
        <f t="shared" si="7"/>
        <v>0</v>
      </c>
      <c r="I207" s="129"/>
      <c r="J207" s="12"/>
    </row>
    <row r="208" spans="1:13" ht="18" hidden="1" customHeight="1" x14ac:dyDescent="0.25">
      <c r="A208" s="31">
        <v>12</v>
      </c>
      <c r="B208" s="78" t="s">
        <v>101</v>
      </c>
      <c r="C208" s="75" t="s">
        <v>48</v>
      </c>
      <c r="D208" s="75"/>
      <c r="E208" s="79">
        <v>9.33</v>
      </c>
      <c r="F208" s="74">
        <v>0</v>
      </c>
      <c r="G208" s="80">
        <v>0</v>
      </c>
      <c r="H208" s="66">
        <f t="shared" si="7"/>
        <v>0</v>
      </c>
      <c r="I208" s="129"/>
      <c r="J208" s="12"/>
    </row>
    <row r="209" spans="1:13" ht="18" hidden="1" customHeight="1" x14ac:dyDescent="0.25">
      <c r="A209" s="31">
        <v>13</v>
      </c>
      <c r="B209" s="78" t="s">
        <v>102</v>
      </c>
      <c r="C209" s="75" t="s">
        <v>74</v>
      </c>
      <c r="D209" s="75"/>
      <c r="E209" s="79">
        <v>73.849999999999994</v>
      </c>
      <c r="F209" s="74">
        <v>0</v>
      </c>
      <c r="G209" s="80">
        <v>0</v>
      </c>
      <c r="H209" s="66">
        <f t="shared" si="7"/>
        <v>0</v>
      </c>
      <c r="I209" s="129"/>
      <c r="J209" s="12"/>
    </row>
    <row r="210" spans="1:13" ht="18" hidden="1" customHeight="1" x14ac:dyDescent="0.25">
      <c r="A210" s="31">
        <v>14</v>
      </c>
      <c r="B210" s="22" t="s">
        <v>104</v>
      </c>
      <c r="C210" s="23" t="s">
        <v>83</v>
      </c>
      <c r="D210" s="23"/>
      <c r="E210" s="24">
        <v>10.94</v>
      </c>
      <c r="F210" s="67">
        <v>0</v>
      </c>
      <c r="G210" s="25">
        <v>0</v>
      </c>
      <c r="H210" s="66">
        <f t="shared" si="7"/>
        <v>0</v>
      </c>
      <c r="I210" s="129"/>
      <c r="J210" s="12"/>
    </row>
    <row r="211" spans="1:13" ht="18" hidden="1" customHeight="1" x14ac:dyDescent="0.25">
      <c r="A211" s="31">
        <v>15</v>
      </c>
      <c r="B211" s="22" t="s">
        <v>105</v>
      </c>
      <c r="C211" s="23" t="s">
        <v>91</v>
      </c>
      <c r="D211" s="23"/>
      <c r="E211" s="24">
        <v>10.06</v>
      </c>
      <c r="F211" s="67">
        <v>0</v>
      </c>
      <c r="G211" s="25">
        <v>0</v>
      </c>
      <c r="H211" s="66">
        <f t="shared" si="7"/>
        <v>0</v>
      </c>
      <c r="I211" s="129"/>
      <c r="J211" s="12"/>
    </row>
    <row r="212" spans="1:13" ht="18" hidden="1" customHeight="1" x14ac:dyDescent="0.25">
      <c r="A212" s="31">
        <v>16</v>
      </c>
      <c r="B212" s="22" t="s">
        <v>106</v>
      </c>
      <c r="C212" s="23" t="s">
        <v>83</v>
      </c>
      <c r="D212" s="23"/>
      <c r="E212" s="24">
        <v>16.600000000000001</v>
      </c>
      <c r="F212" s="67">
        <v>0</v>
      </c>
      <c r="G212" s="25">
        <v>0</v>
      </c>
      <c r="H212" s="66">
        <f t="shared" si="7"/>
        <v>0</v>
      </c>
      <c r="I212" s="129"/>
      <c r="J212" s="12"/>
    </row>
    <row r="213" spans="1:13" ht="18" hidden="1" customHeight="1" x14ac:dyDescent="0.25">
      <c r="A213" s="31">
        <v>17</v>
      </c>
      <c r="B213" s="22" t="s">
        <v>107</v>
      </c>
      <c r="C213" s="23" t="s">
        <v>83</v>
      </c>
      <c r="D213" s="23"/>
      <c r="E213" s="24">
        <v>4.82</v>
      </c>
      <c r="F213" s="67">
        <v>281.76</v>
      </c>
      <c r="G213" s="25">
        <v>0</v>
      </c>
      <c r="H213" s="66">
        <f t="shared" si="7"/>
        <v>0</v>
      </c>
      <c r="I213" s="129"/>
      <c r="J213" s="12"/>
    </row>
    <row r="214" spans="1:13" ht="18" hidden="1" customHeight="1" x14ac:dyDescent="0.25">
      <c r="A214" s="31">
        <v>18</v>
      </c>
      <c r="B214" s="22" t="s">
        <v>108</v>
      </c>
      <c r="C214" s="23" t="s">
        <v>83</v>
      </c>
      <c r="D214" s="23"/>
      <c r="E214" s="24">
        <v>107.61</v>
      </c>
      <c r="F214" s="67">
        <v>281.76</v>
      </c>
      <c r="G214" s="25">
        <v>0</v>
      </c>
      <c r="H214" s="66">
        <f t="shared" si="7"/>
        <v>0</v>
      </c>
      <c r="I214" s="129"/>
      <c r="J214" s="12"/>
    </row>
    <row r="215" spans="1:13" ht="18" hidden="1" customHeight="1" x14ac:dyDescent="0.25">
      <c r="A215" s="31">
        <v>19</v>
      </c>
      <c r="B215" s="22" t="s">
        <v>109</v>
      </c>
      <c r="C215" s="23" t="s">
        <v>19</v>
      </c>
      <c r="D215" s="23"/>
      <c r="E215" s="24">
        <v>11.3</v>
      </c>
      <c r="F215" s="67">
        <v>0</v>
      </c>
      <c r="G215" s="23">
        <v>0</v>
      </c>
      <c r="H215" s="66">
        <f t="shared" si="7"/>
        <v>0</v>
      </c>
      <c r="I215" s="129"/>
      <c r="J215" s="12"/>
      <c r="L215" s="34"/>
    </row>
    <row r="216" spans="1:13" ht="18" hidden="1" customHeight="1" x14ac:dyDescent="0.25">
      <c r="A216" s="31">
        <v>20</v>
      </c>
      <c r="B216" s="22" t="s">
        <v>110</v>
      </c>
      <c r="C216" s="23" t="s">
        <v>19</v>
      </c>
      <c r="D216" s="23"/>
      <c r="E216" s="24">
        <v>15.26</v>
      </c>
      <c r="F216" s="67">
        <v>0</v>
      </c>
      <c r="G216" s="23">
        <v>0</v>
      </c>
      <c r="H216" s="66">
        <f t="shared" si="7"/>
        <v>0</v>
      </c>
      <c r="I216" s="129"/>
      <c r="J216" s="12"/>
    </row>
    <row r="217" spans="1:13" ht="18" hidden="1" customHeight="1" x14ac:dyDescent="0.25">
      <c r="A217" s="31">
        <v>22</v>
      </c>
      <c r="B217" s="22" t="s">
        <v>111</v>
      </c>
      <c r="C217" s="23" t="s">
        <v>19</v>
      </c>
      <c r="D217" s="23"/>
      <c r="E217" s="24">
        <v>0.91</v>
      </c>
      <c r="F217" s="67">
        <v>0</v>
      </c>
      <c r="G217" s="23">
        <v>0</v>
      </c>
      <c r="H217" s="66">
        <f t="shared" si="7"/>
        <v>0</v>
      </c>
      <c r="I217" s="129"/>
      <c r="J217" s="12"/>
    </row>
    <row r="218" spans="1:13" ht="18" hidden="1" customHeight="1" x14ac:dyDescent="0.25">
      <c r="A218" s="31">
        <v>23</v>
      </c>
      <c r="B218" s="22" t="s">
        <v>112</v>
      </c>
      <c r="C218" s="23" t="s">
        <v>19</v>
      </c>
      <c r="D218" s="23"/>
      <c r="E218" s="24">
        <v>14.66</v>
      </c>
      <c r="F218" s="67">
        <v>0</v>
      </c>
      <c r="G218" s="23">
        <v>0</v>
      </c>
      <c r="H218" s="66">
        <f t="shared" si="7"/>
        <v>0</v>
      </c>
      <c r="I218" s="129"/>
      <c r="J218" s="12"/>
    </row>
    <row r="219" spans="1:13" ht="18" hidden="1" customHeight="1" x14ac:dyDescent="0.25">
      <c r="A219" s="31">
        <v>24</v>
      </c>
      <c r="B219" s="22" t="s">
        <v>113</v>
      </c>
      <c r="C219" s="23" t="s">
        <v>19</v>
      </c>
      <c r="D219" s="23"/>
      <c r="E219" s="24">
        <v>72.8</v>
      </c>
      <c r="F219" s="67">
        <v>0</v>
      </c>
      <c r="G219" s="23">
        <v>0</v>
      </c>
      <c r="H219" s="66">
        <f t="shared" si="7"/>
        <v>0</v>
      </c>
      <c r="I219" s="129"/>
      <c r="J219" s="12"/>
    </row>
    <row r="220" spans="1:13" ht="18" customHeight="1" x14ac:dyDescent="0.25">
      <c r="A220" s="60">
        <v>25</v>
      </c>
      <c r="B220" s="64" t="s">
        <v>119</v>
      </c>
      <c r="C220" s="61"/>
      <c r="D220" s="61"/>
      <c r="E220" s="62"/>
      <c r="F220" s="63"/>
      <c r="G220" s="63"/>
      <c r="H220" s="66"/>
      <c r="I220" s="129"/>
      <c r="J220" s="12"/>
      <c r="K220" s="3"/>
      <c r="L220" s="72"/>
      <c r="M220" s="3"/>
    </row>
    <row r="221" spans="1:13" x14ac:dyDescent="0.25">
      <c r="A221" s="60"/>
      <c r="B221" s="152" t="s">
        <v>49</v>
      </c>
      <c r="C221" s="149" t="s">
        <v>50</v>
      </c>
      <c r="D221" s="149">
        <f t="shared" ref="D221" si="8">+ROUND(E221/$E$24,2)</f>
        <v>0.75</v>
      </c>
      <c r="E221" s="153">
        <v>2.59</v>
      </c>
      <c r="F221" s="156">
        <v>231</v>
      </c>
      <c r="G221" s="154">
        <v>11</v>
      </c>
      <c r="H221" s="140">
        <f>ROUND((D221*F221*G221),2)*-0.1</f>
        <v>-190.57500000000002</v>
      </c>
      <c r="I221" s="137">
        <v>0.1</v>
      </c>
      <c r="J221" s="12"/>
      <c r="K221" s="3"/>
      <c r="L221" s="8"/>
      <c r="M221" s="3"/>
    </row>
    <row r="222" spans="1:13" x14ac:dyDescent="0.25">
      <c r="A222" s="60"/>
      <c r="B222" s="152" t="s">
        <v>55</v>
      </c>
      <c r="C222" s="149" t="s">
        <v>19</v>
      </c>
      <c r="D222" s="149">
        <v>0.75</v>
      </c>
      <c r="E222" s="153">
        <v>2.59</v>
      </c>
      <c r="F222" s="140">
        <v>4876.1900000000005</v>
      </c>
      <c r="G222" s="154">
        <v>9</v>
      </c>
      <c r="H222" s="140">
        <f>32914.28*-0.03</f>
        <v>-987.4283999999999</v>
      </c>
      <c r="I222" s="124">
        <v>0.03</v>
      </c>
      <c r="J222" s="12"/>
      <c r="K222" s="3"/>
      <c r="L222" s="8"/>
      <c r="M222" s="3"/>
    </row>
    <row r="223" spans="1:13" ht="25.5" x14ac:dyDescent="0.25">
      <c r="A223" s="60"/>
      <c r="B223" s="152" t="s">
        <v>71</v>
      </c>
      <c r="C223" s="149" t="s">
        <v>166</v>
      </c>
      <c r="D223" s="149">
        <f t="shared" ref="D223" si="9">+ROUND(E223/$E$24,2)</f>
        <v>0.02</v>
      </c>
      <c r="E223" s="153">
        <v>0.08</v>
      </c>
      <c r="F223" s="140">
        <v>26094.777999999998</v>
      </c>
      <c r="G223" s="154">
        <v>9</v>
      </c>
      <c r="H223" s="140">
        <f>ROUND((D223*F223*G223),2)*-0.05</f>
        <v>-234.85300000000004</v>
      </c>
      <c r="I223" s="124">
        <v>0.05</v>
      </c>
      <c r="J223" s="12"/>
      <c r="K223" s="3"/>
      <c r="L223" s="8"/>
      <c r="M223" s="3"/>
    </row>
    <row r="224" spans="1:13" x14ac:dyDescent="0.25">
      <c r="A224" s="60"/>
      <c r="B224" s="152" t="s">
        <v>88</v>
      </c>
      <c r="C224" s="149" t="s">
        <v>19</v>
      </c>
      <c r="D224" s="149">
        <v>0.54</v>
      </c>
      <c r="E224" s="153">
        <v>1.86</v>
      </c>
      <c r="F224" s="140">
        <v>4511.38</v>
      </c>
      <c r="G224" s="154">
        <v>4</v>
      </c>
      <c r="H224" s="140">
        <f>9744.58*-0.1</f>
        <v>-974.45800000000008</v>
      </c>
      <c r="I224" s="124">
        <v>0.1</v>
      </c>
      <c r="J224" s="12"/>
      <c r="K224" s="49"/>
      <c r="L224" s="8"/>
      <c r="M224" s="3"/>
    </row>
    <row r="225" spans="1:14" ht="25.5" x14ac:dyDescent="0.25">
      <c r="A225" s="60"/>
      <c r="B225" s="152" t="s">
        <v>62</v>
      </c>
      <c r="C225" s="149" t="s">
        <v>19</v>
      </c>
      <c r="D225" s="149">
        <v>0.72</v>
      </c>
      <c r="E225" s="153">
        <v>2.48</v>
      </c>
      <c r="F225" s="140">
        <v>1700.2600000000002</v>
      </c>
      <c r="G225" s="154">
        <v>4</v>
      </c>
      <c r="H225" s="140">
        <f>4896.75*-0.1</f>
        <v>-489.67500000000001</v>
      </c>
      <c r="I225" s="124">
        <v>0.1</v>
      </c>
      <c r="J225" s="12"/>
      <c r="K225" s="3"/>
      <c r="L225" s="8"/>
      <c r="M225" s="3"/>
    </row>
    <row r="226" spans="1:14" x14ac:dyDescent="0.25">
      <c r="A226" s="60"/>
      <c r="B226" s="152"/>
      <c r="C226" s="149"/>
      <c r="D226" s="149"/>
      <c r="E226" s="155"/>
      <c r="F226" s="156"/>
      <c r="G226" s="154"/>
      <c r="H226" s="140"/>
      <c r="I226" s="124"/>
      <c r="J226" s="12"/>
      <c r="K226" s="3"/>
      <c r="L226" s="8"/>
      <c r="M226" s="3"/>
    </row>
    <row r="227" spans="1:14" x14ac:dyDescent="0.25">
      <c r="A227" s="60"/>
      <c r="B227" s="152"/>
      <c r="C227" s="149"/>
      <c r="D227" s="149"/>
      <c r="E227" s="155"/>
      <c r="F227" s="156"/>
      <c r="G227" s="154"/>
      <c r="H227" s="140"/>
      <c r="I227" s="124"/>
      <c r="J227" s="12"/>
      <c r="K227" s="3"/>
      <c r="L227" s="8"/>
      <c r="M227" s="3"/>
    </row>
    <row r="228" spans="1:14" x14ac:dyDescent="0.25">
      <c r="A228" s="60"/>
      <c r="B228" s="142"/>
      <c r="C228" s="143"/>
      <c r="D228" s="143"/>
      <c r="E228" s="144"/>
      <c r="F228" s="145"/>
      <c r="G228" s="146"/>
      <c r="H228" s="147"/>
      <c r="I228" s="124"/>
      <c r="J228" s="12"/>
      <c r="K228" s="3"/>
      <c r="L228" s="8"/>
      <c r="M228" s="3"/>
    </row>
    <row r="229" spans="1:14" ht="15" customHeight="1" x14ac:dyDescent="0.25">
      <c r="A229" s="60"/>
      <c r="B229" s="18"/>
      <c r="C229" s="19"/>
      <c r="D229" s="19"/>
      <c r="E229" s="20"/>
      <c r="F229" s="66"/>
      <c r="G229" s="21"/>
      <c r="H229" s="66"/>
      <c r="I229" s="124"/>
      <c r="K229" s="3"/>
      <c r="L229" s="8"/>
      <c r="M229" s="3"/>
    </row>
    <row r="230" spans="1:14" x14ac:dyDescent="0.25">
      <c r="A230" s="60"/>
      <c r="B230" s="18"/>
      <c r="C230" s="19"/>
      <c r="D230" s="19"/>
      <c r="E230" s="20"/>
      <c r="F230" s="66"/>
      <c r="G230" s="21"/>
      <c r="H230" s="66"/>
      <c r="I230" s="124"/>
      <c r="K230" s="3"/>
      <c r="L230" s="8"/>
      <c r="M230" s="3"/>
    </row>
    <row r="231" spans="1:14" x14ac:dyDescent="0.25">
      <c r="A231" s="60"/>
      <c r="B231" s="18"/>
      <c r="C231" s="19"/>
      <c r="D231" s="19"/>
      <c r="E231" s="20"/>
      <c r="F231" s="66"/>
      <c r="G231" s="21"/>
      <c r="H231" s="66"/>
      <c r="I231" s="124"/>
      <c r="J231" s="1" t="s">
        <v>133</v>
      </c>
      <c r="K231" s="3"/>
      <c r="L231" s="8"/>
      <c r="M231" s="3"/>
    </row>
    <row r="232" spans="1:14" x14ac:dyDescent="0.25">
      <c r="A232" s="60"/>
      <c r="B232" s="18"/>
      <c r="C232" s="19"/>
      <c r="D232" s="19"/>
      <c r="E232" s="20"/>
      <c r="F232" s="68"/>
      <c r="G232" s="21"/>
      <c r="H232" s="66"/>
      <c r="I232" s="124"/>
      <c r="K232" s="3"/>
      <c r="L232" s="8"/>
      <c r="M232" s="3"/>
    </row>
    <row r="233" spans="1:14" ht="15" customHeight="1" x14ac:dyDescent="0.25">
      <c r="A233" s="60"/>
      <c r="B233" s="22"/>
      <c r="C233" s="75"/>
      <c r="D233" s="75"/>
      <c r="E233" s="79"/>
      <c r="F233" s="74"/>
      <c r="G233" s="75"/>
      <c r="H233" s="67"/>
      <c r="I233" s="124"/>
      <c r="K233" s="3"/>
      <c r="L233" s="8"/>
      <c r="M233" s="3"/>
    </row>
    <row r="234" spans="1:14" ht="15" customHeight="1" x14ac:dyDescent="0.25">
      <c r="A234" s="60"/>
      <c r="B234" s="22"/>
      <c r="C234" s="23"/>
      <c r="D234" s="23"/>
      <c r="E234" s="24"/>
      <c r="F234" s="67"/>
      <c r="G234" s="25"/>
      <c r="H234" s="66"/>
      <c r="K234" s="3"/>
      <c r="L234" s="8"/>
      <c r="M234" s="3"/>
    </row>
    <row r="235" spans="1:14" x14ac:dyDescent="0.25">
      <c r="A235" s="60"/>
      <c r="B235" s="22"/>
      <c r="C235" s="23"/>
      <c r="D235" s="23"/>
      <c r="E235" s="24"/>
      <c r="F235" s="67"/>
      <c r="G235" s="25"/>
      <c r="H235" s="66"/>
      <c r="I235" s="135"/>
      <c r="K235" s="3"/>
      <c r="L235" s="76"/>
      <c r="M235" s="3"/>
    </row>
    <row r="236" spans="1:14" ht="15" customHeight="1" x14ac:dyDescent="0.25">
      <c r="A236" s="31"/>
      <c r="B236" s="43"/>
      <c r="C236" s="23"/>
      <c r="D236" s="23"/>
      <c r="E236" s="23"/>
      <c r="F236" s="163" t="s">
        <v>7</v>
      </c>
      <c r="G236" s="164"/>
      <c r="H236" s="69">
        <f>H25+H33+H34+H35+H42+H43+H50+H51+H58+H227+H226+H169+H225+H224+H223+H59+H60+H61+H62+H63+H70+H71+H79+H81+H89+H90+H98+H99+H100+H101+H103+H104+H233+H232+H105+H106+H107+H108+H109+H110+H111+H112+H113+H114+H115+H117+H125+H134+H135+H126+H143+H151+H159+H160+H167+H168+H172+H173+H181+H182+H183+H184+H185+H186+H187+H189+H190+H191+H192+H193+H221+H222+H229+H230+H231+H234+H235+H194+H195+H197+H198+H199+H200+H201+H202+H203+H204+H205+H206+H207+H208+H209+H210+H211+H212+H213+H214+H215+H216+H217+H218+H219</f>
        <v>139348.68060000002</v>
      </c>
      <c r="I236" s="138"/>
      <c r="J236" s="99"/>
      <c r="K236" s="47"/>
      <c r="L236" s="47"/>
      <c r="M236" s="3"/>
      <c r="N236" s="3"/>
    </row>
    <row r="237" spans="1:14" ht="15" customHeight="1" x14ac:dyDescent="0.25">
      <c r="A237" s="31"/>
      <c r="B237" s="22"/>
      <c r="C237" s="32"/>
      <c r="D237" s="32"/>
      <c r="E237" s="23"/>
      <c r="F237" s="168" t="s">
        <v>77</v>
      </c>
      <c r="G237" s="169"/>
      <c r="H237" s="69">
        <f>ROUND((H236*0.21),2)</f>
        <v>29263.22</v>
      </c>
      <c r="I237" s="129"/>
      <c r="J237" s="12"/>
      <c r="K237" s="49"/>
      <c r="L237" s="59"/>
      <c r="M237" s="3"/>
      <c r="N237" s="3"/>
    </row>
    <row r="238" spans="1:14" ht="15" customHeight="1" x14ac:dyDescent="0.25">
      <c r="A238" s="31"/>
      <c r="B238" s="22"/>
      <c r="C238" s="23"/>
      <c r="D238" s="23"/>
      <c r="E238" s="23"/>
      <c r="F238" s="163" t="s">
        <v>78</v>
      </c>
      <c r="G238" s="164"/>
      <c r="H238" s="70">
        <f>ROUND((H236+H237),2)</f>
        <v>168611.9</v>
      </c>
      <c r="I238" s="129"/>
      <c r="J238" s="12"/>
      <c r="K238" s="3"/>
      <c r="L238" s="3"/>
      <c r="M238" s="3"/>
    </row>
    <row r="239" spans="1:14" ht="15" customHeight="1" x14ac:dyDescent="0.25">
      <c r="A239" s="120"/>
      <c r="B239" s="121"/>
      <c r="C239" s="122"/>
      <c r="D239" s="122"/>
      <c r="E239" s="122"/>
      <c r="F239" s="120"/>
      <c r="G239" s="120"/>
      <c r="H239" s="123"/>
      <c r="I239" s="129"/>
      <c r="J239" s="12"/>
      <c r="K239" s="3"/>
      <c r="L239" s="3"/>
      <c r="M239" s="3"/>
    </row>
    <row r="240" spans="1:14" ht="15" customHeight="1" x14ac:dyDescent="0.25">
      <c r="A240" s="120"/>
      <c r="B240" s="121"/>
      <c r="C240" s="122"/>
      <c r="D240" s="122"/>
      <c r="E240" s="122"/>
      <c r="F240" s="120"/>
      <c r="G240" s="120"/>
      <c r="H240" s="123"/>
      <c r="I240" s="129"/>
      <c r="J240" s="12"/>
      <c r="K240" s="3"/>
      <c r="L240" s="3"/>
      <c r="M240" s="3"/>
    </row>
    <row r="241" spans="1:10" x14ac:dyDescent="0.25">
      <c r="A241" s="3"/>
      <c r="B241" s="44"/>
      <c r="C241" s="45"/>
      <c r="D241" s="45"/>
      <c r="E241" s="46"/>
      <c r="F241" s="45"/>
      <c r="G241" s="45"/>
      <c r="H241" s="46"/>
      <c r="J241" s="97"/>
    </row>
    <row r="242" spans="1:10" x14ac:dyDescent="0.25">
      <c r="A242" s="38"/>
      <c r="B242" s="11" t="s">
        <v>79</v>
      </c>
      <c r="C242" s="1" t="s">
        <v>0</v>
      </c>
      <c r="D242" s="1"/>
      <c r="E242" s="1"/>
      <c r="F242" s="1"/>
      <c r="G242" s="1"/>
      <c r="H242" s="1"/>
      <c r="I242" s="136"/>
      <c r="J242" s="100"/>
    </row>
    <row r="243" spans="1:10" x14ac:dyDescent="0.25">
      <c r="A243" s="38"/>
      <c r="B243" s="11"/>
      <c r="C243" s="1" t="s">
        <v>122</v>
      </c>
      <c r="D243" s="1"/>
      <c r="E243" s="1"/>
      <c r="F243" s="1"/>
      <c r="G243" s="1"/>
      <c r="H243" s="1"/>
    </row>
    <row r="244" spans="1:10" x14ac:dyDescent="0.25">
      <c r="A244" s="38"/>
      <c r="B244" s="1"/>
      <c r="C244" s="1" t="s">
        <v>123</v>
      </c>
      <c r="D244" s="1"/>
      <c r="E244" s="1"/>
      <c r="F244" s="1"/>
      <c r="G244" s="1"/>
      <c r="H244" s="1"/>
    </row>
    <row r="245" spans="1:10" x14ac:dyDescent="0.25">
      <c r="A245" s="38"/>
      <c r="B245" s="1"/>
      <c r="C245" s="1"/>
      <c r="D245" s="1"/>
      <c r="E245" s="1"/>
      <c r="F245" s="1"/>
      <c r="G245" s="13"/>
      <c r="H245" s="1"/>
    </row>
    <row r="246" spans="1:10" x14ac:dyDescent="0.25">
      <c r="A246" s="38"/>
      <c r="B246" s="1"/>
      <c r="C246" s="13"/>
      <c r="D246" s="13"/>
      <c r="E246" s="13"/>
      <c r="F246" s="13"/>
      <c r="G246" s="1"/>
      <c r="H246" s="1"/>
    </row>
    <row r="247" spans="1:10" x14ac:dyDescent="0.25">
      <c r="A247" s="38"/>
      <c r="B247" s="1" t="s">
        <v>80</v>
      </c>
      <c r="C247" s="1" t="s">
        <v>145</v>
      </c>
      <c r="D247" s="1"/>
      <c r="E247" s="1"/>
      <c r="F247" s="1"/>
      <c r="G247" s="1"/>
      <c r="H247" s="1"/>
    </row>
    <row r="248" spans="1:10" x14ac:dyDescent="0.25">
      <c r="A248" s="38"/>
      <c r="C248" s="1" t="s">
        <v>146</v>
      </c>
      <c r="D248" s="1"/>
      <c r="E248" s="1"/>
      <c r="F248" s="1"/>
      <c r="G248" s="1"/>
      <c r="H248" s="1"/>
    </row>
    <row r="249" spans="1:10" x14ac:dyDescent="0.25">
      <c r="A249" s="38"/>
      <c r="B249" s="1"/>
      <c r="C249" s="1" t="s">
        <v>147</v>
      </c>
      <c r="D249" s="1"/>
      <c r="E249" s="1"/>
      <c r="F249" s="1"/>
      <c r="G249" s="1"/>
      <c r="H249" s="1"/>
    </row>
    <row r="250" spans="1:10" x14ac:dyDescent="0.25">
      <c r="A250" s="38"/>
      <c r="B250" s="1"/>
      <c r="C250" s="1"/>
      <c r="D250" s="1"/>
      <c r="E250" s="1"/>
      <c r="F250" s="1"/>
      <c r="G250" s="1"/>
      <c r="H250" s="1"/>
    </row>
    <row r="251" spans="1:10" x14ac:dyDescent="0.25">
      <c r="A251" s="38"/>
      <c r="B251" s="1"/>
      <c r="C251" s="1"/>
      <c r="D251" s="1"/>
      <c r="E251" s="1"/>
      <c r="F251" s="1"/>
      <c r="H251" s="1"/>
    </row>
    <row r="252" spans="1:10" x14ac:dyDescent="0.25">
      <c r="A252" s="38"/>
      <c r="B252" s="1" t="s">
        <v>148</v>
      </c>
      <c r="C252" s="5" t="s">
        <v>149</v>
      </c>
      <c r="H252" s="1"/>
    </row>
    <row r="253" spans="1:10" x14ac:dyDescent="0.25">
      <c r="A253" s="3"/>
      <c r="B253" s="12"/>
      <c r="G253" s="12"/>
      <c r="H253" s="1"/>
    </row>
    <row r="254" spans="1:10" x14ac:dyDescent="0.25">
      <c r="B254" s="12"/>
      <c r="C254" s="12"/>
      <c r="D254" s="12"/>
      <c r="E254" s="12"/>
      <c r="F254" s="12"/>
      <c r="G254" s="12"/>
      <c r="H254" s="1"/>
    </row>
    <row r="255" spans="1:10" x14ac:dyDescent="0.25">
      <c r="B255" s="12"/>
      <c r="C255" s="12" t="s">
        <v>150</v>
      </c>
      <c r="D255" s="12"/>
      <c r="E255" s="12"/>
      <c r="F255" s="12"/>
      <c r="G255" s="12"/>
    </row>
    <row r="256" spans="1:10" x14ac:dyDescent="0.25">
      <c r="B256" s="12"/>
      <c r="C256" s="12"/>
      <c r="D256" s="12"/>
      <c r="E256" s="12"/>
      <c r="F256" s="12"/>
      <c r="G256" s="12"/>
    </row>
    <row r="257" spans="2:8" x14ac:dyDescent="0.25">
      <c r="B257" s="12"/>
      <c r="C257" s="12"/>
      <c r="D257" s="12"/>
      <c r="E257" s="12"/>
      <c r="F257" s="12"/>
      <c r="G257" s="12"/>
      <c r="H257" s="12"/>
    </row>
    <row r="258" spans="2:8" x14ac:dyDescent="0.25">
      <c r="B258" s="12"/>
      <c r="C258" s="12" t="s">
        <v>151</v>
      </c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G259" s="12"/>
      <c r="H259" s="12"/>
    </row>
    <row r="260" spans="2:8" x14ac:dyDescent="0.25">
      <c r="B260" s="12"/>
      <c r="C260" s="12"/>
      <c r="D260" s="12"/>
      <c r="E260" s="12"/>
      <c r="F260" s="12"/>
      <c r="H260" s="12"/>
    </row>
    <row r="261" spans="2:8" x14ac:dyDescent="0.25">
      <c r="B261" s="12"/>
      <c r="C261" s="5" t="s">
        <v>152</v>
      </c>
      <c r="H261" s="12"/>
    </row>
    <row r="262" spans="2:8" x14ac:dyDescent="0.25">
      <c r="B262" s="12"/>
      <c r="G262" s="12"/>
      <c r="H262" s="12"/>
    </row>
    <row r="263" spans="2:8" x14ac:dyDescent="0.25">
      <c r="B263" s="12"/>
      <c r="C263" s="12"/>
      <c r="D263" s="12"/>
      <c r="E263" s="12"/>
      <c r="F263" s="12"/>
      <c r="G263" s="12"/>
      <c r="H263" s="12"/>
    </row>
    <row r="264" spans="2:8" x14ac:dyDescent="0.25">
      <c r="B264" s="12"/>
      <c r="C264" s="12" t="s">
        <v>153</v>
      </c>
      <c r="D264" s="12"/>
      <c r="E264" s="12"/>
      <c r="F264" s="12"/>
      <c r="G264" s="12"/>
    </row>
    <row r="265" spans="2:8" x14ac:dyDescent="0.25">
      <c r="B265" s="12"/>
      <c r="C265" s="12"/>
      <c r="D265" s="12"/>
      <c r="E265" s="12"/>
      <c r="F265" s="12"/>
      <c r="G265" s="12"/>
    </row>
    <row r="266" spans="2:8" x14ac:dyDescent="0.25">
      <c r="B266" s="12"/>
      <c r="C266" s="12"/>
      <c r="D266" s="12"/>
      <c r="E266" s="12"/>
      <c r="F266" s="12"/>
      <c r="H266" s="12"/>
    </row>
    <row r="267" spans="2:8" x14ac:dyDescent="0.25">
      <c r="B267" s="12"/>
      <c r="C267" s="5" t="s">
        <v>154</v>
      </c>
      <c r="H267" s="12"/>
    </row>
    <row r="268" spans="2:8" x14ac:dyDescent="0.25">
      <c r="B268" s="12"/>
      <c r="G268" s="12"/>
      <c r="H268" s="12"/>
    </row>
    <row r="269" spans="2:8" x14ac:dyDescent="0.25">
      <c r="B269" s="12"/>
      <c r="C269" s="12"/>
      <c r="D269" s="12"/>
      <c r="E269" s="12"/>
      <c r="F269" s="12"/>
      <c r="G269" s="1"/>
      <c r="H269" s="12"/>
    </row>
    <row r="270" spans="2:8" x14ac:dyDescent="0.25">
      <c r="B270" s="12"/>
      <c r="C270" s="12"/>
      <c r="D270" s="12"/>
      <c r="E270" s="1"/>
      <c r="F270" s="1"/>
      <c r="G270" s="1"/>
    </row>
    <row r="271" spans="2:8" x14ac:dyDescent="0.25">
      <c r="B271" s="12"/>
      <c r="C271" s="12"/>
      <c r="D271" s="12"/>
      <c r="E271" s="1"/>
      <c r="F271" s="1"/>
      <c r="G271" s="12"/>
    </row>
    <row r="272" spans="2:8" x14ac:dyDescent="0.25">
      <c r="B272" s="12"/>
      <c r="C272" s="12"/>
      <c r="D272" s="12"/>
      <c r="E272" s="12"/>
      <c r="F272" s="12"/>
      <c r="H272" s="12"/>
    </row>
    <row r="273" spans="2:8" x14ac:dyDescent="0.25">
      <c r="B273" s="12"/>
      <c r="H273" s="1"/>
    </row>
    <row r="274" spans="2:8" x14ac:dyDescent="0.25">
      <c r="B274" s="12"/>
      <c r="C274" s="12"/>
      <c r="D274" s="12"/>
      <c r="E274" s="12"/>
      <c r="F274" s="12"/>
      <c r="G274" s="12"/>
      <c r="H274" s="1"/>
    </row>
    <row r="275" spans="2:8" x14ac:dyDescent="0.25">
      <c r="B275" s="12"/>
      <c r="H275" s="1"/>
    </row>
    <row r="276" spans="2:8" x14ac:dyDescent="0.25">
      <c r="B276" s="12"/>
      <c r="H276" s="12"/>
    </row>
    <row r="277" spans="2:8" x14ac:dyDescent="0.25">
      <c r="B277" s="12"/>
      <c r="C277" s="12"/>
      <c r="D277" s="12"/>
      <c r="E277" s="12"/>
      <c r="F277" s="12"/>
      <c r="G277" s="12"/>
    </row>
    <row r="278" spans="2:8" x14ac:dyDescent="0.25">
      <c r="B278" s="12"/>
      <c r="C278" s="1"/>
      <c r="D278" s="1"/>
      <c r="E278" s="1"/>
      <c r="F278" s="1"/>
      <c r="G278" s="1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  <c r="C280" s="12"/>
      <c r="D280" s="12"/>
      <c r="E280" s="12"/>
      <c r="F280" s="12"/>
      <c r="G280" s="12"/>
      <c r="H280" s="12"/>
    </row>
    <row r="281" spans="2:8" x14ac:dyDescent="0.25">
      <c r="B281" s="12"/>
    </row>
    <row r="282" spans="2:8" x14ac:dyDescent="0.25">
      <c r="B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  <c r="C284" s="12"/>
      <c r="D284" s="12"/>
      <c r="E284" s="12"/>
      <c r="F284" s="12"/>
      <c r="G284" s="12"/>
      <c r="H284" s="12"/>
    </row>
    <row r="285" spans="2:8" x14ac:dyDescent="0.25">
      <c r="B285" s="12"/>
    </row>
  </sheetData>
  <mergeCells count="6">
    <mergeCell ref="F238:G238"/>
    <mergeCell ref="A21:G21"/>
    <mergeCell ref="A19:H19"/>
    <mergeCell ref="A18:G18"/>
    <mergeCell ref="F237:G237"/>
    <mergeCell ref="F236:G236"/>
  </mergeCells>
  <phoneticPr fontId="16" type="noConversion"/>
  <pageMargins left="0.75" right="0.75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2015-04-08T04:36:03Z</cp:lastPrinted>
  <dcterms:created xsi:type="dcterms:W3CDTF">2012-10-02T09:35:58Z</dcterms:created>
  <dcterms:modified xsi:type="dcterms:W3CDTF">2015-04-08T04:41:57Z</dcterms:modified>
</cp:coreProperties>
</file>