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8800" windowHeight="11835"/>
  </bookViews>
  <sheets>
    <sheet name="Pagrindinis aktas" sheetId="6" r:id="rId1"/>
    <sheet name="Barsčiai" sheetId="8" r:id="rId2"/>
  </sheets>
  <calcPr calcId="145621"/>
</workbook>
</file>

<file path=xl/calcChain.xml><?xml version="1.0" encoding="utf-8"?>
<calcChain xmlns="http://schemas.openxmlformats.org/spreadsheetml/2006/main">
  <c r="G225" i="6" l="1"/>
  <c r="G224" i="6"/>
  <c r="G223" i="6"/>
  <c r="G222" i="6"/>
  <c r="G221" i="6"/>
  <c r="G220" i="6"/>
  <c r="D27" i="8" l="1"/>
  <c r="G27" i="8" s="1"/>
  <c r="D26" i="8"/>
  <c r="G26" i="8"/>
  <c r="G25" i="8"/>
  <c r="G24" i="8"/>
  <c r="G28" i="8" l="1"/>
  <c r="G29" i="8" s="1"/>
  <c r="G30" i="8" l="1"/>
  <c r="G98" i="6" l="1"/>
  <c r="G97" i="6" l="1"/>
  <c r="G217" i="6"/>
  <c r="G212" i="6"/>
  <c r="G205" i="6"/>
  <c r="G204" i="6" l="1"/>
  <c r="G23" i="6" l="1"/>
  <c r="E30" i="6" l="1"/>
  <c r="G182" i="6" l="1"/>
  <c r="G184" i="6"/>
  <c r="G183" i="6" l="1"/>
  <c r="G192" i="6" l="1"/>
  <c r="E31" i="6" l="1"/>
  <c r="G107" i="6" l="1"/>
  <c r="G196" i="6" l="1"/>
  <c r="G198" i="6"/>
  <c r="G199" i="6"/>
  <c r="G200" i="6"/>
  <c r="G201" i="6"/>
  <c r="G202" i="6"/>
  <c r="G203" i="6"/>
  <c r="G206" i="6"/>
  <c r="G207" i="6"/>
  <c r="G208" i="6"/>
  <c r="G209" i="6"/>
  <c r="G210" i="6"/>
  <c r="G211" i="6"/>
  <c r="G213" i="6"/>
  <c r="G214" i="6"/>
  <c r="G215" i="6"/>
  <c r="G216" i="6"/>
  <c r="G195" i="6"/>
  <c r="G188" i="6"/>
  <c r="G189" i="6"/>
  <c r="G190" i="6"/>
  <c r="G191" i="6"/>
  <c r="G193" i="6"/>
  <c r="G187" i="6"/>
  <c r="G185" i="6"/>
  <c r="G181" i="6"/>
  <c r="G180" i="6"/>
  <c r="G179" i="6"/>
  <c r="G173" i="6"/>
  <c r="G174" i="6"/>
  <c r="G175" i="6"/>
  <c r="G176" i="6"/>
  <c r="G177" i="6"/>
  <c r="G172" i="6"/>
  <c r="G171" i="6"/>
  <c r="G170" i="6"/>
  <c r="G169" i="6"/>
  <c r="G168" i="6"/>
  <c r="G167" i="6"/>
  <c r="G166" i="6"/>
  <c r="G165" i="6"/>
  <c r="G160" i="6"/>
  <c r="G161" i="6"/>
  <c r="G162" i="6"/>
  <c r="G163" i="6"/>
  <c r="G159" i="6"/>
  <c r="G158" i="6"/>
  <c r="G157" i="6"/>
  <c r="G151" i="6"/>
  <c r="G152" i="6"/>
  <c r="G153" i="6"/>
  <c r="G154" i="6"/>
  <c r="G155" i="6"/>
  <c r="G150" i="6"/>
  <c r="G149" i="6"/>
  <c r="G143" i="6"/>
  <c r="G144" i="6"/>
  <c r="G145" i="6"/>
  <c r="G146" i="6"/>
  <c r="G147" i="6"/>
  <c r="G142" i="6"/>
  <c r="G141" i="6"/>
  <c r="G135" i="6"/>
  <c r="G136" i="6"/>
  <c r="G137" i="6"/>
  <c r="G138" i="6"/>
  <c r="G139" i="6"/>
  <c r="G134" i="6"/>
  <c r="G133" i="6"/>
  <c r="G123" i="6"/>
  <c r="G117" i="6"/>
  <c r="G118" i="6"/>
  <c r="G119" i="6"/>
  <c r="G120" i="6"/>
  <c r="G121" i="6"/>
  <c r="G116" i="6"/>
  <c r="G115" i="6"/>
  <c r="G112" i="6"/>
  <c r="G111" i="6"/>
  <c r="G110" i="6"/>
  <c r="G108" i="6"/>
  <c r="G103" i="6"/>
  <c r="G102" i="6"/>
  <c r="G101" i="6"/>
  <c r="G96" i="6"/>
  <c r="G90" i="6"/>
  <c r="G91" i="6"/>
  <c r="G92" i="6"/>
  <c r="G93" i="6"/>
  <c r="G94" i="6"/>
  <c r="G89" i="6"/>
  <c r="G88" i="6"/>
  <c r="G87" i="6"/>
  <c r="G81" i="6"/>
  <c r="G82" i="6"/>
  <c r="G83" i="6"/>
  <c r="G84" i="6"/>
  <c r="G85" i="6"/>
  <c r="G80" i="6"/>
  <c r="G79" i="6"/>
  <c r="G77" i="6"/>
  <c r="G71" i="6"/>
  <c r="G72" i="6"/>
  <c r="G73" i="6"/>
  <c r="G74" i="6"/>
  <c r="G75" i="6"/>
  <c r="G70" i="6"/>
  <c r="G69" i="6"/>
  <c r="G68" i="6"/>
  <c r="G63" i="6"/>
  <c r="G64" i="6"/>
  <c r="G65" i="6"/>
  <c r="G66" i="6"/>
  <c r="G62" i="6"/>
  <c r="G61" i="6"/>
  <c r="G60" i="6"/>
  <c r="G59" i="6"/>
  <c r="G58" i="6"/>
  <c r="G57" i="6"/>
  <c r="G56" i="6"/>
  <c r="G51" i="6"/>
  <c r="G52" i="6"/>
  <c r="G53" i="6"/>
  <c r="G54" i="6"/>
  <c r="G50" i="6"/>
  <c r="G49" i="6"/>
  <c r="G48" i="6"/>
  <c r="G43" i="6"/>
  <c r="G44" i="6"/>
  <c r="G45" i="6"/>
  <c r="G46" i="6"/>
  <c r="G42" i="6"/>
  <c r="G41" i="6"/>
  <c r="G40" i="6"/>
  <c r="G35" i="6"/>
  <c r="G36" i="6"/>
  <c r="G37" i="6"/>
  <c r="G38" i="6"/>
  <c r="G34" i="6"/>
  <c r="G33" i="6"/>
  <c r="G32" i="6"/>
  <c r="G31" i="6"/>
  <c r="G25" i="6"/>
  <c r="G26" i="6"/>
  <c r="G27" i="6"/>
  <c r="G28" i="6"/>
  <c r="G29" i="6"/>
  <c r="G24" i="6"/>
  <c r="E67" i="6" l="1"/>
  <c r="G67" i="6" s="1"/>
  <c r="E76" i="6"/>
  <c r="G76" i="6" s="1"/>
  <c r="G113" i="6" l="1"/>
  <c r="G99" i="6"/>
  <c r="G104" i="6"/>
  <c r="G105" i="6"/>
  <c r="G106" i="6"/>
  <c r="G109" i="6"/>
  <c r="G124" i="6"/>
  <c r="G125" i="6"/>
  <c r="G126" i="6"/>
  <c r="G127" i="6"/>
  <c r="G128" i="6"/>
  <c r="G129" i="6"/>
  <c r="G130" i="6"/>
  <c r="G132" i="6"/>
  <c r="E122" i="6"/>
  <c r="G122" i="6" s="1"/>
  <c r="G197" i="6"/>
  <c r="G235" i="6" l="1"/>
  <c r="G236" i="6" s="1"/>
  <c r="G237" i="6" s="1"/>
  <c r="E86" i="6"/>
  <c r="G86" i="6" s="1"/>
  <c r="E39" i="6" l="1"/>
  <c r="G39" i="6" s="1"/>
  <c r="E178" i="6" l="1"/>
  <c r="G178" i="6" s="1"/>
  <c r="E164" i="6"/>
  <c r="G164" i="6" s="1"/>
  <c r="E156" i="6"/>
  <c r="G156" i="6" s="1"/>
  <c r="E148" i="6"/>
  <c r="G148" i="6" s="1"/>
  <c r="E140" i="6"/>
  <c r="G140" i="6" s="1"/>
  <c r="E131" i="6"/>
  <c r="G131" i="6" s="1"/>
  <c r="E95" i="6"/>
  <c r="G95" i="6" s="1"/>
  <c r="E55" i="6"/>
  <c r="G55" i="6" s="1"/>
  <c r="E47" i="6"/>
  <c r="G47" i="6" s="1"/>
  <c r="G30" i="6"/>
</calcChain>
</file>

<file path=xl/sharedStrings.xml><?xml version="1.0" encoding="utf-8"?>
<sst xmlns="http://schemas.openxmlformats.org/spreadsheetml/2006/main" count="498" uniqueCount="176">
  <si>
    <t>UAB „Grinda“</t>
  </si>
  <si>
    <t>Eil. nr</t>
  </si>
  <si>
    <t>Paslaugų pavadinimas</t>
  </si>
  <si>
    <t>Mato vnt.</t>
  </si>
  <si>
    <t>Kiekis</t>
  </si>
  <si>
    <t>Darbų periodiškumas, kartai per mėn</t>
  </si>
  <si>
    <t>Viso:</t>
  </si>
  <si>
    <t>I</t>
  </si>
  <si>
    <t>Gatvių sanitarinis valymas</t>
  </si>
  <si>
    <t>Šaligatvių ir takų valymas (prie gatvių, skveruose, aikštėse)</t>
  </si>
  <si>
    <t>Šeškinės seniūnijos teritorijoje</t>
  </si>
  <si>
    <t>Atsitiktinių šiukšlių parinkimas nuo šaligatvių ir takų (prie gatvių, skveruose, aikštėse)</t>
  </si>
  <si>
    <t xml:space="preserve">Gatvės važiuojamosios dalies (I kat) valymas </t>
  </si>
  <si>
    <t>Atsitiktinių šiukšlių parinkimas nuo važ. dalies (Ikat)</t>
  </si>
  <si>
    <t>Atsitiktinių šiukšlių parinkimas nuo važ. dalies (II kat)</t>
  </si>
  <si>
    <t xml:space="preserve">Gatvės važiuojamosios dalies (III kat) valymas </t>
  </si>
  <si>
    <t>Atsitiktinių šiukšlių parinkimas nuo važ. dalies (III kat)</t>
  </si>
  <si>
    <t>Skiriamosios juostos važiuojamosios dalies valymas (I kat)</t>
  </si>
  <si>
    <t>100 m2</t>
  </si>
  <si>
    <t>Atsitiktinių šiukšlių surinkimas nuo skiriamosios juostos važiuojamosios dalies valymas (I kat)</t>
  </si>
  <si>
    <t>Skiriamosios juostos važiuojamosios dalies valymas (II kat)</t>
  </si>
  <si>
    <t>Atsitiktinių šiukšlių surinkimas nuo skiriamosios juostos važiuojamosios dalies valymas (II kat)</t>
  </si>
  <si>
    <t>Laiptų valymas</t>
  </si>
  <si>
    <t xml:space="preserve">Atsitiktinių šiukšlių parinkimas nuo laiptų </t>
  </si>
  <si>
    <t xml:space="preserve">Automašinų stovėjimo aikštelių, esančių prie gatvių ir skveruose, valymas </t>
  </si>
  <si>
    <t>Atsitiktinių šiukšlių parinkimas nuo automašinų stovėjimo aikštelių, esančių prie gatvių ir skveruose</t>
  </si>
  <si>
    <t>Visuomeninio transporto sustojimo aikštelių valymas:</t>
  </si>
  <si>
    <t>Šaligatvių valymas</t>
  </si>
  <si>
    <t xml:space="preserve">Atsitiktinių šiukšlių parinkimas nuo visuomeninio transporto sustojimo aikštelių šaligatvių </t>
  </si>
  <si>
    <t>Važiuojamosios dalies valymas</t>
  </si>
  <si>
    <t>Atsitiktinių šiukšlių parinkimas nuo visuomeninio transporto sustojimo aikštelių važ. dalies</t>
  </si>
  <si>
    <t xml:space="preserve">Suolų priežiūra </t>
  </si>
  <si>
    <t>Suolų remontas</t>
  </si>
  <si>
    <t xml:space="preserve">Suolų dažymas </t>
  </si>
  <si>
    <t>Šiukšlių dėžių priežiūra</t>
  </si>
  <si>
    <t>vnt.</t>
  </si>
  <si>
    <t>Vaikų žaidimo aikštelių šiukšlių dėžės šiukšlių išrinkimas, išvežimas, šiukšliadėžių plovimas, įmaučių keitimas, smulkus remontas, dezinfekavimas</t>
  </si>
  <si>
    <t>Ekonominės klasės (gelžbetoninės ) šiukšlių dėžės, šiukšlių išrinkimas, išvežimas, šiukšliadėžių plovimas, įmaučių keitimas, dezinfekavimas</t>
  </si>
  <si>
    <t>Dėžės skirtos šunų ekskrementams, šiukšlių išrinkimas, išvežimas, šiukšliadėžių plovimas, įmaučių keitimas, dezinfekavimas</t>
  </si>
  <si>
    <t>Šiukšliadėžės</t>
  </si>
  <si>
    <t xml:space="preserve">Šiukšliadėžių plovimas ir dezinfikacija </t>
  </si>
  <si>
    <t xml:space="preserve">Dezinfikacinė medžiaga </t>
  </si>
  <si>
    <t>Sąšlavų išvežimas</t>
  </si>
  <si>
    <t>m3</t>
  </si>
  <si>
    <t>Paminklų ir paminklinių lentų priežiūra (valymas, smulkus remontas). Paminklų, paminklinių lentų statinių granitinių paviršių ir atraminių sienučių aikštėse, skveruose, gatvėse valymas ir priežiūra</t>
  </si>
  <si>
    <t>Granitinių paviršių valymas</t>
  </si>
  <si>
    <t>Bešeimininkių padangų surinkimas, nuvežimas į saugojimo aikšteles, sukrovimas į rietuves</t>
  </si>
  <si>
    <t>t</t>
  </si>
  <si>
    <t>Konteinerinių aikštelių priežiūra</t>
  </si>
  <si>
    <t>100m2</t>
  </si>
  <si>
    <t xml:space="preserve">Savavališkų sąvartynų likvidavimas (savavališkai nupjautų medžių šakų, statybinių atliekų, buitinių šiukšlių išrūšiavimas, išvežimas į atliekų sąvartynus) </t>
  </si>
  <si>
    <t>Susikaupusio po žiemos smėlio išvežimas iš gatvių</t>
  </si>
  <si>
    <t>II</t>
  </si>
  <si>
    <t xml:space="preserve">Kiemų sanitarinis valymas </t>
  </si>
  <si>
    <t>Kiemų šaligatvių valymas</t>
  </si>
  <si>
    <t xml:space="preserve">Atsitiktinių šiukšlių parinkimas nuo kiemų šaligatvių  </t>
  </si>
  <si>
    <t>Šaligatvių  be dangos valymas</t>
  </si>
  <si>
    <t xml:space="preserve">Atsitiktinių šiukšlių parinkimas nuo kiemų šaligatvių be dangos  </t>
  </si>
  <si>
    <t>Kiemų važiuojamosios dalies be dangos valymas</t>
  </si>
  <si>
    <t>Kiemų važiuojamosios dalies su nepatobulinta danga valymas</t>
  </si>
  <si>
    <t xml:space="preserve">Atsitiktinių šiukšlių parinkimas nuo kiemų važ. dalies  </t>
  </si>
  <si>
    <t xml:space="preserve">Automašinų stovėjimo aikštelių, esančių kiemuose, valymas </t>
  </si>
  <si>
    <t xml:space="preserve">Atsitiktinių šiukšlių parinkimas nuo automašinų stovėjimo aikštelių, esančių kiemuose </t>
  </si>
  <si>
    <t>Vaikų žaidimo aikštelių valymas ir priežiūra</t>
  </si>
  <si>
    <t xml:space="preserve">Vaikų žaidimo aikštelių remontas </t>
  </si>
  <si>
    <t>Smėlio atvežimas į smėliadėžes</t>
  </si>
  <si>
    <t xml:space="preserve">Smėliadėžių remontas </t>
  </si>
  <si>
    <t>Šunų vedžiojimo aikštelių valymas ir priežiūra</t>
  </si>
  <si>
    <t xml:space="preserve">Laiptų, esančių kiemuose valymas </t>
  </si>
  <si>
    <t xml:space="preserve">Atsitiktinių šiukšlių parinkimas nuo kiemų laiptų  </t>
  </si>
  <si>
    <t>Atsitiktinių šiukšlių parinkimas nuo želdinių, esančių kiemuose</t>
  </si>
  <si>
    <t>III</t>
  </si>
  <si>
    <t>IV</t>
  </si>
  <si>
    <t>val</t>
  </si>
  <si>
    <t>Lapų sugrėbimas</t>
  </si>
  <si>
    <t xml:space="preserve">Lapų pakrovimas </t>
  </si>
  <si>
    <t>Darbus perdavė:</t>
  </si>
  <si>
    <t>Darbus priėmė:</t>
  </si>
  <si>
    <t xml:space="preserve">Gatvės važiuojamosios dalies (II kat) valymas </t>
  </si>
  <si>
    <r>
      <t>100 m</t>
    </r>
    <r>
      <rPr>
        <b/>
        <vertAlign val="superscript"/>
        <sz val="10"/>
        <color indexed="8"/>
        <rFont val="Times New Roman"/>
        <family val="1"/>
        <charset val="186"/>
      </rPr>
      <t>2</t>
    </r>
  </si>
  <si>
    <r>
      <t>100 m</t>
    </r>
    <r>
      <rPr>
        <vertAlign val="superscript"/>
        <sz val="10"/>
        <color indexed="8"/>
        <rFont val="Times New Roman"/>
        <family val="1"/>
        <charset val="186"/>
      </rPr>
      <t>2</t>
    </r>
  </si>
  <si>
    <r>
      <t>100 m</t>
    </r>
    <r>
      <rPr>
        <b/>
        <vertAlign val="superscript"/>
        <sz val="10"/>
        <rFont val="Times New Roman"/>
        <family val="1"/>
        <charset val="186"/>
      </rPr>
      <t>2</t>
    </r>
  </si>
  <si>
    <t xml:space="preserve">               Objekto pavadinimas</t>
  </si>
  <si>
    <t xml:space="preserve">       </t>
  </si>
  <si>
    <t>Kiemų važiuojamosios dalies su danga valymas</t>
  </si>
  <si>
    <t>Pakabinami krepšeliai</t>
  </si>
  <si>
    <t xml:space="preserve">Gėlių sodinimas </t>
  </si>
  <si>
    <t>100 vnt</t>
  </si>
  <si>
    <t xml:space="preserve">Našlaitės </t>
  </si>
  <si>
    <t>Gėlynų priežiūra</t>
  </si>
  <si>
    <t>Vazos -gėlinės</t>
  </si>
  <si>
    <t>Želdinių, esančių prie gatvių, šienavimas</t>
  </si>
  <si>
    <t>Šlaitų, esančių prie gatvių, šienavimas</t>
  </si>
  <si>
    <t>Šieno sugrėbimas</t>
  </si>
  <si>
    <t>Želdinių, esančių kiemuose, šienavimas</t>
  </si>
  <si>
    <t>Vejų, esančių skveruose ir parkuose šienavimas</t>
  </si>
  <si>
    <t>Šlaitų, esančių skveruose ir parkuose, šienavimas</t>
  </si>
  <si>
    <t>Šieno pakrovimas</t>
  </si>
  <si>
    <t>Transportas šieno išvežimui</t>
  </si>
  <si>
    <t>Neužstatytų teritorijų šienavimas</t>
  </si>
  <si>
    <t>Vejos tręšimas</t>
  </si>
  <si>
    <t>Pomedžių tręšimas</t>
  </si>
  <si>
    <t>Pomedžių ravėjimas</t>
  </si>
  <si>
    <t>Krūmų retinimas</t>
  </si>
  <si>
    <t>Krūmų genėjimas krūmapjove, suteikiant formą</t>
  </si>
  <si>
    <t xml:space="preserve">Gyvatvorių karpymas </t>
  </si>
  <si>
    <t xml:space="preserve">Gyvatvorių išvalymas </t>
  </si>
  <si>
    <t xml:space="preserve">Šakų surinkimas į krūvas </t>
  </si>
  <si>
    <t>Gyvatvorių ravėjimas</t>
  </si>
  <si>
    <t>Gyvatvorių genėjimas krūmapjove</t>
  </si>
  <si>
    <t xml:space="preserve">Vasarinės gėlės </t>
  </si>
  <si>
    <t xml:space="preserve">Svogūninės gėlės </t>
  </si>
  <si>
    <t xml:space="preserve">Želdinių priežiūra </t>
  </si>
  <si>
    <t xml:space="preserve">Atsitiktinių šiukšlių parinkimas nuo visų neužstatytų teritorijų </t>
  </si>
  <si>
    <t>Atsitiktinių šiukšlių parinkimas nuo želdinių, esančių prie gatvių (su šlaitais)</t>
  </si>
  <si>
    <t>Minusavimai</t>
  </si>
  <si>
    <t>V</t>
  </si>
  <si>
    <t>VI</t>
  </si>
  <si>
    <t>Miesto tvarkymo tarnybos projektų vadovas</t>
  </si>
  <si>
    <t>Vidas Kemeža</t>
  </si>
  <si>
    <r>
      <t>100 m</t>
    </r>
    <r>
      <rPr>
        <vertAlign val="superscript"/>
        <sz val="10"/>
        <rFont val="Times New Roman"/>
        <family val="1"/>
        <charset val="186"/>
      </rPr>
      <t>2</t>
    </r>
  </si>
  <si>
    <t>Žolės sugrėbimas po šienavimo</t>
  </si>
  <si>
    <t>Teritorijų sanitarinio valymo ir želdinių priežiūros paslaugos Vilniaus miesto Vakarinėje 2 dalyje</t>
  </si>
  <si>
    <t>Fabijoniškių seniūnijos teritorijoje</t>
  </si>
  <si>
    <t>Justiniškių seniūnijos teritorijoje</t>
  </si>
  <si>
    <t>Viršuliškių seniūnijos teritorijoje</t>
  </si>
  <si>
    <t>Pašilaičių seniūnijos teritorijoje</t>
  </si>
  <si>
    <t>Karoliniškių seniūnijos teritorijoje</t>
  </si>
  <si>
    <t>Smėlio-druskos mišinio atvežimas į smėliadėžes</t>
  </si>
  <si>
    <t>Transportas lapų išvežimui</t>
  </si>
  <si>
    <t>Verkių seniūnijos teritorijoje</t>
  </si>
  <si>
    <t>UŽSAKOVAS: VILNIAUS MIESTO SAVIVALDYBĖS ADMINISTRACIJA</t>
  </si>
  <si>
    <t>15F03</t>
  </si>
  <si>
    <t xml:space="preserve">                            MIESTO ŪKIO IR TRANSPORTO DEPARTAMENTAS</t>
  </si>
  <si>
    <t>A.s. LT91 7044060001463742 AB SEB bankas</t>
  </si>
  <si>
    <t>Įm.kodas 188710061</t>
  </si>
  <si>
    <t>Konstitucijos pr. 3, LT-09601 Vilnius</t>
  </si>
  <si>
    <t>RANGOVAS: UAB „GRINDA“</t>
  </si>
  <si>
    <t>Įm.kodas 120153047, Įm.PVM kodas LT201530410</t>
  </si>
  <si>
    <t>Miesto tvarkymo skyriaus</t>
  </si>
  <si>
    <t>Vyr. specialistė</t>
  </si>
  <si>
    <t>Jolita Marchulija</t>
  </si>
  <si>
    <t>Seniūnai vizavo:</t>
  </si>
  <si>
    <t>Fabijoniškių seniūnija</t>
  </si>
  <si>
    <t>Justiniškių seniūnija</t>
  </si>
  <si>
    <t>Pašilaičių seniūnija</t>
  </si>
  <si>
    <t>Šeškinės seniūnija</t>
  </si>
  <si>
    <t>Viršuliškių seniūnija</t>
  </si>
  <si>
    <t>Verkių seniūnija</t>
  </si>
  <si>
    <t>2011 m. gruodžio 29 d.</t>
  </si>
  <si>
    <t>Sutartis Nr. A72-2183 (3.1.36-UK)</t>
  </si>
  <si>
    <t>2014 m. kovo 28 d.</t>
  </si>
  <si>
    <t>A.s. LT 767230000006467869 AB Medicinos bankas</t>
  </si>
  <si>
    <t>PVM:</t>
  </si>
  <si>
    <t>Viso su PVM.</t>
  </si>
  <si>
    <r>
      <t>m</t>
    </r>
    <r>
      <rPr>
        <b/>
        <vertAlign val="superscript"/>
        <sz val="10"/>
        <rFont val="Times New Roman"/>
        <family val="1"/>
        <charset val="186"/>
      </rPr>
      <t>3</t>
    </r>
  </si>
  <si>
    <t>Eigulių g. 32, LT-03150 Vilnius</t>
  </si>
  <si>
    <t>Vieneto kaina Eur (be PVM)</t>
  </si>
  <si>
    <t>2015 m. liepos mėn.</t>
  </si>
  <si>
    <t>Eigulių g. 7, LT-03150 Vilnius</t>
  </si>
  <si>
    <t>Papildomas susitarimas Nr. A72-605/14 (3.1.36 - UK)</t>
  </si>
  <si>
    <t xml:space="preserve">         ATLIKTŲ DARBŲ AKTAS Nr.</t>
  </si>
  <si>
    <t>Neužstatytų teritorijų priežiūra -Sosnovskio barščių naikinimas</t>
  </si>
  <si>
    <t>Šienavimas</t>
  </si>
  <si>
    <t>Sugrėbimas</t>
  </si>
  <si>
    <t>Pakrovimas</t>
  </si>
  <si>
    <t xml:space="preserve">Kiemų važiuojamosios dalies su danga valymas </t>
  </si>
  <si>
    <t>Šaligatvių valymas (gracavimas)  kiemuose</t>
  </si>
  <si>
    <t>Atsitiktinių šiukšlių parinkimas nuo želdinių esančių kiemuose</t>
  </si>
  <si>
    <t>Atsitiktinių šiukšlių parinkimas nuo automašinų stovėjimo aikštelių kiemuose</t>
  </si>
  <si>
    <t>Vilniaus m. teritorijų sanitarinis valymas ir želdinių priežiūra</t>
  </si>
  <si>
    <t xml:space="preserve"> Invazinių rūšių kontrolės priemonių įgyvendinimas Vakarinėje- 2  miesto dalyje.</t>
  </si>
  <si>
    <t xml:space="preserve">         ATLIKTŲ DARBŲ AKTAS Nr. 1233/07</t>
  </si>
  <si>
    <t>A.s. LT76 7180 3000 1046 7627 AB Šiaulių bankas</t>
  </si>
  <si>
    <t>2015 m. balandžio 23 d.</t>
  </si>
  <si>
    <t>Papildomas susitarimas Nr. A72-566/15 (3.1.36 - AD4)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</si>
</sst>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1" x14ac:knownFonts="1">
    <font>
      <sz val="11"/>
      <color theme="1"/>
      <name val="Calibri"/>
      <family val="2"/>
      <charset val="186"/>
      <scheme val="minor"/>
    </font>
    <font>
      <sz val="11"/>
      <name val="Times New Roman"/>
      <family val="1"/>
      <charset val="186"/>
    </font>
    <font>
      <sz val="10"/>
      <name val="Times New Roman"/>
      <family val="1"/>
      <charset val="186"/>
    </font>
    <font>
      <sz val="11"/>
      <color indexed="8"/>
      <name val="Times New Roman"/>
      <family val="1"/>
      <charset val="186"/>
    </font>
    <font>
      <b/>
      <sz val="11"/>
      <name val="Times New Roman"/>
      <family val="1"/>
      <charset val="186"/>
    </font>
    <font>
      <sz val="11"/>
      <color indexed="10"/>
      <name val="Times New Roman"/>
      <family val="1"/>
      <charset val="186"/>
    </font>
    <font>
      <b/>
      <sz val="10"/>
      <name val="Times New Roman"/>
      <family val="1"/>
      <charset val="186"/>
    </font>
    <font>
      <sz val="10"/>
      <color indexed="8"/>
      <name val="Times New Roman"/>
      <family val="1"/>
      <charset val="186"/>
    </font>
    <font>
      <b/>
      <sz val="10"/>
      <color indexed="8"/>
      <name val="Times New Roman"/>
      <family val="1"/>
      <charset val="186"/>
    </font>
    <font>
      <b/>
      <vertAlign val="superscript"/>
      <sz val="10"/>
      <color indexed="8"/>
      <name val="Times New Roman"/>
      <family val="1"/>
      <charset val="186"/>
    </font>
    <font>
      <vertAlign val="superscript"/>
      <sz val="10"/>
      <color indexed="8"/>
      <name val="Times New Roman"/>
      <family val="1"/>
      <charset val="186"/>
    </font>
    <font>
      <b/>
      <vertAlign val="superscript"/>
      <sz val="10"/>
      <name val="Times New Roman"/>
      <family val="1"/>
      <charset val="186"/>
    </font>
    <font>
      <b/>
      <i/>
      <sz val="12"/>
      <name val="Times New Roman"/>
      <family val="1"/>
      <charset val="186"/>
    </font>
    <font>
      <b/>
      <sz val="12"/>
      <name val="Times New Roman"/>
      <family val="1"/>
      <charset val="186"/>
    </font>
    <font>
      <b/>
      <sz val="11"/>
      <color indexed="8"/>
      <name val="Times New Roman"/>
      <family val="1"/>
      <charset val="186"/>
    </font>
    <font>
      <sz val="8"/>
      <name val="Calibri"/>
      <family val="2"/>
      <charset val="186"/>
    </font>
    <font>
      <b/>
      <sz val="10"/>
      <color indexed="10"/>
      <name val="Times New Roman"/>
      <family val="1"/>
      <charset val="186"/>
    </font>
    <font>
      <b/>
      <i/>
      <sz val="11"/>
      <color indexed="8"/>
      <name val="Times New Roman"/>
      <family val="1"/>
      <charset val="186"/>
    </font>
    <font>
      <vertAlign val="superscript"/>
      <sz val="10"/>
      <name val="Times New Roman"/>
      <family val="1"/>
      <charset val="186"/>
    </font>
    <font>
      <sz val="10"/>
      <color rgb="FFFF0000"/>
      <name val="Times New Roman"/>
      <family val="1"/>
      <charset val="186"/>
    </font>
    <font>
      <sz val="12"/>
      <name val="Times New Roman"/>
      <family val="1"/>
      <charset val="186"/>
    </font>
    <font>
      <sz val="11"/>
      <color theme="1"/>
      <name val="Calibri"/>
      <family val="2"/>
      <charset val="186"/>
      <scheme val="minor"/>
    </font>
    <font>
      <sz val="11"/>
      <color rgb="FFFF0000"/>
      <name val="Times New Roman"/>
      <family val="1"/>
      <charset val="186"/>
    </font>
    <font>
      <b/>
      <sz val="10"/>
      <color indexed="8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b/>
      <sz val="10"/>
      <name val="Times New Roman"/>
      <family val="1"/>
    </font>
    <font>
      <i/>
      <sz val="11"/>
      <color rgb="FFFF0000"/>
      <name val="Times New Roman"/>
      <family val="1"/>
      <charset val="186"/>
    </font>
    <font>
      <b/>
      <sz val="10"/>
      <color rgb="FFFF0000"/>
      <name val="Times New Roman"/>
      <family val="1"/>
    </font>
    <font>
      <i/>
      <sz val="11"/>
      <name val="Times New Roman"/>
      <family val="1"/>
      <charset val="186"/>
    </font>
    <font>
      <b/>
      <i/>
      <sz val="11"/>
      <name val="Times New Roman"/>
      <family val="1"/>
      <charset val="186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1" fillId="0" borderId="0" applyFont="0" applyFill="0" applyBorder="0" applyAlignment="0" applyProtection="0"/>
  </cellStyleXfs>
  <cellXfs count="149">
    <xf numFmtId="0" fontId="0" fillId="0" borderId="0" xfId="0"/>
    <xf numFmtId="0" fontId="1" fillId="0" borderId="0" xfId="0" applyFont="1" applyFill="1"/>
    <xf numFmtId="0" fontId="2" fillId="0" borderId="0" xfId="0" applyFont="1" applyFill="1" applyAlignment="1"/>
    <xf numFmtId="0" fontId="3" fillId="0" borderId="0" xfId="0" applyFont="1" applyFill="1" applyBorder="1"/>
    <xf numFmtId="0" fontId="3" fillId="0" borderId="0" xfId="0" applyFont="1" applyFill="1"/>
    <xf numFmtId="2" fontId="3" fillId="0" borderId="0" xfId="0" applyNumberFormat="1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5" fillId="0" borderId="0" xfId="0" applyFont="1" applyFill="1"/>
    <xf numFmtId="2" fontId="1" fillId="0" borderId="0" xfId="0" applyNumberFormat="1" applyFont="1" applyFill="1" applyBorder="1"/>
    <xf numFmtId="0" fontId="7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justify" vertical="top" wrapText="1"/>
    </xf>
    <xf numFmtId="0" fontId="8" fillId="0" borderId="1" xfId="0" applyFont="1" applyFill="1" applyBorder="1" applyAlignment="1">
      <alignment vertical="center" wrapText="1"/>
    </xf>
    <xf numFmtId="2" fontId="8" fillId="0" borderId="1" xfId="0" applyNumberFormat="1" applyFont="1" applyFill="1" applyBorder="1" applyAlignment="1">
      <alignment vertical="center" wrapText="1"/>
    </xf>
    <xf numFmtId="1" fontId="8" fillId="0" borderId="1" xfId="0" applyNumberFormat="1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justify" vertical="top" wrapText="1"/>
    </xf>
    <xf numFmtId="0" fontId="7" fillId="0" borderId="1" xfId="0" applyFont="1" applyFill="1" applyBorder="1" applyAlignment="1">
      <alignment vertical="center" wrapText="1"/>
    </xf>
    <xf numFmtId="2" fontId="7" fillId="0" borderId="1" xfId="0" applyNumberFormat="1" applyFont="1" applyFill="1" applyBorder="1" applyAlignment="1">
      <alignment vertical="center" wrapText="1"/>
    </xf>
    <xf numFmtId="1" fontId="7" fillId="0" borderId="1" xfId="0" applyNumberFormat="1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 wrapText="1"/>
    </xf>
    <xf numFmtId="2" fontId="6" fillId="0" borderId="1" xfId="0" applyNumberFormat="1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right" vertical="top" wrapText="1"/>
    </xf>
    <xf numFmtId="0" fontId="8" fillId="0" borderId="1" xfId="0" applyFont="1" applyFill="1" applyBorder="1" applyAlignment="1">
      <alignment horizontal="right" vertical="center" wrapText="1"/>
    </xf>
    <xf numFmtId="2" fontId="3" fillId="0" borderId="0" xfId="0" applyNumberFormat="1" applyFont="1" applyFill="1"/>
    <xf numFmtId="0" fontId="6" fillId="0" borderId="0" xfId="0" applyFont="1" applyFill="1" applyAlignment="1"/>
    <xf numFmtId="0" fontId="2" fillId="0" borderId="0" xfId="0" applyFont="1" applyFill="1" applyAlignment="1">
      <alignment horizontal="right"/>
    </xf>
    <xf numFmtId="0" fontId="13" fillId="0" borderId="0" xfId="0" applyFont="1" applyFill="1" applyAlignment="1"/>
    <xf numFmtId="0" fontId="3" fillId="0" borderId="0" xfId="0" applyFont="1" applyFill="1" applyBorder="1" applyAlignment="1">
      <alignment horizontal="right" vertical="top" wrapText="1"/>
    </xf>
    <xf numFmtId="0" fontId="6" fillId="0" borderId="1" xfId="0" applyFont="1" applyFill="1" applyBorder="1" applyAlignment="1">
      <alignment horizontal="right"/>
    </xf>
    <xf numFmtId="16" fontId="8" fillId="0" borderId="1" xfId="0" applyNumberFormat="1" applyFont="1" applyFill="1" applyBorder="1" applyAlignment="1">
      <alignment horizontal="right" vertical="top" wrapText="1"/>
    </xf>
    <xf numFmtId="0" fontId="6" fillId="0" borderId="1" xfId="0" applyFont="1" applyFill="1" applyBorder="1" applyAlignment="1">
      <alignment horizontal="right" vertical="top"/>
    </xf>
    <xf numFmtId="0" fontId="8" fillId="0" borderId="0" xfId="0" applyFont="1" applyFill="1" applyBorder="1" applyAlignment="1">
      <alignment horizontal="right" vertical="center"/>
    </xf>
    <xf numFmtId="0" fontId="16" fillId="0" borderId="0" xfId="0" applyFont="1" applyFill="1" applyBorder="1" applyAlignment="1">
      <alignment horizontal="justify" vertical="top" wrapText="1"/>
    </xf>
    <xf numFmtId="0" fontId="16" fillId="0" borderId="0" xfId="0" applyFont="1" applyFill="1" applyBorder="1" applyAlignment="1">
      <alignment vertical="center" wrapText="1"/>
    </xf>
    <xf numFmtId="2" fontId="16" fillId="0" borderId="0" xfId="0" applyNumberFormat="1" applyFont="1" applyFill="1" applyBorder="1" applyAlignment="1">
      <alignment vertical="center" wrapText="1"/>
    </xf>
    <xf numFmtId="0" fontId="4" fillId="0" borderId="0" xfId="0" applyFont="1" applyFill="1" applyAlignment="1"/>
    <xf numFmtId="4" fontId="3" fillId="0" borderId="0" xfId="0" applyNumberFormat="1" applyFont="1" applyFill="1" applyBorder="1"/>
    <xf numFmtId="0" fontId="8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horizontal="center" vertical="top"/>
    </xf>
    <xf numFmtId="2" fontId="3" fillId="0" borderId="0" xfId="0" applyNumberFormat="1" applyFont="1" applyFill="1" applyBorder="1"/>
    <xf numFmtId="0" fontId="14" fillId="0" borderId="1" xfId="0" applyFont="1" applyFill="1" applyBorder="1" applyAlignment="1">
      <alignment horizontal="right" vertical="top" wrapText="1"/>
    </xf>
    <xf numFmtId="0" fontId="14" fillId="0" borderId="1" xfId="0" applyFont="1" applyFill="1" applyBorder="1" applyAlignment="1">
      <alignment vertical="center" wrapText="1"/>
    </xf>
    <xf numFmtId="2" fontId="4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justify" vertical="top" wrapText="1"/>
    </xf>
    <xf numFmtId="4" fontId="6" fillId="2" borderId="1" xfId="0" applyNumberFormat="1" applyFont="1" applyFill="1" applyBorder="1" applyAlignment="1">
      <alignment vertical="top" wrapText="1"/>
    </xf>
    <xf numFmtId="4" fontId="8" fillId="0" borderId="1" xfId="0" applyNumberFormat="1" applyFont="1" applyFill="1" applyBorder="1" applyAlignment="1">
      <alignment vertical="center" wrapText="1"/>
    </xf>
    <xf numFmtId="4" fontId="7" fillId="0" borderId="1" xfId="0" applyNumberFormat="1" applyFont="1" applyFill="1" applyBorder="1" applyAlignment="1">
      <alignment vertical="center" wrapText="1"/>
    </xf>
    <xf numFmtId="4" fontId="6" fillId="0" borderId="1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justify" vertical="top" wrapText="1"/>
    </xf>
    <xf numFmtId="0" fontId="3" fillId="0" borderId="0" xfId="0" applyFont="1" applyFill="1" applyBorder="1" applyAlignment="1">
      <alignment vertical="top" wrapText="1"/>
    </xf>
    <xf numFmtId="4" fontId="2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3" fontId="8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justify" vertical="top" wrapText="1"/>
    </xf>
    <xf numFmtId="2" fontId="2" fillId="0" borderId="1" xfId="0" applyNumberFormat="1" applyFont="1" applyFill="1" applyBorder="1" applyAlignment="1">
      <alignment vertical="center" wrapText="1"/>
    </xf>
    <xf numFmtId="1" fontId="2" fillId="0" borderId="1" xfId="0" applyNumberFormat="1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justify" vertical="top" wrapText="1"/>
    </xf>
    <xf numFmtId="0" fontId="6" fillId="0" borderId="1" xfId="0" applyFont="1" applyFill="1" applyBorder="1" applyAlignment="1">
      <alignment vertical="top" wrapText="1"/>
    </xf>
    <xf numFmtId="2" fontId="6" fillId="0" borderId="1" xfId="0" applyNumberFormat="1" applyFont="1" applyFill="1" applyBorder="1" applyAlignment="1">
      <alignment vertical="top" wrapText="1"/>
    </xf>
    <xf numFmtId="4" fontId="6" fillId="0" borderId="1" xfId="0" applyNumberFormat="1" applyFont="1" applyFill="1" applyBorder="1" applyAlignment="1">
      <alignment vertical="top" wrapText="1"/>
    </xf>
    <xf numFmtId="1" fontId="6" fillId="0" borderId="1" xfId="0" applyNumberFormat="1" applyFont="1" applyFill="1" applyBorder="1" applyAlignment="1">
      <alignment vertical="top" wrapText="1"/>
    </xf>
    <xf numFmtId="2" fontId="1" fillId="0" borderId="0" xfId="0" applyNumberFormat="1" applyFont="1" applyFill="1"/>
    <xf numFmtId="0" fontId="4" fillId="0" borderId="2" xfId="0" applyFont="1" applyFill="1" applyBorder="1" applyAlignment="1"/>
    <xf numFmtId="4" fontId="8" fillId="3" borderId="1" xfId="0" applyNumberFormat="1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right" vertical="top" wrapText="1"/>
    </xf>
    <xf numFmtId="0" fontId="17" fillId="3" borderId="1" xfId="0" applyFont="1" applyFill="1" applyBorder="1" applyAlignment="1">
      <alignment horizontal="justify" vertical="top" wrapText="1"/>
    </xf>
    <xf numFmtId="0" fontId="8" fillId="3" borderId="1" xfId="0" applyFont="1" applyFill="1" applyBorder="1" applyAlignment="1">
      <alignment vertical="center" wrapText="1"/>
    </xf>
    <xf numFmtId="1" fontId="8" fillId="3" borderId="1" xfId="0" applyNumberFormat="1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right" vertical="top" wrapText="1"/>
    </xf>
    <xf numFmtId="0" fontId="17" fillId="4" borderId="1" xfId="0" applyFont="1" applyFill="1" applyBorder="1" applyAlignment="1">
      <alignment horizontal="justify" wrapText="1"/>
    </xf>
    <xf numFmtId="0" fontId="8" fillId="4" borderId="1" xfId="0" applyFont="1" applyFill="1" applyBorder="1" applyAlignment="1">
      <alignment vertical="center" wrapText="1"/>
    </xf>
    <xf numFmtId="2" fontId="8" fillId="4" borderId="1" xfId="0" applyNumberFormat="1" applyFont="1" applyFill="1" applyBorder="1" applyAlignment="1">
      <alignment vertical="center" wrapText="1"/>
    </xf>
    <xf numFmtId="4" fontId="8" fillId="4" borderId="1" xfId="0" applyNumberFormat="1" applyFont="1" applyFill="1" applyBorder="1" applyAlignment="1">
      <alignment vertical="center" wrapText="1"/>
    </xf>
    <xf numFmtId="1" fontId="8" fillId="4" borderId="1" xfId="0" applyNumberFormat="1" applyFont="1" applyFill="1" applyBorder="1" applyAlignment="1">
      <alignment vertical="center" wrapText="1"/>
    </xf>
    <xf numFmtId="0" fontId="17" fillId="4" borderId="1" xfId="0" applyFont="1" applyFill="1" applyBorder="1" applyAlignment="1">
      <alignment horizontal="justify" vertical="top" wrapText="1"/>
    </xf>
    <xf numFmtId="2" fontId="6" fillId="4" borderId="1" xfId="0" applyNumberFormat="1" applyFont="1" applyFill="1" applyBorder="1" applyAlignment="1">
      <alignment vertical="center" wrapText="1"/>
    </xf>
    <xf numFmtId="4" fontId="6" fillId="4" borderId="1" xfId="0" applyNumberFormat="1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2" fillId="0" borderId="0" xfId="0" applyFont="1" applyFill="1"/>
    <xf numFmtId="0" fontId="19" fillId="0" borderId="0" xfId="0" applyFont="1" applyFill="1" applyBorder="1"/>
    <xf numFmtId="0" fontId="6" fillId="0" borderId="0" xfId="0" applyFont="1" applyFill="1" applyAlignment="1">
      <alignment horizontal="left"/>
    </xf>
    <xf numFmtId="2" fontId="2" fillId="0" borderId="0" xfId="0" applyNumberFormat="1" applyFont="1" applyFill="1"/>
    <xf numFmtId="9" fontId="22" fillId="0" borderId="0" xfId="1" applyFont="1" applyFill="1" applyAlignment="1">
      <alignment horizontal="left"/>
    </xf>
    <xf numFmtId="9" fontId="1" fillId="0" borderId="0" xfId="1" applyFont="1" applyFill="1"/>
    <xf numFmtId="9" fontId="1" fillId="0" borderId="0" xfId="1" applyFont="1" applyFill="1" applyBorder="1"/>
    <xf numFmtId="9" fontId="20" fillId="0" borderId="0" xfId="1" applyFont="1" applyFill="1"/>
    <xf numFmtId="9" fontId="13" fillId="0" borderId="0" xfId="1" applyFont="1" applyFill="1"/>
    <xf numFmtId="9" fontId="1" fillId="0" borderId="0" xfId="1" applyFont="1" applyFill="1" applyAlignment="1">
      <alignment vertical="center"/>
    </xf>
    <xf numFmtId="9" fontId="1" fillId="0" borderId="0" xfId="1" applyFont="1" applyFill="1" applyAlignment="1">
      <alignment horizontal="left" vertical="center"/>
    </xf>
    <xf numFmtId="9" fontId="1" fillId="0" borderId="0" xfId="1" applyFont="1" applyFill="1" applyAlignment="1">
      <alignment horizontal="left"/>
    </xf>
    <xf numFmtId="2" fontId="8" fillId="3" borderId="1" xfId="0" applyNumberFormat="1" applyFont="1" applyFill="1" applyBorder="1" applyAlignment="1">
      <alignment vertical="center" wrapText="1"/>
    </xf>
    <xf numFmtId="1" fontId="6" fillId="0" borderId="1" xfId="0" applyNumberFormat="1" applyFont="1" applyFill="1" applyBorder="1" applyAlignment="1">
      <alignment vertical="center" wrapText="1"/>
    </xf>
    <xf numFmtId="1" fontId="22" fillId="0" borderId="0" xfId="1" applyNumberFormat="1" applyFont="1" applyFill="1" applyAlignment="1">
      <alignment horizontal="left"/>
    </xf>
    <xf numFmtId="4" fontId="23" fillId="0" borderId="1" xfId="0" applyNumberFormat="1" applyFont="1" applyFill="1" applyBorder="1" applyAlignment="1">
      <alignment vertical="center" wrapText="1"/>
    </xf>
    <xf numFmtId="9" fontId="24" fillId="0" borderId="0" xfId="1" applyFont="1" applyFill="1" applyAlignment="1">
      <alignment horizontal="left"/>
    </xf>
    <xf numFmtId="9" fontId="1" fillId="0" borderId="0" xfId="1" applyFont="1" applyFill="1" applyAlignment="1">
      <alignment horizontal="left" vertical="center" wrapText="1"/>
    </xf>
    <xf numFmtId="0" fontId="6" fillId="0" borderId="1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horizontal="center" vertical="top" wrapText="1"/>
    </xf>
    <xf numFmtId="9" fontId="3" fillId="0" borderId="0" xfId="0" applyNumberFormat="1" applyFont="1" applyFill="1" applyAlignment="1">
      <alignment horizontal="left"/>
    </xf>
    <xf numFmtId="4" fontId="26" fillId="0" borderId="1" xfId="0" applyNumberFormat="1" applyFont="1" applyFill="1" applyBorder="1" applyAlignment="1">
      <alignment vertical="center" wrapText="1"/>
    </xf>
    <xf numFmtId="14" fontId="2" fillId="0" borderId="0" xfId="0" applyNumberFormat="1" applyFont="1" applyFill="1"/>
    <xf numFmtId="0" fontId="12" fillId="0" borderId="0" xfId="0" applyFont="1" applyFill="1" applyAlignment="1">
      <alignment vertical="top" wrapText="1"/>
    </xf>
    <xf numFmtId="2" fontId="20" fillId="0" borderId="0" xfId="0" applyNumberFormat="1" applyFont="1" applyFill="1"/>
    <xf numFmtId="2" fontId="13" fillId="0" borderId="0" xfId="0" applyNumberFormat="1" applyFont="1" applyFill="1"/>
    <xf numFmtId="2" fontId="1" fillId="0" borderId="0" xfId="0" applyNumberFormat="1" applyFont="1" applyFill="1" applyAlignment="1">
      <alignment vertical="center"/>
    </xf>
    <xf numFmtId="2" fontId="1" fillId="0" borderId="0" xfId="0" applyNumberFormat="1" applyFont="1" applyFill="1" applyAlignment="1">
      <alignment horizontal="left" vertical="center"/>
    </xf>
    <xf numFmtId="2" fontId="1" fillId="0" borderId="0" xfId="0" applyNumberFormat="1" applyFont="1" applyFill="1" applyAlignment="1">
      <alignment horizontal="left"/>
    </xf>
    <xf numFmtId="0" fontId="8" fillId="0" borderId="1" xfId="0" applyFont="1" applyFill="1" applyBorder="1" applyAlignment="1">
      <alignment horizontal="justify" vertical="top"/>
    </xf>
    <xf numFmtId="9" fontId="22" fillId="0" borderId="0" xfId="1" applyFont="1" applyFill="1"/>
    <xf numFmtId="9" fontId="27" fillId="0" borderId="0" xfId="1" applyFont="1" applyFill="1"/>
    <xf numFmtId="4" fontId="28" fillId="0" borderId="1" xfId="0" applyNumberFormat="1" applyFont="1" applyFill="1" applyBorder="1" applyAlignment="1">
      <alignment vertical="center" wrapText="1"/>
    </xf>
    <xf numFmtId="2" fontId="22" fillId="0" borderId="0" xfId="0" applyNumberFormat="1" applyFont="1" applyFill="1"/>
    <xf numFmtId="2" fontId="14" fillId="0" borderId="0" xfId="0" applyNumberFormat="1" applyFont="1" applyFill="1"/>
    <xf numFmtId="0" fontId="7" fillId="0" borderId="1" xfId="0" applyFont="1" applyFill="1" applyBorder="1" applyAlignment="1">
      <alignment horizontal="right" vertical="top" wrapText="1"/>
    </xf>
    <xf numFmtId="9" fontId="27" fillId="0" borderId="0" xfId="1" applyFont="1" applyFill="1" applyBorder="1" applyAlignment="1"/>
    <xf numFmtId="0" fontId="6" fillId="0" borderId="1" xfId="0" applyFont="1" applyFill="1" applyBorder="1" applyAlignment="1">
      <alignment horizontal="right" vertical="top" wrapText="1"/>
    </xf>
    <xf numFmtId="0" fontId="6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 vertical="top" wrapText="1"/>
    </xf>
    <xf numFmtId="9" fontId="27" fillId="0" borderId="0" xfId="1" applyFont="1" applyFill="1" applyBorder="1"/>
    <xf numFmtId="9" fontId="29" fillId="0" borderId="0" xfId="1" applyFont="1" applyFill="1" applyAlignment="1"/>
    <xf numFmtId="14" fontId="2" fillId="0" borderId="0" xfId="0" applyNumberFormat="1" applyFont="1" applyFill="1" applyAlignment="1"/>
    <xf numFmtId="0" fontId="23" fillId="0" borderId="1" xfId="0" applyFont="1" applyFill="1" applyBorder="1" applyAlignment="1">
      <alignment vertical="top" wrapText="1"/>
    </xf>
    <xf numFmtId="0" fontId="26" fillId="0" borderId="1" xfId="0" applyFont="1" applyFill="1" applyBorder="1" applyAlignment="1">
      <alignment horizontal="center" vertical="top"/>
    </xf>
    <xf numFmtId="0" fontId="26" fillId="0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25" fillId="0" borderId="1" xfId="0" applyFont="1" applyBorder="1" applyAlignment="1">
      <alignment wrapText="1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/>
    <xf numFmtId="2" fontId="0" fillId="0" borderId="1" xfId="0" applyNumberFormat="1" applyBorder="1"/>
    <xf numFmtId="0" fontId="26" fillId="0" borderId="1" xfId="0" applyFont="1" applyFill="1" applyBorder="1" applyAlignment="1">
      <alignment horizontal="left" vertical="top" wrapText="1"/>
    </xf>
    <xf numFmtId="0" fontId="22" fillId="0" borderId="0" xfId="0" applyFont="1" applyFill="1" applyBorder="1" applyAlignment="1">
      <alignment horizontal="left" vertical="top"/>
    </xf>
    <xf numFmtId="2" fontId="22" fillId="0" borderId="0" xfId="1" applyNumberFormat="1" applyFont="1" applyFill="1"/>
    <xf numFmtId="164" fontId="8" fillId="0" borderId="1" xfId="0" applyNumberFormat="1" applyFont="1" applyFill="1" applyBorder="1" applyAlignment="1">
      <alignment vertical="center" wrapText="1"/>
    </xf>
    <xf numFmtId="0" fontId="12" fillId="0" borderId="0" xfId="0" applyFont="1" applyFill="1" applyAlignment="1">
      <alignment horizontal="center" vertical="top" wrapText="1"/>
    </xf>
    <xf numFmtId="0" fontId="26" fillId="0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left" vertical="top"/>
    </xf>
    <xf numFmtId="0" fontId="12" fillId="0" borderId="0" xfId="0" applyFont="1" applyFill="1" applyAlignment="1">
      <alignment vertical="top"/>
    </xf>
    <xf numFmtId="0" fontId="30" fillId="2" borderId="1" xfId="0" applyFont="1" applyFill="1" applyBorder="1" applyAlignment="1">
      <alignment horizontal="left"/>
    </xf>
    <xf numFmtId="0" fontId="6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top" wrapText="1"/>
    </xf>
    <xf numFmtId="1" fontId="8" fillId="0" borderId="1" xfId="0" applyNumberFormat="1" applyFont="1" applyFill="1" applyBorder="1" applyAlignment="1">
      <alignment horizontal="right" vertical="center" wrapText="1"/>
    </xf>
  </cellXfs>
  <cellStyles count="2">
    <cellStyle name="Įprastas" xfId="0" builtinId="0"/>
    <cellStyle name="Procentai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8"/>
  <sheetViews>
    <sheetView tabSelected="1" workbookViewId="0">
      <selection activeCell="A7" sqref="A7"/>
    </sheetView>
  </sheetViews>
  <sheetFormatPr defaultRowHeight="15" x14ac:dyDescent="0.25"/>
  <cols>
    <col min="1" max="1" width="3.7109375" style="4" customWidth="1"/>
    <col min="2" max="2" width="38.85546875" style="4" customWidth="1"/>
    <col min="3" max="3" width="7.140625" style="4" customWidth="1"/>
    <col min="4" max="4" width="7.5703125" style="4" customWidth="1"/>
    <col min="5" max="5" width="9.42578125" style="4" customWidth="1"/>
    <col min="6" max="6" width="8.42578125" style="4" customWidth="1"/>
    <col min="7" max="7" width="11.28515625" style="4" bestFit="1" customWidth="1"/>
    <col min="8" max="8" width="10.5703125" style="90" customWidth="1"/>
    <col min="9" max="9" width="11.42578125" style="68" customWidth="1"/>
    <col min="10" max="10" width="12.85546875" style="26" customWidth="1"/>
    <col min="11" max="11" width="41.42578125" style="4" customWidth="1"/>
    <col min="12" max="12" width="12.7109375" style="4" customWidth="1"/>
    <col min="13" max="13" width="40" style="4" bestFit="1" customWidth="1"/>
    <col min="14" max="14" width="7.140625" style="4" customWidth="1"/>
    <col min="15" max="15" width="10.140625" style="4" customWidth="1"/>
    <col min="16" max="16" width="9.28515625" style="4" customWidth="1"/>
    <col min="17" max="17" width="4.140625" style="4" customWidth="1"/>
    <col min="18" max="18" width="11.85546875" style="4" customWidth="1"/>
    <col min="19" max="19" width="11.5703125" style="4" customWidth="1"/>
    <col min="20" max="20" width="11.28515625" style="4" customWidth="1"/>
    <col min="21" max="21" width="11.5703125" style="4" customWidth="1"/>
    <col min="22" max="22" width="11.42578125" style="4" customWidth="1"/>
    <col min="23" max="23" width="12.5703125" style="4" customWidth="1"/>
    <col min="24" max="24" width="12.42578125" style="4" customWidth="1"/>
    <col min="25" max="25" width="16.7109375" style="4" customWidth="1"/>
    <col min="26" max="16384" width="9.140625" style="4"/>
  </cols>
  <sheetData>
    <row r="1" spans="1:15" x14ac:dyDescent="0.25">
      <c r="A1" s="27" t="s">
        <v>131</v>
      </c>
      <c r="B1" s="2"/>
      <c r="C1" s="2"/>
      <c r="D1" s="2"/>
      <c r="E1" s="2"/>
      <c r="F1" s="2"/>
      <c r="G1" s="28" t="s">
        <v>132</v>
      </c>
      <c r="H1" s="4"/>
    </row>
    <row r="2" spans="1:15" x14ac:dyDescent="0.25">
      <c r="A2" s="27" t="s">
        <v>133</v>
      </c>
      <c r="B2" s="27"/>
      <c r="C2" s="27"/>
      <c r="D2" s="27"/>
      <c r="E2" s="27"/>
      <c r="F2" s="27"/>
      <c r="G2" s="27"/>
      <c r="H2" s="4"/>
    </row>
    <row r="3" spans="1:15" x14ac:dyDescent="0.25">
      <c r="A3" s="2" t="s">
        <v>134</v>
      </c>
      <c r="B3" s="2"/>
      <c r="C3" s="2"/>
      <c r="D3" s="2"/>
      <c r="E3" s="2"/>
      <c r="F3" s="2"/>
      <c r="G3" s="2"/>
      <c r="H3" s="4"/>
    </row>
    <row r="4" spans="1:15" x14ac:dyDescent="0.25">
      <c r="A4" s="2" t="s">
        <v>135</v>
      </c>
      <c r="B4" s="2"/>
      <c r="C4" s="2"/>
      <c r="D4" s="2"/>
      <c r="E4" s="2"/>
      <c r="F4" s="2"/>
      <c r="G4" s="2"/>
      <c r="H4" s="4"/>
    </row>
    <row r="5" spans="1:15" x14ac:dyDescent="0.25">
      <c r="A5" s="2" t="s">
        <v>136</v>
      </c>
      <c r="B5" s="2"/>
      <c r="C5" s="2"/>
      <c r="D5" s="2"/>
      <c r="E5" s="2"/>
      <c r="F5" s="2"/>
      <c r="G5" s="2"/>
      <c r="H5" s="4"/>
    </row>
    <row r="6" spans="1:15" x14ac:dyDescent="0.25">
      <c r="A6" s="27" t="s">
        <v>137</v>
      </c>
      <c r="B6" s="27"/>
      <c r="C6" s="27"/>
      <c r="D6" s="27"/>
      <c r="E6" s="27"/>
      <c r="F6" s="27"/>
      <c r="G6" s="27"/>
      <c r="H6" s="4"/>
    </row>
    <row r="7" spans="1:15" x14ac:dyDescent="0.25">
      <c r="A7" s="2" t="s">
        <v>173</v>
      </c>
      <c r="B7" s="2"/>
      <c r="C7" s="2"/>
      <c r="D7" s="2"/>
      <c r="E7" s="2"/>
      <c r="F7" s="2"/>
      <c r="G7" s="2"/>
      <c r="H7" s="4"/>
    </row>
    <row r="8" spans="1:15" x14ac:dyDescent="0.25">
      <c r="A8" s="2" t="s">
        <v>138</v>
      </c>
      <c r="B8" s="2"/>
      <c r="C8" s="2"/>
      <c r="D8" s="2"/>
      <c r="E8" s="2"/>
      <c r="F8" s="2"/>
      <c r="G8" s="2"/>
      <c r="H8" s="4"/>
    </row>
    <row r="9" spans="1:15" x14ac:dyDescent="0.25">
      <c r="A9" s="2" t="s">
        <v>156</v>
      </c>
      <c r="B9" s="2"/>
      <c r="C9" s="2"/>
      <c r="D9" s="2"/>
      <c r="E9" s="2"/>
      <c r="F9" s="2"/>
      <c r="G9" s="2"/>
      <c r="H9" s="4"/>
    </row>
    <row r="10" spans="1:15" x14ac:dyDescent="0.25">
      <c r="A10" s="107" t="s">
        <v>149</v>
      </c>
      <c r="B10" s="85"/>
      <c r="C10" s="2"/>
      <c r="D10" s="2"/>
      <c r="E10" s="27"/>
      <c r="F10" s="27"/>
      <c r="G10" s="2"/>
      <c r="H10" s="85"/>
      <c r="I10" s="88"/>
      <c r="J10" s="88"/>
      <c r="K10" s="85"/>
      <c r="L10" s="85"/>
      <c r="M10" s="85"/>
      <c r="N10" s="85"/>
      <c r="O10" s="86"/>
    </row>
    <row r="11" spans="1:15" x14ac:dyDescent="0.25">
      <c r="A11" s="85" t="s">
        <v>150</v>
      </c>
      <c r="B11" s="85"/>
      <c r="C11" s="2"/>
      <c r="D11" s="2"/>
      <c r="E11" s="2"/>
      <c r="F11" s="2"/>
      <c r="G11" s="2"/>
      <c r="H11" s="85"/>
      <c r="I11" s="88"/>
      <c r="J11" s="88"/>
      <c r="K11" s="85"/>
      <c r="L11" s="85"/>
      <c r="M11" s="85"/>
      <c r="N11" s="85"/>
      <c r="O11" s="86"/>
    </row>
    <row r="12" spans="1:15" x14ac:dyDescent="0.25">
      <c r="A12" s="2" t="s">
        <v>174</v>
      </c>
      <c r="B12" s="2"/>
      <c r="C12" s="85"/>
      <c r="D12" s="85"/>
      <c r="E12" s="87"/>
      <c r="F12" s="85"/>
      <c r="G12" s="85"/>
      <c r="H12" s="85"/>
      <c r="I12" s="88"/>
      <c r="J12" s="88"/>
      <c r="K12" s="85"/>
      <c r="L12" s="85"/>
      <c r="M12" s="85"/>
      <c r="N12" s="85"/>
      <c r="O12" s="86"/>
    </row>
    <row r="13" spans="1:15" x14ac:dyDescent="0.25">
      <c r="A13" s="2" t="s">
        <v>175</v>
      </c>
      <c r="B13" s="2"/>
      <c r="C13" s="85"/>
      <c r="D13" s="85"/>
      <c r="E13" s="87"/>
      <c r="F13" s="85"/>
      <c r="G13" s="85"/>
      <c r="H13" s="85"/>
      <c r="I13" s="88"/>
      <c r="J13" s="88"/>
      <c r="K13" s="85"/>
      <c r="L13" s="85"/>
      <c r="M13" s="85"/>
      <c r="N13" s="85"/>
      <c r="O13" s="86"/>
    </row>
    <row r="14" spans="1:15" x14ac:dyDescent="0.25">
      <c r="A14" s="2"/>
      <c r="B14" s="85"/>
      <c r="C14" s="85"/>
      <c r="D14" s="85"/>
      <c r="E14" s="87"/>
      <c r="F14" s="85"/>
      <c r="G14" s="85"/>
      <c r="H14" s="85"/>
    </row>
    <row r="15" spans="1:15" ht="41.25" customHeight="1" x14ac:dyDescent="0.25">
      <c r="A15" s="145" t="s">
        <v>82</v>
      </c>
      <c r="B15" s="145"/>
      <c r="C15" s="145"/>
      <c r="D15" s="145"/>
      <c r="E15" s="145"/>
      <c r="F15" s="145"/>
      <c r="G15" s="145"/>
      <c r="H15" s="4"/>
    </row>
    <row r="16" spans="1:15" ht="33" customHeight="1" x14ac:dyDescent="0.25">
      <c r="A16" s="147" t="s">
        <v>122</v>
      </c>
      <c r="B16" s="147"/>
      <c r="C16" s="147"/>
      <c r="D16" s="147"/>
      <c r="E16" s="147"/>
      <c r="F16" s="147"/>
      <c r="G16" s="147"/>
      <c r="H16" s="108"/>
    </row>
    <row r="17" spans="1:20" ht="15.75" x14ac:dyDescent="0.25">
      <c r="A17" s="104"/>
      <c r="B17" s="104"/>
      <c r="C17" s="104"/>
      <c r="D17" s="104"/>
      <c r="E17" s="104"/>
      <c r="F17" s="104"/>
      <c r="G17" s="104"/>
      <c r="H17" s="104"/>
      <c r="K17" s="55"/>
    </row>
    <row r="18" spans="1:20" ht="15.75" customHeight="1" x14ac:dyDescent="0.25">
      <c r="A18" s="146" t="s">
        <v>172</v>
      </c>
      <c r="B18" s="146"/>
      <c r="C18" s="146"/>
      <c r="D18" s="146"/>
      <c r="E18" s="146"/>
      <c r="F18" s="146"/>
      <c r="G18" s="146"/>
      <c r="H18" s="4"/>
      <c r="K18" s="55"/>
    </row>
    <row r="19" spans="1:20" ht="15.75" x14ac:dyDescent="0.25">
      <c r="A19" s="146"/>
      <c r="B19" s="146"/>
      <c r="C19" s="146"/>
      <c r="D19" s="146"/>
      <c r="E19" s="146"/>
      <c r="F19" s="146"/>
      <c r="H19" s="91"/>
      <c r="I19" s="9"/>
      <c r="J19" s="44"/>
      <c r="K19" s="9"/>
      <c r="L19" s="3"/>
      <c r="M19" s="3"/>
      <c r="N19" s="3"/>
      <c r="O19" s="3"/>
      <c r="P19" s="3"/>
      <c r="Q19" s="3"/>
      <c r="R19" s="3"/>
      <c r="S19" s="3"/>
      <c r="T19" s="3"/>
    </row>
    <row r="20" spans="1:20" ht="15.75" x14ac:dyDescent="0.25">
      <c r="A20" s="29" t="s">
        <v>83</v>
      </c>
      <c r="B20" s="29"/>
      <c r="C20" s="29"/>
      <c r="D20" s="29"/>
      <c r="E20" s="69" t="s">
        <v>158</v>
      </c>
      <c r="F20" s="69"/>
      <c r="G20" s="38"/>
      <c r="H20" s="91"/>
      <c r="I20" s="9"/>
      <c r="J20" s="44"/>
      <c r="K20" s="9"/>
      <c r="L20" s="3"/>
      <c r="M20" s="3"/>
      <c r="N20" s="3"/>
      <c r="O20" s="3"/>
      <c r="P20" s="3"/>
      <c r="Q20" s="3"/>
      <c r="R20" s="3"/>
      <c r="S20" s="3"/>
      <c r="T20" s="3"/>
    </row>
    <row r="21" spans="1:20" ht="63.75" x14ac:dyDescent="0.25">
      <c r="A21" s="10" t="s">
        <v>1</v>
      </c>
      <c r="B21" s="11" t="s">
        <v>2</v>
      </c>
      <c r="C21" s="12" t="s">
        <v>3</v>
      </c>
      <c r="D21" s="12" t="s">
        <v>157</v>
      </c>
      <c r="E21" s="12" t="s">
        <v>4</v>
      </c>
      <c r="F21" s="12" t="s">
        <v>5</v>
      </c>
      <c r="G21" s="11" t="s">
        <v>6</v>
      </c>
      <c r="H21" s="91"/>
      <c r="I21" s="9"/>
      <c r="J21" s="44"/>
      <c r="K21" s="9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25">
      <c r="A22" s="40" t="s">
        <v>7</v>
      </c>
      <c r="B22" s="144" t="s">
        <v>8</v>
      </c>
      <c r="C22" s="41"/>
      <c r="D22" s="42"/>
      <c r="E22" s="50"/>
      <c r="F22" s="42"/>
      <c r="G22" s="43"/>
      <c r="J22" s="44"/>
      <c r="K22" s="9"/>
      <c r="L22" s="3"/>
      <c r="M22" s="3"/>
      <c r="N22" s="3"/>
      <c r="O22" s="3"/>
      <c r="P22" s="3"/>
      <c r="Q22" s="3"/>
      <c r="R22" s="3"/>
      <c r="S22" s="3"/>
      <c r="T22" s="3"/>
    </row>
    <row r="23" spans="1:20" ht="25.5" x14ac:dyDescent="0.25">
      <c r="A23" s="33">
        <v>1</v>
      </c>
      <c r="B23" s="13" t="s">
        <v>9</v>
      </c>
      <c r="C23" s="14" t="s">
        <v>79</v>
      </c>
      <c r="D23" s="15">
        <v>0.36</v>
      </c>
      <c r="E23" s="53">
        <v>3102.5</v>
      </c>
      <c r="F23" s="16">
        <v>11</v>
      </c>
      <c r="G23" s="51">
        <f>ROUND((D23*E23*F23),2)</f>
        <v>12285.9</v>
      </c>
      <c r="J23" s="44"/>
      <c r="K23" s="9"/>
      <c r="L23" s="3"/>
      <c r="M23" s="3"/>
      <c r="N23" s="3"/>
      <c r="O23" s="3"/>
      <c r="P23" s="3"/>
      <c r="Q23" s="3"/>
      <c r="R23" s="3"/>
      <c r="S23" s="3"/>
      <c r="T23" s="3"/>
    </row>
    <row r="24" spans="1:20" ht="15.75" x14ac:dyDescent="0.25">
      <c r="A24" s="31"/>
      <c r="B24" s="17" t="s">
        <v>123</v>
      </c>
      <c r="C24" s="18" t="s">
        <v>80</v>
      </c>
      <c r="D24" s="19">
        <v>0.36</v>
      </c>
      <c r="E24" s="56">
        <v>916.73</v>
      </c>
      <c r="F24" s="20">
        <v>11</v>
      </c>
      <c r="G24" s="52">
        <f>ROUND((D24*E24*F24),2)</f>
        <v>3630.25</v>
      </c>
      <c r="J24" s="44"/>
      <c r="K24" s="9"/>
      <c r="L24" s="3"/>
      <c r="M24" s="3"/>
      <c r="N24" s="3"/>
      <c r="O24" s="3"/>
      <c r="P24" s="3"/>
      <c r="Q24" s="3"/>
      <c r="R24" s="3"/>
      <c r="S24" s="3"/>
      <c r="T24" s="3"/>
    </row>
    <row r="25" spans="1:20" ht="15.75" x14ac:dyDescent="0.25">
      <c r="A25" s="31"/>
      <c r="B25" s="17" t="s">
        <v>130</v>
      </c>
      <c r="C25" s="18" t="s">
        <v>80</v>
      </c>
      <c r="D25" s="19">
        <v>0.36</v>
      </c>
      <c r="E25" s="56">
        <v>2.6</v>
      </c>
      <c r="F25" s="20">
        <v>11</v>
      </c>
      <c r="G25" s="52">
        <f t="shared" ref="G25:G30" si="0">ROUND((D25*E25*F25),2)</f>
        <v>10.3</v>
      </c>
      <c r="H25" s="91"/>
      <c r="I25" s="9"/>
      <c r="J25" s="44"/>
      <c r="K25" s="9"/>
      <c r="L25" s="3"/>
      <c r="M25" s="3"/>
      <c r="N25" s="3"/>
      <c r="O25" s="3"/>
      <c r="P25" s="3"/>
      <c r="Q25" s="3"/>
      <c r="R25" s="3"/>
      <c r="S25" s="3"/>
      <c r="T25" s="3"/>
    </row>
    <row r="26" spans="1:20" ht="15.75" x14ac:dyDescent="0.25">
      <c r="A26" s="31"/>
      <c r="B26" s="17" t="s">
        <v>10</v>
      </c>
      <c r="C26" s="18" t="s">
        <v>80</v>
      </c>
      <c r="D26" s="19">
        <v>0.36</v>
      </c>
      <c r="E26" s="56">
        <v>681.71900000000005</v>
      </c>
      <c r="F26" s="20">
        <v>11</v>
      </c>
      <c r="G26" s="52">
        <f t="shared" si="0"/>
        <v>2699.61</v>
      </c>
      <c r="J26" s="44"/>
      <c r="K26" s="9"/>
      <c r="L26" s="3"/>
      <c r="M26" s="3"/>
      <c r="N26" s="3"/>
      <c r="O26" s="3"/>
      <c r="P26" s="3"/>
      <c r="Q26" s="3"/>
      <c r="R26" s="3"/>
      <c r="S26" s="3"/>
      <c r="T26" s="3"/>
    </row>
    <row r="27" spans="1:20" ht="15.75" x14ac:dyDescent="0.25">
      <c r="A27" s="31"/>
      <c r="B27" s="17" t="s">
        <v>124</v>
      </c>
      <c r="C27" s="18" t="s">
        <v>80</v>
      </c>
      <c r="D27" s="19">
        <v>0.36</v>
      </c>
      <c r="E27" s="56">
        <v>416.43</v>
      </c>
      <c r="F27" s="20">
        <v>11</v>
      </c>
      <c r="G27" s="52">
        <f t="shared" si="0"/>
        <v>1649.06</v>
      </c>
      <c r="H27" s="91"/>
      <c r="I27" s="9"/>
      <c r="J27" s="44"/>
      <c r="K27" s="9"/>
    </row>
    <row r="28" spans="1:20" ht="15.75" x14ac:dyDescent="0.25">
      <c r="A28" s="31"/>
      <c r="B28" s="17" t="s">
        <v>125</v>
      </c>
      <c r="C28" s="18" t="s">
        <v>80</v>
      </c>
      <c r="D28" s="19">
        <v>0.36</v>
      </c>
      <c r="E28" s="56">
        <v>474.1</v>
      </c>
      <c r="F28" s="20">
        <v>11</v>
      </c>
      <c r="G28" s="52">
        <f t="shared" si="0"/>
        <v>1877.44</v>
      </c>
      <c r="H28" s="91"/>
      <c r="I28" s="9"/>
      <c r="J28" s="44"/>
      <c r="K28" s="9"/>
    </row>
    <row r="29" spans="1:20" ht="15.75" x14ac:dyDescent="0.25">
      <c r="A29" s="24"/>
      <c r="B29" s="17" t="s">
        <v>126</v>
      </c>
      <c r="C29" s="18" t="s">
        <v>80</v>
      </c>
      <c r="D29" s="19">
        <v>0.36</v>
      </c>
      <c r="E29" s="56">
        <v>610.91999999999996</v>
      </c>
      <c r="F29" s="20">
        <v>11</v>
      </c>
      <c r="G29" s="52">
        <f t="shared" si="0"/>
        <v>2419.2399999999998</v>
      </c>
      <c r="H29" s="91"/>
      <c r="I29" s="9"/>
      <c r="J29" s="44"/>
      <c r="K29" s="9"/>
    </row>
    <row r="30" spans="1:20" ht="15.75" x14ac:dyDescent="0.25">
      <c r="A30" s="24"/>
      <c r="B30" s="17" t="s">
        <v>6</v>
      </c>
      <c r="C30" s="18" t="s">
        <v>80</v>
      </c>
      <c r="D30" s="19"/>
      <c r="E30" s="56">
        <f>SUM(E24:E29)</f>
        <v>3102.4990000000003</v>
      </c>
      <c r="F30" s="20">
        <v>11</v>
      </c>
      <c r="G30" s="52">
        <f t="shared" si="0"/>
        <v>0</v>
      </c>
      <c r="H30" s="91"/>
      <c r="I30" s="9"/>
      <c r="J30" s="44"/>
      <c r="K30" s="9"/>
    </row>
    <row r="31" spans="1:20" ht="38.25" x14ac:dyDescent="0.25">
      <c r="A31" s="24"/>
      <c r="B31" s="13" t="s">
        <v>11</v>
      </c>
      <c r="C31" s="14" t="s">
        <v>79</v>
      </c>
      <c r="D31" s="22">
        <v>0.03</v>
      </c>
      <c r="E31" s="53">
        <f>E23</f>
        <v>3102.5</v>
      </c>
      <c r="F31" s="16">
        <v>11</v>
      </c>
      <c r="G31" s="51">
        <f>ROUND((D31*E31*F31),2)</f>
        <v>1023.83</v>
      </c>
      <c r="H31" s="91"/>
      <c r="I31" s="9"/>
      <c r="J31" s="44"/>
      <c r="K31" s="9"/>
    </row>
    <row r="32" spans="1:20" ht="25.5" x14ac:dyDescent="0.25">
      <c r="A32" s="24"/>
      <c r="B32" s="13" t="s">
        <v>114</v>
      </c>
      <c r="C32" s="14" t="s">
        <v>79</v>
      </c>
      <c r="D32" s="22">
        <v>0.02</v>
      </c>
      <c r="E32" s="53">
        <v>20467.689999999999</v>
      </c>
      <c r="F32" s="16">
        <v>11</v>
      </c>
      <c r="G32" s="51">
        <f>ROUND((D32*E32*F32),2)</f>
        <v>4502.8900000000003</v>
      </c>
      <c r="H32" s="91"/>
      <c r="I32" s="9"/>
      <c r="J32" s="44"/>
      <c r="K32" s="9"/>
    </row>
    <row r="33" spans="1:11" ht="15.75" x14ac:dyDescent="0.25">
      <c r="A33" s="25">
        <v>2</v>
      </c>
      <c r="B33" s="13" t="s">
        <v>12</v>
      </c>
      <c r="C33" s="14" t="s">
        <v>79</v>
      </c>
      <c r="D33" s="15">
        <v>0.7</v>
      </c>
      <c r="E33" s="53">
        <v>441.34</v>
      </c>
      <c r="F33" s="16">
        <v>11</v>
      </c>
      <c r="G33" s="51">
        <f>ROUND((D33*E33*F33),2)</f>
        <v>3398.32</v>
      </c>
      <c r="H33" s="91"/>
      <c r="I33" s="9"/>
      <c r="J33" s="44"/>
      <c r="K33" s="9"/>
    </row>
    <row r="34" spans="1:11" ht="15.75" x14ac:dyDescent="0.25">
      <c r="A34" s="24"/>
      <c r="B34" s="17" t="s">
        <v>123</v>
      </c>
      <c r="C34" s="18" t="s">
        <v>80</v>
      </c>
      <c r="D34" s="19">
        <v>0.7</v>
      </c>
      <c r="E34" s="56">
        <v>58</v>
      </c>
      <c r="F34" s="20">
        <v>11</v>
      </c>
      <c r="G34" s="52">
        <f>ROUND((D34*E34*F34),2)</f>
        <v>446.6</v>
      </c>
      <c r="H34" s="91"/>
      <c r="I34" s="9"/>
      <c r="J34" s="44"/>
    </row>
    <row r="35" spans="1:11" ht="15.75" x14ac:dyDescent="0.25">
      <c r="A35" s="24"/>
      <c r="B35" s="17" t="s">
        <v>10</v>
      </c>
      <c r="C35" s="18" t="s">
        <v>80</v>
      </c>
      <c r="D35" s="19">
        <v>0.7</v>
      </c>
      <c r="E35" s="56">
        <v>136.24</v>
      </c>
      <c r="F35" s="20">
        <v>11</v>
      </c>
      <c r="G35" s="52">
        <f t="shared" ref="G35:G39" si="1">ROUND((D35*E35*F35),2)</f>
        <v>1049.05</v>
      </c>
      <c r="J35" s="44"/>
    </row>
    <row r="36" spans="1:11" ht="15.75" x14ac:dyDescent="0.25">
      <c r="A36" s="24"/>
      <c r="B36" s="17" t="s">
        <v>124</v>
      </c>
      <c r="C36" s="18" t="s">
        <v>80</v>
      </c>
      <c r="D36" s="19">
        <v>0.7</v>
      </c>
      <c r="E36" s="56">
        <v>64.17</v>
      </c>
      <c r="F36" s="20">
        <v>11</v>
      </c>
      <c r="G36" s="52">
        <f t="shared" si="1"/>
        <v>494.11</v>
      </c>
      <c r="H36" s="91"/>
      <c r="I36" s="9"/>
      <c r="J36" s="44"/>
    </row>
    <row r="37" spans="1:11" ht="15.75" x14ac:dyDescent="0.25">
      <c r="A37" s="24"/>
      <c r="B37" s="17" t="s">
        <v>125</v>
      </c>
      <c r="C37" s="18" t="s">
        <v>80</v>
      </c>
      <c r="D37" s="19">
        <v>0.7</v>
      </c>
      <c r="E37" s="56">
        <v>94.46</v>
      </c>
      <c r="F37" s="20">
        <v>11</v>
      </c>
      <c r="G37" s="52">
        <f t="shared" si="1"/>
        <v>727.34</v>
      </c>
      <c r="J37" s="44"/>
    </row>
    <row r="38" spans="1:11" ht="15.75" x14ac:dyDescent="0.25">
      <c r="A38" s="24"/>
      <c r="B38" s="17" t="s">
        <v>126</v>
      </c>
      <c r="C38" s="18" t="s">
        <v>80</v>
      </c>
      <c r="D38" s="19">
        <v>0.7</v>
      </c>
      <c r="E38" s="56">
        <v>88.47</v>
      </c>
      <c r="F38" s="20">
        <v>11</v>
      </c>
      <c r="G38" s="52">
        <f t="shared" si="1"/>
        <v>681.22</v>
      </c>
      <c r="J38" s="44"/>
    </row>
    <row r="39" spans="1:11" ht="15.75" x14ac:dyDescent="0.25">
      <c r="A39" s="24"/>
      <c r="B39" s="17" t="s">
        <v>6</v>
      </c>
      <c r="C39" s="18" t="s">
        <v>80</v>
      </c>
      <c r="D39" s="19"/>
      <c r="E39" s="56">
        <f>E34+E35+E36+E37+E38</f>
        <v>441.34000000000003</v>
      </c>
      <c r="F39" s="20"/>
      <c r="G39" s="52">
        <f t="shared" si="1"/>
        <v>0</v>
      </c>
      <c r="J39" s="44"/>
    </row>
    <row r="40" spans="1:11" ht="25.5" x14ac:dyDescent="0.25">
      <c r="A40" s="24"/>
      <c r="B40" s="13" t="s">
        <v>13</v>
      </c>
      <c r="C40" s="14" t="s">
        <v>79</v>
      </c>
      <c r="D40" s="15">
        <v>0.03</v>
      </c>
      <c r="E40" s="53">
        <v>441.34</v>
      </c>
      <c r="F40" s="16">
        <v>11</v>
      </c>
      <c r="G40" s="51">
        <f>ROUND((D40*E40*F40),2)</f>
        <v>145.63999999999999</v>
      </c>
      <c r="J40" s="44"/>
    </row>
    <row r="41" spans="1:11" ht="15.75" x14ac:dyDescent="0.25">
      <c r="A41" s="24">
        <v>3</v>
      </c>
      <c r="B41" s="13" t="s">
        <v>78</v>
      </c>
      <c r="C41" s="14" t="s">
        <v>79</v>
      </c>
      <c r="D41" s="15">
        <v>0.57999999999999996</v>
      </c>
      <c r="E41" s="51">
        <v>832.62</v>
      </c>
      <c r="F41" s="16">
        <v>11</v>
      </c>
      <c r="G41" s="51">
        <f>ROUND((D41*E41*F41),2)</f>
        <v>5312.12</v>
      </c>
      <c r="J41" s="44"/>
    </row>
    <row r="42" spans="1:11" ht="15.75" x14ac:dyDescent="0.25">
      <c r="A42" s="24"/>
      <c r="B42" s="17" t="s">
        <v>123</v>
      </c>
      <c r="C42" s="18" t="s">
        <v>80</v>
      </c>
      <c r="D42" s="19">
        <v>0.57999999999999996</v>
      </c>
      <c r="E42" s="52">
        <v>274.52</v>
      </c>
      <c r="F42" s="20">
        <v>11</v>
      </c>
      <c r="G42" s="52">
        <f>ROUND((D42*E42*F42),2)</f>
        <v>1751.44</v>
      </c>
      <c r="J42" s="44"/>
    </row>
    <row r="43" spans="1:11" ht="15.75" x14ac:dyDescent="0.25">
      <c r="A43" s="24"/>
      <c r="B43" s="17" t="s">
        <v>10</v>
      </c>
      <c r="C43" s="18" t="s">
        <v>80</v>
      </c>
      <c r="D43" s="19">
        <v>0.57999999999999996</v>
      </c>
      <c r="E43" s="52">
        <v>99.78</v>
      </c>
      <c r="F43" s="20">
        <v>11</v>
      </c>
      <c r="G43" s="52">
        <f t="shared" ref="G43:G47" si="2">ROUND((D43*E43*F43),2)</f>
        <v>636.6</v>
      </c>
      <c r="J43" s="44"/>
    </row>
    <row r="44" spans="1:11" ht="15.75" x14ac:dyDescent="0.25">
      <c r="A44" s="24"/>
      <c r="B44" s="17" t="s">
        <v>124</v>
      </c>
      <c r="C44" s="18" t="s">
        <v>80</v>
      </c>
      <c r="D44" s="19">
        <v>0.57999999999999996</v>
      </c>
      <c r="E44" s="52">
        <v>78.08</v>
      </c>
      <c r="F44" s="20">
        <v>11</v>
      </c>
      <c r="G44" s="52">
        <f t="shared" si="2"/>
        <v>498.15</v>
      </c>
      <c r="J44" s="44"/>
    </row>
    <row r="45" spans="1:11" ht="15.75" x14ac:dyDescent="0.25">
      <c r="A45" s="24"/>
      <c r="B45" s="17" t="s">
        <v>125</v>
      </c>
      <c r="C45" s="18" t="s">
        <v>80</v>
      </c>
      <c r="D45" s="19">
        <v>0.57999999999999996</v>
      </c>
      <c r="E45" s="52">
        <v>113.44</v>
      </c>
      <c r="F45" s="20">
        <v>11</v>
      </c>
      <c r="G45" s="52">
        <f t="shared" si="2"/>
        <v>723.75</v>
      </c>
      <c r="J45" s="44"/>
    </row>
    <row r="46" spans="1:11" ht="15.75" x14ac:dyDescent="0.25">
      <c r="A46" s="24"/>
      <c r="B46" s="17" t="s">
        <v>126</v>
      </c>
      <c r="C46" s="18" t="s">
        <v>80</v>
      </c>
      <c r="D46" s="19">
        <v>0.57999999999999996</v>
      </c>
      <c r="E46" s="52">
        <v>266.8</v>
      </c>
      <c r="F46" s="20">
        <v>11</v>
      </c>
      <c r="G46" s="52">
        <f t="shared" si="2"/>
        <v>1702.18</v>
      </c>
      <c r="J46" s="44"/>
    </row>
    <row r="47" spans="1:11" ht="15.75" x14ac:dyDescent="0.25">
      <c r="A47" s="24"/>
      <c r="B47" s="17" t="s">
        <v>6</v>
      </c>
      <c r="C47" s="18" t="s">
        <v>80</v>
      </c>
      <c r="D47" s="19"/>
      <c r="E47" s="52">
        <f>SUM(E42:E46)</f>
        <v>832.61999999999989</v>
      </c>
      <c r="F47" s="20"/>
      <c r="G47" s="52">
        <f t="shared" si="2"/>
        <v>0</v>
      </c>
      <c r="J47" s="44"/>
    </row>
    <row r="48" spans="1:11" ht="25.5" x14ac:dyDescent="0.25">
      <c r="A48" s="24"/>
      <c r="B48" s="13" t="s">
        <v>14</v>
      </c>
      <c r="C48" s="14" t="s">
        <v>79</v>
      </c>
      <c r="D48" s="15">
        <v>0.03</v>
      </c>
      <c r="E48" s="51">
        <v>832.62</v>
      </c>
      <c r="F48" s="16">
        <v>11</v>
      </c>
      <c r="G48" s="51">
        <f>ROUND((D48*E48*F48),2)</f>
        <v>274.76</v>
      </c>
      <c r="J48" s="44"/>
    </row>
    <row r="49" spans="1:11" ht="15.75" x14ac:dyDescent="0.25">
      <c r="A49" s="24">
        <v>4</v>
      </c>
      <c r="B49" s="13" t="s">
        <v>15</v>
      </c>
      <c r="C49" s="14" t="s">
        <v>79</v>
      </c>
      <c r="D49" s="15">
        <v>0.46</v>
      </c>
      <c r="E49" s="51">
        <v>58.47</v>
      </c>
      <c r="F49" s="16">
        <v>11</v>
      </c>
      <c r="G49" s="51">
        <f>ROUND((D49*E49*F49),2)</f>
        <v>295.86</v>
      </c>
      <c r="J49" s="44"/>
      <c r="K49" s="39"/>
    </row>
    <row r="50" spans="1:11" ht="15.75" x14ac:dyDescent="0.25">
      <c r="A50" s="24"/>
      <c r="B50" s="17" t="s">
        <v>123</v>
      </c>
      <c r="C50" s="18" t="s">
        <v>80</v>
      </c>
      <c r="D50" s="19">
        <v>0.46</v>
      </c>
      <c r="E50" s="52">
        <v>16.25</v>
      </c>
      <c r="F50" s="20">
        <v>0</v>
      </c>
      <c r="G50" s="52">
        <f>ROUND((D50*E50*F50),2)</f>
        <v>0</v>
      </c>
      <c r="J50" s="44"/>
      <c r="K50" s="39"/>
    </row>
    <row r="51" spans="1:11" ht="15.75" x14ac:dyDescent="0.25">
      <c r="A51" s="24"/>
      <c r="B51" s="17" t="s">
        <v>10</v>
      </c>
      <c r="C51" s="18" t="s">
        <v>80</v>
      </c>
      <c r="D51" s="19">
        <v>0.46</v>
      </c>
      <c r="E51" s="52">
        <v>17.559999999999999</v>
      </c>
      <c r="F51" s="20">
        <v>11</v>
      </c>
      <c r="G51" s="52">
        <f t="shared" ref="G51:G55" si="3">ROUND((D51*E51*F51),2)</f>
        <v>88.85</v>
      </c>
      <c r="J51" s="44"/>
      <c r="K51" s="39"/>
    </row>
    <row r="52" spans="1:11" ht="15.75" x14ac:dyDescent="0.25">
      <c r="A52" s="24"/>
      <c r="B52" s="17" t="s">
        <v>124</v>
      </c>
      <c r="C52" s="18" t="s">
        <v>80</v>
      </c>
      <c r="D52" s="19">
        <v>0.46</v>
      </c>
      <c r="E52" s="52">
        <v>3</v>
      </c>
      <c r="F52" s="20">
        <v>11</v>
      </c>
      <c r="G52" s="52">
        <f t="shared" si="3"/>
        <v>15.18</v>
      </c>
      <c r="J52" s="44"/>
      <c r="K52" s="39"/>
    </row>
    <row r="53" spans="1:11" ht="15.75" x14ac:dyDescent="0.25">
      <c r="A53" s="24"/>
      <c r="B53" s="17" t="s">
        <v>125</v>
      </c>
      <c r="C53" s="18" t="s">
        <v>80</v>
      </c>
      <c r="D53" s="19">
        <v>0.46</v>
      </c>
      <c r="E53" s="52">
        <v>14.21</v>
      </c>
      <c r="F53" s="20">
        <v>11</v>
      </c>
      <c r="G53" s="52">
        <f t="shared" si="3"/>
        <v>71.900000000000006</v>
      </c>
      <c r="J53" s="44"/>
      <c r="K53" s="39"/>
    </row>
    <row r="54" spans="1:11" ht="15.75" x14ac:dyDescent="0.25">
      <c r="A54" s="24"/>
      <c r="B54" s="17" t="s">
        <v>126</v>
      </c>
      <c r="C54" s="18" t="s">
        <v>80</v>
      </c>
      <c r="D54" s="19">
        <v>0.46</v>
      </c>
      <c r="E54" s="52">
        <v>7.45</v>
      </c>
      <c r="F54" s="20">
        <v>0</v>
      </c>
      <c r="G54" s="52">
        <f t="shared" si="3"/>
        <v>0</v>
      </c>
      <c r="J54" s="44"/>
      <c r="K54" s="39"/>
    </row>
    <row r="55" spans="1:11" ht="15.75" x14ac:dyDescent="0.25">
      <c r="A55" s="24"/>
      <c r="B55" s="17" t="s">
        <v>6</v>
      </c>
      <c r="C55" s="18" t="s">
        <v>80</v>
      </c>
      <c r="D55" s="19"/>
      <c r="E55" s="52">
        <f>SUM(E50:E54)</f>
        <v>58.470000000000006</v>
      </c>
      <c r="F55" s="20"/>
      <c r="G55" s="52">
        <f t="shared" si="3"/>
        <v>0</v>
      </c>
      <c r="J55" s="44"/>
      <c r="K55" s="39"/>
    </row>
    <row r="56" spans="1:11" ht="25.5" x14ac:dyDescent="0.25">
      <c r="A56" s="24"/>
      <c r="B56" s="13" t="s">
        <v>16</v>
      </c>
      <c r="C56" s="14" t="s">
        <v>79</v>
      </c>
      <c r="D56" s="15">
        <v>0.03</v>
      </c>
      <c r="E56" s="51">
        <v>58.47</v>
      </c>
      <c r="F56" s="16">
        <v>11</v>
      </c>
      <c r="G56" s="51">
        <f t="shared" ref="G56:G62" si="4">ROUND((D56*E56*F56),2)</f>
        <v>19.3</v>
      </c>
      <c r="J56" s="44"/>
      <c r="K56" s="3"/>
    </row>
    <row r="57" spans="1:11" ht="41.25" customHeight="1" x14ac:dyDescent="0.25">
      <c r="A57" s="24">
        <v>5</v>
      </c>
      <c r="B57" s="13" t="s">
        <v>17</v>
      </c>
      <c r="C57" s="14" t="s">
        <v>18</v>
      </c>
      <c r="D57" s="15">
        <v>0.7</v>
      </c>
      <c r="E57" s="51">
        <v>332.5</v>
      </c>
      <c r="F57" s="16">
        <v>11</v>
      </c>
      <c r="G57" s="51">
        <f t="shared" si="4"/>
        <v>2560.25</v>
      </c>
      <c r="J57" s="44"/>
    </row>
    <row r="58" spans="1:11" ht="38.25" x14ac:dyDescent="0.25">
      <c r="A58" s="24"/>
      <c r="B58" s="13" t="s">
        <v>19</v>
      </c>
      <c r="C58" s="14" t="s">
        <v>18</v>
      </c>
      <c r="D58" s="15">
        <v>0.03</v>
      </c>
      <c r="E58" s="51">
        <v>332.5</v>
      </c>
      <c r="F58" s="16">
        <v>11</v>
      </c>
      <c r="G58" s="51">
        <f t="shared" si="4"/>
        <v>109.73</v>
      </c>
      <c r="J58" s="44"/>
    </row>
    <row r="59" spans="1:11" ht="25.5" x14ac:dyDescent="0.25">
      <c r="A59" s="24">
        <v>6</v>
      </c>
      <c r="B59" s="13" t="s">
        <v>20</v>
      </c>
      <c r="C59" s="14" t="s">
        <v>18</v>
      </c>
      <c r="D59" s="15">
        <v>0.57999999999999996</v>
      </c>
      <c r="E59" s="51">
        <v>83.16</v>
      </c>
      <c r="F59" s="16">
        <v>11</v>
      </c>
      <c r="G59" s="51">
        <f t="shared" si="4"/>
        <v>530.55999999999995</v>
      </c>
      <c r="J59" s="44"/>
    </row>
    <row r="60" spans="1:11" ht="38.25" x14ac:dyDescent="0.25">
      <c r="A60" s="24"/>
      <c r="B60" s="13" t="s">
        <v>21</v>
      </c>
      <c r="C60" s="14" t="s">
        <v>18</v>
      </c>
      <c r="D60" s="15">
        <v>0.03</v>
      </c>
      <c r="E60" s="51">
        <v>83.16</v>
      </c>
      <c r="F60" s="16">
        <v>11</v>
      </c>
      <c r="G60" s="51">
        <f t="shared" si="4"/>
        <v>27.44</v>
      </c>
      <c r="J60" s="44"/>
    </row>
    <row r="61" spans="1:11" ht="15.75" x14ac:dyDescent="0.25">
      <c r="A61" s="25">
        <v>7</v>
      </c>
      <c r="B61" s="21" t="s">
        <v>22</v>
      </c>
      <c r="C61" s="14" t="s">
        <v>79</v>
      </c>
      <c r="D61" s="15">
        <v>1.1499999999999999</v>
      </c>
      <c r="E61" s="51">
        <v>32.299999999999997</v>
      </c>
      <c r="F61" s="16">
        <v>11</v>
      </c>
      <c r="G61" s="51">
        <f t="shared" si="4"/>
        <v>408.6</v>
      </c>
      <c r="J61" s="44"/>
    </row>
    <row r="62" spans="1:11" ht="15.75" x14ac:dyDescent="0.25">
      <c r="A62" s="24"/>
      <c r="B62" s="17" t="s">
        <v>123</v>
      </c>
      <c r="C62" s="18" t="s">
        <v>80</v>
      </c>
      <c r="D62" s="19">
        <v>1.1499999999999999</v>
      </c>
      <c r="E62" s="52">
        <v>4.43</v>
      </c>
      <c r="F62" s="20">
        <v>11</v>
      </c>
      <c r="G62" s="52">
        <f t="shared" si="4"/>
        <v>56.04</v>
      </c>
      <c r="J62" s="44"/>
    </row>
    <row r="63" spans="1:11" ht="15.75" x14ac:dyDescent="0.25">
      <c r="A63" s="24"/>
      <c r="B63" s="17" t="s">
        <v>10</v>
      </c>
      <c r="C63" s="18" t="s">
        <v>80</v>
      </c>
      <c r="D63" s="19">
        <v>1.1499999999999999</v>
      </c>
      <c r="E63" s="52">
        <v>5.21</v>
      </c>
      <c r="F63" s="20">
        <v>11</v>
      </c>
      <c r="G63" s="52">
        <f t="shared" ref="G63:G67" si="5">ROUND((D63*E63*F63),2)</f>
        <v>65.91</v>
      </c>
      <c r="J63" s="44"/>
    </row>
    <row r="64" spans="1:11" ht="15.75" x14ac:dyDescent="0.25">
      <c r="A64" s="24"/>
      <c r="B64" s="17" t="s">
        <v>124</v>
      </c>
      <c r="C64" s="18" t="s">
        <v>80</v>
      </c>
      <c r="D64" s="19">
        <v>1.1499999999999999</v>
      </c>
      <c r="E64" s="52">
        <v>10.54</v>
      </c>
      <c r="F64" s="20">
        <v>11</v>
      </c>
      <c r="G64" s="52">
        <f t="shared" si="5"/>
        <v>133.33000000000001</v>
      </c>
      <c r="J64" s="44"/>
    </row>
    <row r="65" spans="1:10" ht="15.75" x14ac:dyDescent="0.25">
      <c r="A65" s="24"/>
      <c r="B65" s="17" t="s">
        <v>125</v>
      </c>
      <c r="C65" s="18" t="s">
        <v>80</v>
      </c>
      <c r="D65" s="19">
        <v>1.1499999999999999</v>
      </c>
      <c r="E65" s="52">
        <v>6.23</v>
      </c>
      <c r="F65" s="20">
        <v>11</v>
      </c>
      <c r="G65" s="52">
        <f t="shared" si="5"/>
        <v>78.81</v>
      </c>
      <c r="J65" s="44"/>
    </row>
    <row r="66" spans="1:10" ht="15.75" x14ac:dyDescent="0.25">
      <c r="A66" s="24"/>
      <c r="B66" s="17" t="s">
        <v>126</v>
      </c>
      <c r="C66" s="18" t="s">
        <v>80</v>
      </c>
      <c r="D66" s="19">
        <v>1.1499999999999999</v>
      </c>
      <c r="E66" s="52">
        <v>5.89</v>
      </c>
      <c r="F66" s="20">
        <v>11</v>
      </c>
      <c r="G66" s="52">
        <f t="shared" si="5"/>
        <v>74.510000000000005</v>
      </c>
      <c r="J66" s="44"/>
    </row>
    <row r="67" spans="1:10" ht="15.75" x14ac:dyDescent="0.25">
      <c r="A67" s="24"/>
      <c r="B67" s="17" t="s">
        <v>6</v>
      </c>
      <c r="C67" s="18" t="s">
        <v>80</v>
      </c>
      <c r="D67" s="19"/>
      <c r="E67" s="52">
        <f>E62+E63+E64+E65+E66</f>
        <v>32.299999999999997</v>
      </c>
      <c r="F67" s="20">
        <v>11</v>
      </c>
      <c r="G67" s="52">
        <f t="shared" si="5"/>
        <v>0</v>
      </c>
      <c r="J67" s="44"/>
    </row>
    <row r="68" spans="1:10" x14ac:dyDescent="0.25">
      <c r="A68" s="24"/>
      <c r="B68" s="13" t="s">
        <v>23</v>
      </c>
      <c r="C68" s="14" t="s">
        <v>18</v>
      </c>
      <c r="D68" s="15">
        <v>0.03</v>
      </c>
      <c r="E68" s="51">
        <v>32.299999999999997</v>
      </c>
      <c r="F68" s="16">
        <v>11</v>
      </c>
      <c r="G68" s="51">
        <f>ROUND((D68*E68*F68),2)</f>
        <v>10.66</v>
      </c>
      <c r="J68" s="44"/>
    </row>
    <row r="69" spans="1:10" ht="25.5" x14ac:dyDescent="0.25">
      <c r="A69" s="24">
        <v>8</v>
      </c>
      <c r="B69" s="13" t="s">
        <v>24</v>
      </c>
      <c r="C69" s="14" t="s">
        <v>79</v>
      </c>
      <c r="D69" s="15">
        <v>0.66</v>
      </c>
      <c r="E69" s="53">
        <v>605.58000000000004</v>
      </c>
      <c r="F69" s="16">
        <v>11</v>
      </c>
      <c r="G69" s="51">
        <f>ROUND((D69*E69*F69),2)</f>
        <v>4396.51</v>
      </c>
      <c r="J69" s="44"/>
    </row>
    <row r="70" spans="1:10" ht="15.75" x14ac:dyDescent="0.25">
      <c r="A70" s="24"/>
      <c r="B70" s="17" t="s">
        <v>123</v>
      </c>
      <c r="C70" s="18" t="s">
        <v>80</v>
      </c>
      <c r="D70" s="19">
        <v>0.66</v>
      </c>
      <c r="E70" s="56">
        <v>21.68</v>
      </c>
      <c r="F70" s="20">
        <v>11</v>
      </c>
      <c r="G70" s="52">
        <f>ROUND((D70*E70*F70),2)</f>
        <v>157.4</v>
      </c>
      <c r="J70" s="44"/>
    </row>
    <row r="71" spans="1:10" ht="15.75" x14ac:dyDescent="0.25">
      <c r="A71" s="24"/>
      <c r="B71" s="17" t="s">
        <v>10</v>
      </c>
      <c r="C71" s="18" t="s">
        <v>80</v>
      </c>
      <c r="D71" s="19">
        <v>0.66</v>
      </c>
      <c r="E71" s="56">
        <v>51.69</v>
      </c>
      <c r="F71" s="20">
        <v>11</v>
      </c>
      <c r="G71" s="52">
        <f t="shared" ref="G71:G76" si="6">ROUND((D71*E71*F71),2)</f>
        <v>375.27</v>
      </c>
      <c r="J71" s="44"/>
    </row>
    <row r="72" spans="1:10" ht="15.75" x14ac:dyDescent="0.25">
      <c r="A72" s="24"/>
      <c r="B72" s="17" t="s">
        <v>124</v>
      </c>
      <c r="C72" s="18" t="s">
        <v>80</v>
      </c>
      <c r="D72" s="19">
        <v>0.66</v>
      </c>
      <c r="E72" s="56">
        <v>83.25</v>
      </c>
      <c r="F72" s="20">
        <v>11</v>
      </c>
      <c r="G72" s="52">
        <f t="shared" si="6"/>
        <v>604.4</v>
      </c>
      <c r="J72" s="44"/>
    </row>
    <row r="73" spans="1:10" ht="15.75" x14ac:dyDescent="0.25">
      <c r="A73" s="24"/>
      <c r="B73" s="17" t="s">
        <v>125</v>
      </c>
      <c r="C73" s="18" t="s">
        <v>80</v>
      </c>
      <c r="D73" s="19">
        <v>0.66</v>
      </c>
      <c r="E73" s="56">
        <v>122.46</v>
      </c>
      <c r="F73" s="20">
        <v>11</v>
      </c>
      <c r="G73" s="52">
        <f t="shared" si="6"/>
        <v>889.06</v>
      </c>
      <c r="J73" s="44"/>
    </row>
    <row r="74" spans="1:10" ht="15.75" x14ac:dyDescent="0.25">
      <c r="A74" s="24"/>
      <c r="B74" s="17" t="s">
        <v>130</v>
      </c>
      <c r="C74" s="18" t="s">
        <v>80</v>
      </c>
      <c r="D74" s="19">
        <v>0.66</v>
      </c>
      <c r="E74" s="56">
        <v>6</v>
      </c>
      <c r="F74" s="20">
        <v>11</v>
      </c>
      <c r="G74" s="52">
        <f t="shared" si="6"/>
        <v>43.56</v>
      </c>
      <c r="J74" s="44"/>
    </row>
    <row r="75" spans="1:10" ht="15.75" x14ac:dyDescent="0.25">
      <c r="A75" s="24"/>
      <c r="B75" s="17" t="s">
        <v>126</v>
      </c>
      <c r="C75" s="18" t="s">
        <v>80</v>
      </c>
      <c r="D75" s="19">
        <v>0.66</v>
      </c>
      <c r="E75" s="56">
        <v>320.5</v>
      </c>
      <c r="F75" s="20">
        <v>11</v>
      </c>
      <c r="G75" s="52">
        <f t="shared" si="6"/>
        <v>2326.83</v>
      </c>
      <c r="J75" s="44"/>
    </row>
    <row r="76" spans="1:10" ht="15.75" x14ac:dyDescent="0.25">
      <c r="A76" s="24"/>
      <c r="B76" s="17" t="s">
        <v>6</v>
      </c>
      <c r="C76" s="18" t="s">
        <v>80</v>
      </c>
      <c r="D76" s="19"/>
      <c r="E76" s="56">
        <f>E70+E71+E72+E73+E75+E74</f>
        <v>605.57999999999993</v>
      </c>
      <c r="F76" s="20">
        <v>11</v>
      </c>
      <c r="G76" s="52">
        <f t="shared" si="6"/>
        <v>0</v>
      </c>
      <c r="J76" s="44"/>
    </row>
    <row r="77" spans="1:10" ht="38.25" x14ac:dyDescent="0.25">
      <c r="A77" s="24"/>
      <c r="B77" s="13" t="s">
        <v>25</v>
      </c>
      <c r="C77" s="14" t="s">
        <v>79</v>
      </c>
      <c r="D77" s="15">
        <v>0.03</v>
      </c>
      <c r="E77" s="53">
        <v>605.58000000000004</v>
      </c>
      <c r="F77" s="16">
        <v>11</v>
      </c>
      <c r="G77" s="51">
        <f>ROUND((D77*E77*F77),2)</f>
        <v>199.84</v>
      </c>
      <c r="H77" s="92"/>
      <c r="I77" s="109"/>
      <c r="J77" s="44"/>
    </row>
    <row r="78" spans="1:10" ht="25.5" x14ac:dyDescent="0.25">
      <c r="A78" s="24">
        <v>9</v>
      </c>
      <c r="B78" s="13" t="s">
        <v>26</v>
      </c>
      <c r="C78" s="14"/>
      <c r="D78" s="15"/>
      <c r="E78" s="51"/>
      <c r="F78" s="16"/>
      <c r="G78" s="51"/>
      <c r="H78" s="92"/>
      <c r="I78" s="109"/>
      <c r="J78" s="44"/>
    </row>
    <row r="79" spans="1:10" ht="15.75" x14ac:dyDescent="0.25">
      <c r="A79" s="24"/>
      <c r="B79" s="13" t="s">
        <v>27</v>
      </c>
      <c r="C79" s="14" t="s">
        <v>79</v>
      </c>
      <c r="D79" s="15">
        <v>0.81</v>
      </c>
      <c r="E79" s="53">
        <v>248.32</v>
      </c>
      <c r="F79" s="16">
        <v>11</v>
      </c>
      <c r="G79" s="51">
        <f>ROUND((D79*E79*F79),2)</f>
        <v>2212.5300000000002</v>
      </c>
      <c r="H79" s="93"/>
      <c r="I79" s="110"/>
      <c r="J79" s="44"/>
    </row>
    <row r="80" spans="1:10" ht="15.75" x14ac:dyDescent="0.25">
      <c r="A80" s="24"/>
      <c r="B80" s="17" t="s">
        <v>123</v>
      </c>
      <c r="C80" s="18" t="s">
        <v>80</v>
      </c>
      <c r="D80" s="19">
        <v>0.81</v>
      </c>
      <c r="E80" s="56">
        <v>88.16</v>
      </c>
      <c r="F80" s="20">
        <v>11</v>
      </c>
      <c r="G80" s="52">
        <f>ROUND((D80*E80*F80),2)</f>
        <v>785.51</v>
      </c>
      <c r="H80" s="93"/>
      <c r="I80" s="110"/>
      <c r="J80" s="44"/>
    </row>
    <row r="81" spans="1:11" ht="15.75" x14ac:dyDescent="0.25">
      <c r="A81" s="24"/>
      <c r="B81" s="17" t="s">
        <v>127</v>
      </c>
      <c r="C81" s="18" t="s">
        <v>80</v>
      </c>
      <c r="D81" s="19">
        <v>0.81</v>
      </c>
      <c r="E81" s="56">
        <v>0</v>
      </c>
      <c r="F81" s="20">
        <v>11</v>
      </c>
      <c r="G81" s="52">
        <f t="shared" ref="G81:G86" si="7">ROUND((D81*E81*F81),2)</f>
        <v>0</v>
      </c>
      <c r="J81" s="44"/>
    </row>
    <row r="82" spans="1:11" ht="15.75" x14ac:dyDescent="0.25">
      <c r="A82" s="24"/>
      <c r="B82" s="17" t="s">
        <v>10</v>
      </c>
      <c r="C82" s="18" t="s">
        <v>80</v>
      </c>
      <c r="D82" s="19">
        <v>0.81</v>
      </c>
      <c r="E82" s="56">
        <v>59.32</v>
      </c>
      <c r="F82" s="20">
        <v>11</v>
      </c>
      <c r="G82" s="52">
        <f t="shared" si="7"/>
        <v>528.54</v>
      </c>
      <c r="J82" s="44"/>
      <c r="K82" s="3"/>
    </row>
    <row r="83" spans="1:11" ht="15.75" x14ac:dyDescent="0.25">
      <c r="A83" s="24"/>
      <c r="B83" s="17" t="s">
        <v>124</v>
      </c>
      <c r="C83" s="18" t="s">
        <v>80</v>
      </c>
      <c r="D83" s="19">
        <v>0.81</v>
      </c>
      <c r="E83" s="56">
        <v>34.08</v>
      </c>
      <c r="F83" s="20">
        <v>11</v>
      </c>
      <c r="G83" s="52">
        <f t="shared" si="7"/>
        <v>303.64999999999998</v>
      </c>
      <c r="J83" s="44"/>
      <c r="K83" s="3"/>
    </row>
    <row r="84" spans="1:11" ht="15.75" x14ac:dyDescent="0.25">
      <c r="A84" s="24"/>
      <c r="B84" s="17" t="s">
        <v>125</v>
      </c>
      <c r="C84" s="18" t="s">
        <v>80</v>
      </c>
      <c r="D84" s="19">
        <v>0.81</v>
      </c>
      <c r="E84" s="56">
        <v>38.93</v>
      </c>
      <c r="F84" s="20">
        <v>11</v>
      </c>
      <c r="G84" s="52">
        <f t="shared" si="7"/>
        <v>346.87</v>
      </c>
      <c r="J84" s="44"/>
      <c r="K84" s="3"/>
    </row>
    <row r="85" spans="1:11" ht="15.75" x14ac:dyDescent="0.25">
      <c r="A85" s="24"/>
      <c r="B85" s="17" t="s">
        <v>126</v>
      </c>
      <c r="C85" s="18" t="s">
        <v>80</v>
      </c>
      <c r="D85" s="19">
        <v>0.81</v>
      </c>
      <c r="E85" s="56">
        <v>27.83</v>
      </c>
      <c r="F85" s="20">
        <v>11</v>
      </c>
      <c r="G85" s="52">
        <f t="shared" si="7"/>
        <v>247.97</v>
      </c>
      <c r="J85" s="44"/>
      <c r="K85" s="3"/>
    </row>
    <row r="86" spans="1:11" ht="15.75" x14ac:dyDescent="0.25">
      <c r="A86" s="24"/>
      <c r="B86" s="17" t="s">
        <v>6</v>
      </c>
      <c r="C86" s="18" t="s">
        <v>80</v>
      </c>
      <c r="D86" s="19"/>
      <c r="E86" s="56">
        <f>E80+E82+E83+E84+E85+E81</f>
        <v>248.32</v>
      </c>
      <c r="F86" s="20">
        <v>11</v>
      </c>
      <c r="G86" s="52">
        <f t="shared" si="7"/>
        <v>0</v>
      </c>
      <c r="J86" s="44"/>
      <c r="K86" s="3"/>
    </row>
    <row r="87" spans="1:11" ht="38.25" x14ac:dyDescent="0.25">
      <c r="A87" s="24"/>
      <c r="B87" s="13" t="s">
        <v>28</v>
      </c>
      <c r="C87" s="14" t="s">
        <v>79</v>
      </c>
      <c r="D87" s="15">
        <v>0.03</v>
      </c>
      <c r="E87" s="53">
        <v>248.32</v>
      </c>
      <c r="F87" s="16">
        <v>11</v>
      </c>
      <c r="G87" s="51">
        <f>ROUND((D87*E87*F87),2)</f>
        <v>81.95</v>
      </c>
      <c r="J87" s="44"/>
      <c r="K87" s="39"/>
    </row>
    <row r="88" spans="1:11" ht="15.75" x14ac:dyDescent="0.25">
      <c r="A88" s="24">
        <v>10</v>
      </c>
      <c r="B88" s="13" t="s">
        <v>29</v>
      </c>
      <c r="C88" s="14" t="s">
        <v>79</v>
      </c>
      <c r="D88" s="15">
        <v>1.03</v>
      </c>
      <c r="E88" s="53">
        <v>67.95</v>
      </c>
      <c r="F88" s="16">
        <v>11</v>
      </c>
      <c r="G88" s="51">
        <f>ROUND((D88*E88*F88),2)</f>
        <v>769.87</v>
      </c>
      <c r="H88" s="94"/>
      <c r="I88" s="111"/>
      <c r="J88" s="44"/>
      <c r="K88" s="3"/>
    </row>
    <row r="89" spans="1:11" ht="15.75" x14ac:dyDescent="0.25">
      <c r="A89" s="24"/>
      <c r="B89" s="17" t="s">
        <v>123</v>
      </c>
      <c r="C89" s="18" t="s">
        <v>80</v>
      </c>
      <c r="D89" s="19">
        <v>1.03</v>
      </c>
      <c r="E89" s="56">
        <v>23.35</v>
      </c>
      <c r="F89" s="20">
        <v>11</v>
      </c>
      <c r="G89" s="52">
        <f>ROUND((D89*E89*F89),2)</f>
        <v>264.56</v>
      </c>
      <c r="J89" s="44"/>
      <c r="K89" s="3"/>
    </row>
    <row r="90" spans="1:11" ht="15.75" x14ac:dyDescent="0.25">
      <c r="A90" s="24"/>
      <c r="B90" s="17" t="s">
        <v>127</v>
      </c>
      <c r="C90" s="18" t="s">
        <v>80</v>
      </c>
      <c r="D90" s="19">
        <v>1.03</v>
      </c>
      <c r="E90" s="56">
        <v>0</v>
      </c>
      <c r="F90" s="20">
        <v>11</v>
      </c>
      <c r="G90" s="52">
        <f t="shared" ref="G90:G95" si="8">ROUND((D90*E90*F90),2)</f>
        <v>0</v>
      </c>
      <c r="H90" s="95"/>
      <c r="I90" s="112"/>
      <c r="J90" s="44"/>
      <c r="K90" s="3"/>
    </row>
    <row r="91" spans="1:11" ht="15.75" x14ac:dyDescent="0.25">
      <c r="A91" s="24"/>
      <c r="B91" s="17" t="s">
        <v>10</v>
      </c>
      <c r="C91" s="18" t="s">
        <v>80</v>
      </c>
      <c r="D91" s="19">
        <v>1.03</v>
      </c>
      <c r="E91" s="56">
        <v>11.05</v>
      </c>
      <c r="F91" s="20">
        <v>11</v>
      </c>
      <c r="G91" s="52">
        <f t="shared" si="8"/>
        <v>125.2</v>
      </c>
      <c r="J91" s="44"/>
      <c r="K91" s="3"/>
    </row>
    <row r="92" spans="1:11" ht="15.75" x14ac:dyDescent="0.25">
      <c r="A92" s="24"/>
      <c r="B92" s="17" t="s">
        <v>124</v>
      </c>
      <c r="C92" s="18" t="s">
        <v>80</v>
      </c>
      <c r="D92" s="19">
        <v>1.03</v>
      </c>
      <c r="E92" s="56">
        <v>9.64</v>
      </c>
      <c r="F92" s="20">
        <v>11</v>
      </c>
      <c r="G92" s="52">
        <f t="shared" si="8"/>
        <v>109.22</v>
      </c>
      <c r="H92" s="102"/>
      <c r="I92" s="112"/>
      <c r="J92" s="44"/>
      <c r="K92" s="3"/>
    </row>
    <row r="93" spans="1:11" ht="15.75" x14ac:dyDescent="0.25">
      <c r="A93" s="24"/>
      <c r="B93" s="17" t="s">
        <v>125</v>
      </c>
      <c r="C93" s="18" t="s">
        <v>80</v>
      </c>
      <c r="D93" s="19">
        <v>1.03</v>
      </c>
      <c r="E93" s="56">
        <v>9.5</v>
      </c>
      <c r="F93" s="20">
        <v>11</v>
      </c>
      <c r="G93" s="52">
        <f t="shared" si="8"/>
        <v>107.64</v>
      </c>
      <c r="H93" s="96"/>
      <c r="I93" s="113"/>
      <c r="J93" s="44"/>
    </row>
    <row r="94" spans="1:11" ht="15.75" x14ac:dyDescent="0.25">
      <c r="A94" s="24"/>
      <c r="B94" s="17" t="s">
        <v>126</v>
      </c>
      <c r="C94" s="18" t="s">
        <v>80</v>
      </c>
      <c r="D94" s="19">
        <v>1.03</v>
      </c>
      <c r="E94" s="56">
        <v>14.41</v>
      </c>
      <c r="F94" s="20">
        <v>11</v>
      </c>
      <c r="G94" s="52">
        <f t="shared" si="8"/>
        <v>163.27000000000001</v>
      </c>
      <c r="J94" s="44"/>
    </row>
    <row r="95" spans="1:11" ht="15.75" x14ac:dyDescent="0.25">
      <c r="A95" s="24"/>
      <c r="B95" s="17" t="s">
        <v>6</v>
      </c>
      <c r="C95" s="18" t="s">
        <v>80</v>
      </c>
      <c r="D95" s="19"/>
      <c r="E95" s="56">
        <f>SUM(E89:E94)</f>
        <v>67.95</v>
      </c>
      <c r="F95" s="20">
        <v>11</v>
      </c>
      <c r="G95" s="52">
        <f t="shared" si="8"/>
        <v>0</v>
      </c>
      <c r="J95" s="44"/>
    </row>
    <row r="96" spans="1:11" ht="38.25" x14ac:dyDescent="0.25">
      <c r="A96" s="24"/>
      <c r="B96" s="13" t="s">
        <v>30</v>
      </c>
      <c r="C96" s="14" t="s">
        <v>79</v>
      </c>
      <c r="D96" s="15">
        <v>0.03</v>
      </c>
      <c r="E96" s="53">
        <v>67.95</v>
      </c>
      <c r="F96" s="16">
        <v>11</v>
      </c>
      <c r="G96" s="51">
        <f>ROUND((D96*E96*F96),2)</f>
        <v>22.42</v>
      </c>
      <c r="J96" s="44"/>
    </row>
    <row r="97" spans="1:10" x14ac:dyDescent="0.25">
      <c r="A97" s="24">
        <v>12</v>
      </c>
      <c r="B97" s="63" t="s">
        <v>31</v>
      </c>
      <c r="C97" s="64" t="s">
        <v>18</v>
      </c>
      <c r="D97" s="65">
        <v>2.42</v>
      </c>
      <c r="E97" s="66">
        <v>8</v>
      </c>
      <c r="F97" s="67">
        <v>0</v>
      </c>
      <c r="G97" s="53">
        <f>ROUND((D97*E97*F97),2)</f>
        <v>0</v>
      </c>
      <c r="J97" s="44"/>
    </row>
    <row r="98" spans="1:10" x14ac:dyDescent="0.25">
      <c r="A98" s="24"/>
      <c r="B98" s="63" t="s">
        <v>32</v>
      </c>
      <c r="C98" s="64" t="s">
        <v>18</v>
      </c>
      <c r="D98" s="22">
        <v>30.62</v>
      </c>
      <c r="E98" s="53">
        <v>0.08</v>
      </c>
      <c r="F98" s="98">
        <v>1</v>
      </c>
      <c r="G98" s="53">
        <f>ROUND((D98*E98*F98),2)</f>
        <v>2.4500000000000002</v>
      </c>
      <c r="H98" s="126"/>
      <c r="J98" s="44"/>
    </row>
    <row r="99" spans="1:10" x14ac:dyDescent="0.25">
      <c r="A99" s="24"/>
      <c r="B99" s="63" t="s">
        <v>33</v>
      </c>
      <c r="C99" s="64" t="s">
        <v>18</v>
      </c>
      <c r="D99" s="65">
        <v>5.42</v>
      </c>
      <c r="E99" s="53">
        <v>0</v>
      </c>
      <c r="F99" s="98">
        <v>0</v>
      </c>
      <c r="G99" s="53">
        <f t="shared" ref="G99:G132" si="9">ROUND((D99*E99*F99),2)*0.5</f>
        <v>0</v>
      </c>
      <c r="J99" s="44"/>
    </row>
    <row r="100" spans="1:10" x14ac:dyDescent="0.25">
      <c r="A100" s="24">
        <v>13</v>
      </c>
      <c r="B100" s="13" t="s">
        <v>34</v>
      </c>
      <c r="C100" s="14"/>
      <c r="D100" s="15"/>
      <c r="E100" s="51"/>
      <c r="F100" s="14"/>
      <c r="G100" s="51"/>
      <c r="J100" s="44"/>
    </row>
    <row r="101" spans="1:10" ht="51" x14ac:dyDescent="0.25">
      <c r="A101" s="24"/>
      <c r="B101" s="13" t="s">
        <v>36</v>
      </c>
      <c r="C101" s="14" t="s">
        <v>35</v>
      </c>
      <c r="D101" s="15">
        <v>0.27</v>
      </c>
      <c r="E101" s="53">
        <v>152</v>
      </c>
      <c r="F101" s="23">
        <v>31</v>
      </c>
      <c r="G101" s="51">
        <f>ROUND((D101*E101*F101),2)</f>
        <v>1272.24</v>
      </c>
      <c r="J101" s="44"/>
    </row>
    <row r="102" spans="1:10" ht="51" x14ac:dyDescent="0.25">
      <c r="A102" s="24"/>
      <c r="B102" s="13" t="s">
        <v>37</v>
      </c>
      <c r="C102" s="14" t="s">
        <v>35</v>
      </c>
      <c r="D102" s="15">
        <v>0.27</v>
      </c>
      <c r="E102" s="53">
        <v>293</v>
      </c>
      <c r="F102" s="23">
        <v>31</v>
      </c>
      <c r="G102" s="51">
        <f>ROUND((D102*E102*F102),2)</f>
        <v>2452.41</v>
      </c>
      <c r="H102" s="116"/>
      <c r="J102" s="44"/>
    </row>
    <row r="103" spans="1:10" ht="38.25" x14ac:dyDescent="0.25">
      <c r="A103" s="24"/>
      <c r="B103" s="13" t="s">
        <v>38</v>
      </c>
      <c r="C103" s="14" t="s">
        <v>35</v>
      </c>
      <c r="D103" s="15">
        <v>0.27</v>
      </c>
      <c r="E103" s="53">
        <v>39</v>
      </c>
      <c r="F103" s="23">
        <v>31</v>
      </c>
      <c r="G103" s="51">
        <f>ROUND((D103*E103*F103),2)</f>
        <v>326.43</v>
      </c>
      <c r="J103" s="44"/>
    </row>
    <row r="104" spans="1:10" x14ac:dyDescent="0.25">
      <c r="A104" s="24"/>
      <c r="B104" s="13" t="s">
        <v>39</v>
      </c>
      <c r="C104" s="14" t="s">
        <v>35</v>
      </c>
      <c r="D104" s="15">
        <v>7.03</v>
      </c>
      <c r="E104" s="53">
        <v>0</v>
      </c>
      <c r="F104" s="14">
        <v>0</v>
      </c>
      <c r="G104" s="51">
        <f t="shared" si="9"/>
        <v>0</v>
      </c>
      <c r="J104" s="44"/>
    </row>
    <row r="105" spans="1:10" x14ac:dyDescent="0.25">
      <c r="A105" s="24"/>
      <c r="B105" s="13" t="s">
        <v>40</v>
      </c>
      <c r="C105" s="14" t="s">
        <v>35</v>
      </c>
      <c r="D105" s="15">
        <v>8.76</v>
      </c>
      <c r="E105" s="53">
        <v>0</v>
      </c>
      <c r="F105" s="14">
        <v>0</v>
      </c>
      <c r="G105" s="51">
        <f t="shared" si="9"/>
        <v>0</v>
      </c>
      <c r="J105" s="44"/>
    </row>
    <row r="106" spans="1:10" x14ac:dyDescent="0.25">
      <c r="A106" s="24"/>
      <c r="B106" s="13" t="s">
        <v>41</v>
      </c>
      <c r="C106" s="14" t="s">
        <v>35</v>
      </c>
      <c r="D106" s="15">
        <v>1.04</v>
      </c>
      <c r="E106" s="53">
        <v>0</v>
      </c>
      <c r="F106" s="14">
        <v>0</v>
      </c>
      <c r="G106" s="51">
        <f t="shared" si="9"/>
        <v>0</v>
      </c>
      <c r="J106" s="44"/>
    </row>
    <row r="107" spans="1:10" x14ac:dyDescent="0.25">
      <c r="A107" s="24">
        <v>14</v>
      </c>
      <c r="B107" s="13" t="s">
        <v>42</v>
      </c>
      <c r="C107" s="23" t="s">
        <v>43</v>
      </c>
      <c r="D107" s="22">
        <v>22.97</v>
      </c>
      <c r="E107" s="53">
        <v>1461</v>
      </c>
      <c r="F107" s="23">
        <v>1</v>
      </c>
      <c r="G107" s="51">
        <f>ROUND((D107*E107*F107),2)</f>
        <v>33559.17</v>
      </c>
      <c r="J107" s="44"/>
    </row>
    <row r="108" spans="1:10" ht="63.75" x14ac:dyDescent="0.25">
      <c r="A108" s="24">
        <v>15</v>
      </c>
      <c r="B108" s="13" t="s">
        <v>44</v>
      </c>
      <c r="C108" s="14" t="s">
        <v>35</v>
      </c>
      <c r="D108" s="15">
        <v>34.450000000000003</v>
      </c>
      <c r="E108" s="58">
        <v>0</v>
      </c>
      <c r="F108" s="14">
        <v>0</v>
      </c>
      <c r="G108" s="51">
        <f>ROUND((D108*E108*F108),2)</f>
        <v>0</v>
      </c>
      <c r="J108" s="44"/>
    </row>
    <row r="109" spans="1:10" x14ac:dyDescent="0.25">
      <c r="A109" s="24">
        <v>16</v>
      </c>
      <c r="B109" s="13" t="s">
        <v>45</v>
      </c>
      <c r="C109" s="14" t="s">
        <v>18</v>
      </c>
      <c r="D109" s="15">
        <v>4.7</v>
      </c>
      <c r="E109" s="51">
        <v>0</v>
      </c>
      <c r="F109" s="14">
        <v>1</v>
      </c>
      <c r="G109" s="51">
        <f t="shared" si="9"/>
        <v>0</v>
      </c>
      <c r="J109" s="44"/>
    </row>
    <row r="110" spans="1:10" ht="27" customHeight="1" x14ac:dyDescent="0.25">
      <c r="A110" s="24">
        <v>17</v>
      </c>
      <c r="B110" s="13" t="s">
        <v>46</v>
      </c>
      <c r="C110" s="14" t="s">
        <v>47</v>
      </c>
      <c r="D110" s="15">
        <v>63.8</v>
      </c>
      <c r="E110" s="53">
        <v>5.78</v>
      </c>
      <c r="F110" s="14">
        <v>0</v>
      </c>
      <c r="G110" s="51">
        <f>ROUND((D110*E110*F110),2)</f>
        <v>0</v>
      </c>
      <c r="H110" s="116"/>
      <c r="J110" s="44"/>
    </row>
    <row r="111" spans="1:10" x14ac:dyDescent="0.25">
      <c r="A111" s="24">
        <v>18</v>
      </c>
      <c r="B111" s="13" t="s">
        <v>48</v>
      </c>
      <c r="C111" s="14" t="s">
        <v>49</v>
      </c>
      <c r="D111" s="15">
        <v>0.36</v>
      </c>
      <c r="E111" s="53">
        <v>231</v>
      </c>
      <c r="F111" s="16">
        <v>11</v>
      </c>
      <c r="G111" s="51">
        <f>ROUND((D111*E111*F111),2)</f>
        <v>914.76</v>
      </c>
      <c r="J111" s="44"/>
    </row>
    <row r="112" spans="1:10" ht="51" x14ac:dyDescent="0.25">
      <c r="A112" s="122">
        <v>19</v>
      </c>
      <c r="B112" s="63" t="s">
        <v>50</v>
      </c>
      <c r="C112" s="23" t="s">
        <v>155</v>
      </c>
      <c r="D112" s="22">
        <v>7.06</v>
      </c>
      <c r="E112" s="53">
        <v>115</v>
      </c>
      <c r="F112" s="23">
        <v>1</v>
      </c>
      <c r="G112" s="53">
        <f>ROUND((D112*E112*F112),2)</f>
        <v>811.9</v>
      </c>
      <c r="J112" s="44"/>
    </row>
    <row r="113" spans="1:10" ht="25.5" x14ac:dyDescent="0.25">
      <c r="A113" s="24">
        <v>20</v>
      </c>
      <c r="B113" s="13" t="s">
        <v>51</v>
      </c>
      <c r="C113" s="14" t="s">
        <v>43</v>
      </c>
      <c r="D113" s="15">
        <v>14.36</v>
      </c>
      <c r="E113" s="53">
        <v>3500</v>
      </c>
      <c r="F113" s="14">
        <v>0</v>
      </c>
      <c r="G113" s="51">
        <f>ROUND((D113*E113*F113),2)</f>
        <v>0</v>
      </c>
      <c r="J113" s="44"/>
    </row>
    <row r="114" spans="1:10" x14ac:dyDescent="0.25">
      <c r="A114" s="71" t="s">
        <v>52</v>
      </c>
      <c r="B114" s="72" t="s">
        <v>53</v>
      </c>
      <c r="C114" s="73"/>
      <c r="D114" s="97"/>
      <c r="E114" s="70"/>
      <c r="F114" s="74"/>
      <c r="G114" s="70"/>
      <c r="J114" s="44"/>
    </row>
    <row r="115" spans="1:10" ht="15.75" x14ac:dyDescent="0.25">
      <c r="A115" s="24">
        <v>1</v>
      </c>
      <c r="B115" s="13" t="s">
        <v>54</v>
      </c>
      <c r="C115" s="14" t="s">
        <v>79</v>
      </c>
      <c r="D115" s="15">
        <v>0.36</v>
      </c>
      <c r="E115" s="51">
        <v>4876.1899999999996</v>
      </c>
      <c r="F115" s="16">
        <v>4</v>
      </c>
      <c r="G115" s="51">
        <f>ROUND((D115*E115*F115),2)</f>
        <v>7021.71</v>
      </c>
      <c r="J115" s="44"/>
    </row>
    <row r="116" spans="1:10" ht="15.75" x14ac:dyDescent="0.25">
      <c r="A116" s="24"/>
      <c r="B116" s="17" t="s">
        <v>123</v>
      </c>
      <c r="C116" s="18" t="s">
        <v>80</v>
      </c>
      <c r="D116" s="19">
        <v>0.36</v>
      </c>
      <c r="E116" s="52">
        <v>1258.1300000000001</v>
      </c>
      <c r="F116" s="20">
        <v>4</v>
      </c>
      <c r="G116" s="52">
        <f>ROUND((D116*E116*F116),2)</f>
        <v>1811.71</v>
      </c>
      <c r="J116" s="44"/>
    </row>
    <row r="117" spans="1:10" ht="15.75" x14ac:dyDescent="0.25">
      <c r="A117" s="24"/>
      <c r="B117" s="17" t="s">
        <v>10</v>
      </c>
      <c r="C117" s="18" t="s">
        <v>80</v>
      </c>
      <c r="D117" s="19">
        <v>0.36</v>
      </c>
      <c r="E117" s="52">
        <v>1331.4</v>
      </c>
      <c r="F117" s="20">
        <v>4</v>
      </c>
      <c r="G117" s="52">
        <f t="shared" ref="G117:G122" si="10">ROUND((D117*E117*F117),2)</f>
        <v>1917.22</v>
      </c>
      <c r="H117" s="91"/>
      <c r="J117" s="44"/>
    </row>
    <row r="118" spans="1:10" ht="15.75" x14ac:dyDescent="0.25">
      <c r="A118" s="24"/>
      <c r="B118" s="17" t="s">
        <v>124</v>
      </c>
      <c r="C118" s="18" t="s">
        <v>80</v>
      </c>
      <c r="D118" s="19">
        <v>0.36</v>
      </c>
      <c r="E118" s="52">
        <v>861.63</v>
      </c>
      <c r="F118" s="20">
        <v>4</v>
      </c>
      <c r="G118" s="52">
        <f t="shared" si="10"/>
        <v>1240.75</v>
      </c>
      <c r="H118" s="91"/>
      <c r="J118" s="44"/>
    </row>
    <row r="119" spans="1:10" ht="15.75" x14ac:dyDescent="0.25">
      <c r="A119" s="24"/>
      <c r="B119" s="17" t="s">
        <v>125</v>
      </c>
      <c r="C119" s="18" t="s">
        <v>80</v>
      </c>
      <c r="D119" s="19">
        <v>0.36</v>
      </c>
      <c r="E119" s="52">
        <v>465.61</v>
      </c>
      <c r="F119" s="20">
        <v>4</v>
      </c>
      <c r="G119" s="52">
        <f t="shared" si="10"/>
        <v>670.48</v>
      </c>
      <c r="H119" s="91"/>
      <c r="J119" s="44"/>
    </row>
    <row r="120" spans="1:10" ht="15.75" x14ac:dyDescent="0.25">
      <c r="A120" s="24"/>
      <c r="B120" s="17" t="s">
        <v>126</v>
      </c>
      <c r="C120" s="18" t="s">
        <v>80</v>
      </c>
      <c r="D120" s="19">
        <v>0.36</v>
      </c>
      <c r="E120" s="52">
        <v>957.12</v>
      </c>
      <c r="F120" s="20">
        <v>4</v>
      </c>
      <c r="G120" s="52">
        <f t="shared" si="10"/>
        <v>1378.25</v>
      </c>
      <c r="J120" s="44"/>
    </row>
    <row r="121" spans="1:10" ht="15.75" x14ac:dyDescent="0.25">
      <c r="A121" s="24"/>
      <c r="B121" s="17" t="s">
        <v>130</v>
      </c>
      <c r="C121" s="18" t="s">
        <v>80</v>
      </c>
      <c r="D121" s="19">
        <v>0.36</v>
      </c>
      <c r="E121" s="52">
        <v>2.2999999999999998</v>
      </c>
      <c r="F121" s="20">
        <v>4</v>
      </c>
      <c r="G121" s="52">
        <f t="shared" si="10"/>
        <v>3.31</v>
      </c>
      <c r="J121" s="44"/>
    </row>
    <row r="122" spans="1:10" ht="15.75" x14ac:dyDescent="0.25">
      <c r="A122" s="24"/>
      <c r="B122" s="17" t="s">
        <v>6</v>
      </c>
      <c r="C122" s="18" t="s">
        <v>80</v>
      </c>
      <c r="D122" s="19"/>
      <c r="E122" s="52">
        <f>SUM(E116:E121)</f>
        <v>4876.1900000000005</v>
      </c>
      <c r="F122" s="20">
        <v>4</v>
      </c>
      <c r="G122" s="52">
        <f t="shared" si="10"/>
        <v>0</v>
      </c>
      <c r="J122" s="44"/>
    </row>
    <row r="123" spans="1:10" ht="25.5" x14ac:dyDescent="0.25">
      <c r="A123" s="24"/>
      <c r="B123" s="13" t="s">
        <v>55</v>
      </c>
      <c r="C123" s="14" t="s">
        <v>79</v>
      </c>
      <c r="D123" s="15">
        <v>0.03</v>
      </c>
      <c r="E123" s="51">
        <v>4876.1899999999996</v>
      </c>
      <c r="F123" s="16">
        <v>13</v>
      </c>
      <c r="G123" s="51">
        <f>ROUND((D123*E123*F123),2)</f>
        <v>1901.71</v>
      </c>
      <c r="J123" s="44"/>
    </row>
    <row r="124" spans="1:10" ht="15.75" x14ac:dyDescent="0.25">
      <c r="A124" s="24">
        <v>2</v>
      </c>
      <c r="B124" s="13" t="s">
        <v>56</v>
      </c>
      <c r="C124" s="14" t="s">
        <v>79</v>
      </c>
      <c r="D124" s="15">
        <v>0.02</v>
      </c>
      <c r="E124" s="51">
        <v>0</v>
      </c>
      <c r="F124" s="16">
        <v>4</v>
      </c>
      <c r="G124" s="51">
        <f t="shared" si="9"/>
        <v>0</v>
      </c>
      <c r="J124" s="44"/>
    </row>
    <row r="125" spans="1:10" ht="15.75" x14ac:dyDescent="0.25">
      <c r="A125" s="24"/>
      <c r="B125" s="17" t="s">
        <v>123</v>
      </c>
      <c r="C125" s="18" t="s">
        <v>80</v>
      </c>
      <c r="D125" s="19">
        <v>0.02</v>
      </c>
      <c r="E125" s="52">
        <v>0</v>
      </c>
      <c r="F125" s="20">
        <v>4</v>
      </c>
      <c r="G125" s="52">
        <f t="shared" si="9"/>
        <v>0</v>
      </c>
      <c r="H125" s="91"/>
      <c r="J125" s="44"/>
    </row>
    <row r="126" spans="1:10" ht="15.75" x14ac:dyDescent="0.25">
      <c r="A126" s="24"/>
      <c r="B126" s="17" t="s">
        <v>10</v>
      </c>
      <c r="C126" s="18" t="s">
        <v>80</v>
      </c>
      <c r="D126" s="19">
        <v>0.02</v>
      </c>
      <c r="E126" s="52">
        <v>0</v>
      </c>
      <c r="F126" s="20">
        <v>4</v>
      </c>
      <c r="G126" s="52">
        <f t="shared" si="9"/>
        <v>0</v>
      </c>
      <c r="H126" s="91"/>
      <c r="J126" s="44"/>
    </row>
    <row r="127" spans="1:10" ht="15.75" x14ac:dyDescent="0.25">
      <c r="A127" s="24"/>
      <c r="B127" s="17" t="s">
        <v>124</v>
      </c>
      <c r="C127" s="18" t="s">
        <v>80</v>
      </c>
      <c r="D127" s="19">
        <v>0.02</v>
      </c>
      <c r="E127" s="52">
        <v>0</v>
      </c>
      <c r="F127" s="20">
        <v>4</v>
      </c>
      <c r="G127" s="52">
        <f t="shared" si="9"/>
        <v>0</v>
      </c>
      <c r="H127" s="91"/>
      <c r="J127" s="44"/>
    </row>
    <row r="128" spans="1:10" ht="15.75" x14ac:dyDescent="0.25">
      <c r="A128" s="24"/>
      <c r="B128" s="17" t="s">
        <v>125</v>
      </c>
      <c r="C128" s="18" t="s">
        <v>80</v>
      </c>
      <c r="D128" s="19">
        <v>0.02</v>
      </c>
      <c r="E128" s="52">
        <v>0</v>
      </c>
      <c r="F128" s="20">
        <v>4</v>
      </c>
      <c r="G128" s="52">
        <f t="shared" si="9"/>
        <v>0</v>
      </c>
      <c r="J128" s="44"/>
    </row>
    <row r="129" spans="1:10" ht="15.75" x14ac:dyDescent="0.25">
      <c r="A129" s="24"/>
      <c r="B129" s="17" t="s">
        <v>130</v>
      </c>
      <c r="C129" s="18" t="s">
        <v>80</v>
      </c>
      <c r="D129" s="19">
        <v>0.02</v>
      </c>
      <c r="E129" s="52">
        <v>0</v>
      </c>
      <c r="F129" s="20">
        <v>4</v>
      </c>
      <c r="G129" s="52">
        <f t="shared" si="9"/>
        <v>0</v>
      </c>
      <c r="J129" s="44"/>
    </row>
    <row r="130" spans="1:10" ht="15.75" x14ac:dyDescent="0.25">
      <c r="A130" s="24"/>
      <c r="B130" s="17" t="s">
        <v>126</v>
      </c>
      <c r="C130" s="18" t="s">
        <v>80</v>
      </c>
      <c r="D130" s="19">
        <v>0.02</v>
      </c>
      <c r="E130" s="52">
        <v>0</v>
      </c>
      <c r="F130" s="20">
        <v>4</v>
      </c>
      <c r="G130" s="52">
        <f t="shared" si="9"/>
        <v>0</v>
      </c>
      <c r="J130" s="44"/>
    </row>
    <row r="131" spans="1:10" ht="15.75" x14ac:dyDescent="0.25">
      <c r="A131" s="24"/>
      <c r="B131" s="17" t="s">
        <v>6</v>
      </c>
      <c r="C131" s="18" t="s">
        <v>80</v>
      </c>
      <c r="D131" s="19"/>
      <c r="E131" s="52">
        <f>SUM(E125:E130)</f>
        <v>0</v>
      </c>
      <c r="F131" s="20">
        <v>4</v>
      </c>
      <c r="G131" s="52">
        <f t="shared" si="9"/>
        <v>0</v>
      </c>
      <c r="J131" s="44"/>
    </row>
    <row r="132" spans="1:10" ht="25.5" x14ac:dyDescent="0.25">
      <c r="A132" s="24"/>
      <c r="B132" s="13" t="s">
        <v>57</v>
      </c>
      <c r="C132" s="14" t="s">
        <v>79</v>
      </c>
      <c r="D132" s="15">
        <v>0.03</v>
      </c>
      <c r="E132" s="51">
        <v>0</v>
      </c>
      <c r="F132" s="16">
        <v>13</v>
      </c>
      <c r="G132" s="51">
        <f t="shared" si="9"/>
        <v>0</v>
      </c>
      <c r="J132" s="44"/>
    </row>
    <row r="133" spans="1:10" ht="15.75" x14ac:dyDescent="0.25">
      <c r="A133" s="24">
        <v>3</v>
      </c>
      <c r="B133" s="13" t="s">
        <v>84</v>
      </c>
      <c r="C133" s="14" t="s">
        <v>79</v>
      </c>
      <c r="D133" s="15">
        <v>0.46</v>
      </c>
      <c r="E133" s="51">
        <v>4511.38</v>
      </c>
      <c r="F133" s="16">
        <v>4</v>
      </c>
      <c r="G133" s="51">
        <f>ROUND((D133*E133*F133),2)</f>
        <v>8300.94</v>
      </c>
      <c r="J133" s="44"/>
    </row>
    <row r="134" spans="1:10" ht="15.75" x14ac:dyDescent="0.25">
      <c r="A134" s="24"/>
      <c r="B134" s="17" t="s">
        <v>123</v>
      </c>
      <c r="C134" s="18" t="s">
        <v>80</v>
      </c>
      <c r="D134" s="19">
        <v>0.46</v>
      </c>
      <c r="E134" s="52">
        <v>1088.99</v>
      </c>
      <c r="F134" s="20">
        <v>4</v>
      </c>
      <c r="G134" s="52">
        <f>ROUND((D134*E134*F134),2)</f>
        <v>2003.74</v>
      </c>
      <c r="J134" s="44"/>
    </row>
    <row r="135" spans="1:10" ht="15.75" x14ac:dyDescent="0.25">
      <c r="A135" s="24"/>
      <c r="B135" s="17" t="s">
        <v>10</v>
      </c>
      <c r="C135" s="18" t="s">
        <v>80</v>
      </c>
      <c r="D135" s="19">
        <v>0.46</v>
      </c>
      <c r="E135" s="52">
        <v>1181.1300000000001</v>
      </c>
      <c r="F135" s="20">
        <v>4</v>
      </c>
      <c r="G135" s="52">
        <f t="shared" ref="G135:G140" si="11">ROUND((D135*E135*F135),2)</f>
        <v>2173.2800000000002</v>
      </c>
      <c r="J135" s="44"/>
    </row>
    <row r="136" spans="1:10" ht="15.75" x14ac:dyDescent="0.25">
      <c r="A136" s="24"/>
      <c r="B136" s="17" t="s">
        <v>124</v>
      </c>
      <c r="C136" s="18" t="s">
        <v>80</v>
      </c>
      <c r="D136" s="19">
        <v>0.46</v>
      </c>
      <c r="E136" s="52">
        <v>953.59</v>
      </c>
      <c r="F136" s="20">
        <v>4</v>
      </c>
      <c r="G136" s="52">
        <f t="shared" si="11"/>
        <v>1754.61</v>
      </c>
      <c r="J136" s="44"/>
    </row>
    <row r="137" spans="1:10" ht="15.75" x14ac:dyDescent="0.25">
      <c r="A137" s="24"/>
      <c r="B137" s="17" t="s">
        <v>125</v>
      </c>
      <c r="C137" s="18" t="s">
        <v>80</v>
      </c>
      <c r="D137" s="19">
        <v>0.46</v>
      </c>
      <c r="E137" s="52">
        <v>632.91</v>
      </c>
      <c r="F137" s="20">
        <v>4</v>
      </c>
      <c r="G137" s="52">
        <f t="shared" si="11"/>
        <v>1164.55</v>
      </c>
      <c r="J137" s="44"/>
    </row>
    <row r="138" spans="1:10" ht="15.75" x14ac:dyDescent="0.25">
      <c r="A138" s="24"/>
      <c r="B138" s="17" t="s">
        <v>130</v>
      </c>
      <c r="C138" s="18" t="s">
        <v>80</v>
      </c>
      <c r="D138" s="19">
        <v>0.46</v>
      </c>
      <c r="E138" s="52">
        <v>11</v>
      </c>
      <c r="F138" s="20">
        <v>4</v>
      </c>
      <c r="G138" s="52">
        <f t="shared" si="11"/>
        <v>20.239999999999998</v>
      </c>
      <c r="J138" s="44"/>
    </row>
    <row r="139" spans="1:10" ht="15.75" x14ac:dyDescent="0.25">
      <c r="A139" s="24"/>
      <c r="B139" s="17" t="s">
        <v>126</v>
      </c>
      <c r="C139" s="18" t="s">
        <v>80</v>
      </c>
      <c r="D139" s="19">
        <v>0.46</v>
      </c>
      <c r="E139" s="52">
        <v>643.76</v>
      </c>
      <c r="F139" s="20">
        <v>4</v>
      </c>
      <c r="G139" s="52">
        <f t="shared" si="11"/>
        <v>1184.52</v>
      </c>
      <c r="J139" s="44"/>
    </row>
    <row r="140" spans="1:10" ht="15.75" x14ac:dyDescent="0.25">
      <c r="A140" s="24"/>
      <c r="B140" s="17" t="s">
        <v>6</v>
      </c>
      <c r="C140" s="18" t="s">
        <v>80</v>
      </c>
      <c r="D140" s="19"/>
      <c r="E140" s="52">
        <f>SUM(E134:E139)</f>
        <v>4511.38</v>
      </c>
      <c r="F140" s="20">
        <v>4</v>
      </c>
      <c r="G140" s="52">
        <f t="shared" si="11"/>
        <v>0</v>
      </c>
      <c r="J140" s="44"/>
    </row>
    <row r="141" spans="1:10" ht="15.75" x14ac:dyDescent="0.25">
      <c r="A141" s="24">
        <v>4</v>
      </c>
      <c r="B141" s="13" t="s">
        <v>58</v>
      </c>
      <c r="C141" s="14" t="s">
        <v>79</v>
      </c>
      <c r="D141" s="15">
        <v>0.54</v>
      </c>
      <c r="E141" s="51">
        <v>448.75</v>
      </c>
      <c r="F141" s="16">
        <v>4</v>
      </c>
      <c r="G141" s="51">
        <f>ROUND((D141*E141*F141),2)</f>
        <v>969.3</v>
      </c>
      <c r="J141" s="44"/>
    </row>
    <row r="142" spans="1:10" ht="15.75" x14ac:dyDescent="0.25">
      <c r="A142" s="24"/>
      <c r="B142" s="17" t="s">
        <v>123</v>
      </c>
      <c r="C142" s="18" t="s">
        <v>80</v>
      </c>
      <c r="D142" s="19">
        <v>0.54</v>
      </c>
      <c r="E142" s="52">
        <v>84.34</v>
      </c>
      <c r="F142" s="20">
        <v>4</v>
      </c>
      <c r="G142" s="52">
        <f>ROUND((D142*E142*F142),2)</f>
        <v>182.17</v>
      </c>
      <c r="J142" s="44"/>
    </row>
    <row r="143" spans="1:10" ht="15.75" x14ac:dyDescent="0.25">
      <c r="A143" s="24"/>
      <c r="B143" s="17" t="s">
        <v>10</v>
      </c>
      <c r="C143" s="18" t="s">
        <v>80</v>
      </c>
      <c r="D143" s="19">
        <v>0.54</v>
      </c>
      <c r="E143" s="52">
        <v>89.4</v>
      </c>
      <c r="F143" s="20">
        <v>4</v>
      </c>
      <c r="G143" s="52">
        <f t="shared" ref="G143:G148" si="12">ROUND((D143*E143*F143),2)</f>
        <v>193.1</v>
      </c>
      <c r="J143" s="44"/>
    </row>
    <row r="144" spans="1:10" ht="15.75" x14ac:dyDescent="0.25">
      <c r="A144" s="24"/>
      <c r="B144" s="17" t="s">
        <v>124</v>
      </c>
      <c r="C144" s="18" t="s">
        <v>80</v>
      </c>
      <c r="D144" s="19">
        <v>0.54</v>
      </c>
      <c r="E144" s="52">
        <v>38.119999999999997</v>
      </c>
      <c r="F144" s="20">
        <v>4</v>
      </c>
      <c r="G144" s="52">
        <f t="shared" si="12"/>
        <v>82.34</v>
      </c>
      <c r="J144" s="44"/>
    </row>
    <row r="145" spans="1:10" ht="15.75" x14ac:dyDescent="0.25">
      <c r="A145" s="24"/>
      <c r="B145" s="17" t="s">
        <v>125</v>
      </c>
      <c r="C145" s="18" t="s">
        <v>80</v>
      </c>
      <c r="D145" s="19">
        <v>0.54</v>
      </c>
      <c r="E145" s="52">
        <v>222.75</v>
      </c>
      <c r="F145" s="20">
        <v>4</v>
      </c>
      <c r="G145" s="52">
        <f t="shared" si="12"/>
        <v>481.14</v>
      </c>
      <c r="J145" s="44"/>
    </row>
    <row r="146" spans="1:10" ht="15.75" x14ac:dyDescent="0.25">
      <c r="A146" s="24"/>
      <c r="B146" s="17" t="s">
        <v>130</v>
      </c>
      <c r="C146" s="18" t="s">
        <v>80</v>
      </c>
      <c r="D146" s="19">
        <v>0.54</v>
      </c>
      <c r="E146" s="52">
        <v>0</v>
      </c>
      <c r="F146" s="20">
        <v>4</v>
      </c>
      <c r="G146" s="52">
        <f t="shared" si="12"/>
        <v>0</v>
      </c>
      <c r="J146" s="44"/>
    </row>
    <row r="147" spans="1:10" ht="15.75" x14ac:dyDescent="0.25">
      <c r="A147" s="24"/>
      <c r="B147" s="17" t="s">
        <v>126</v>
      </c>
      <c r="C147" s="18" t="s">
        <v>80</v>
      </c>
      <c r="D147" s="19">
        <v>0.54</v>
      </c>
      <c r="E147" s="52">
        <v>14.14</v>
      </c>
      <c r="F147" s="20">
        <v>4</v>
      </c>
      <c r="G147" s="52">
        <f t="shared" si="12"/>
        <v>30.54</v>
      </c>
      <c r="J147" s="44"/>
    </row>
    <row r="148" spans="1:10" ht="15.75" x14ac:dyDescent="0.25">
      <c r="A148" s="24"/>
      <c r="B148" s="17" t="s">
        <v>6</v>
      </c>
      <c r="C148" s="18" t="s">
        <v>80</v>
      </c>
      <c r="D148" s="19"/>
      <c r="E148" s="52">
        <f>SUM(E142:E147)</f>
        <v>448.75</v>
      </c>
      <c r="F148" s="20">
        <v>4</v>
      </c>
      <c r="G148" s="52">
        <f t="shared" si="12"/>
        <v>0</v>
      </c>
      <c r="J148" s="44"/>
    </row>
    <row r="149" spans="1:10" ht="25.5" x14ac:dyDescent="0.25">
      <c r="A149" s="24">
        <v>5</v>
      </c>
      <c r="B149" s="13" t="s">
        <v>59</v>
      </c>
      <c r="C149" s="14" t="s">
        <v>79</v>
      </c>
      <c r="D149" s="15">
        <v>0.54</v>
      </c>
      <c r="E149" s="51">
        <v>207.77</v>
      </c>
      <c r="F149" s="16">
        <v>4</v>
      </c>
      <c r="G149" s="51">
        <f>ROUND((D149*E149*F149),2)</f>
        <v>448.78</v>
      </c>
      <c r="J149" s="44"/>
    </row>
    <row r="150" spans="1:10" ht="15.75" x14ac:dyDescent="0.25">
      <c r="A150" s="24"/>
      <c r="B150" s="17" t="s">
        <v>123</v>
      </c>
      <c r="C150" s="18" t="s">
        <v>80</v>
      </c>
      <c r="D150" s="19">
        <v>0.54</v>
      </c>
      <c r="E150" s="52">
        <v>179.78</v>
      </c>
      <c r="F150" s="20">
        <v>4</v>
      </c>
      <c r="G150" s="52">
        <f>ROUND((D150*E150*F150),2)</f>
        <v>388.32</v>
      </c>
      <c r="J150" s="44"/>
    </row>
    <row r="151" spans="1:10" ht="15.75" x14ac:dyDescent="0.25">
      <c r="A151" s="24"/>
      <c r="B151" s="17" t="s">
        <v>10</v>
      </c>
      <c r="C151" s="18" t="s">
        <v>80</v>
      </c>
      <c r="D151" s="19">
        <v>0.54</v>
      </c>
      <c r="E151" s="52">
        <v>5</v>
      </c>
      <c r="F151" s="20">
        <v>4</v>
      </c>
      <c r="G151" s="52">
        <f t="shared" ref="G151:G156" si="13">ROUND((D151*E151*F151),2)</f>
        <v>10.8</v>
      </c>
      <c r="J151" s="44"/>
    </row>
    <row r="152" spans="1:10" ht="15.75" x14ac:dyDescent="0.25">
      <c r="A152" s="24"/>
      <c r="B152" s="17" t="s">
        <v>124</v>
      </c>
      <c r="C152" s="18" t="s">
        <v>80</v>
      </c>
      <c r="D152" s="19">
        <v>0.54</v>
      </c>
      <c r="E152" s="52">
        <v>22.99</v>
      </c>
      <c r="F152" s="20">
        <v>4</v>
      </c>
      <c r="G152" s="52">
        <f t="shared" si="13"/>
        <v>49.66</v>
      </c>
      <c r="J152" s="44"/>
    </row>
    <row r="153" spans="1:10" ht="15.75" x14ac:dyDescent="0.25">
      <c r="A153" s="24"/>
      <c r="B153" s="17" t="s">
        <v>125</v>
      </c>
      <c r="C153" s="18" t="s">
        <v>80</v>
      </c>
      <c r="D153" s="19">
        <v>0.54</v>
      </c>
      <c r="E153" s="52">
        <v>0</v>
      </c>
      <c r="F153" s="20">
        <v>4</v>
      </c>
      <c r="G153" s="52">
        <f t="shared" si="13"/>
        <v>0</v>
      </c>
      <c r="J153" s="44"/>
    </row>
    <row r="154" spans="1:10" ht="15.75" x14ac:dyDescent="0.25">
      <c r="A154" s="24"/>
      <c r="B154" s="17" t="s">
        <v>130</v>
      </c>
      <c r="C154" s="18" t="s">
        <v>80</v>
      </c>
      <c r="D154" s="19">
        <v>0.54</v>
      </c>
      <c r="E154" s="52">
        <v>0</v>
      </c>
      <c r="F154" s="20">
        <v>4</v>
      </c>
      <c r="G154" s="52">
        <f t="shared" si="13"/>
        <v>0</v>
      </c>
      <c r="J154" s="44"/>
    </row>
    <row r="155" spans="1:10" ht="15.75" x14ac:dyDescent="0.25">
      <c r="A155" s="24"/>
      <c r="B155" s="17" t="s">
        <v>126</v>
      </c>
      <c r="C155" s="18" t="s">
        <v>80</v>
      </c>
      <c r="D155" s="19">
        <v>0.54</v>
      </c>
      <c r="E155" s="52">
        <v>0</v>
      </c>
      <c r="F155" s="20">
        <v>4</v>
      </c>
      <c r="G155" s="52">
        <f t="shared" si="13"/>
        <v>0</v>
      </c>
      <c r="J155" s="44"/>
    </row>
    <row r="156" spans="1:10" ht="15.75" x14ac:dyDescent="0.25">
      <c r="A156" s="24"/>
      <c r="B156" s="17" t="s">
        <v>6</v>
      </c>
      <c r="C156" s="18" t="s">
        <v>80</v>
      </c>
      <c r="D156" s="19"/>
      <c r="E156" s="52">
        <f>SUM(E150:E155)</f>
        <v>207.77</v>
      </c>
      <c r="F156" s="20">
        <v>4</v>
      </c>
      <c r="G156" s="52">
        <f t="shared" si="13"/>
        <v>0</v>
      </c>
      <c r="J156" s="44"/>
    </row>
    <row r="157" spans="1:10" ht="25.5" x14ac:dyDescent="0.25">
      <c r="A157" s="24"/>
      <c r="B157" s="13" t="s">
        <v>60</v>
      </c>
      <c r="C157" s="14" t="s">
        <v>79</v>
      </c>
      <c r="D157" s="15">
        <v>0.03</v>
      </c>
      <c r="E157" s="51">
        <v>5167.8999999999996</v>
      </c>
      <c r="F157" s="16">
        <v>13</v>
      </c>
      <c r="G157" s="51">
        <f>ROUND((D157*E157*F157),2)</f>
        <v>2015.48</v>
      </c>
      <c r="J157" s="44"/>
    </row>
    <row r="158" spans="1:10" ht="25.5" x14ac:dyDescent="0.25">
      <c r="A158" s="34">
        <v>6</v>
      </c>
      <c r="B158" s="13" t="s">
        <v>61</v>
      </c>
      <c r="C158" s="14" t="s">
        <v>79</v>
      </c>
      <c r="D158" s="15">
        <v>0.66</v>
      </c>
      <c r="E158" s="51">
        <v>1700.26</v>
      </c>
      <c r="F158" s="16">
        <v>4</v>
      </c>
      <c r="G158" s="51">
        <f>ROUND((D158*E158*F158),2)</f>
        <v>4488.6899999999996</v>
      </c>
      <c r="J158" s="44"/>
    </row>
    <row r="159" spans="1:10" ht="15.75" x14ac:dyDescent="0.25">
      <c r="A159" s="32"/>
      <c r="B159" s="17" t="s">
        <v>123</v>
      </c>
      <c r="C159" s="18" t="s">
        <v>80</v>
      </c>
      <c r="D159" s="19">
        <v>0.66</v>
      </c>
      <c r="E159" s="52">
        <v>217.51</v>
      </c>
      <c r="F159" s="20">
        <v>4</v>
      </c>
      <c r="G159" s="52">
        <f>ROUND((D159*E159*F159),2)</f>
        <v>574.23</v>
      </c>
      <c r="J159" s="44"/>
    </row>
    <row r="160" spans="1:10" ht="15.75" x14ac:dyDescent="0.25">
      <c r="A160" s="32"/>
      <c r="B160" s="17" t="s">
        <v>10</v>
      </c>
      <c r="C160" s="18" t="s">
        <v>80</v>
      </c>
      <c r="D160" s="19">
        <v>0.66</v>
      </c>
      <c r="E160" s="52">
        <v>698.36</v>
      </c>
      <c r="F160" s="20">
        <v>4</v>
      </c>
      <c r="G160" s="52">
        <f t="shared" ref="G160:G164" si="14">ROUND((D160*E160*F160),2)</f>
        <v>1843.67</v>
      </c>
      <c r="J160" s="44"/>
    </row>
    <row r="161" spans="1:12" ht="15.75" x14ac:dyDescent="0.25">
      <c r="A161" s="32"/>
      <c r="B161" s="17" t="s">
        <v>124</v>
      </c>
      <c r="C161" s="18" t="s">
        <v>80</v>
      </c>
      <c r="D161" s="19">
        <v>0.66</v>
      </c>
      <c r="E161" s="52">
        <v>331.97</v>
      </c>
      <c r="F161" s="20">
        <v>4</v>
      </c>
      <c r="G161" s="52">
        <f t="shared" si="14"/>
        <v>876.4</v>
      </c>
      <c r="J161" s="44"/>
    </row>
    <row r="162" spans="1:12" ht="15.75" x14ac:dyDescent="0.25">
      <c r="A162" s="32"/>
      <c r="B162" s="17" t="s">
        <v>125</v>
      </c>
      <c r="C162" s="18" t="s">
        <v>80</v>
      </c>
      <c r="D162" s="19">
        <v>0.66</v>
      </c>
      <c r="E162" s="52">
        <v>95.63</v>
      </c>
      <c r="F162" s="20">
        <v>4</v>
      </c>
      <c r="G162" s="52">
        <f t="shared" si="14"/>
        <v>252.46</v>
      </c>
      <c r="H162" s="96"/>
      <c r="I162" s="113"/>
      <c r="J162" s="44"/>
    </row>
    <row r="163" spans="1:12" ht="15.75" x14ac:dyDescent="0.25">
      <c r="A163" s="32"/>
      <c r="B163" s="17" t="s">
        <v>126</v>
      </c>
      <c r="C163" s="18" t="s">
        <v>80</v>
      </c>
      <c r="D163" s="19">
        <v>0.66</v>
      </c>
      <c r="E163" s="52">
        <v>356.79</v>
      </c>
      <c r="F163" s="20">
        <v>4</v>
      </c>
      <c r="G163" s="52">
        <f t="shared" si="14"/>
        <v>941.93</v>
      </c>
      <c r="H163" s="105"/>
      <c r="I163" s="113"/>
      <c r="J163" s="44"/>
    </row>
    <row r="164" spans="1:12" ht="15.75" x14ac:dyDescent="0.25">
      <c r="A164" s="24"/>
      <c r="B164" s="17" t="s">
        <v>6</v>
      </c>
      <c r="C164" s="18" t="s">
        <v>80</v>
      </c>
      <c r="D164" s="19"/>
      <c r="E164" s="52">
        <f>SUM(E159:E163)</f>
        <v>1700.2600000000002</v>
      </c>
      <c r="F164" s="20">
        <v>4</v>
      </c>
      <c r="G164" s="52">
        <f t="shared" si="14"/>
        <v>0</v>
      </c>
      <c r="H164" s="105"/>
      <c r="I164" s="113"/>
      <c r="J164" s="44"/>
    </row>
    <row r="165" spans="1:12" ht="41.25" customHeight="1" x14ac:dyDescent="0.25">
      <c r="A165" s="24"/>
      <c r="B165" s="114" t="s">
        <v>62</v>
      </c>
      <c r="C165" s="14" t="s">
        <v>79</v>
      </c>
      <c r="D165" s="15">
        <v>0.03</v>
      </c>
      <c r="E165" s="51">
        <v>1700.26</v>
      </c>
      <c r="F165" s="16">
        <v>13</v>
      </c>
      <c r="G165" s="51">
        <f t="shared" ref="G165:G172" si="15">ROUND((D165*E165*F165),2)</f>
        <v>663.1</v>
      </c>
      <c r="H165" s="96"/>
      <c r="I165" s="113"/>
      <c r="J165" s="44"/>
    </row>
    <row r="166" spans="1:12" ht="14.25" customHeight="1" x14ac:dyDescent="0.25">
      <c r="A166" s="24">
        <v>7</v>
      </c>
      <c r="B166" s="13" t="s">
        <v>63</v>
      </c>
      <c r="C166" s="14" t="s">
        <v>18</v>
      </c>
      <c r="D166" s="15">
        <v>0.02</v>
      </c>
      <c r="E166" s="51">
        <v>1423.69</v>
      </c>
      <c r="F166" s="16">
        <v>11</v>
      </c>
      <c r="G166" s="51">
        <f t="shared" si="15"/>
        <v>313.20999999999998</v>
      </c>
      <c r="H166" s="91"/>
      <c r="I166" s="9"/>
      <c r="J166" s="44"/>
    </row>
    <row r="167" spans="1:12" ht="16.5" customHeight="1" x14ac:dyDescent="0.25">
      <c r="A167" s="24"/>
      <c r="B167" s="63" t="s">
        <v>64</v>
      </c>
      <c r="C167" s="23" t="s">
        <v>35</v>
      </c>
      <c r="D167" s="22">
        <v>31.9</v>
      </c>
      <c r="E167" s="53">
        <v>3</v>
      </c>
      <c r="F167" s="98">
        <v>1</v>
      </c>
      <c r="G167" s="53">
        <f t="shared" si="15"/>
        <v>95.7</v>
      </c>
      <c r="H167" s="121"/>
      <c r="I167" s="9"/>
      <c r="J167" s="44"/>
    </row>
    <row r="168" spans="1:12" ht="18" customHeight="1" x14ac:dyDescent="0.25">
      <c r="A168" s="24"/>
      <c r="B168" s="63" t="s">
        <v>65</v>
      </c>
      <c r="C168" s="23" t="s">
        <v>43</v>
      </c>
      <c r="D168" s="22">
        <v>22.33</v>
      </c>
      <c r="E168" s="53">
        <v>46.98</v>
      </c>
      <c r="F168" s="98">
        <v>0</v>
      </c>
      <c r="G168" s="53">
        <f t="shared" si="15"/>
        <v>0</v>
      </c>
      <c r="H168" s="91"/>
      <c r="I168" s="9"/>
      <c r="J168" s="44"/>
    </row>
    <row r="169" spans="1:12" ht="18" customHeight="1" x14ac:dyDescent="0.25">
      <c r="A169" s="24"/>
      <c r="B169" s="63" t="s">
        <v>66</v>
      </c>
      <c r="C169" s="23" t="s">
        <v>35</v>
      </c>
      <c r="D169" s="22">
        <v>6.38</v>
      </c>
      <c r="E169" s="53">
        <v>0</v>
      </c>
      <c r="F169" s="98">
        <v>1</v>
      </c>
      <c r="G169" s="53">
        <f t="shared" si="15"/>
        <v>0</v>
      </c>
      <c r="H169" s="125"/>
      <c r="I169" s="9"/>
      <c r="J169" s="44"/>
    </row>
    <row r="170" spans="1:12" ht="18" customHeight="1" x14ac:dyDescent="0.25">
      <c r="A170" s="24">
        <v>8</v>
      </c>
      <c r="B170" s="13" t="s">
        <v>67</v>
      </c>
      <c r="C170" s="14" t="s">
        <v>18</v>
      </c>
      <c r="D170" s="15">
        <v>4.01</v>
      </c>
      <c r="E170" s="51">
        <v>95.83</v>
      </c>
      <c r="F170" s="16">
        <v>11</v>
      </c>
      <c r="G170" s="51">
        <f t="shared" si="15"/>
        <v>4227.0600000000004</v>
      </c>
      <c r="H170" s="91"/>
      <c r="I170" s="9"/>
      <c r="J170" s="44"/>
    </row>
    <row r="171" spans="1:12" ht="18" customHeight="1" x14ac:dyDescent="0.25">
      <c r="A171" s="24">
        <v>9</v>
      </c>
      <c r="B171" s="13" t="s">
        <v>68</v>
      </c>
      <c r="C171" s="14" t="s">
        <v>79</v>
      </c>
      <c r="D171" s="15">
        <v>1.1499999999999999</v>
      </c>
      <c r="E171" s="51">
        <v>73.41</v>
      </c>
      <c r="F171" s="16">
        <v>4</v>
      </c>
      <c r="G171" s="51">
        <f t="shared" si="15"/>
        <v>337.69</v>
      </c>
      <c r="H171" s="91"/>
      <c r="I171" s="9"/>
      <c r="J171" s="44"/>
    </row>
    <row r="172" spans="1:12" ht="18" customHeight="1" x14ac:dyDescent="0.25">
      <c r="A172" s="24"/>
      <c r="B172" s="17" t="s">
        <v>123</v>
      </c>
      <c r="C172" s="18" t="s">
        <v>80</v>
      </c>
      <c r="D172" s="19">
        <v>1.1499999999999999</v>
      </c>
      <c r="E172" s="52">
        <v>11.9</v>
      </c>
      <c r="F172" s="20">
        <v>4</v>
      </c>
      <c r="G172" s="52">
        <f t="shared" si="15"/>
        <v>54.74</v>
      </c>
      <c r="H172" s="91"/>
      <c r="I172" s="9"/>
      <c r="J172" s="44"/>
    </row>
    <row r="173" spans="1:12" ht="18" customHeight="1" x14ac:dyDescent="0.25">
      <c r="A173" s="24"/>
      <c r="B173" s="17" t="s">
        <v>10</v>
      </c>
      <c r="C173" s="18" t="s">
        <v>80</v>
      </c>
      <c r="D173" s="19">
        <v>1.1499999999999999</v>
      </c>
      <c r="E173" s="52">
        <v>24.57</v>
      </c>
      <c r="F173" s="20">
        <v>4</v>
      </c>
      <c r="G173" s="52">
        <f t="shared" ref="G173:G178" si="16">ROUND((D173*E173*F173),2)</f>
        <v>113.02</v>
      </c>
      <c r="H173" s="91"/>
      <c r="I173" s="9"/>
      <c r="J173" s="44"/>
    </row>
    <row r="174" spans="1:12" ht="16.5" customHeight="1" x14ac:dyDescent="0.25">
      <c r="A174" s="24"/>
      <c r="B174" s="17" t="s">
        <v>124</v>
      </c>
      <c r="C174" s="18" t="s">
        <v>80</v>
      </c>
      <c r="D174" s="19">
        <v>1.1499999999999999</v>
      </c>
      <c r="E174" s="52">
        <v>6.05</v>
      </c>
      <c r="F174" s="20">
        <v>4</v>
      </c>
      <c r="G174" s="52">
        <f t="shared" si="16"/>
        <v>27.83</v>
      </c>
      <c r="H174" s="91"/>
      <c r="I174" s="9"/>
      <c r="J174" s="44"/>
    </row>
    <row r="175" spans="1:12" ht="18" customHeight="1" x14ac:dyDescent="0.25">
      <c r="A175" s="24"/>
      <c r="B175" s="17" t="s">
        <v>125</v>
      </c>
      <c r="C175" s="18" t="s">
        <v>80</v>
      </c>
      <c r="D175" s="19">
        <v>1.1499999999999999</v>
      </c>
      <c r="E175" s="52">
        <v>17.72</v>
      </c>
      <c r="F175" s="20">
        <v>4</v>
      </c>
      <c r="G175" s="52">
        <f t="shared" si="16"/>
        <v>81.510000000000005</v>
      </c>
      <c r="H175" s="91"/>
      <c r="I175" s="9"/>
      <c r="J175" s="44"/>
      <c r="K175" s="26"/>
      <c r="L175" s="26"/>
    </row>
    <row r="176" spans="1:12" ht="18" customHeight="1" x14ac:dyDescent="0.25">
      <c r="A176" s="24"/>
      <c r="B176" s="17" t="s">
        <v>130</v>
      </c>
      <c r="C176" s="18" t="s">
        <v>80</v>
      </c>
      <c r="D176" s="19">
        <v>1.1499999999999999</v>
      </c>
      <c r="E176" s="52">
        <v>0.14000000000000001</v>
      </c>
      <c r="F176" s="20">
        <v>4</v>
      </c>
      <c r="G176" s="52">
        <f t="shared" si="16"/>
        <v>0.64</v>
      </c>
      <c r="H176" s="91"/>
      <c r="I176" s="9"/>
      <c r="J176" s="44"/>
      <c r="K176" s="26"/>
      <c r="L176" s="26"/>
    </row>
    <row r="177" spans="1:11" ht="18" customHeight="1" x14ac:dyDescent="0.25">
      <c r="A177" s="24"/>
      <c r="B177" s="17" t="s">
        <v>126</v>
      </c>
      <c r="C177" s="18" t="s">
        <v>80</v>
      </c>
      <c r="D177" s="19">
        <v>1.1499999999999999</v>
      </c>
      <c r="E177" s="52">
        <v>13.03</v>
      </c>
      <c r="F177" s="20">
        <v>4</v>
      </c>
      <c r="G177" s="52">
        <f t="shared" si="16"/>
        <v>59.94</v>
      </c>
      <c r="H177" s="91"/>
      <c r="I177" s="9"/>
      <c r="J177" s="44"/>
    </row>
    <row r="178" spans="1:11" ht="18" customHeight="1" x14ac:dyDescent="0.25">
      <c r="A178" s="24"/>
      <c r="B178" s="17" t="s">
        <v>6</v>
      </c>
      <c r="C178" s="18" t="s">
        <v>80</v>
      </c>
      <c r="D178" s="19"/>
      <c r="E178" s="52">
        <f>SUM(E172:E177)</f>
        <v>73.41</v>
      </c>
      <c r="F178" s="20">
        <v>4</v>
      </c>
      <c r="G178" s="52">
        <f t="shared" si="16"/>
        <v>0</v>
      </c>
      <c r="H178" s="91"/>
      <c r="I178" s="9"/>
      <c r="J178" s="44"/>
    </row>
    <row r="179" spans="1:11" ht="28.5" customHeight="1" x14ac:dyDescent="0.25">
      <c r="A179" s="24"/>
      <c r="B179" s="13" t="s">
        <v>69</v>
      </c>
      <c r="C179" s="14" t="s">
        <v>79</v>
      </c>
      <c r="D179" s="15">
        <v>0.03</v>
      </c>
      <c r="E179" s="51">
        <v>73.41</v>
      </c>
      <c r="F179" s="16">
        <v>13</v>
      </c>
      <c r="G179" s="51">
        <f t="shared" ref="G179:G184" si="17">ROUND((D179*E179*F179),2)</f>
        <v>28.63</v>
      </c>
      <c r="H179" s="91"/>
      <c r="I179" s="9"/>
      <c r="J179" s="44"/>
    </row>
    <row r="180" spans="1:11" ht="30" customHeight="1" x14ac:dyDescent="0.25">
      <c r="A180" s="24"/>
      <c r="B180" s="13" t="s">
        <v>70</v>
      </c>
      <c r="C180" s="14" t="s">
        <v>79</v>
      </c>
      <c r="D180" s="15">
        <v>0.02</v>
      </c>
      <c r="E180" s="51">
        <v>26094.78</v>
      </c>
      <c r="F180" s="16">
        <v>9</v>
      </c>
      <c r="G180" s="51">
        <f t="shared" si="17"/>
        <v>4697.0600000000004</v>
      </c>
      <c r="H180" s="91"/>
      <c r="I180" s="9"/>
      <c r="J180" s="44"/>
      <c r="K180" s="26"/>
    </row>
    <row r="181" spans="1:11" ht="28.5" customHeight="1" x14ac:dyDescent="0.25">
      <c r="A181" s="24"/>
      <c r="B181" s="13" t="s">
        <v>113</v>
      </c>
      <c r="C181" s="14" t="s">
        <v>79</v>
      </c>
      <c r="D181" s="15">
        <v>0.02</v>
      </c>
      <c r="E181" s="51">
        <v>3333.51</v>
      </c>
      <c r="F181" s="16">
        <v>3</v>
      </c>
      <c r="G181" s="51">
        <f t="shared" si="17"/>
        <v>200.01</v>
      </c>
      <c r="H181" s="91"/>
      <c r="I181" s="9"/>
      <c r="J181" s="44"/>
    </row>
    <row r="182" spans="1:11" ht="18" customHeight="1" x14ac:dyDescent="0.25">
      <c r="A182" s="24" t="s">
        <v>71</v>
      </c>
      <c r="B182" s="63" t="s">
        <v>74</v>
      </c>
      <c r="C182" s="103" t="s">
        <v>81</v>
      </c>
      <c r="D182" s="22">
        <v>1.31</v>
      </c>
      <c r="E182" s="106">
        <v>0</v>
      </c>
      <c r="F182" s="98">
        <v>0</v>
      </c>
      <c r="G182" s="53">
        <f t="shared" si="17"/>
        <v>0</v>
      </c>
      <c r="H182" s="91"/>
      <c r="I182" s="9"/>
      <c r="J182" s="44"/>
    </row>
    <row r="183" spans="1:11" ht="18" customHeight="1" x14ac:dyDescent="0.25">
      <c r="A183" s="24">
        <v>1</v>
      </c>
      <c r="B183" s="13" t="s">
        <v>75</v>
      </c>
      <c r="C183" s="62" t="s">
        <v>47</v>
      </c>
      <c r="D183" s="15">
        <v>2.82</v>
      </c>
      <c r="E183" s="51">
        <v>0</v>
      </c>
      <c r="F183" s="16">
        <v>0</v>
      </c>
      <c r="G183" s="51">
        <f t="shared" si="17"/>
        <v>0</v>
      </c>
      <c r="H183" s="91"/>
      <c r="I183" s="9"/>
      <c r="J183" s="44"/>
    </row>
    <row r="184" spans="1:11" ht="18" customHeight="1" x14ac:dyDescent="0.25">
      <c r="A184" s="24">
        <v>2</v>
      </c>
      <c r="B184" s="13" t="s">
        <v>129</v>
      </c>
      <c r="C184" s="62" t="s">
        <v>73</v>
      </c>
      <c r="D184" s="15">
        <v>22.33</v>
      </c>
      <c r="E184" s="51">
        <v>0</v>
      </c>
      <c r="F184" s="16">
        <v>0</v>
      </c>
      <c r="G184" s="51">
        <f t="shared" si="17"/>
        <v>0</v>
      </c>
      <c r="H184" s="91"/>
      <c r="I184" s="9"/>
      <c r="J184" s="44"/>
    </row>
    <row r="185" spans="1:11" ht="18" customHeight="1" x14ac:dyDescent="0.25">
      <c r="A185" s="24" t="s">
        <v>72</v>
      </c>
      <c r="B185" s="13" t="s">
        <v>128</v>
      </c>
      <c r="C185" s="14" t="s">
        <v>43</v>
      </c>
      <c r="D185" s="15">
        <v>22.33</v>
      </c>
      <c r="E185" s="53">
        <v>0</v>
      </c>
      <c r="F185" s="16">
        <v>0</v>
      </c>
      <c r="G185" s="51">
        <f t="shared" ref="G185" si="18">ROUND((D185*E185*F185),2)</f>
        <v>0</v>
      </c>
      <c r="H185" s="91"/>
      <c r="I185" s="9"/>
      <c r="J185" s="44"/>
    </row>
    <row r="186" spans="1:11" ht="18" customHeight="1" x14ac:dyDescent="0.25">
      <c r="A186" s="75" t="s">
        <v>116</v>
      </c>
      <c r="B186" s="76" t="s">
        <v>89</v>
      </c>
      <c r="C186" s="77"/>
      <c r="D186" s="78"/>
      <c r="E186" s="79"/>
      <c r="F186" s="80"/>
      <c r="G186" s="79"/>
      <c r="H186" s="91"/>
      <c r="I186" s="9"/>
      <c r="J186" s="44"/>
    </row>
    <row r="187" spans="1:11" ht="18" customHeight="1" x14ac:dyDescent="0.25">
      <c r="A187" s="24">
        <v>1</v>
      </c>
      <c r="B187" s="17" t="s">
        <v>85</v>
      </c>
      <c r="C187" s="18" t="s">
        <v>35</v>
      </c>
      <c r="D187" s="19">
        <v>114.84</v>
      </c>
      <c r="E187" s="56">
        <v>0</v>
      </c>
      <c r="F187" s="61">
        <v>0</v>
      </c>
      <c r="G187" s="51">
        <f>ROUND((D187*E187*F187),2)</f>
        <v>0</v>
      </c>
      <c r="H187" s="91"/>
      <c r="I187" s="9"/>
      <c r="J187" s="44"/>
    </row>
    <row r="188" spans="1:11" ht="18" customHeight="1" x14ac:dyDescent="0.25">
      <c r="A188" s="24">
        <v>2</v>
      </c>
      <c r="B188" s="17" t="s">
        <v>86</v>
      </c>
      <c r="C188" s="18" t="s">
        <v>87</v>
      </c>
      <c r="D188" s="19">
        <v>48.25</v>
      </c>
      <c r="E188" s="56">
        <v>0</v>
      </c>
      <c r="F188" s="61">
        <v>0</v>
      </c>
      <c r="G188" s="51">
        <f t="shared" ref="G188:G193" si="19">ROUND((D188*E188*F188),2)</f>
        <v>0</v>
      </c>
      <c r="H188" s="91"/>
      <c r="I188" s="9"/>
      <c r="J188" s="44"/>
    </row>
    <row r="189" spans="1:11" ht="18" customHeight="1" x14ac:dyDescent="0.25">
      <c r="A189" s="24">
        <v>3</v>
      </c>
      <c r="B189" s="17" t="s">
        <v>110</v>
      </c>
      <c r="C189" s="18" t="s">
        <v>35</v>
      </c>
      <c r="D189" s="19">
        <v>1.28</v>
      </c>
      <c r="E189" s="60">
        <v>0</v>
      </c>
      <c r="F189" s="61">
        <v>0</v>
      </c>
      <c r="G189" s="51">
        <f t="shared" si="19"/>
        <v>0</v>
      </c>
      <c r="H189" s="91"/>
      <c r="I189" s="9"/>
      <c r="J189" s="44"/>
    </row>
    <row r="190" spans="1:11" ht="18" customHeight="1" x14ac:dyDescent="0.25">
      <c r="A190" s="24">
        <v>4</v>
      </c>
      <c r="B190" s="17" t="s">
        <v>88</v>
      </c>
      <c r="C190" s="18" t="s">
        <v>35</v>
      </c>
      <c r="D190" s="19">
        <v>0.8</v>
      </c>
      <c r="E190" s="60">
        <v>0</v>
      </c>
      <c r="F190" s="61">
        <v>0</v>
      </c>
      <c r="G190" s="51">
        <f t="shared" si="19"/>
        <v>0</v>
      </c>
      <c r="H190" s="91"/>
      <c r="I190" s="9"/>
      <c r="J190" s="44"/>
    </row>
    <row r="191" spans="1:11" ht="18" customHeight="1" x14ac:dyDescent="0.25">
      <c r="A191" s="24">
        <v>5</v>
      </c>
      <c r="B191" s="17" t="s">
        <v>111</v>
      </c>
      <c r="C191" s="18" t="s">
        <v>35</v>
      </c>
      <c r="D191" s="19">
        <v>0.32</v>
      </c>
      <c r="E191" s="60">
        <v>0</v>
      </c>
      <c r="F191" s="61">
        <v>0</v>
      </c>
      <c r="G191" s="51">
        <f t="shared" si="19"/>
        <v>0</v>
      </c>
      <c r="H191" s="91"/>
      <c r="I191" s="9"/>
      <c r="J191" s="44"/>
    </row>
    <row r="192" spans="1:11" ht="18" customHeight="1" x14ac:dyDescent="0.25">
      <c r="A192" s="24">
        <v>6</v>
      </c>
      <c r="B192" s="17" t="s">
        <v>89</v>
      </c>
      <c r="C192" s="18" t="s">
        <v>18</v>
      </c>
      <c r="D192" s="60">
        <v>121.15</v>
      </c>
      <c r="E192" s="60">
        <v>20.39</v>
      </c>
      <c r="F192" s="61">
        <v>1</v>
      </c>
      <c r="G192" s="51">
        <f>ROUND((D192*E192*F192),2)</f>
        <v>2470.25</v>
      </c>
      <c r="H192" s="91"/>
      <c r="I192" s="9"/>
      <c r="J192" s="44"/>
    </row>
    <row r="193" spans="1:12" ht="18" customHeight="1" x14ac:dyDescent="0.25">
      <c r="A193" s="24">
        <v>7</v>
      </c>
      <c r="B193" s="17" t="s">
        <v>90</v>
      </c>
      <c r="C193" s="18" t="s">
        <v>35</v>
      </c>
      <c r="D193" s="19">
        <v>38.28</v>
      </c>
      <c r="E193" s="60">
        <v>0</v>
      </c>
      <c r="F193" s="61">
        <v>0</v>
      </c>
      <c r="G193" s="51">
        <f t="shared" si="19"/>
        <v>0</v>
      </c>
      <c r="H193" s="91"/>
      <c r="I193" s="9"/>
      <c r="J193" s="44"/>
      <c r="K193" s="26"/>
    </row>
    <row r="194" spans="1:12" ht="18" customHeight="1" x14ac:dyDescent="0.25">
      <c r="A194" s="75" t="s">
        <v>117</v>
      </c>
      <c r="B194" s="81" t="s">
        <v>112</v>
      </c>
      <c r="C194" s="77"/>
      <c r="D194" s="82"/>
      <c r="E194" s="83"/>
      <c r="F194" s="84"/>
      <c r="G194" s="79"/>
      <c r="H194" s="91"/>
      <c r="I194" s="9"/>
      <c r="J194" s="44"/>
    </row>
    <row r="195" spans="1:12" ht="18" customHeight="1" x14ac:dyDescent="0.25">
      <c r="A195" s="24">
        <v>1</v>
      </c>
      <c r="B195" s="59" t="s">
        <v>91</v>
      </c>
      <c r="C195" s="57" t="s">
        <v>120</v>
      </c>
      <c r="D195" s="60">
        <v>0.56000000000000005</v>
      </c>
      <c r="E195" s="56">
        <v>17474.66</v>
      </c>
      <c r="F195" s="61">
        <v>1</v>
      </c>
      <c r="G195" s="51">
        <f>ROUND((D195*E195*F195),2)</f>
        <v>9785.81</v>
      </c>
      <c r="H195" s="91"/>
      <c r="I195" s="9"/>
      <c r="J195" s="44"/>
    </row>
    <row r="196" spans="1:12" ht="18" customHeight="1" x14ac:dyDescent="0.25">
      <c r="A196" s="24">
        <v>2</v>
      </c>
      <c r="B196" s="59" t="s">
        <v>92</v>
      </c>
      <c r="C196" s="57" t="s">
        <v>120</v>
      </c>
      <c r="D196" s="60">
        <v>0.56000000000000005</v>
      </c>
      <c r="E196" s="56">
        <v>2994.37</v>
      </c>
      <c r="F196" s="61">
        <v>1</v>
      </c>
      <c r="G196" s="51">
        <f t="shared" ref="G196:G216" si="20">ROUND((D196*E196*F196),2)</f>
        <v>1676.85</v>
      </c>
      <c r="H196" s="91"/>
      <c r="I196" s="9"/>
      <c r="J196" s="44"/>
    </row>
    <row r="197" spans="1:12" ht="18" customHeight="1" x14ac:dyDescent="0.25">
      <c r="A197" s="24">
        <v>3</v>
      </c>
      <c r="B197" s="59" t="s">
        <v>93</v>
      </c>
      <c r="C197" s="57" t="s">
        <v>120</v>
      </c>
      <c r="D197" s="60">
        <v>0.19</v>
      </c>
      <c r="E197" s="56">
        <v>20469.03</v>
      </c>
      <c r="F197" s="57">
        <v>1</v>
      </c>
      <c r="G197" s="51">
        <f t="shared" si="20"/>
        <v>3889.12</v>
      </c>
      <c r="H197" s="91"/>
      <c r="I197" s="9"/>
      <c r="J197" s="44"/>
    </row>
    <row r="198" spans="1:12" ht="15" customHeight="1" x14ac:dyDescent="0.25">
      <c r="A198" s="24">
        <v>4</v>
      </c>
      <c r="B198" s="59" t="s">
        <v>94</v>
      </c>
      <c r="C198" s="57" t="s">
        <v>120</v>
      </c>
      <c r="D198" s="60">
        <v>0.56000000000000005</v>
      </c>
      <c r="E198" s="56">
        <v>26094.78</v>
      </c>
      <c r="F198" s="61">
        <v>1</v>
      </c>
      <c r="G198" s="51">
        <f t="shared" si="20"/>
        <v>14613.08</v>
      </c>
      <c r="H198" s="91"/>
      <c r="I198" s="9"/>
      <c r="J198" s="44"/>
    </row>
    <row r="199" spans="1:12" ht="18" customHeight="1" x14ac:dyDescent="0.25">
      <c r="A199" s="24">
        <v>5</v>
      </c>
      <c r="B199" s="59" t="s">
        <v>93</v>
      </c>
      <c r="C199" s="57" t="s">
        <v>120</v>
      </c>
      <c r="D199" s="60">
        <v>0.19</v>
      </c>
      <c r="E199" s="56">
        <v>26094.78</v>
      </c>
      <c r="F199" s="61">
        <v>1</v>
      </c>
      <c r="G199" s="51">
        <f t="shared" si="20"/>
        <v>4958.01</v>
      </c>
      <c r="H199" s="91"/>
      <c r="I199" s="9"/>
      <c r="J199" s="44"/>
      <c r="K199" s="54"/>
      <c r="L199" s="3"/>
    </row>
    <row r="200" spans="1:12" ht="15.75" x14ac:dyDescent="0.25">
      <c r="A200" s="24">
        <v>6</v>
      </c>
      <c r="B200" s="59" t="s">
        <v>95</v>
      </c>
      <c r="C200" s="57" t="s">
        <v>120</v>
      </c>
      <c r="D200" s="60">
        <v>0.51</v>
      </c>
      <c r="E200" s="56">
        <v>0</v>
      </c>
      <c r="F200" s="61"/>
      <c r="G200" s="51">
        <f t="shared" si="20"/>
        <v>0</v>
      </c>
      <c r="H200" s="101"/>
      <c r="I200" s="9"/>
      <c r="J200" s="44"/>
      <c r="K200" s="54"/>
      <c r="L200" s="3"/>
    </row>
    <row r="201" spans="1:12" ht="15.75" x14ac:dyDescent="0.25">
      <c r="A201" s="24">
        <v>7</v>
      </c>
      <c r="B201" s="17" t="s">
        <v>121</v>
      </c>
      <c r="C201" s="57" t="s">
        <v>120</v>
      </c>
      <c r="D201" s="60">
        <v>0.21</v>
      </c>
      <c r="E201" s="56">
        <v>0</v>
      </c>
      <c r="F201" s="61"/>
      <c r="G201" s="51">
        <f t="shared" si="20"/>
        <v>0</v>
      </c>
      <c r="H201" s="101"/>
      <c r="I201" s="9"/>
      <c r="J201" s="44"/>
      <c r="K201" s="54"/>
      <c r="L201" s="3"/>
    </row>
    <row r="202" spans="1:12" ht="16.5" customHeight="1" x14ac:dyDescent="0.25">
      <c r="A202" s="24">
        <v>8</v>
      </c>
      <c r="B202" s="59" t="s">
        <v>96</v>
      </c>
      <c r="C202" s="57" t="s">
        <v>120</v>
      </c>
      <c r="D202" s="60">
        <v>0.51</v>
      </c>
      <c r="E202" s="56">
        <v>0</v>
      </c>
      <c r="F202" s="61">
        <v>0</v>
      </c>
      <c r="G202" s="51">
        <f t="shared" si="20"/>
        <v>0</v>
      </c>
      <c r="H202" s="101"/>
      <c r="I202" s="9"/>
      <c r="J202" s="44"/>
      <c r="K202" s="54"/>
      <c r="L202" s="3"/>
    </row>
    <row r="203" spans="1:12" ht="15.75" x14ac:dyDescent="0.25">
      <c r="A203" s="24">
        <v>9</v>
      </c>
      <c r="B203" s="17" t="s">
        <v>121</v>
      </c>
      <c r="C203" s="57" t="s">
        <v>120</v>
      </c>
      <c r="D203" s="60">
        <v>0.21</v>
      </c>
      <c r="E203" s="56">
        <v>0</v>
      </c>
      <c r="F203" s="61">
        <v>0</v>
      </c>
      <c r="G203" s="51">
        <f t="shared" si="20"/>
        <v>0</v>
      </c>
      <c r="H203" s="101"/>
      <c r="J203" s="44"/>
      <c r="K203" s="54"/>
      <c r="L203" s="3"/>
    </row>
    <row r="204" spans="1:12" ht="15.75" x14ac:dyDescent="0.25">
      <c r="A204" s="24">
        <v>10</v>
      </c>
      <c r="B204" s="59" t="s">
        <v>99</v>
      </c>
      <c r="C204" s="57" t="s">
        <v>120</v>
      </c>
      <c r="D204" s="60">
        <v>0.56000000000000005</v>
      </c>
      <c r="E204" s="56">
        <v>3123.51</v>
      </c>
      <c r="F204" s="61">
        <v>1</v>
      </c>
      <c r="G204" s="53">
        <f t="shared" si="20"/>
        <v>1749.17</v>
      </c>
      <c r="H204" s="137"/>
      <c r="J204" s="44"/>
      <c r="L204" s="3"/>
    </row>
    <row r="205" spans="1:12" ht="18" customHeight="1" x14ac:dyDescent="0.25">
      <c r="A205" s="24">
        <v>11</v>
      </c>
      <c r="B205" s="59" t="s">
        <v>93</v>
      </c>
      <c r="C205" s="57" t="s">
        <v>120</v>
      </c>
      <c r="D205" s="60">
        <v>0.19</v>
      </c>
      <c r="E205" s="56">
        <v>3123.51</v>
      </c>
      <c r="F205" s="61">
        <v>1</v>
      </c>
      <c r="G205" s="53">
        <f t="shared" si="20"/>
        <v>593.47</v>
      </c>
      <c r="H205" s="101"/>
      <c r="J205" s="44"/>
      <c r="K205" s="54"/>
      <c r="L205" s="3"/>
    </row>
    <row r="206" spans="1:12" x14ac:dyDescent="0.25">
      <c r="A206" s="24">
        <v>12</v>
      </c>
      <c r="B206" s="59" t="s">
        <v>97</v>
      </c>
      <c r="C206" s="57" t="s">
        <v>47</v>
      </c>
      <c r="D206" s="60">
        <v>2.82</v>
      </c>
      <c r="E206" s="56">
        <v>744.88</v>
      </c>
      <c r="F206" s="61">
        <v>1</v>
      </c>
      <c r="G206" s="51">
        <f t="shared" si="20"/>
        <v>2100.56</v>
      </c>
      <c r="H206" s="101"/>
      <c r="J206" s="44"/>
      <c r="K206" s="54"/>
      <c r="L206" s="3"/>
    </row>
    <row r="207" spans="1:12" x14ac:dyDescent="0.25">
      <c r="A207" s="24">
        <v>13</v>
      </c>
      <c r="B207" s="59" t="s">
        <v>98</v>
      </c>
      <c r="C207" s="57" t="s">
        <v>73</v>
      </c>
      <c r="D207" s="60">
        <v>22.33</v>
      </c>
      <c r="E207" s="56">
        <v>198.62</v>
      </c>
      <c r="F207" s="61">
        <v>1</v>
      </c>
      <c r="G207" s="51">
        <f t="shared" si="20"/>
        <v>4435.18</v>
      </c>
      <c r="H207" s="89"/>
      <c r="J207" s="44"/>
      <c r="K207" s="54"/>
      <c r="L207" s="3"/>
    </row>
    <row r="208" spans="1:12" ht="15.75" x14ac:dyDescent="0.25">
      <c r="A208" s="24">
        <v>14</v>
      </c>
      <c r="B208" s="17" t="s">
        <v>100</v>
      </c>
      <c r="C208" s="18" t="s">
        <v>80</v>
      </c>
      <c r="D208" s="19">
        <v>3.31</v>
      </c>
      <c r="E208" s="52">
        <v>0</v>
      </c>
      <c r="F208" s="20">
        <v>0</v>
      </c>
      <c r="G208" s="51">
        <f t="shared" si="20"/>
        <v>0</v>
      </c>
      <c r="H208" s="96"/>
      <c r="J208" s="44"/>
      <c r="K208" s="54"/>
      <c r="L208" s="3"/>
    </row>
    <row r="209" spans="1:19" x14ac:dyDescent="0.25">
      <c r="A209" s="24">
        <v>15</v>
      </c>
      <c r="B209" s="17" t="s">
        <v>101</v>
      </c>
      <c r="C209" s="18" t="s">
        <v>87</v>
      </c>
      <c r="D209" s="19">
        <v>3.04</v>
      </c>
      <c r="E209" s="52">
        <v>0</v>
      </c>
      <c r="F209" s="20">
        <v>0</v>
      </c>
      <c r="G209" s="51">
        <f t="shared" si="20"/>
        <v>0</v>
      </c>
      <c r="H209" s="91"/>
      <c r="I209" s="9"/>
      <c r="J209" s="44"/>
      <c r="K209" s="54"/>
      <c r="L209" s="3"/>
    </row>
    <row r="210" spans="1:19" ht="15.75" x14ac:dyDescent="0.25">
      <c r="A210" s="24">
        <v>16</v>
      </c>
      <c r="B210" s="17" t="s">
        <v>102</v>
      </c>
      <c r="C210" s="18" t="s">
        <v>80</v>
      </c>
      <c r="D210" s="19">
        <v>5.0199999999999996</v>
      </c>
      <c r="E210" s="52">
        <v>0</v>
      </c>
      <c r="F210" s="20">
        <v>0</v>
      </c>
      <c r="G210" s="51">
        <f t="shared" si="20"/>
        <v>0</v>
      </c>
      <c r="H210" s="89"/>
      <c r="I210" s="9"/>
      <c r="J210" s="44"/>
      <c r="K210" s="5"/>
      <c r="L210" s="3"/>
    </row>
    <row r="211" spans="1:19" ht="15.75" x14ac:dyDescent="0.25">
      <c r="A211" s="24">
        <v>17</v>
      </c>
      <c r="B211" s="17" t="s">
        <v>103</v>
      </c>
      <c r="C211" s="18" t="s">
        <v>80</v>
      </c>
      <c r="D211" s="19">
        <v>1.46</v>
      </c>
      <c r="E211" s="52">
        <v>281.76</v>
      </c>
      <c r="F211" s="20">
        <v>0</v>
      </c>
      <c r="G211" s="53">
        <f t="shared" si="20"/>
        <v>0</v>
      </c>
      <c r="H211" s="89"/>
      <c r="I211" s="9"/>
      <c r="J211" s="44"/>
      <c r="K211" s="5"/>
      <c r="L211" s="3"/>
    </row>
    <row r="212" spans="1:19" ht="17.25" customHeight="1" x14ac:dyDescent="0.25">
      <c r="A212" s="24">
        <v>18</v>
      </c>
      <c r="B212" s="59" t="s">
        <v>104</v>
      </c>
      <c r="C212" s="57" t="s">
        <v>120</v>
      </c>
      <c r="D212" s="60">
        <v>32.54</v>
      </c>
      <c r="E212" s="56">
        <v>281.76</v>
      </c>
      <c r="F212" s="61">
        <v>0</v>
      </c>
      <c r="G212" s="53">
        <f>ROUND((D212*E212*F212),2)</f>
        <v>0</v>
      </c>
      <c r="H212" s="89"/>
      <c r="J212" s="44"/>
      <c r="K212" s="5"/>
      <c r="L212" s="3"/>
    </row>
    <row r="213" spans="1:19" ht="15" customHeight="1" x14ac:dyDescent="0.25">
      <c r="A213" s="24">
        <v>19</v>
      </c>
      <c r="B213" s="17" t="s">
        <v>105</v>
      </c>
      <c r="C213" s="18" t="s">
        <v>18</v>
      </c>
      <c r="D213" s="19">
        <v>3.42</v>
      </c>
      <c r="E213" s="52">
        <v>0</v>
      </c>
      <c r="F213" s="18">
        <v>0</v>
      </c>
      <c r="G213" s="53">
        <f t="shared" si="20"/>
        <v>0</v>
      </c>
      <c r="H213" s="89"/>
      <c r="I213" s="9"/>
      <c r="J213" s="44"/>
      <c r="K213" s="3"/>
      <c r="L213" s="3"/>
    </row>
    <row r="214" spans="1:19" x14ac:dyDescent="0.25">
      <c r="A214" s="24">
        <v>20</v>
      </c>
      <c r="B214" s="17" t="s">
        <v>106</v>
      </c>
      <c r="C214" s="18" t="s">
        <v>18</v>
      </c>
      <c r="D214" s="19">
        <v>4.6100000000000003</v>
      </c>
      <c r="E214" s="52">
        <v>0</v>
      </c>
      <c r="F214" s="18">
        <v>0</v>
      </c>
      <c r="G214" s="53">
        <f t="shared" si="20"/>
        <v>0</v>
      </c>
      <c r="H214" s="89"/>
      <c r="I214" s="9"/>
      <c r="J214" s="44"/>
      <c r="K214" s="3"/>
      <c r="L214" s="3"/>
    </row>
    <row r="215" spans="1:19" x14ac:dyDescent="0.25">
      <c r="A215" s="24">
        <v>22</v>
      </c>
      <c r="B215" s="17" t="s">
        <v>107</v>
      </c>
      <c r="C215" s="18" t="s">
        <v>18</v>
      </c>
      <c r="D215" s="19">
        <v>0.28000000000000003</v>
      </c>
      <c r="E215" s="52">
        <v>0</v>
      </c>
      <c r="F215" s="18">
        <v>0</v>
      </c>
      <c r="G215" s="53">
        <f t="shared" si="20"/>
        <v>0</v>
      </c>
      <c r="H215" s="99"/>
      <c r="I215" s="9"/>
      <c r="J215" s="44"/>
      <c r="K215" s="3"/>
      <c r="L215" s="3"/>
    </row>
    <row r="216" spans="1:19" x14ac:dyDescent="0.25">
      <c r="A216" s="24">
        <v>23</v>
      </c>
      <c r="B216" s="17" t="s">
        <v>108</v>
      </c>
      <c r="C216" s="18" t="s">
        <v>18</v>
      </c>
      <c r="D216" s="19">
        <v>4.43</v>
      </c>
      <c r="E216" s="52">
        <v>0</v>
      </c>
      <c r="F216" s="18">
        <v>0</v>
      </c>
      <c r="G216" s="53">
        <f t="shared" si="20"/>
        <v>0</v>
      </c>
      <c r="H216" s="89"/>
      <c r="I216" s="9"/>
      <c r="J216" s="44"/>
      <c r="K216" s="3"/>
      <c r="L216" s="3"/>
    </row>
    <row r="217" spans="1:19" x14ac:dyDescent="0.25">
      <c r="A217" s="24">
        <v>24</v>
      </c>
      <c r="B217" s="17" t="s">
        <v>109</v>
      </c>
      <c r="C217" s="18" t="s">
        <v>18</v>
      </c>
      <c r="D217" s="19">
        <v>22.01</v>
      </c>
      <c r="E217" s="52">
        <v>248.96</v>
      </c>
      <c r="F217" s="18">
        <v>1</v>
      </c>
      <c r="G217" s="53">
        <f>ROUND((D217*E217*F217),2)</f>
        <v>5479.61</v>
      </c>
      <c r="H217" s="89"/>
      <c r="I217" s="9"/>
      <c r="J217" s="44"/>
      <c r="K217" s="3"/>
      <c r="L217" s="3"/>
    </row>
    <row r="218" spans="1:19" x14ac:dyDescent="0.25">
      <c r="A218" s="24"/>
      <c r="B218" s="17"/>
      <c r="C218" s="18"/>
      <c r="D218" s="19"/>
      <c r="E218" s="52"/>
      <c r="F218" s="18"/>
      <c r="G218" s="100"/>
    </row>
    <row r="219" spans="1:19" x14ac:dyDescent="0.25">
      <c r="A219" s="45">
        <v>25</v>
      </c>
      <c r="B219" s="49" t="s">
        <v>115</v>
      </c>
      <c r="C219" s="46"/>
      <c r="D219" s="47"/>
      <c r="E219" s="48"/>
      <c r="F219" s="48"/>
      <c r="G219" s="117"/>
      <c r="I219" s="90"/>
    </row>
    <row r="220" spans="1:19" x14ac:dyDescent="0.25">
      <c r="A220" s="24"/>
      <c r="B220" s="13" t="s">
        <v>48</v>
      </c>
      <c r="C220" s="14" t="s">
        <v>49</v>
      </c>
      <c r="D220" s="15">
        <v>0.36</v>
      </c>
      <c r="E220" s="53">
        <v>231</v>
      </c>
      <c r="F220" s="16">
        <v>11</v>
      </c>
      <c r="G220" s="51">
        <f>(D220*E220*F220*-0.1)+0.01</f>
        <v>-91.465999999999994</v>
      </c>
      <c r="H220" s="138"/>
      <c r="J220" s="4"/>
      <c r="S220" s="26"/>
    </row>
    <row r="221" spans="1:19" x14ac:dyDescent="0.25">
      <c r="A221" s="24"/>
      <c r="B221" s="13" t="s">
        <v>166</v>
      </c>
      <c r="C221" s="18" t="s">
        <v>18</v>
      </c>
      <c r="D221" s="19">
        <v>0.46</v>
      </c>
      <c r="E221" s="52">
        <v>4511.38</v>
      </c>
      <c r="F221" s="18">
        <v>4</v>
      </c>
      <c r="G221" s="51">
        <f>(D221*E221*F221*-0.1)</f>
        <v>-830.09392000000014</v>
      </c>
      <c r="H221" s="115"/>
      <c r="S221" s="26"/>
    </row>
    <row r="222" spans="1:19" ht="15.75" x14ac:dyDescent="0.25">
      <c r="A222" s="24"/>
      <c r="B222" s="13" t="s">
        <v>167</v>
      </c>
      <c r="C222" s="14" t="s">
        <v>79</v>
      </c>
      <c r="D222" s="15">
        <v>0.36</v>
      </c>
      <c r="E222" s="51">
        <v>4876.1899999999996</v>
      </c>
      <c r="F222" s="16">
        <v>4</v>
      </c>
      <c r="G222" s="51">
        <f>(D222*E222*F222*-0.3)</f>
        <v>-2106.5140799999995</v>
      </c>
      <c r="H222" s="115"/>
      <c r="J222" s="4"/>
      <c r="S222" s="26"/>
    </row>
    <row r="223" spans="1:19" ht="25.5" x14ac:dyDescent="0.25">
      <c r="A223" s="24"/>
      <c r="B223" s="13" t="s">
        <v>168</v>
      </c>
      <c r="C223" s="14" t="s">
        <v>79</v>
      </c>
      <c r="D223" s="15">
        <v>0.02</v>
      </c>
      <c r="E223" s="51">
        <v>26094.78</v>
      </c>
      <c r="F223" s="16">
        <v>9</v>
      </c>
      <c r="G223" s="139">
        <f>(D223*E223*F223*-0.1)</f>
        <v>-469.70603999999997</v>
      </c>
      <c r="H223" s="115"/>
      <c r="J223" s="4"/>
      <c r="S223" s="26"/>
    </row>
    <row r="224" spans="1:19" ht="25.5" x14ac:dyDescent="0.25">
      <c r="A224" s="24"/>
      <c r="B224" s="13" t="s">
        <v>169</v>
      </c>
      <c r="C224" s="14" t="s">
        <v>79</v>
      </c>
      <c r="D224" s="15">
        <v>0.03</v>
      </c>
      <c r="E224" s="51">
        <v>1700.26</v>
      </c>
      <c r="F224" s="16">
        <v>13</v>
      </c>
      <c r="G224" s="51">
        <f>(D224*E224*F224*-0.1)</f>
        <v>-66.31013999999999</v>
      </c>
      <c r="H224" s="115"/>
      <c r="J224" s="4"/>
      <c r="S224" s="26"/>
    </row>
    <row r="225" spans="1:19" x14ac:dyDescent="0.25">
      <c r="A225" s="24"/>
      <c r="B225" s="13" t="s">
        <v>89</v>
      </c>
      <c r="C225" s="14" t="s">
        <v>18</v>
      </c>
      <c r="D225" s="22">
        <v>121.15</v>
      </c>
      <c r="E225" s="22">
        <v>20.39</v>
      </c>
      <c r="F225" s="98">
        <v>1</v>
      </c>
      <c r="G225" s="51">
        <f>(D225*E225*F225*-0.1)</f>
        <v>-247.02485000000001</v>
      </c>
      <c r="H225" s="115"/>
      <c r="J225" s="4"/>
      <c r="S225" s="26"/>
    </row>
    <row r="226" spans="1:19" x14ac:dyDescent="0.25">
      <c r="A226" s="24"/>
      <c r="B226" s="17"/>
      <c r="C226" s="17"/>
      <c r="D226" s="17"/>
      <c r="E226" s="17"/>
      <c r="F226" s="120"/>
      <c r="G226" s="51"/>
      <c r="H226" s="115"/>
      <c r="S226" s="26"/>
    </row>
    <row r="227" spans="1:19" x14ac:dyDescent="0.25">
      <c r="A227" s="24"/>
      <c r="B227" s="63"/>
      <c r="C227" s="63"/>
      <c r="D227" s="63"/>
      <c r="E227" s="63"/>
      <c r="F227" s="122"/>
      <c r="G227" s="53"/>
      <c r="H227" s="115"/>
      <c r="S227" s="26"/>
    </row>
    <row r="228" spans="1:19" x14ac:dyDescent="0.25">
      <c r="A228" s="24"/>
      <c r="B228" s="63"/>
      <c r="C228" s="63"/>
      <c r="D228" s="63"/>
      <c r="E228" s="63"/>
      <c r="F228" s="122"/>
      <c r="G228" s="53"/>
      <c r="H228" s="115"/>
    </row>
    <row r="229" spans="1:19" x14ac:dyDescent="0.25">
      <c r="A229" s="45"/>
      <c r="B229" s="17"/>
      <c r="C229" s="46"/>
      <c r="D229" s="47"/>
      <c r="E229" s="48"/>
      <c r="F229" s="48"/>
      <c r="G229" s="51"/>
      <c r="H229" s="115"/>
    </row>
    <row r="230" spans="1:19" x14ac:dyDescent="0.25">
      <c r="A230" s="24"/>
      <c r="B230" s="17"/>
      <c r="C230" s="18"/>
      <c r="D230" s="19"/>
      <c r="E230" s="56"/>
      <c r="F230" s="20"/>
      <c r="G230" s="51"/>
      <c r="H230" s="115"/>
    </row>
    <row r="231" spans="1:19" x14ac:dyDescent="0.25">
      <c r="A231" s="24"/>
      <c r="B231" s="17"/>
      <c r="C231" s="18"/>
      <c r="D231" s="19"/>
      <c r="E231" s="52"/>
      <c r="F231" s="20"/>
      <c r="G231" s="51"/>
      <c r="H231" s="115"/>
    </row>
    <row r="232" spans="1:19" x14ac:dyDescent="0.25">
      <c r="A232" s="45"/>
      <c r="B232" s="17"/>
      <c r="C232" s="18"/>
      <c r="D232" s="19"/>
      <c r="E232" s="52"/>
      <c r="F232" s="20"/>
      <c r="G232" s="52"/>
      <c r="H232" s="115"/>
    </row>
    <row r="233" spans="1:19" x14ac:dyDescent="0.25">
      <c r="A233" s="24"/>
      <c r="B233" s="17"/>
      <c r="C233" s="18"/>
      <c r="D233" s="19"/>
      <c r="E233" s="52"/>
      <c r="F233" s="20"/>
      <c r="G233" s="52"/>
      <c r="H233" s="115"/>
    </row>
    <row r="234" spans="1:19" x14ac:dyDescent="0.25">
      <c r="A234" s="24"/>
      <c r="B234" s="17"/>
      <c r="C234" s="18"/>
      <c r="D234" s="19"/>
      <c r="E234" s="52"/>
      <c r="F234" s="20"/>
      <c r="G234" s="52"/>
    </row>
    <row r="235" spans="1:19" x14ac:dyDescent="0.25">
      <c r="A235" s="24"/>
      <c r="B235" s="17"/>
      <c r="C235" s="18"/>
      <c r="D235" s="19"/>
      <c r="E235" s="148" t="s">
        <v>6</v>
      </c>
      <c r="F235" s="148"/>
      <c r="G235" s="51">
        <f>G23+G31+G32+G33+G40+G41+G48+G49+G56+G57+G58+G59+G219+G218+G221+G222+G223+G224+G225+G226+G227+G228+G167+G60+G61+G168+G68+G69+G77+G79+G87+G88+G96+G101+G102+G103+G107+G108+G110+G111+G112+G113+G115+G123+G133+G141+G149+G157+G158+G165+G166+G170+G171+G179+G180+G181+G182+G183+G184+G185+G187+G188+G189+G190+G191+G192+G193+G195+G196+G197+G198+G199+G200+G201+G202+G203+G204+G205+G206+G207+G208+G209+G210+G211+G212+G213+G214+G215+G216+G217+G230+G231+G232+G233+G234+G97+G98+G220+G229+G169</f>
        <v>161577.40497000003</v>
      </c>
      <c r="H235" s="115"/>
      <c r="I235" s="118"/>
      <c r="J235" s="119"/>
    </row>
    <row r="236" spans="1:19" x14ac:dyDescent="0.25">
      <c r="A236" s="24"/>
      <c r="B236" s="17"/>
      <c r="C236" s="18"/>
      <c r="D236" s="19"/>
      <c r="E236" s="148" t="s">
        <v>153</v>
      </c>
      <c r="F236" s="148"/>
      <c r="G236" s="51">
        <f>G235*0.21</f>
        <v>33931.255043700003</v>
      </c>
    </row>
    <row r="237" spans="1:19" x14ac:dyDescent="0.25">
      <c r="A237" s="24"/>
      <c r="B237" s="17"/>
      <c r="C237" s="18"/>
      <c r="D237" s="19"/>
      <c r="E237" s="148" t="s">
        <v>154</v>
      </c>
      <c r="F237" s="148"/>
      <c r="G237" s="51">
        <f>G235+G236</f>
        <v>195508.66001370002</v>
      </c>
    </row>
    <row r="238" spans="1:19" x14ac:dyDescent="0.25">
      <c r="A238" s="3"/>
      <c r="B238" s="35"/>
      <c r="C238" s="36"/>
      <c r="D238" s="37"/>
      <c r="E238" s="36"/>
      <c r="F238" s="36"/>
      <c r="G238" s="37"/>
    </row>
    <row r="239" spans="1:19" x14ac:dyDescent="0.25">
      <c r="A239" s="30"/>
      <c r="B239" s="6" t="s">
        <v>76</v>
      </c>
      <c r="C239" s="1" t="s">
        <v>0</v>
      </c>
      <c r="D239" s="1"/>
      <c r="E239" s="1"/>
      <c r="F239" s="1"/>
      <c r="G239" s="1"/>
    </row>
    <row r="240" spans="1:19" x14ac:dyDescent="0.25">
      <c r="A240" s="30"/>
      <c r="B240" s="6"/>
      <c r="C240" s="1" t="s">
        <v>118</v>
      </c>
      <c r="D240" s="1"/>
      <c r="E240" s="1"/>
      <c r="F240" s="1"/>
      <c r="G240" s="1"/>
    </row>
    <row r="241" spans="1:7" x14ac:dyDescent="0.25">
      <c r="A241" s="30"/>
      <c r="B241" s="1"/>
      <c r="C241" s="1" t="s">
        <v>119</v>
      </c>
      <c r="D241" s="1"/>
      <c r="E241" s="1"/>
      <c r="F241" s="1"/>
      <c r="G241" s="1"/>
    </row>
    <row r="242" spans="1:7" x14ac:dyDescent="0.25">
      <c r="A242" s="30"/>
      <c r="B242" s="1"/>
      <c r="C242" s="1"/>
      <c r="D242" s="1"/>
      <c r="E242" s="1"/>
      <c r="F242" s="8"/>
      <c r="G242" s="1"/>
    </row>
    <row r="243" spans="1:7" x14ac:dyDescent="0.25">
      <c r="A243" s="30"/>
      <c r="B243" s="1"/>
      <c r="C243" s="8"/>
      <c r="D243" s="8"/>
      <c r="E243" s="8"/>
      <c r="F243" s="1"/>
      <c r="G243" s="1"/>
    </row>
    <row r="244" spans="1:7" x14ac:dyDescent="0.25">
      <c r="A244" s="30"/>
      <c r="B244" s="1" t="s">
        <v>77</v>
      </c>
      <c r="C244" s="1" t="s">
        <v>139</v>
      </c>
      <c r="D244" s="1"/>
      <c r="E244" s="1"/>
      <c r="F244" s="1"/>
      <c r="G244" s="1"/>
    </row>
    <row r="245" spans="1:7" x14ac:dyDescent="0.25">
      <c r="A245" s="30"/>
      <c r="C245" s="1" t="s">
        <v>140</v>
      </c>
      <c r="D245" s="1"/>
      <c r="E245" s="1"/>
      <c r="F245" s="1"/>
      <c r="G245" s="1"/>
    </row>
    <row r="246" spans="1:7" x14ac:dyDescent="0.25">
      <c r="A246" s="30"/>
      <c r="B246" s="1"/>
      <c r="C246" s="1" t="s">
        <v>141</v>
      </c>
      <c r="D246" s="1"/>
      <c r="E246" s="1"/>
      <c r="F246" s="1"/>
      <c r="G246" s="1"/>
    </row>
    <row r="247" spans="1:7" x14ac:dyDescent="0.25">
      <c r="A247" s="30"/>
      <c r="B247" s="1"/>
      <c r="C247" s="1"/>
      <c r="D247" s="1"/>
      <c r="E247" s="1"/>
      <c r="F247" s="1"/>
      <c r="G247" s="1"/>
    </row>
    <row r="248" spans="1:7" x14ac:dyDescent="0.25">
      <c r="A248" s="30"/>
      <c r="B248" s="1"/>
      <c r="C248" s="1"/>
      <c r="D248" s="1"/>
      <c r="E248" s="1"/>
      <c r="G248" s="1"/>
    </row>
    <row r="249" spans="1:7" x14ac:dyDescent="0.25">
      <c r="A249" s="30"/>
      <c r="B249" s="1" t="s">
        <v>142</v>
      </c>
      <c r="C249" s="4" t="s">
        <v>143</v>
      </c>
      <c r="G249" s="1"/>
    </row>
    <row r="250" spans="1:7" x14ac:dyDescent="0.25">
      <c r="A250" s="3"/>
      <c r="B250" s="7"/>
      <c r="F250" s="7"/>
      <c r="G250" s="1"/>
    </row>
    <row r="251" spans="1:7" x14ac:dyDescent="0.25">
      <c r="B251" s="7"/>
      <c r="C251" s="7"/>
      <c r="D251" s="7"/>
      <c r="E251" s="7"/>
      <c r="F251" s="7"/>
      <c r="G251" s="1"/>
    </row>
    <row r="252" spans="1:7" x14ac:dyDescent="0.25">
      <c r="B252" s="7"/>
      <c r="C252" s="7" t="s">
        <v>144</v>
      </c>
      <c r="D252" s="7"/>
      <c r="E252" s="7"/>
      <c r="F252" s="7"/>
    </row>
    <row r="253" spans="1:7" x14ac:dyDescent="0.25">
      <c r="B253" s="7"/>
      <c r="C253" s="7"/>
      <c r="D253" s="7"/>
      <c r="E253" s="7"/>
      <c r="F253" s="7"/>
    </row>
    <row r="254" spans="1:7" x14ac:dyDescent="0.25">
      <c r="B254" s="7"/>
      <c r="C254" s="7"/>
      <c r="D254" s="7"/>
      <c r="E254" s="7"/>
      <c r="F254" s="7"/>
      <c r="G254" s="7"/>
    </row>
    <row r="255" spans="1:7" x14ac:dyDescent="0.25">
      <c r="B255" s="7"/>
      <c r="C255" s="7" t="s">
        <v>145</v>
      </c>
      <c r="D255" s="7"/>
      <c r="E255" s="7"/>
      <c r="F255" s="7"/>
      <c r="G255" s="7"/>
    </row>
    <row r="256" spans="1:7" x14ac:dyDescent="0.25">
      <c r="B256" s="7"/>
      <c r="C256" s="7"/>
      <c r="D256" s="7"/>
      <c r="E256" s="7"/>
      <c r="F256" s="7"/>
      <c r="G256" s="7"/>
    </row>
    <row r="257" spans="2:7" x14ac:dyDescent="0.25">
      <c r="B257" s="7"/>
      <c r="C257" s="7"/>
      <c r="D257" s="7"/>
      <c r="E257" s="7"/>
      <c r="G257" s="7"/>
    </row>
    <row r="258" spans="2:7" x14ac:dyDescent="0.25">
      <c r="B258" s="7"/>
      <c r="C258" s="4" t="s">
        <v>146</v>
      </c>
      <c r="G258" s="7"/>
    </row>
    <row r="259" spans="2:7" x14ac:dyDescent="0.25">
      <c r="B259" s="7"/>
      <c r="F259" s="7"/>
      <c r="G259" s="7"/>
    </row>
    <row r="260" spans="2:7" x14ac:dyDescent="0.25">
      <c r="B260" s="7"/>
      <c r="C260" s="7"/>
      <c r="D260" s="7"/>
      <c r="E260" s="7"/>
      <c r="F260" s="7"/>
      <c r="G260" s="7"/>
    </row>
    <row r="261" spans="2:7" x14ac:dyDescent="0.25">
      <c r="B261" s="7"/>
      <c r="C261" s="7" t="s">
        <v>147</v>
      </c>
      <c r="D261" s="7"/>
      <c r="E261" s="7"/>
      <c r="F261" s="7"/>
    </row>
    <row r="262" spans="2:7" x14ac:dyDescent="0.25">
      <c r="B262" s="7"/>
      <c r="C262" s="7"/>
      <c r="D262" s="7"/>
      <c r="E262" s="7"/>
      <c r="F262" s="7"/>
    </row>
    <row r="263" spans="2:7" x14ac:dyDescent="0.25">
      <c r="B263" s="7"/>
      <c r="C263" s="7"/>
      <c r="D263" s="7"/>
      <c r="E263" s="7"/>
      <c r="G263" s="7"/>
    </row>
    <row r="264" spans="2:7" x14ac:dyDescent="0.25">
      <c r="B264" s="7"/>
      <c r="C264" s="4" t="s">
        <v>148</v>
      </c>
      <c r="G264" s="7"/>
    </row>
    <row r="265" spans="2:7" x14ac:dyDescent="0.25">
      <c r="B265" s="7"/>
      <c r="F265" s="7"/>
      <c r="G265" s="7"/>
    </row>
    <row r="266" spans="2:7" x14ac:dyDescent="0.25">
      <c r="B266" s="7"/>
      <c r="C266" s="7"/>
      <c r="D266" s="7"/>
      <c r="E266" s="7"/>
      <c r="F266" s="1"/>
      <c r="G266" s="7"/>
    </row>
    <row r="267" spans="2:7" x14ac:dyDescent="0.25">
      <c r="B267" s="7"/>
      <c r="C267" s="7"/>
      <c r="D267" s="1"/>
      <c r="E267" s="1"/>
      <c r="F267" s="1"/>
    </row>
    <row r="268" spans="2:7" x14ac:dyDescent="0.25">
      <c r="B268" s="7"/>
    </row>
  </sheetData>
  <mergeCells count="7">
    <mergeCell ref="A15:G15"/>
    <mergeCell ref="A18:G18"/>
    <mergeCell ref="A16:G16"/>
    <mergeCell ref="E237:F237"/>
    <mergeCell ref="A19:F19"/>
    <mergeCell ref="E235:F235"/>
    <mergeCell ref="E236:F236"/>
  </mergeCells>
  <phoneticPr fontId="15" type="noConversion"/>
  <pageMargins left="0" right="0" top="0" bottom="0" header="0" footer="0"/>
  <pageSetup paperSize="9" orientation="portrait" r:id="rId1"/>
  <ignoredErrors>
    <ignoredError sqref="G222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M36" sqref="M36"/>
    </sheetView>
  </sheetViews>
  <sheetFormatPr defaultRowHeight="15" x14ac:dyDescent="0.25"/>
  <cols>
    <col min="1" max="1" width="8.42578125" customWidth="1"/>
    <col min="2" max="2" width="35.28515625" customWidth="1"/>
    <col min="6" max="6" width="7.85546875" customWidth="1"/>
  </cols>
  <sheetData>
    <row r="1" spans="1:7" x14ac:dyDescent="0.25">
      <c r="A1" s="27" t="s">
        <v>131</v>
      </c>
      <c r="B1" s="2"/>
      <c r="C1" s="2"/>
      <c r="D1" s="2"/>
      <c r="E1" s="2"/>
      <c r="F1" s="28" t="s">
        <v>132</v>
      </c>
      <c r="G1" s="4"/>
    </row>
    <row r="2" spans="1:7" x14ac:dyDescent="0.25">
      <c r="A2" s="27" t="s">
        <v>133</v>
      </c>
      <c r="B2" s="27"/>
      <c r="C2" s="27"/>
      <c r="D2" s="27"/>
      <c r="E2" s="27"/>
      <c r="F2" s="27"/>
      <c r="G2" s="4"/>
    </row>
    <row r="3" spans="1:7" x14ac:dyDescent="0.25">
      <c r="A3" s="2" t="s">
        <v>134</v>
      </c>
      <c r="B3" s="2"/>
      <c r="C3" s="2"/>
      <c r="D3" s="2"/>
      <c r="E3" s="2"/>
      <c r="F3" s="2"/>
      <c r="G3" s="4"/>
    </row>
    <row r="4" spans="1:7" x14ac:dyDescent="0.25">
      <c r="A4" s="2" t="s">
        <v>135</v>
      </c>
      <c r="B4" s="2"/>
      <c r="C4" s="2"/>
      <c r="D4" s="2"/>
      <c r="E4" s="2"/>
      <c r="F4" s="2"/>
      <c r="G4" s="4"/>
    </row>
    <row r="5" spans="1:7" x14ac:dyDescent="0.25">
      <c r="A5" s="2" t="s">
        <v>136</v>
      </c>
      <c r="B5" s="2"/>
      <c r="C5" s="2"/>
      <c r="D5" s="2"/>
      <c r="E5" s="2"/>
      <c r="F5" s="2"/>
      <c r="G5" s="4"/>
    </row>
    <row r="6" spans="1:7" x14ac:dyDescent="0.25">
      <c r="A6" s="27" t="s">
        <v>137</v>
      </c>
      <c r="B6" s="27"/>
      <c r="C6" s="27"/>
      <c r="D6" s="27"/>
      <c r="E6" s="27"/>
      <c r="F6" s="27"/>
      <c r="G6" s="4"/>
    </row>
    <row r="7" spans="1:7" x14ac:dyDescent="0.25">
      <c r="A7" s="2" t="s">
        <v>152</v>
      </c>
      <c r="B7" s="2"/>
      <c r="C7" s="2"/>
      <c r="D7" s="2"/>
      <c r="E7" s="2"/>
      <c r="F7" s="2"/>
      <c r="G7" s="4"/>
    </row>
    <row r="8" spans="1:7" x14ac:dyDescent="0.25">
      <c r="A8" s="2" t="s">
        <v>138</v>
      </c>
      <c r="B8" s="2"/>
      <c r="C8" s="2"/>
      <c r="D8" s="2"/>
      <c r="E8" s="2"/>
      <c r="F8" s="2"/>
      <c r="G8" s="4"/>
    </row>
    <row r="9" spans="1:7" x14ac:dyDescent="0.25">
      <c r="A9" s="2" t="s">
        <v>159</v>
      </c>
      <c r="B9" s="2"/>
      <c r="C9" s="2"/>
      <c r="D9" s="2"/>
      <c r="E9" s="2"/>
      <c r="F9" s="2"/>
      <c r="G9" s="4"/>
    </row>
    <row r="10" spans="1:7" x14ac:dyDescent="0.25">
      <c r="A10" s="2"/>
      <c r="B10" s="2"/>
      <c r="C10" s="2"/>
      <c r="D10" s="2"/>
      <c r="E10" s="2"/>
      <c r="F10" s="2"/>
      <c r="G10" s="85"/>
    </row>
    <row r="11" spans="1:7" x14ac:dyDescent="0.25">
      <c r="A11" s="127" t="s">
        <v>149</v>
      </c>
      <c r="B11" s="2"/>
      <c r="C11" s="2"/>
      <c r="D11" s="27"/>
      <c r="E11" s="27"/>
      <c r="F11" s="2"/>
      <c r="G11" s="85"/>
    </row>
    <row r="12" spans="1:7" x14ac:dyDescent="0.25">
      <c r="A12" s="2" t="s">
        <v>150</v>
      </c>
      <c r="B12" s="2"/>
      <c r="C12" s="2"/>
      <c r="D12" s="2"/>
      <c r="E12" s="2"/>
      <c r="F12" s="2"/>
      <c r="G12" s="85"/>
    </row>
    <row r="13" spans="1:7" x14ac:dyDescent="0.25">
      <c r="A13" s="2" t="s">
        <v>151</v>
      </c>
      <c r="B13" s="2"/>
      <c r="C13" s="2"/>
      <c r="D13" s="2"/>
      <c r="E13" s="85"/>
      <c r="F13" s="85"/>
      <c r="G13" s="85"/>
    </row>
    <row r="14" spans="1:7" x14ac:dyDescent="0.25">
      <c r="A14" s="2" t="s">
        <v>160</v>
      </c>
      <c r="B14" s="2"/>
      <c r="C14" s="85"/>
      <c r="D14" s="87"/>
      <c r="E14" s="85"/>
      <c r="F14" s="85"/>
      <c r="G14" s="85"/>
    </row>
    <row r="15" spans="1:7" x14ac:dyDescent="0.25">
      <c r="A15" s="2"/>
      <c r="B15" s="2"/>
      <c r="C15" s="85"/>
      <c r="D15" s="87"/>
      <c r="E15" s="85"/>
      <c r="F15" s="85"/>
      <c r="G15" s="85"/>
    </row>
    <row r="16" spans="1:7" x14ac:dyDescent="0.25">
      <c r="A16" s="145" t="s">
        <v>82</v>
      </c>
      <c r="B16" s="145"/>
      <c r="C16" s="145"/>
      <c r="D16" s="145"/>
      <c r="E16" s="145"/>
      <c r="F16" s="145"/>
      <c r="G16" s="4"/>
    </row>
    <row r="17" spans="1:8" ht="15.75" customHeight="1" x14ac:dyDescent="0.25">
      <c r="A17" s="123"/>
      <c r="B17" s="143" t="s">
        <v>170</v>
      </c>
      <c r="C17" s="108"/>
      <c r="D17" s="108"/>
      <c r="E17" s="108"/>
      <c r="F17" s="108"/>
      <c r="G17" s="108"/>
      <c r="H17" s="108"/>
    </row>
    <row r="18" spans="1:8" ht="15.75" x14ac:dyDescent="0.25">
      <c r="A18" s="124"/>
      <c r="B18" s="142" t="s">
        <v>171</v>
      </c>
      <c r="C18" s="124"/>
      <c r="D18" s="124"/>
      <c r="E18" s="124"/>
      <c r="F18" s="124"/>
      <c r="G18" s="124"/>
    </row>
    <row r="19" spans="1:8" ht="15.75" x14ac:dyDescent="0.25">
      <c r="A19" s="140"/>
      <c r="B19" s="142"/>
      <c r="C19" s="140"/>
      <c r="D19" s="140"/>
      <c r="E19" s="140"/>
      <c r="F19" s="140"/>
      <c r="G19" s="140"/>
    </row>
    <row r="20" spans="1:8" ht="15.75" x14ac:dyDescent="0.25">
      <c r="A20" s="146" t="s">
        <v>161</v>
      </c>
      <c r="B20" s="146"/>
      <c r="C20" s="146"/>
      <c r="D20" s="146"/>
      <c r="E20" s="146"/>
      <c r="F20" s="146"/>
      <c r="G20" s="4"/>
    </row>
    <row r="21" spans="1:8" ht="15.75" x14ac:dyDescent="0.25">
      <c r="A21" s="29" t="s">
        <v>83</v>
      </c>
      <c r="B21" s="29"/>
      <c r="C21" s="29"/>
      <c r="D21" s="29"/>
      <c r="E21" s="69" t="s">
        <v>158</v>
      </c>
      <c r="F21" s="69"/>
      <c r="G21" s="38"/>
    </row>
    <row r="22" spans="1:8" ht="63.75" x14ac:dyDescent="0.25">
      <c r="A22" s="128" t="s">
        <v>1</v>
      </c>
      <c r="B22" s="129" t="s">
        <v>2</v>
      </c>
      <c r="C22" s="130" t="s">
        <v>3</v>
      </c>
      <c r="D22" s="130" t="s">
        <v>157</v>
      </c>
      <c r="E22" s="141" t="s">
        <v>4</v>
      </c>
      <c r="F22" s="136" t="s">
        <v>5</v>
      </c>
      <c r="G22" s="129" t="s">
        <v>6</v>
      </c>
    </row>
    <row r="23" spans="1:8" ht="30" x14ac:dyDescent="0.25">
      <c r="A23" s="131"/>
      <c r="B23" s="132" t="s">
        <v>162</v>
      </c>
      <c r="C23" s="131"/>
      <c r="D23" s="131"/>
      <c r="E23" s="133"/>
      <c r="F23" s="131"/>
      <c r="G23" s="131"/>
    </row>
    <row r="24" spans="1:8" x14ac:dyDescent="0.25">
      <c r="A24" s="134"/>
      <c r="B24" s="134" t="s">
        <v>163</v>
      </c>
      <c r="C24" s="131" t="s">
        <v>18</v>
      </c>
      <c r="D24" s="134">
        <v>0.56000000000000005</v>
      </c>
      <c r="E24" s="134">
        <v>264.99</v>
      </c>
      <c r="F24" s="134">
        <v>3</v>
      </c>
      <c r="G24" s="135">
        <f>D24*E24*F24</f>
        <v>445.18320000000006</v>
      </c>
    </row>
    <row r="25" spans="1:8" x14ac:dyDescent="0.25">
      <c r="A25" s="134"/>
      <c r="B25" s="134" t="s">
        <v>164</v>
      </c>
      <c r="C25" s="131" t="s">
        <v>18</v>
      </c>
      <c r="D25" s="134">
        <v>0.19</v>
      </c>
      <c r="E25" s="134">
        <v>264.99</v>
      </c>
      <c r="F25" s="134">
        <v>3</v>
      </c>
      <c r="G25" s="135">
        <f t="shared" ref="G25:G27" si="0">D25*E25*F25</f>
        <v>151.04430000000002</v>
      </c>
    </row>
    <row r="26" spans="1:8" x14ac:dyDescent="0.25">
      <c r="A26" s="134"/>
      <c r="B26" s="134" t="s">
        <v>165</v>
      </c>
      <c r="C26" s="131" t="s">
        <v>47</v>
      </c>
      <c r="D26" s="135">
        <f>9.74/3.4528</f>
        <v>2.8208989805375349</v>
      </c>
      <c r="E26" s="134">
        <v>3.97</v>
      </c>
      <c r="F26" s="134">
        <v>3</v>
      </c>
      <c r="G26" s="135">
        <f t="shared" si="0"/>
        <v>33.59690685820204</v>
      </c>
    </row>
    <row r="27" spans="1:8" x14ac:dyDescent="0.25">
      <c r="A27" s="134"/>
      <c r="B27" s="134" t="s">
        <v>98</v>
      </c>
      <c r="C27" s="131" t="s">
        <v>73</v>
      </c>
      <c r="D27" s="135">
        <f>77.1/3.4528</f>
        <v>22.32970342910102</v>
      </c>
      <c r="E27" s="134">
        <v>1.05</v>
      </c>
      <c r="F27" s="134">
        <v>3</v>
      </c>
      <c r="G27" s="135">
        <f t="shared" si="0"/>
        <v>70.338565801668224</v>
      </c>
    </row>
    <row r="28" spans="1:8" x14ac:dyDescent="0.25">
      <c r="A28" s="24"/>
      <c r="B28" s="17"/>
      <c r="C28" s="18"/>
      <c r="D28" s="19"/>
      <c r="E28" s="148" t="s">
        <v>6</v>
      </c>
      <c r="F28" s="148"/>
      <c r="G28" s="51">
        <f>G24+G25+G26+G27</f>
        <v>700.16297265987032</v>
      </c>
    </row>
    <row r="29" spans="1:8" x14ac:dyDescent="0.25">
      <c r="A29" s="24"/>
      <c r="B29" s="17"/>
      <c r="C29" s="18"/>
      <c r="D29" s="19"/>
      <c r="E29" s="148" t="s">
        <v>153</v>
      </c>
      <c r="F29" s="148"/>
      <c r="G29" s="51">
        <f>G28*0.21</f>
        <v>147.03422425857275</v>
      </c>
    </row>
    <row r="30" spans="1:8" x14ac:dyDescent="0.25">
      <c r="A30" s="24"/>
      <c r="B30" s="17"/>
      <c r="C30" s="18"/>
      <c r="D30" s="19"/>
      <c r="E30" s="148" t="s">
        <v>154</v>
      </c>
      <c r="F30" s="148"/>
      <c r="G30" s="51">
        <f>G28+G29</f>
        <v>847.19719691844307</v>
      </c>
    </row>
    <row r="31" spans="1:8" x14ac:dyDescent="0.25">
      <c r="A31" s="3"/>
      <c r="B31" s="35"/>
      <c r="C31" s="36"/>
      <c r="D31" s="37"/>
      <c r="E31" s="36"/>
      <c r="F31" s="36"/>
      <c r="G31" s="37"/>
    </row>
    <row r="32" spans="1:8" x14ac:dyDescent="0.25">
      <c r="A32" s="30"/>
      <c r="B32" s="6" t="s">
        <v>76</v>
      </c>
      <c r="C32" s="1" t="s">
        <v>0</v>
      </c>
      <c r="D32" s="1"/>
      <c r="E32" s="1"/>
      <c r="F32" s="1"/>
      <c r="G32" s="1"/>
    </row>
    <row r="33" spans="1:7" x14ac:dyDescent="0.25">
      <c r="A33" s="30"/>
      <c r="B33" s="6"/>
      <c r="C33" s="1" t="s">
        <v>118</v>
      </c>
      <c r="D33" s="1"/>
      <c r="E33" s="1"/>
      <c r="F33" s="1"/>
      <c r="G33" s="1"/>
    </row>
    <row r="34" spans="1:7" x14ac:dyDescent="0.25">
      <c r="A34" s="30"/>
      <c r="B34" s="1"/>
      <c r="C34" s="1" t="s">
        <v>119</v>
      </c>
      <c r="D34" s="1"/>
      <c r="E34" s="1"/>
      <c r="F34" s="1"/>
      <c r="G34" s="1"/>
    </row>
    <row r="35" spans="1:7" x14ac:dyDescent="0.25">
      <c r="A35" s="30"/>
      <c r="B35" s="1"/>
      <c r="C35" s="1"/>
      <c r="D35" s="1"/>
      <c r="E35" s="1"/>
      <c r="F35" s="8"/>
      <c r="G35" s="1"/>
    </row>
    <row r="36" spans="1:7" x14ac:dyDescent="0.25">
      <c r="A36" s="30"/>
      <c r="B36" s="1"/>
      <c r="C36" s="8"/>
      <c r="D36" s="8"/>
      <c r="E36" s="8"/>
      <c r="F36" s="1"/>
      <c r="G36" s="1"/>
    </row>
    <row r="37" spans="1:7" x14ac:dyDescent="0.25">
      <c r="A37" s="30"/>
      <c r="B37" s="1" t="s">
        <v>77</v>
      </c>
      <c r="C37" s="1" t="s">
        <v>139</v>
      </c>
      <c r="D37" s="1"/>
      <c r="E37" s="1"/>
      <c r="F37" s="1"/>
      <c r="G37" s="1"/>
    </row>
    <row r="38" spans="1:7" x14ac:dyDescent="0.25">
      <c r="A38" s="30"/>
      <c r="B38" s="4"/>
      <c r="C38" s="1" t="s">
        <v>140</v>
      </c>
      <c r="D38" s="1"/>
      <c r="E38" s="1"/>
      <c r="F38" s="1"/>
      <c r="G38" s="1"/>
    </row>
    <row r="39" spans="1:7" x14ac:dyDescent="0.25">
      <c r="A39" s="30"/>
      <c r="B39" s="1"/>
      <c r="C39" s="1" t="s">
        <v>141</v>
      </c>
      <c r="D39" s="1"/>
      <c r="E39" s="1"/>
      <c r="F39" s="1"/>
      <c r="G39" s="1"/>
    </row>
    <row r="40" spans="1:7" x14ac:dyDescent="0.25">
      <c r="A40" s="30"/>
      <c r="B40" s="1"/>
      <c r="C40" s="1"/>
      <c r="D40" s="1"/>
      <c r="E40" s="1"/>
      <c r="F40" s="1"/>
      <c r="G40" s="1"/>
    </row>
    <row r="41" spans="1:7" x14ac:dyDescent="0.25">
      <c r="A41" s="30"/>
      <c r="B41" s="1"/>
      <c r="C41" s="1"/>
      <c r="D41" s="1"/>
      <c r="E41" s="1"/>
      <c r="F41" s="4"/>
      <c r="G41" s="1"/>
    </row>
    <row r="42" spans="1:7" x14ac:dyDescent="0.25">
      <c r="A42" s="30"/>
      <c r="B42" s="1" t="s">
        <v>142</v>
      </c>
      <c r="C42" s="4" t="s">
        <v>145</v>
      </c>
      <c r="D42" s="4"/>
      <c r="E42" s="4"/>
      <c r="F42" s="4"/>
      <c r="G42" s="1"/>
    </row>
  </sheetData>
  <mergeCells count="5">
    <mergeCell ref="E30:F30"/>
    <mergeCell ref="A16:F16"/>
    <mergeCell ref="A20:F20"/>
    <mergeCell ref="E28:F28"/>
    <mergeCell ref="E29:F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2</vt:i4>
      </vt:variant>
    </vt:vector>
  </HeadingPairs>
  <TitlesOfParts>
    <vt:vector size="2" baseType="lpstr">
      <vt:lpstr>Pagrindinis aktas</vt:lpstr>
      <vt:lpstr>Barsčiai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Akvilė</cp:lastModifiedBy>
  <cp:lastPrinted>2015-08-10T12:21:40Z</cp:lastPrinted>
  <dcterms:created xsi:type="dcterms:W3CDTF">2012-10-02T09:35:58Z</dcterms:created>
  <dcterms:modified xsi:type="dcterms:W3CDTF">2015-08-12T09:22:09Z</dcterms:modified>
</cp:coreProperties>
</file>