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530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75" i="6" l="1"/>
  <c r="H96" i="6"/>
  <c r="H274" i="6"/>
  <c r="H273" i="6"/>
  <c r="H272" i="6"/>
  <c r="G224" i="6" l="1"/>
  <c r="G229" i="6"/>
  <c r="G228" i="6"/>
  <c r="G227" i="6"/>
  <c r="G226" i="6"/>
  <c r="G186" i="6"/>
  <c r="G185" i="6"/>
  <c r="G176" i="6"/>
  <c r="G177" i="6"/>
  <c r="G178" i="6"/>
  <c r="G179" i="6"/>
  <c r="G175" i="6"/>
  <c r="G142" i="6"/>
  <c r="G143" i="6"/>
  <c r="G144" i="6"/>
  <c r="G145" i="6"/>
  <c r="G146" i="6"/>
  <c r="G147" i="6"/>
  <c r="G148" i="6"/>
  <c r="G149" i="6"/>
  <c r="G150" i="6"/>
  <c r="G141" i="6"/>
  <c r="G127" i="6"/>
  <c r="G128" i="6"/>
  <c r="G129" i="6"/>
  <c r="G130" i="6"/>
  <c r="G131" i="6"/>
  <c r="G132" i="6"/>
  <c r="G133" i="6"/>
  <c r="G134" i="6"/>
  <c r="G135" i="6"/>
  <c r="G136" i="6"/>
  <c r="G126" i="6"/>
  <c r="G116" i="6"/>
  <c r="G117" i="6"/>
  <c r="G118" i="6"/>
  <c r="G119" i="6"/>
  <c r="G120" i="6"/>
  <c r="G115" i="6"/>
  <c r="G103" i="6"/>
  <c r="G104" i="6"/>
  <c r="G105" i="6"/>
  <c r="G106" i="6"/>
  <c r="G107" i="6"/>
  <c r="G108" i="6"/>
  <c r="G109" i="6"/>
  <c r="G110" i="6"/>
  <c r="G102" i="6"/>
  <c r="G92" i="6"/>
  <c r="G91" i="6"/>
  <c r="G88" i="6"/>
  <c r="G85" i="6"/>
  <c r="G86" i="6"/>
  <c r="G84" i="6"/>
  <c r="G77" i="6"/>
  <c r="G76" i="6"/>
  <c r="G73" i="6"/>
  <c r="G69" i="6"/>
  <c r="G70" i="6"/>
  <c r="G71" i="6"/>
  <c r="G68" i="6"/>
  <c r="G54" i="6"/>
  <c r="G55" i="6"/>
  <c r="G56" i="6"/>
  <c r="G57" i="6"/>
  <c r="G58" i="6"/>
  <c r="G59" i="6"/>
  <c r="G60" i="6"/>
  <c r="G61" i="6"/>
  <c r="G62" i="6"/>
  <c r="G63" i="6"/>
  <c r="G53" i="6"/>
  <c r="G51" i="6"/>
  <c r="H51" i="6" s="1"/>
  <c r="G29" i="6"/>
  <c r="G30" i="6"/>
  <c r="G31" i="6"/>
  <c r="G32" i="6"/>
  <c r="G33" i="6"/>
  <c r="G34" i="6"/>
  <c r="G35" i="6"/>
  <c r="G36" i="6"/>
  <c r="G37" i="6"/>
  <c r="G38" i="6"/>
  <c r="G39" i="6"/>
  <c r="G28" i="6"/>
  <c r="G181" i="6" l="1"/>
  <c r="H271" i="6" l="1"/>
  <c r="G232" i="6"/>
  <c r="G225" i="6"/>
  <c r="G182" i="6"/>
  <c r="G174" i="6"/>
  <c r="G170" i="6"/>
  <c r="G152" i="6"/>
  <c r="G140" i="6"/>
  <c r="G138" i="6"/>
  <c r="G125" i="6"/>
  <c r="G122" i="6"/>
  <c r="G114" i="6"/>
  <c r="G112" i="6"/>
  <c r="G101" i="6"/>
  <c r="G100" i="6"/>
  <c r="G99" i="6"/>
  <c r="G98" i="6"/>
  <c r="G97" i="6"/>
  <c r="G95" i="6"/>
  <c r="G82" i="6"/>
  <c r="G80" i="6"/>
  <c r="G67" i="6"/>
  <c r="G65" i="6"/>
  <c r="G52" i="6"/>
  <c r="G49" i="6"/>
  <c r="H49" i="6" s="1"/>
  <c r="H48" i="6"/>
  <c r="H50" i="6"/>
  <c r="G47" i="6"/>
  <c r="H47" i="6" s="1"/>
  <c r="G45" i="6"/>
  <c r="G44" i="6"/>
  <c r="G43" i="6"/>
  <c r="G42" i="6"/>
  <c r="G40" i="6"/>
  <c r="G27" i="6"/>
  <c r="H27" i="6" s="1"/>
  <c r="F243" i="6" l="1"/>
  <c r="H241" i="6" l="1"/>
  <c r="H242" i="6"/>
  <c r="H243" i="6"/>
  <c r="H244" i="6"/>
  <c r="H245" i="6"/>
  <c r="H240" i="6"/>
  <c r="D221" i="6" l="1"/>
  <c r="H221" i="6" s="1"/>
  <c r="H169" i="6" l="1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52" i="6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H62" i="6" s="1"/>
  <c r="D63" i="6"/>
  <c r="H63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5" i="6"/>
  <c r="H95" i="6" s="1"/>
  <c r="D96" i="6"/>
  <c r="D97" i="6"/>
  <c r="H97" i="6" s="1"/>
  <c r="D98" i="6"/>
  <c r="H98" i="6" s="1"/>
  <c r="D99" i="6"/>
  <c r="H99" i="6" s="1"/>
  <c r="D100" i="6"/>
  <c r="H100" i="6" s="1"/>
  <c r="D101" i="6"/>
  <c r="H101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D112" i="6"/>
  <c r="H112" i="6" s="1"/>
  <c r="D113" i="6"/>
  <c r="H113" i="6" s="1"/>
  <c r="D114" i="6"/>
  <c r="H114" i="6" s="1"/>
  <c r="D115" i="6"/>
  <c r="H115" i="6" s="1"/>
  <c r="D116" i="6"/>
  <c r="H116" i="6" s="1"/>
  <c r="D117" i="6"/>
  <c r="H117" i="6" s="1"/>
  <c r="D118" i="6"/>
  <c r="H118" i="6" s="1"/>
  <c r="D119" i="6"/>
  <c r="H119" i="6" s="1"/>
  <c r="D120" i="6"/>
  <c r="H120" i="6" s="1"/>
  <c r="D121" i="6"/>
  <c r="D122" i="6"/>
  <c r="H122" i="6" s="1"/>
  <c r="D123" i="6"/>
  <c r="H123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H134" i="6" s="1"/>
  <c r="D135" i="6"/>
  <c r="H135" i="6" s="1"/>
  <c r="D136" i="6"/>
  <c r="H136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2" i="6"/>
  <c r="H152" i="6" s="1"/>
  <c r="D153" i="6"/>
  <c r="H153" i="6" s="1"/>
  <c r="D154" i="6"/>
  <c r="H154" i="6" s="1"/>
  <c r="H155" i="6"/>
  <c r="D156" i="6"/>
  <c r="H156" i="6" s="1"/>
  <c r="D158" i="6"/>
  <c r="H158" i="6" s="1"/>
  <c r="D159" i="6"/>
  <c r="H159" i="6" s="1"/>
  <c r="D160" i="6"/>
  <c r="H160" i="6" s="1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70" i="6"/>
  <c r="H170" i="6" s="1"/>
  <c r="D171" i="6"/>
  <c r="H171" i="6" s="1"/>
  <c r="D172" i="6"/>
  <c r="H172" i="6" s="1"/>
  <c r="D174" i="6"/>
  <c r="D175" i="6"/>
  <c r="H175" i="6" s="1"/>
  <c r="D176" i="6"/>
  <c r="D177" i="6"/>
  <c r="H177" i="6" s="1"/>
  <c r="D178" i="6"/>
  <c r="H178" i="6" s="1"/>
  <c r="D179" i="6"/>
  <c r="H179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187" i="6"/>
  <c r="H187" i="6" s="1"/>
  <c r="D189" i="6"/>
  <c r="H189" i="6" s="1"/>
  <c r="D190" i="6"/>
  <c r="D191" i="6"/>
  <c r="D192" i="6"/>
  <c r="D193" i="6"/>
  <c r="H193" i="6" s="1"/>
  <c r="D194" i="6"/>
  <c r="H194" i="6" s="1"/>
  <c r="D195" i="6"/>
  <c r="H195" i="6" s="1"/>
  <c r="D197" i="6"/>
  <c r="H197" i="6" s="1"/>
  <c r="D198" i="6"/>
  <c r="H198" i="6" s="1"/>
  <c r="D199" i="6"/>
  <c r="H199" i="6" s="1"/>
  <c r="D200" i="6"/>
  <c r="H200" i="6" s="1"/>
  <c r="D201" i="6"/>
  <c r="H201" i="6" s="1"/>
  <c r="D202" i="6"/>
  <c r="H202" i="6" s="1"/>
  <c r="D204" i="6"/>
  <c r="H204" i="6" s="1"/>
  <c r="D205" i="6"/>
  <c r="H205" i="6" s="1"/>
  <c r="D206" i="6"/>
  <c r="H206" i="6" s="1"/>
  <c r="D207" i="6"/>
  <c r="H207" i="6" s="1"/>
  <c r="D208" i="6"/>
  <c r="H208" i="6" s="1"/>
  <c r="D209" i="6"/>
  <c r="H209" i="6" s="1"/>
  <c r="D211" i="6"/>
  <c r="D212" i="6"/>
  <c r="H212" i="6" s="1"/>
  <c r="D213" i="6"/>
  <c r="H213" i="6" s="1"/>
  <c r="D214" i="6"/>
  <c r="H214" i="6" s="1"/>
  <c r="D215" i="6"/>
  <c r="H215" i="6" s="1"/>
  <c r="D216" i="6"/>
  <c r="H216" i="6" s="1"/>
  <c r="D217" i="6"/>
  <c r="H217" i="6" s="1"/>
  <c r="D219" i="6"/>
  <c r="H219" i="6" s="1"/>
  <c r="D220" i="6"/>
  <c r="H220" i="6" s="1"/>
  <c r="D222" i="6"/>
  <c r="H222" i="6" s="1"/>
  <c r="D223" i="6"/>
  <c r="H223" i="6" s="1"/>
  <c r="D224" i="6"/>
  <c r="H224" i="6" s="1"/>
  <c r="D225" i="6"/>
  <c r="H225" i="6" s="1"/>
  <c r="D226" i="6"/>
  <c r="H226" i="6" s="1"/>
  <c r="D227" i="6"/>
  <c r="H227" i="6" s="1"/>
  <c r="D228" i="6"/>
  <c r="H228" i="6" s="1"/>
  <c r="D229" i="6"/>
  <c r="H229" i="6" s="1"/>
  <c r="D231" i="6"/>
  <c r="H231" i="6" s="1"/>
  <c r="D232" i="6"/>
  <c r="H232" i="6" s="1"/>
  <c r="D233" i="6"/>
  <c r="H233" i="6" s="1"/>
  <c r="D234" i="6"/>
  <c r="H234" i="6" s="1"/>
  <c r="D235" i="6"/>
  <c r="H235" i="6" s="1"/>
  <c r="D236" i="6"/>
  <c r="H236" i="6" s="1"/>
  <c r="D237" i="6"/>
  <c r="H237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28" i="6"/>
  <c r="H28" i="6" s="1"/>
  <c r="F52" i="6"/>
  <c r="F64" i="6"/>
  <c r="F39" i="6"/>
  <c r="F174" i="6"/>
  <c r="F190" i="6"/>
  <c r="F211" i="6" s="1"/>
  <c r="H239" i="6"/>
  <c r="H256" i="6"/>
  <c r="H257" i="6"/>
  <c r="H251" i="6"/>
  <c r="H250" i="6"/>
  <c r="H260" i="6"/>
  <c r="H261" i="6"/>
  <c r="H262" i="6"/>
  <c r="H263" i="6"/>
  <c r="H264" i="6"/>
  <c r="H265" i="6"/>
  <c r="H266" i="6"/>
  <c r="H267" i="6"/>
  <c r="H268" i="6"/>
  <c r="H269" i="6"/>
  <c r="H248" i="6"/>
  <c r="H249" i="6"/>
  <c r="H252" i="6"/>
  <c r="H253" i="6"/>
  <c r="H254" i="6"/>
  <c r="H255" i="6"/>
  <c r="H258" i="6"/>
  <c r="H259" i="6"/>
  <c r="H247" i="6"/>
  <c r="F230" i="6"/>
  <c r="F218" i="6"/>
  <c r="F210" i="6"/>
  <c r="F203" i="6"/>
  <c r="F188" i="6"/>
  <c r="F151" i="6"/>
  <c r="F137" i="6"/>
  <c r="F121" i="6"/>
  <c r="F111" i="6"/>
  <c r="F94" i="6"/>
  <c r="F79" i="6"/>
  <c r="H192" i="6"/>
  <c r="H52" i="6" l="1"/>
  <c r="H190" i="6"/>
  <c r="H283" i="6" s="1"/>
  <c r="H211" i="6"/>
  <c r="H174" i="6"/>
  <c r="F196" i="6"/>
  <c r="F180" i="6"/>
  <c r="H176" i="6"/>
  <c r="H191" i="6"/>
  <c r="H284" i="6" l="1"/>
  <c r="H285" i="6" s="1"/>
</calcChain>
</file>

<file path=xl/sharedStrings.xml><?xml version="1.0" encoding="utf-8"?>
<sst xmlns="http://schemas.openxmlformats.org/spreadsheetml/2006/main" count="555" uniqueCount="187">
  <si>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</si>
  <si>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</si>
  <si>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</si>
  <si>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</si>
  <si>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</si>
  <si>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</si>
  <si>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</si>
  <si>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</si>
  <si>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</si>
  <si>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</si>
  <si>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</si>
  <si>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</si>
  <si>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</si>
  <si>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</si>
  <si>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</si>
  <si>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</si>
  <si>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</si>
  <si>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</si>
  <si>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</si>
  <si>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</si>
  <si>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</si>
  <si>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</si>
  <si>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</si>
  <si>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</si>
  <si>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</si>
  <si>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</si>
  <si>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</si>
  <si>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</si>
  <si>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</si>
  <si>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</si>
  <si>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</si>
  <si>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</si>
  <si>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</si>
  <si>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</si>
  <si>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</si>
  <si>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</si>
  <si>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</si>
  <si>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</si>
  <si>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</si>
  <si>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</si>
  <si>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</si>
  <si>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</si>
  <si>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</si>
  <si>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</si>
  <si>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</si>
  <si>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</si>
  <si>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</si>
  <si>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</si>
  <si>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</si>
  <si>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</si>
  <si>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</si>
  <si>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</si>
  <si>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</si>
  <si>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</si>
  <si>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</si>
  <si>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</si>
  <si>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</si>
  <si>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</si>
  <si>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</si>
  <si>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</si>
  <si>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</si>
  <si>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</si>
  <si>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</si>
  <si>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</si>
  <si>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</si>
  <si>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</si>
  <si>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</si>
  <si>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</si>
  <si>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</si>
  <si>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</si>
  <si>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</si>
  <si>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</si>
  <si>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</si>
  <si>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</si>
  <si>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</si>
  <si>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</si>
  <si>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</si>
  <si>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</si>
  <si>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</si>
  <si>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</si>
  <si>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</si>
  <si>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</si>
  <si>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</si>
  <si>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</si>
  <si>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</si>
  <si>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</si>
  <si>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</si>
  <si>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</si>
  <si>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</si>
  <si>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</si>
  <si>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</si>
  <si>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</si>
  <si>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</si>
  <si>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</si>
  <si>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</si>
  <si>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</si>
  <si>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</si>
  <si>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</si>
  <si>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</si>
  <si>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</si>
  <si>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</si>
  <si>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</si>
  <si>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</si>
  <si>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</si>
  <si>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</si>
  <si>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</si>
  <si>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</si>
  <si>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</si>
  <si>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</si>
  <si>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</si>
  <si>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</si>
  <si>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</si>
  <si>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</si>
  <si>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</si>
  <si>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</si>
  <si>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</si>
  <si>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</si>
  <si>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</si>
  <si>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</si>
  <si>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</si>
  <si>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</si>
  <si>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</si>
  <si>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</si>
  <si>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</si>
  <si>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</si>
  <si>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</si>
  <si>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</si>
  <si>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</si>
  <si>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</si>
  <si>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</si>
  <si>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</si>
  <si>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</si>
  <si>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</si>
  <si>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</si>
  <si>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</si>
  <si>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</si>
  <si>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</si>
  <si>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</si>
  <si>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</si>
  <si>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</si>
  <si>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</si>
  <si>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</si>
  <si>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</si>
  <si>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</si>
  <si>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</si>
  <si>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</si>
  <si>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</si>
  <si>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</si>
  <si>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</si>
  <si>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</si>
  <si>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</si>
  <si>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</si>
  <si>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</si>
  <si>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</si>
  <si>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</si>
  <si>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</si>
  <si>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</si>
  <si>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</si>
  <si>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</si>
  <si>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</si>
  <si>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</si>
  <si>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</si>
  <si>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</si>
  <si>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</si>
  <si>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</si>
  <si>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</si>
  <si>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</si>
  <si>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</si>
  <si>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</si>
  <si>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</si>
  <si>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</si>
  <si>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</si>
  <si>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</si>
  <si>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t>Vieneto kaina Eur (be PVM)</t>
  </si>
  <si>
    <t>Eigulių g. 32, LT-03150 Vilnius</t>
  </si>
  <si>
    <t>PVM 21 %:</t>
  </si>
  <si>
    <t>Požeminių perėjų valymas:</t>
  </si>
  <si>
    <t xml:space="preserve">Šaligatvių ir takų valymas </t>
  </si>
  <si>
    <t xml:space="preserve">Atsitiktinių šiukšlių parinkimas nuo šaligatvių ir takų </t>
  </si>
  <si>
    <t>A.s. LT76 7180 3000 1046 7627 AB Šiaulių bankas</t>
  </si>
  <si>
    <t>2015 m. balandžio 23d.</t>
  </si>
  <si>
    <t>Papildomas susitarimas Nr. A72-566/15(3.1.36 - AD4)</t>
  </si>
  <si>
    <t xml:space="preserve">Pagal sausio mėn. susitarimą </t>
  </si>
  <si>
    <t>2016 m. kovo mėn.</t>
  </si>
  <si>
    <t xml:space="preserve">minus 5 proc. </t>
  </si>
  <si>
    <t xml:space="preserve">minus 10 proc. </t>
  </si>
  <si>
    <t xml:space="preserve">         ATLIKTŲ DARBŲ AKTAS Nr. 1083/03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</si>
</sst>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29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vertical="center" wrapText="1"/>
    </xf>
    <xf numFmtId="4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/>
    <xf numFmtId="0" fontId="24" fillId="0" borderId="1" xfId="0" applyFont="1" applyFill="1" applyBorder="1" applyAlignment="1">
      <alignment vertical="center" wrapText="1"/>
    </xf>
    <xf numFmtId="0" fontId="25" fillId="0" borderId="0" xfId="0" applyFont="1" applyFill="1"/>
    <xf numFmtId="3" fontId="8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" fontId="8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/>
    <xf numFmtId="0" fontId="15" fillId="0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justify" vertical="top" wrapText="1"/>
    </xf>
    <xf numFmtId="0" fontId="8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165" fontId="8" fillId="5" borderId="1" xfId="0" applyNumberFormat="1" applyFont="1" applyFill="1" applyBorder="1" applyAlignment="1">
      <alignment vertical="center" wrapText="1"/>
    </xf>
    <xf numFmtId="4" fontId="8" fillId="5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1" fontId="8" fillId="5" borderId="1" xfId="0" applyNumberFormat="1" applyFont="1" applyFill="1" applyBorder="1" applyAlignment="1">
      <alignment vertical="center" wrapText="1"/>
    </xf>
    <xf numFmtId="0" fontId="26" fillId="0" borderId="0" xfId="0" applyFont="1" applyFill="1" applyAlignment="1">
      <alignment horizontal="left" vertical="center"/>
    </xf>
    <xf numFmtId="164" fontId="6" fillId="0" borderId="1" xfId="0" applyNumberFormat="1" applyFont="1" applyFill="1" applyBorder="1" applyAlignment="1">
      <alignment vertical="center" wrapText="1"/>
    </xf>
    <xf numFmtId="0" fontId="26" fillId="0" borderId="0" xfId="0" applyFont="1" applyFill="1" applyAlignment="1">
      <alignment vertical="top"/>
    </xf>
    <xf numFmtId="0" fontId="8" fillId="0" borderId="1" xfId="0" applyFont="1" applyFill="1" applyBorder="1" applyAlignment="1">
      <alignment horizontal="right" vertical="center"/>
    </xf>
    <xf numFmtId="17" fontId="0" fillId="0" borderId="0" xfId="0" applyNumberFormat="1"/>
    <xf numFmtId="16" fontId="0" fillId="0" borderId="0" xfId="0" applyNumberFormat="1"/>
    <xf numFmtId="0" fontId="6" fillId="0" borderId="1" xfId="0" applyFont="1" applyFill="1" applyBorder="1" applyAlignment="1">
      <alignment horizontal="justify" vertical="top" wrapText="1"/>
    </xf>
    <xf numFmtId="0" fontId="28" fillId="0" borderId="0" xfId="0" applyFont="1" applyFill="1" applyAlignment="1">
      <alignment wrapText="1"/>
    </xf>
    <xf numFmtId="0" fontId="27" fillId="0" borderId="0" xfId="0" applyFont="1"/>
    <xf numFmtId="164" fontId="2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27"/>
  <sheetViews>
    <sheetView tabSelected="1" topLeftCell="A2" zoomScaleNormal="100" zoomScaleSheetLayoutView="75" workbookViewId="0">
      <selection activeCell="I23" sqref="I23"/>
    </sheetView>
  </sheetViews>
  <sheetFormatPr defaultRowHeight="15" x14ac:dyDescent="0.25"/>
  <cols>
    <col min="1" max="1" width="3.140625" style="5" customWidth="1"/>
    <col min="2" max="2" width="36.28515625" style="5" customWidth="1"/>
    <col min="3" max="3" width="8.5703125" style="5" customWidth="1"/>
    <col min="4" max="4" width="7.5703125" style="5" customWidth="1"/>
    <col min="5" max="5" width="8.85546875" style="1" hidden="1" customWidth="1"/>
    <col min="6" max="6" width="10.140625" style="5" customWidth="1"/>
    <col min="7" max="7" width="7.5703125" style="5" customWidth="1"/>
    <col min="8" max="8" width="11.42578125" style="5" customWidth="1"/>
    <col min="9" max="9" width="37.85546875" style="5" customWidth="1"/>
    <col min="10" max="10" width="12.85546875" style="5" customWidth="1"/>
    <col min="11" max="11" width="18" style="5" customWidth="1"/>
    <col min="12" max="14" width="12.7109375" style="5" customWidth="1"/>
    <col min="15" max="15" width="13.42578125" style="5" customWidth="1"/>
    <col min="16" max="16" width="12" style="5" customWidth="1"/>
    <col min="17" max="17" width="11.42578125" style="5" customWidth="1"/>
    <col min="18" max="18" width="11.85546875" style="5" customWidth="1"/>
    <col min="19" max="19" width="11.5703125" style="5" customWidth="1"/>
    <col min="20" max="20" width="11.28515625" style="5" customWidth="1"/>
    <col min="21" max="21" width="11.5703125" style="5" customWidth="1"/>
    <col min="22" max="22" width="11.42578125" style="5" customWidth="1"/>
    <col min="23" max="23" width="12.5703125" style="5" customWidth="1"/>
    <col min="24" max="24" width="12.42578125" style="5" customWidth="1"/>
    <col min="25" max="25" width="16.7109375" style="5" customWidth="1"/>
    <col min="26" max="16384" width="9.140625" style="5"/>
  </cols>
  <sheetData>
    <row r="2" spans="1:7" x14ac:dyDescent="0.25">
      <c r="A2" s="33" t="s">
        <v>108</v>
      </c>
      <c r="B2" s="2"/>
      <c r="C2" s="33"/>
      <c r="D2" s="33"/>
      <c r="E2" s="2"/>
      <c r="F2" s="2"/>
      <c r="G2" s="34" t="s">
        <v>109</v>
      </c>
    </row>
    <row r="3" spans="1:7" x14ac:dyDescent="0.25">
      <c r="A3" s="33" t="s">
        <v>110</v>
      </c>
      <c r="B3" s="33"/>
      <c r="C3" s="33"/>
      <c r="D3" s="33"/>
      <c r="E3" s="33"/>
      <c r="F3" s="33"/>
      <c r="G3" s="33"/>
    </row>
    <row r="4" spans="1:7" x14ac:dyDescent="0.25">
      <c r="A4" s="2" t="s">
        <v>111</v>
      </c>
      <c r="B4" s="2"/>
      <c r="C4" s="2"/>
      <c r="D4" s="2"/>
      <c r="E4" s="2"/>
      <c r="F4" s="2"/>
      <c r="G4" s="2"/>
    </row>
    <row r="5" spans="1:7" x14ac:dyDescent="0.25">
      <c r="A5" s="2" t="s">
        <v>112</v>
      </c>
      <c r="B5" s="2"/>
      <c r="C5" s="2"/>
      <c r="D5" s="2"/>
      <c r="E5" s="2"/>
      <c r="F5" s="2"/>
      <c r="G5" s="2"/>
    </row>
    <row r="6" spans="1:7" x14ac:dyDescent="0.25">
      <c r="A6" s="2" t="s">
        <v>113</v>
      </c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33" t="s">
        <v>114</v>
      </c>
      <c r="B8" s="33"/>
      <c r="C8" s="33"/>
      <c r="D8" s="33"/>
      <c r="E8" s="33"/>
      <c r="F8" s="33"/>
      <c r="G8" s="33"/>
    </row>
    <row r="9" spans="1:7" x14ac:dyDescent="0.25">
      <c r="A9" s="2" t="s">
        <v>179</v>
      </c>
      <c r="B9" s="2"/>
      <c r="C9" s="2"/>
      <c r="D9" s="2"/>
      <c r="E9" s="2"/>
      <c r="F9" s="2"/>
      <c r="G9" s="2"/>
    </row>
    <row r="10" spans="1:7" x14ac:dyDescent="0.25">
      <c r="A10" s="2" t="s">
        <v>115</v>
      </c>
      <c r="B10" s="2"/>
      <c r="C10" s="2"/>
      <c r="D10" s="2"/>
      <c r="E10" s="2"/>
      <c r="F10" s="2"/>
      <c r="G10" s="2"/>
    </row>
    <row r="11" spans="1:7" x14ac:dyDescent="0.25">
      <c r="A11" s="2" t="s">
        <v>174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115" t="s">
        <v>116</v>
      </c>
      <c r="B13" s="116"/>
      <c r="C13" s="2"/>
      <c r="D13" s="2"/>
      <c r="E13" s="33"/>
      <c r="F13" s="33"/>
      <c r="G13" s="2"/>
    </row>
    <row r="14" spans="1:7" x14ac:dyDescent="0.25">
      <c r="A14" s="116" t="s">
        <v>117</v>
      </c>
      <c r="B14" s="116"/>
      <c r="C14" s="2"/>
      <c r="D14" s="2"/>
      <c r="E14" s="2"/>
      <c r="F14" s="2"/>
      <c r="G14" s="2"/>
    </row>
    <row r="15" spans="1:7" x14ac:dyDescent="0.25">
      <c r="A15" s="2" t="s">
        <v>180</v>
      </c>
      <c r="B15" s="116"/>
      <c r="C15" s="2"/>
      <c r="D15" s="2"/>
      <c r="E15" s="2"/>
      <c r="F15" s="116"/>
      <c r="G15" s="2"/>
    </row>
    <row r="16" spans="1:7" x14ac:dyDescent="0.25">
      <c r="A16" s="2" t="s">
        <v>181</v>
      </c>
      <c r="B16" s="116"/>
      <c r="C16" s="116"/>
      <c r="D16" s="116"/>
      <c r="E16" s="117"/>
      <c r="F16" s="116"/>
      <c r="G16" s="2"/>
    </row>
    <row r="17" spans="1:27" x14ac:dyDescent="0.25">
      <c r="A17" s="112"/>
      <c r="B17" s="116"/>
      <c r="C17" s="116"/>
      <c r="D17" s="116"/>
      <c r="E17" s="117"/>
      <c r="F17" s="116"/>
      <c r="G17" s="2"/>
    </row>
    <row r="18" spans="1:27" x14ac:dyDescent="0.25">
      <c r="A18" s="142" t="s">
        <v>118</v>
      </c>
      <c r="B18" s="142"/>
      <c r="C18" s="142"/>
      <c r="D18" s="142"/>
      <c r="E18" s="142"/>
      <c r="F18" s="142"/>
      <c r="G18" s="142"/>
    </row>
    <row r="19" spans="1:27" ht="11.25" customHeight="1" x14ac:dyDescent="0.25">
      <c r="A19" s="114"/>
      <c r="B19" s="114"/>
      <c r="C19" s="114"/>
      <c r="D19" s="114"/>
      <c r="E19" s="114"/>
      <c r="F19" s="114"/>
      <c r="G19" s="114"/>
    </row>
    <row r="20" spans="1:27" ht="43.5" customHeight="1" x14ac:dyDescent="0.25">
      <c r="A20" s="149" t="s">
        <v>119</v>
      </c>
      <c r="B20" s="149"/>
      <c r="C20" s="149"/>
      <c r="D20" s="149"/>
      <c r="E20" s="149"/>
      <c r="F20" s="149"/>
      <c r="G20" s="149"/>
      <c r="H20" s="149"/>
    </row>
    <row r="21" spans="1:27" ht="15.75" customHeight="1" x14ac:dyDescent="0.25">
      <c r="A21" s="49"/>
      <c r="B21" s="49"/>
      <c r="C21" s="49"/>
      <c r="D21" s="49"/>
      <c r="E21" s="49"/>
      <c r="F21" s="49"/>
      <c r="G21" s="49"/>
      <c r="H21" s="49"/>
    </row>
    <row r="22" spans="1:27" ht="15.75" x14ac:dyDescent="0.25">
      <c r="A22" s="148" t="s">
        <v>186</v>
      </c>
      <c r="B22" s="148"/>
      <c r="C22" s="148"/>
      <c r="D22" s="148"/>
      <c r="E22" s="148"/>
      <c r="F22" s="148"/>
      <c r="G22" s="148"/>
      <c r="K22" s="92"/>
    </row>
    <row r="23" spans="1:27" ht="15.75" x14ac:dyDescent="0.25">
      <c r="A23" s="113"/>
      <c r="B23" s="113"/>
      <c r="C23" s="113"/>
      <c r="D23" s="113"/>
      <c r="E23" s="113"/>
      <c r="F23" s="113"/>
      <c r="G23" s="113"/>
      <c r="K23" s="92"/>
    </row>
    <row r="24" spans="1:27" ht="15.75" customHeight="1" x14ac:dyDescent="0.25">
      <c r="A24" s="35" t="s">
        <v>120</v>
      </c>
      <c r="B24" s="35"/>
      <c r="C24" s="35"/>
      <c r="D24" s="35"/>
      <c r="E24" s="35"/>
      <c r="F24" s="143" t="s">
        <v>183</v>
      </c>
      <c r="G24" s="143"/>
      <c r="H24" s="143"/>
      <c r="K24" s="92"/>
    </row>
    <row r="25" spans="1:27" ht="54" customHeight="1" x14ac:dyDescent="0.25">
      <c r="A25" s="16" t="s">
        <v>1</v>
      </c>
      <c r="B25" s="17" t="s">
        <v>2</v>
      </c>
      <c r="C25" s="18" t="s">
        <v>3</v>
      </c>
      <c r="D25" s="18" t="s">
        <v>173</v>
      </c>
      <c r="E25" s="18" t="s">
        <v>4</v>
      </c>
      <c r="F25" s="18" t="s">
        <v>5</v>
      </c>
      <c r="G25" s="18" t="s">
        <v>6</v>
      </c>
      <c r="H25" s="17" t="s">
        <v>7</v>
      </c>
      <c r="I25" s="7"/>
      <c r="J25" s="7"/>
      <c r="K25" s="92"/>
      <c r="L25" s="6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3"/>
      <c r="AA25" s="3"/>
    </row>
    <row r="26" spans="1:27" x14ac:dyDescent="0.25">
      <c r="A26" s="50" t="s">
        <v>8</v>
      </c>
      <c r="B26" s="54" t="s">
        <v>9</v>
      </c>
      <c r="C26" s="51"/>
      <c r="D26" s="51"/>
      <c r="E26" s="52">
        <v>3.4527999999999999</v>
      </c>
      <c r="F26" s="77"/>
      <c r="G26" s="52"/>
      <c r="H26" s="53"/>
      <c r="I26" s="8"/>
      <c r="J26" s="8"/>
      <c r="K26" s="3"/>
      <c r="L26" s="4"/>
      <c r="M26" s="4"/>
      <c r="N26" s="6"/>
      <c r="O26" s="4"/>
      <c r="P26" s="4"/>
      <c r="Q26" s="4"/>
      <c r="R26" s="4"/>
      <c r="S26" s="4"/>
      <c r="T26" s="4"/>
      <c r="U26" s="6"/>
      <c r="V26" s="4"/>
      <c r="W26" s="6"/>
      <c r="X26" s="6"/>
      <c r="Y26" s="6"/>
      <c r="Z26" s="3"/>
      <c r="AA26" s="3"/>
    </row>
    <row r="27" spans="1:27" ht="25.5" x14ac:dyDescent="0.25">
      <c r="A27" s="41">
        <v>1</v>
      </c>
      <c r="B27" s="19" t="s">
        <v>10</v>
      </c>
      <c r="C27" s="129" t="s">
        <v>34</v>
      </c>
      <c r="D27" s="129">
        <v>0.75</v>
      </c>
      <c r="E27" s="28">
        <v>2.59</v>
      </c>
      <c r="F27" s="82">
        <v>9438.57</v>
      </c>
      <c r="G27" s="102">
        <f>11-7</f>
        <v>4</v>
      </c>
      <c r="H27" s="82">
        <f>ROUND((D47*F27*G27),2)</f>
        <v>28315.71</v>
      </c>
      <c r="I27" s="10" t="s">
        <v>184</v>
      </c>
      <c r="J27" s="3"/>
      <c r="K27" s="9"/>
      <c r="L27" s="9"/>
      <c r="M27" s="1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x14ac:dyDescent="0.25">
      <c r="A28" s="38"/>
      <c r="B28" s="22" t="s">
        <v>11</v>
      </c>
      <c r="C28" s="23" t="s">
        <v>105</v>
      </c>
      <c r="D28" s="23">
        <f>+ROUND(E28/$E$26,2)</f>
        <v>0.75</v>
      </c>
      <c r="E28" s="94">
        <v>2.59</v>
      </c>
      <c r="F28" s="79">
        <v>44.1</v>
      </c>
      <c r="G28" s="24">
        <f>11-7</f>
        <v>4</v>
      </c>
      <c r="H28" s="106">
        <f t="shared" ref="H28:H93" si="0">ROUND((D28*F28*G28),2)</f>
        <v>132.30000000000001</v>
      </c>
      <c r="I28" s="3"/>
      <c r="J28" s="3"/>
      <c r="K28" s="4"/>
      <c r="L28" s="4"/>
      <c r="M28" s="1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x14ac:dyDescent="0.25">
      <c r="A29" s="38"/>
      <c r="B29" s="22" t="s">
        <v>12</v>
      </c>
      <c r="C29" s="23" t="s">
        <v>105</v>
      </c>
      <c r="D29" s="23">
        <f t="shared" ref="D29:D98" si="1">+ROUND(E29/$E$26,2)</f>
        <v>0.75</v>
      </c>
      <c r="E29" s="94">
        <v>2.59</v>
      </c>
      <c r="F29" s="79">
        <v>2406.09</v>
      </c>
      <c r="G29" s="24">
        <f t="shared" ref="G29:G39" si="2">11-7</f>
        <v>4</v>
      </c>
      <c r="H29" s="106">
        <f t="shared" si="0"/>
        <v>7218.27</v>
      </c>
      <c r="I29" s="13"/>
      <c r="J29" s="12"/>
      <c r="K29" s="4"/>
      <c r="L29" s="4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x14ac:dyDescent="0.25">
      <c r="A30" s="38"/>
      <c r="B30" s="22" t="s">
        <v>13</v>
      </c>
      <c r="C30" s="23" t="s">
        <v>105</v>
      </c>
      <c r="D30" s="23">
        <f t="shared" si="1"/>
        <v>0.75</v>
      </c>
      <c r="E30" s="94">
        <v>2.59</v>
      </c>
      <c r="F30" s="79">
        <v>116.22</v>
      </c>
      <c r="G30" s="24">
        <f t="shared" si="2"/>
        <v>4</v>
      </c>
      <c r="H30" s="106">
        <f t="shared" si="0"/>
        <v>348.66</v>
      </c>
      <c r="I30" s="1"/>
      <c r="J30" s="12"/>
      <c r="K30" s="4"/>
      <c r="L30" s="4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x14ac:dyDescent="0.25">
      <c r="A31" s="38"/>
      <c r="B31" s="22" t="s">
        <v>14</v>
      </c>
      <c r="C31" s="23" t="s">
        <v>105</v>
      </c>
      <c r="D31" s="23">
        <f t="shared" si="1"/>
        <v>0.75</v>
      </c>
      <c r="E31" s="94">
        <v>2.59</v>
      </c>
      <c r="F31" s="79">
        <v>2444.5500000000002</v>
      </c>
      <c r="G31" s="24">
        <f t="shared" si="2"/>
        <v>4</v>
      </c>
      <c r="H31" s="106">
        <f t="shared" si="0"/>
        <v>7333.65</v>
      </c>
      <c r="I31" s="1"/>
      <c r="J31" s="12"/>
      <c r="K31" s="4"/>
      <c r="L31" s="4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x14ac:dyDescent="0.25">
      <c r="A32" s="29"/>
      <c r="B32" s="22" t="s">
        <v>15</v>
      </c>
      <c r="C32" s="23" t="s">
        <v>105</v>
      </c>
      <c r="D32" s="23">
        <f t="shared" si="1"/>
        <v>0.75</v>
      </c>
      <c r="E32" s="94">
        <v>2.59</v>
      </c>
      <c r="F32" s="79">
        <v>13.89</v>
      </c>
      <c r="G32" s="24">
        <f t="shared" si="2"/>
        <v>4</v>
      </c>
      <c r="H32" s="106">
        <f t="shared" si="0"/>
        <v>41.67</v>
      </c>
      <c r="I32" s="3"/>
      <c r="J32" s="12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x14ac:dyDescent="0.25">
      <c r="A33" s="29"/>
      <c r="B33" s="22" t="s">
        <v>16</v>
      </c>
      <c r="C33" s="23" t="s">
        <v>105</v>
      </c>
      <c r="D33" s="23">
        <f t="shared" si="1"/>
        <v>0.75</v>
      </c>
      <c r="E33" s="94">
        <v>2.59</v>
      </c>
      <c r="F33" s="79">
        <v>1323.8</v>
      </c>
      <c r="G33" s="24">
        <f t="shared" si="2"/>
        <v>4</v>
      </c>
      <c r="H33" s="106">
        <f t="shared" si="0"/>
        <v>3971.4</v>
      </c>
      <c r="I33" s="13"/>
      <c r="J33" s="12"/>
      <c r="K33" s="6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x14ac:dyDescent="0.25">
      <c r="A34" s="29"/>
      <c r="B34" s="22" t="s">
        <v>17</v>
      </c>
      <c r="C34" s="23" t="s">
        <v>105</v>
      </c>
      <c r="D34" s="23">
        <f t="shared" si="1"/>
        <v>0.75</v>
      </c>
      <c r="E34" s="94">
        <v>2.59</v>
      </c>
      <c r="F34" s="79">
        <v>10.54</v>
      </c>
      <c r="G34" s="24">
        <f t="shared" si="2"/>
        <v>4</v>
      </c>
      <c r="H34" s="106">
        <f t="shared" si="0"/>
        <v>31.62</v>
      </c>
      <c r="I34" s="1"/>
      <c r="J34" s="12"/>
      <c r="K34" s="6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x14ac:dyDescent="0.25">
      <c r="A35" s="29"/>
      <c r="B35" s="22" t="s">
        <v>18</v>
      </c>
      <c r="C35" s="23" t="s">
        <v>105</v>
      </c>
      <c r="D35" s="23">
        <f t="shared" si="1"/>
        <v>0.75</v>
      </c>
      <c r="E35" s="94">
        <v>2.59</v>
      </c>
      <c r="F35" s="79">
        <v>33.659999999999997</v>
      </c>
      <c r="G35" s="24">
        <f t="shared" si="2"/>
        <v>4</v>
      </c>
      <c r="H35" s="106">
        <f t="shared" si="0"/>
        <v>100.98</v>
      </c>
      <c r="I35" s="1"/>
      <c r="J35" s="12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x14ac:dyDescent="0.25">
      <c r="A36" s="29"/>
      <c r="B36" s="22" t="s">
        <v>19</v>
      </c>
      <c r="C36" s="23" t="s">
        <v>105</v>
      </c>
      <c r="D36" s="23">
        <f t="shared" si="1"/>
        <v>0.75</v>
      </c>
      <c r="E36" s="94">
        <v>2.59</v>
      </c>
      <c r="F36" s="79">
        <v>484.31</v>
      </c>
      <c r="G36" s="24">
        <f t="shared" si="2"/>
        <v>4</v>
      </c>
      <c r="H36" s="106">
        <f t="shared" si="0"/>
        <v>1452.93</v>
      </c>
      <c r="I36" s="1"/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</row>
    <row r="37" spans="1:27" ht="15.75" x14ac:dyDescent="0.25">
      <c r="A37" s="29"/>
      <c r="B37" s="22" t="s">
        <v>20</v>
      </c>
      <c r="C37" s="23" t="s">
        <v>105</v>
      </c>
      <c r="D37" s="23">
        <f t="shared" si="1"/>
        <v>0.75</v>
      </c>
      <c r="E37" s="94">
        <v>2.59</v>
      </c>
      <c r="F37" s="79">
        <v>1119.8399999999999</v>
      </c>
      <c r="G37" s="24">
        <f t="shared" si="2"/>
        <v>4</v>
      </c>
      <c r="H37" s="106">
        <f t="shared" si="0"/>
        <v>3359.52</v>
      </c>
      <c r="I37" s="1"/>
      <c r="J37" s="12"/>
      <c r="K37" s="6"/>
      <c r="L37" s="6"/>
      <c r="M37" s="3"/>
      <c r="N37" s="3"/>
      <c r="O37" s="3"/>
      <c r="P37" s="3"/>
      <c r="Q37" s="3"/>
      <c r="R37" s="3"/>
      <c r="S37" s="3"/>
      <c r="T37" s="3"/>
    </row>
    <row r="38" spans="1:27" ht="15.75" x14ac:dyDescent="0.25">
      <c r="A38" s="29"/>
      <c r="B38" s="22" t="s">
        <v>21</v>
      </c>
      <c r="C38" s="23" t="s">
        <v>105</v>
      </c>
      <c r="D38" s="23">
        <f t="shared" si="1"/>
        <v>0.75</v>
      </c>
      <c r="E38" s="94">
        <v>2.59</v>
      </c>
      <c r="F38" s="79">
        <v>1554.28</v>
      </c>
      <c r="G38" s="24">
        <f t="shared" si="2"/>
        <v>4</v>
      </c>
      <c r="H38" s="106">
        <f t="shared" si="0"/>
        <v>4662.84</v>
      </c>
      <c r="I38" s="1"/>
      <c r="J38" s="12"/>
      <c r="K38" s="12"/>
      <c r="L38" s="3"/>
      <c r="M38" s="3"/>
      <c r="N38" s="3"/>
      <c r="O38" s="3"/>
      <c r="P38" s="3"/>
      <c r="Q38" s="3"/>
      <c r="R38" s="3"/>
      <c r="S38" s="3"/>
      <c r="T38" s="3"/>
    </row>
    <row r="39" spans="1:27" ht="15.75" x14ac:dyDescent="0.25">
      <c r="A39" s="29"/>
      <c r="B39" s="22" t="s">
        <v>7</v>
      </c>
      <c r="C39" s="23" t="s">
        <v>105</v>
      </c>
      <c r="D39" s="23"/>
      <c r="E39" s="94"/>
      <c r="F39" s="79">
        <f>SUM(F28:F38)</f>
        <v>9551.2800000000007</v>
      </c>
      <c r="G39" s="24">
        <f t="shared" si="2"/>
        <v>4</v>
      </c>
      <c r="H39" s="106"/>
      <c r="I39" s="1"/>
      <c r="J39" s="12"/>
      <c r="K39" s="12"/>
      <c r="L39" s="3"/>
      <c r="M39" s="3"/>
      <c r="N39" s="3"/>
      <c r="O39" s="3"/>
      <c r="P39" s="3"/>
      <c r="Q39" s="3"/>
      <c r="R39" s="3"/>
      <c r="S39" s="3"/>
      <c r="T39" s="3"/>
    </row>
    <row r="40" spans="1:27" ht="28.5" customHeight="1" x14ac:dyDescent="0.25">
      <c r="A40" s="29"/>
      <c r="B40" s="19" t="s">
        <v>22</v>
      </c>
      <c r="C40" s="20" t="s">
        <v>104</v>
      </c>
      <c r="D40" s="108">
        <f t="shared" si="1"/>
        <v>0.03</v>
      </c>
      <c r="E40" s="27">
        <v>0.11</v>
      </c>
      <c r="F40" s="78">
        <v>9551.2800000000007</v>
      </c>
      <c r="G40" s="21">
        <f>11-7</f>
        <v>4</v>
      </c>
      <c r="H40" s="78">
        <f t="shared" ref="H40:H45" si="3">ROUND((D40*F40*G40),2)</f>
        <v>1146.1500000000001</v>
      </c>
      <c r="I40" s="1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7" ht="30" customHeight="1" x14ac:dyDescent="0.25">
      <c r="A41" s="29"/>
      <c r="B41" s="19" t="s">
        <v>23</v>
      </c>
      <c r="C41" s="20" t="s">
        <v>104</v>
      </c>
      <c r="D41" s="108">
        <f t="shared" si="1"/>
        <v>0.03</v>
      </c>
      <c r="E41" s="27">
        <v>0.11</v>
      </c>
      <c r="F41" s="78">
        <v>2299.54</v>
      </c>
      <c r="G41" s="102">
        <v>4</v>
      </c>
      <c r="H41" s="82">
        <f t="shared" si="3"/>
        <v>275.94</v>
      </c>
      <c r="I41" s="1"/>
      <c r="J41" s="7"/>
      <c r="K41" s="62"/>
      <c r="L41" s="63"/>
      <c r="M41" s="3"/>
      <c r="N41" s="3"/>
      <c r="O41" s="3"/>
      <c r="P41" s="3"/>
      <c r="Q41" s="3"/>
      <c r="R41" s="3"/>
      <c r="S41" s="3"/>
      <c r="T41" s="3"/>
    </row>
    <row r="42" spans="1:27" ht="33" customHeight="1" x14ac:dyDescent="0.25">
      <c r="A42" s="29"/>
      <c r="B42" s="19" t="s">
        <v>164</v>
      </c>
      <c r="C42" s="20" t="s">
        <v>104</v>
      </c>
      <c r="D42" s="108">
        <f t="shared" si="1"/>
        <v>0.02</v>
      </c>
      <c r="E42" s="27">
        <v>0.08</v>
      </c>
      <c r="F42" s="78">
        <v>21629.79</v>
      </c>
      <c r="G42" s="21">
        <f>11-7</f>
        <v>4</v>
      </c>
      <c r="H42" s="78">
        <f t="shared" si="3"/>
        <v>1730.38</v>
      </c>
      <c r="I42" s="13"/>
      <c r="J42" s="7"/>
      <c r="K42" s="88"/>
      <c r="L42" s="63"/>
      <c r="M42" s="3"/>
      <c r="N42" s="3"/>
      <c r="O42" s="3"/>
      <c r="P42" s="3"/>
      <c r="Q42" s="3"/>
      <c r="R42" s="3"/>
      <c r="S42" s="3"/>
      <c r="T42" s="3"/>
    </row>
    <row r="43" spans="1:27" ht="29.25" customHeight="1" x14ac:dyDescent="0.25">
      <c r="A43" s="29"/>
      <c r="B43" s="19" t="s">
        <v>24</v>
      </c>
      <c r="C43" s="20" t="s">
        <v>104</v>
      </c>
      <c r="D43" s="108">
        <f t="shared" si="1"/>
        <v>0.02</v>
      </c>
      <c r="E43" s="27">
        <v>0.08</v>
      </c>
      <c r="F43" s="78">
        <v>2545.61</v>
      </c>
      <c r="G43" s="21">
        <f>11-7</f>
        <v>4</v>
      </c>
      <c r="H43" s="78">
        <f t="shared" si="3"/>
        <v>203.65</v>
      </c>
      <c r="I43" s="13"/>
      <c r="J43" s="7"/>
      <c r="K43" s="88"/>
      <c r="L43" s="63"/>
      <c r="M43" s="3"/>
      <c r="N43" s="3"/>
      <c r="O43" s="3"/>
      <c r="P43" s="3"/>
      <c r="Q43" s="3"/>
      <c r="R43" s="3"/>
      <c r="S43" s="3"/>
      <c r="T43" s="3"/>
    </row>
    <row r="44" spans="1:27" ht="25.5" x14ac:dyDescent="0.25">
      <c r="A44" s="29"/>
      <c r="B44" s="19" t="s">
        <v>25</v>
      </c>
      <c r="C44" s="20" t="s">
        <v>104</v>
      </c>
      <c r="D44" s="108">
        <f t="shared" si="1"/>
        <v>0.02</v>
      </c>
      <c r="E44" s="27">
        <v>0.08</v>
      </c>
      <c r="F44" s="78">
        <v>2614.35</v>
      </c>
      <c r="G44" s="102">
        <f>11-7</f>
        <v>4</v>
      </c>
      <c r="H44" s="78">
        <f t="shared" si="3"/>
        <v>209.15</v>
      </c>
      <c r="I44" s="13"/>
      <c r="J44" s="12"/>
      <c r="K44" s="15"/>
      <c r="L44" s="3"/>
      <c r="M44" s="3"/>
      <c r="N44" s="3"/>
      <c r="O44" s="3"/>
      <c r="P44" s="3"/>
      <c r="Q44" s="3"/>
      <c r="R44" s="3"/>
      <c r="S44" s="3"/>
      <c r="T44" s="3"/>
    </row>
    <row r="45" spans="1:27" ht="30" customHeight="1" x14ac:dyDescent="0.25">
      <c r="A45" s="29"/>
      <c r="B45" s="19" t="s">
        <v>26</v>
      </c>
      <c r="C45" s="20" t="s">
        <v>104</v>
      </c>
      <c r="D45" s="108">
        <f t="shared" si="1"/>
        <v>0.03</v>
      </c>
      <c r="E45" s="27">
        <v>0.11</v>
      </c>
      <c r="F45" s="78">
        <v>176.58</v>
      </c>
      <c r="G45" s="102">
        <f>11-7</f>
        <v>4</v>
      </c>
      <c r="H45" s="78">
        <f t="shared" si="3"/>
        <v>21.19</v>
      </c>
      <c r="J45" s="12"/>
      <c r="K45" s="62"/>
      <c r="L45" s="3"/>
      <c r="M45" s="3"/>
      <c r="N45" s="3"/>
      <c r="O45" s="3"/>
      <c r="P45" s="3"/>
      <c r="Q45" s="3"/>
      <c r="R45" s="3"/>
      <c r="S45" s="3"/>
      <c r="T45" s="3"/>
    </row>
    <row r="46" spans="1:27" ht="18" customHeight="1" x14ac:dyDescent="0.25">
      <c r="A46" s="29">
        <v>2</v>
      </c>
      <c r="B46" s="122" t="s">
        <v>176</v>
      </c>
      <c r="C46" s="121"/>
      <c r="D46" s="121"/>
      <c r="E46" s="121"/>
      <c r="F46" s="121"/>
      <c r="G46" s="121"/>
      <c r="H46" s="121"/>
      <c r="J46" s="12"/>
      <c r="K46" s="62"/>
      <c r="L46" s="3"/>
      <c r="M46" s="3"/>
      <c r="N46" s="3"/>
      <c r="O46" s="3"/>
      <c r="P46" s="3"/>
      <c r="Q46" s="3"/>
      <c r="R46" s="3"/>
      <c r="S46" s="3"/>
      <c r="T46" s="3"/>
    </row>
    <row r="47" spans="1:27" ht="15.75" x14ac:dyDescent="0.25">
      <c r="A47" s="29"/>
      <c r="B47" s="19" t="s">
        <v>177</v>
      </c>
      <c r="C47" s="20" t="s">
        <v>104</v>
      </c>
      <c r="D47" s="20">
        <v>0.75</v>
      </c>
      <c r="E47" s="27"/>
      <c r="F47" s="78">
        <v>12.240000000000002</v>
      </c>
      <c r="G47" s="102">
        <f>11-7</f>
        <v>4</v>
      </c>
      <c r="H47" s="78">
        <f t="shared" ref="H47:H52" si="4">ROUND((D47*F47*G47),2)</f>
        <v>36.72</v>
      </c>
      <c r="J47" s="12"/>
      <c r="K47" s="62"/>
      <c r="L47" s="3"/>
      <c r="M47" s="3"/>
      <c r="N47" s="3"/>
      <c r="O47" s="3"/>
      <c r="P47" s="3"/>
      <c r="Q47" s="3"/>
      <c r="R47" s="3"/>
      <c r="S47" s="3"/>
      <c r="T47" s="3"/>
    </row>
    <row r="48" spans="1:27" ht="25.5" x14ac:dyDescent="0.25">
      <c r="A48" s="120"/>
      <c r="B48" s="19" t="s">
        <v>178</v>
      </c>
      <c r="C48" s="20" t="s">
        <v>104</v>
      </c>
      <c r="D48" s="108">
        <v>0.03</v>
      </c>
      <c r="E48" s="27">
        <v>0.11</v>
      </c>
      <c r="F48" s="78">
        <v>12.240000000000002</v>
      </c>
      <c r="G48" s="21">
        <v>15</v>
      </c>
      <c r="H48" s="78">
        <f t="shared" si="4"/>
        <v>5.51</v>
      </c>
      <c r="J48" s="12"/>
      <c r="K48" s="62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120"/>
      <c r="B49" s="19" t="s">
        <v>38</v>
      </c>
      <c r="C49" s="20" t="s">
        <v>104</v>
      </c>
      <c r="D49" s="108">
        <v>2.17</v>
      </c>
      <c r="E49" s="27">
        <v>7.48</v>
      </c>
      <c r="F49" s="78">
        <v>9.89</v>
      </c>
      <c r="G49" s="21">
        <f>11-7</f>
        <v>4</v>
      </c>
      <c r="H49" s="78">
        <f t="shared" si="4"/>
        <v>85.85</v>
      </c>
      <c r="J49" s="12"/>
      <c r="K49" s="62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 x14ac:dyDescent="0.25">
      <c r="A50" s="120"/>
      <c r="B50" s="19" t="s">
        <v>39</v>
      </c>
      <c r="C50" s="20" t="s">
        <v>34</v>
      </c>
      <c r="D50" s="20">
        <v>0.03</v>
      </c>
      <c r="E50" s="27">
        <v>0.11</v>
      </c>
      <c r="F50" s="78">
        <v>9.89</v>
      </c>
      <c r="G50" s="21">
        <v>15</v>
      </c>
      <c r="H50" s="78">
        <f t="shared" si="4"/>
        <v>4.45</v>
      </c>
      <c r="J50" s="12"/>
      <c r="K50" s="62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120"/>
      <c r="B51" s="19" t="s">
        <v>67</v>
      </c>
      <c r="C51" s="20" t="s">
        <v>34</v>
      </c>
      <c r="D51" s="20">
        <v>0.17</v>
      </c>
      <c r="E51" s="27">
        <v>0.56999999999999995</v>
      </c>
      <c r="F51" s="78">
        <v>16.670000000000002</v>
      </c>
      <c r="G51" s="21">
        <f>4*0.4</f>
        <v>1.6</v>
      </c>
      <c r="H51" s="78">
        <f t="shared" si="4"/>
        <v>4.53</v>
      </c>
      <c r="J51" s="12"/>
      <c r="K51" s="62"/>
      <c r="L51" s="3"/>
      <c r="M51" s="3"/>
      <c r="N51" s="3"/>
      <c r="O51" s="3"/>
      <c r="P51" s="3"/>
      <c r="Q51" s="3"/>
      <c r="R51" s="3"/>
      <c r="S51" s="3"/>
      <c r="T51" s="3"/>
    </row>
    <row r="52" spans="1:20" ht="26.25" customHeight="1" x14ac:dyDescent="0.25">
      <c r="A52" s="31">
        <v>3</v>
      </c>
      <c r="B52" s="19" t="s">
        <v>27</v>
      </c>
      <c r="C52" s="20" t="s">
        <v>104</v>
      </c>
      <c r="D52" s="108">
        <f t="shared" si="1"/>
        <v>1.62</v>
      </c>
      <c r="E52" s="28">
        <v>5.61</v>
      </c>
      <c r="F52" s="78">
        <f>SUM(F53:F63)</f>
        <v>1805.8</v>
      </c>
      <c r="G52" s="102">
        <f>11-7</f>
        <v>4</v>
      </c>
      <c r="H52" s="78">
        <f t="shared" si="4"/>
        <v>11701.58</v>
      </c>
      <c r="I52" s="10"/>
      <c r="J52" s="89"/>
      <c r="K52" s="65"/>
      <c r="L52" s="64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29"/>
      <c r="B53" s="22" t="s">
        <v>11</v>
      </c>
      <c r="C53" s="23" t="s">
        <v>105</v>
      </c>
      <c r="D53" s="23">
        <f t="shared" si="1"/>
        <v>1.62</v>
      </c>
      <c r="E53" s="94">
        <v>5.61</v>
      </c>
      <c r="F53" s="79">
        <v>19.5</v>
      </c>
      <c r="G53" s="24">
        <f>11-7</f>
        <v>4</v>
      </c>
      <c r="H53" s="106">
        <f t="shared" si="0"/>
        <v>126.36</v>
      </c>
      <c r="I53" s="12"/>
      <c r="J53" s="12"/>
      <c r="K53" s="15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x14ac:dyDescent="0.25">
      <c r="A54" s="29"/>
      <c r="B54" s="22" t="s">
        <v>12</v>
      </c>
      <c r="C54" s="23" t="s">
        <v>105</v>
      </c>
      <c r="D54" s="23">
        <f t="shared" si="1"/>
        <v>1.62</v>
      </c>
      <c r="E54" s="94">
        <v>5.61</v>
      </c>
      <c r="F54" s="79">
        <v>454.31</v>
      </c>
      <c r="G54" s="24">
        <f t="shared" ref="G54:G63" si="5">11-7</f>
        <v>4</v>
      </c>
      <c r="H54" s="106">
        <f t="shared" si="0"/>
        <v>2943.93</v>
      </c>
      <c r="I54" s="12"/>
      <c r="J54" s="12"/>
      <c r="K54" s="15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x14ac:dyDescent="0.25">
      <c r="A55" s="29"/>
      <c r="B55" s="22" t="s">
        <v>13</v>
      </c>
      <c r="C55" s="23" t="s">
        <v>105</v>
      </c>
      <c r="D55" s="23">
        <f t="shared" si="1"/>
        <v>1.62</v>
      </c>
      <c r="E55" s="94">
        <v>5.61</v>
      </c>
      <c r="F55" s="79">
        <v>7.32</v>
      </c>
      <c r="G55" s="24">
        <f t="shared" si="5"/>
        <v>4</v>
      </c>
      <c r="H55" s="106">
        <f t="shared" si="0"/>
        <v>47.43</v>
      </c>
      <c r="I55" s="12"/>
      <c r="J55" s="12"/>
      <c r="K55" s="15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x14ac:dyDescent="0.25">
      <c r="A56" s="29"/>
      <c r="B56" s="22" t="s">
        <v>14</v>
      </c>
      <c r="C56" s="23" t="s">
        <v>105</v>
      </c>
      <c r="D56" s="23">
        <f t="shared" si="1"/>
        <v>1.62</v>
      </c>
      <c r="E56" s="94">
        <v>5.61</v>
      </c>
      <c r="F56" s="79">
        <v>589.46</v>
      </c>
      <c r="G56" s="24">
        <f t="shared" si="5"/>
        <v>4</v>
      </c>
      <c r="H56" s="106">
        <f t="shared" si="0"/>
        <v>3819.7</v>
      </c>
      <c r="J56" s="3"/>
      <c r="K56" s="15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29"/>
      <c r="B57" s="22" t="s">
        <v>15</v>
      </c>
      <c r="C57" s="23" t="s">
        <v>105</v>
      </c>
      <c r="D57" s="23">
        <f t="shared" si="1"/>
        <v>1.62</v>
      </c>
      <c r="E57" s="94">
        <v>5.61</v>
      </c>
      <c r="F57" s="79">
        <v>3.41</v>
      </c>
      <c r="G57" s="24">
        <f t="shared" si="5"/>
        <v>4</v>
      </c>
      <c r="H57" s="106">
        <f t="shared" si="0"/>
        <v>22.1</v>
      </c>
      <c r="J57" s="3"/>
      <c r="K57" s="15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29"/>
      <c r="B58" s="22" t="s">
        <v>16</v>
      </c>
      <c r="C58" s="23" t="s">
        <v>105</v>
      </c>
      <c r="D58" s="23">
        <f t="shared" si="1"/>
        <v>1.62</v>
      </c>
      <c r="E58" s="94">
        <v>5.61</v>
      </c>
      <c r="F58" s="79">
        <v>185.55</v>
      </c>
      <c r="G58" s="24">
        <f t="shared" si="5"/>
        <v>4</v>
      </c>
      <c r="H58" s="106">
        <f t="shared" si="0"/>
        <v>1202.3599999999999</v>
      </c>
      <c r="I58" s="12"/>
      <c r="J58" s="12"/>
      <c r="K58" s="15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29"/>
      <c r="B59" s="22" t="s">
        <v>17</v>
      </c>
      <c r="C59" s="23" t="s">
        <v>105</v>
      </c>
      <c r="D59" s="23">
        <f t="shared" si="1"/>
        <v>1.62</v>
      </c>
      <c r="E59" s="94">
        <v>5.61</v>
      </c>
      <c r="F59" s="79">
        <v>15.76</v>
      </c>
      <c r="G59" s="24">
        <f t="shared" si="5"/>
        <v>4</v>
      </c>
      <c r="H59" s="106">
        <f t="shared" si="0"/>
        <v>102.12</v>
      </c>
      <c r="I59" s="12"/>
      <c r="J59" s="12"/>
      <c r="K59" s="15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29"/>
      <c r="B60" s="22" t="s">
        <v>18</v>
      </c>
      <c r="C60" s="23" t="s">
        <v>105</v>
      </c>
      <c r="D60" s="23">
        <f t="shared" si="1"/>
        <v>1.62</v>
      </c>
      <c r="E60" s="94">
        <v>5.61</v>
      </c>
      <c r="F60" s="79">
        <v>28.87</v>
      </c>
      <c r="G60" s="24">
        <f t="shared" si="5"/>
        <v>4</v>
      </c>
      <c r="H60" s="106">
        <f t="shared" si="0"/>
        <v>187.08</v>
      </c>
      <c r="I60" s="12"/>
      <c r="J60" s="12"/>
      <c r="K60" s="15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x14ac:dyDescent="0.25">
      <c r="A61" s="29"/>
      <c r="B61" s="22" t="s">
        <v>19</v>
      </c>
      <c r="C61" s="23" t="s">
        <v>105</v>
      </c>
      <c r="D61" s="23">
        <f t="shared" si="1"/>
        <v>1.62</v>
      </c>
      <c r="E61" s="94">
        <v>5.61</v>
      </c>
      <c r="F61" s="79">
        <v>73.84</v>
      </c>
      <c r="G61" s="24">
        <f t="shared" si="5"/>
        <v>4</v>
      </c>
      <c r="H61" s="106">
        <f t="shared" si="0"/>
        <v>478.48</v>
      </c>
      <c r="I61" s="12"/>
      <c r="J61" s="12"/>
      <c r="K61" s="15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x14ac:dyDescent="0.25">
      <c r="A62" s="29"/>
      <c r="B62" s="22" t="s">
        <v>20</v>
      </c>
      <c r="C62" s="23" t="s">
        <v>105</v>
      </c>
      <c r="D62" s="23">
        <f t="shared" si="1"/>
        <v>1.62</v>
      </c>
      <c r="E62" s="94">
        <v>5.61</v>
      </c>
      <c r="F62" s="79">
        <v>279.8</v>
      </c>
      <c r="G62" s="24">
        <f t="shared" si="5"/>
        <v>4</v>
      </c>
      <c r="H62" s="106">
        <f t="shared" si="0"/>
        <v>1813.1</v>
      </c>
      <c r="I62" s="12"/>
      <c r="J62" s="89"/>
      <c r="K62" s="15"/>
      <c r="L62" s="47"/>
      <c r="M62" s="3"/>
      <c r="N62" s="3"/>
      <c r="O62" s="3"/>
      <c r="P62" s="3"/>
      <c r="Q62" s="3"/>
      <c r="R62" s="3"/>
      <c r="S62" s="3"/>
      <c r="T62" s="3"/>
    </row>
    <row r="63" spans="1:20" ht="15.75" x14ac:dyDescent="0.25">
      <c r="A63" s="29"/>
      <c r="B63" s="22" t="s">
        <v>21</v>
      </c>
      <c r="C63" s="23" t="s">
        <v>105</v>
      </c>
      <c r="D63" s="23">
        <f t="shared" si="1"/>
        <v>1.62</v>
      </c>
      <c r="E63" s="94">
        <v>5.61</v>
      </c>
      <c r="F63" s="79">
        <v>147.97999999999999</v>
      </c>
      <c r="G63" s="24">
        <f t="shared" si="5"/>
        <v>4</v>
      </c>
      <c r="H63" s="106">
        <f t="shared" si="0"/>
        <v>958.91</v>
      </c>
      <c r="I63" s="12"/>
      <c r="J63" s="12"/>
      <c r="K63" s="15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29"/>
      <c r="B64" s="22" t="s">
        <v>7</v>
      </c>
      <c r="C64" s="23" t="s">
        <v>105</v>
      </c>
      <c r="D64" s="23"/>
      <c r="E64" s="94"/>
      <c r="F64" s="79">
        <f>SUM(F53:F63)</f>
        <v>1805.8</v>
      </c>
      <c r="G64" s="24"/>
      <c r="H64" s="106"/>
      <c r="J64" s="3"/>
      <c r="K64" s="15"/>
      <c r="L64" s="3"/>
      <c r="M64" s="3"/>
      <c r="N64" s="3"/>
      <c r="O64" s="3"/>
      <c r="P64" s="3"/>
      <c r="Q64" s="3"/>
      <c r="R64" s="3"/>
      <c r="S64" s="3"/>
      <c r="T64" s="3"/>
    </row>
    <row r="65" spans="1:20" ht="25.5" x14ac:dyDescent="0.25">
      <c r="A65" s="29"/>
      <c r="B65" s="19" t="s">
        <v>28</v>
      </c>
      <c r="C65" s="20" t="s">
        <v>104</v>
      </c>
      <c r="D65" s="108">
        <f t="shared" si="1"/>
        <v>0.03</v>
      </c>
      <c r="E65" s="27">
        <v>0.11</v>
      </c>
      <c r="F65" s="78">
        <v>1805.8</v>
      </c>
      <c r="G65" s="21">
        <f>11-7</f>
        <v>4</v>
      </c>
      <c r="H65" s="78">
        <f>ROUND((D65*F65*G65),2)</f>
        <v>216.7</v>
      </c>
      <c r="J65" s="3"/>
      <c r="K65" s="15"/>
      <c r="L65" s="3"/>
      <c r="M65" s="3"/>
      <c r="N65" s="3"/>
      <c r="O65" s="3"/>
      <c r="P65" s="3"/>
      <c r="Q65" s="3"/>
      <c r="R65" s="3"/>
      <c r="S65" s="3"/>
      <c r="T65" s="3"/>
    </row>
    <row r="66" spans="1:20" ht="25.5" x14ac:dyDescent="0.25">
      <c r="A66" s="29"/>
      <c r="B66" s="19" t="s">
        <v>29</v>
      </c>
      <c r="C66" s="20" t="s">
        <v>104</v>
      </c>
      <c r="D66" s="108">
        <f t="shared" si="1"/>
        <v>0.03</v>
      </c>
      <c r="E66" s="27">
        <v>0.11</v>
      </c>
      <c r="F66" s="78">
        <v>402.39</v>
      </c>
      <c r="G66" s="102">
        <v>4</v>
      </c>
      <c r="H66" s="82">
        <f>ROUND((D66*F66*G66),2)</f>
        <v>48.29</v>
      </c>
      <c r="I66" s="12"/>
      <c r="J66" s="12"/>
      <c r="K66" s="15"/>
      <c r="L66" s="3"/>
      <c r="M66" s="3"/>
      <c r="N66" s="3"/>
      <c r="O66" s="3"/>
      <c r="P66" s="3"/>
      <c r="Q66" s="3"/>
      <c r="R66" s="3"/>
      <c r="S66" s="3"/>
      <c r="T66" s="3"/>
    </row>
    <row r="67" spans="1:20" ht="25.5" x14ac:dyDescent="0.25">
      <c r="A67" s="29">
        <v>4</v>
      </c>
      <c r="B67" s="19" t="s">
        <v>101</v>
      </c>
      <c r="C67" s="20" t="s">
        <v>104</v>
      </c>
      <c r="D67" s="108">
        <f t="shared" si="1"/>
        <v>1.37</v>
      </c>
      <c r="E67" s="28">
        <v>4.7300000000000004</v>
      </c>
      <c r="F67" s="78">
        <v>769.49</v>
      </c>
      <c r="G67" s="21">
        <f>11-7</f>
        <v>4</v>
      </c>
      <c r="H67" s="78">
        <f>ROUND((D67*F67*G67),2)</f>
        <v>4216.8100000000004</v>
      </c>
      <c r="I67" s="10" t="s">
        <v>184</v>
      </c>
      <c r="J67" s="12"/>
      <c r="K67" s="15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29"/>
      <c r="B68" s="22" t="s">
        <v>11</v>
      </c>
      <c r="C68" s="23" t="s">
        <v>105</v>
      </c>
      <c r="D68" s="23">
        <f t="shared" si="1"/>
        <v>1.37</v>
      </c>
      <c r="E68" s="94">
        <v>4.7300000000000004</v>
      </c>
      <c r="F68" s="79">
        <v>0.23</v>
      </c>
      <c r="G68" s="24">
        <f>11-7</f>
        <v>4</v>
      </c>
      <c r="H68" s="106">
        <f t="shared" si="0"/>
        <v>1.26</v>
      </c>
      <c r="I68" s="1"/>
      <c r="J68" s="12"/>
      <c r="K68" s="15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29"/>
      <c r="B69" s="22" t="s">
        <v>12</v>
      </c>
      <c r="C69" s="23" t="s">
        <v>105</v>
      </c>
      <c r="D69" s="23">
        <f t="shared" si="1"/>
        <v>1.37</v>
      </c>
      <c r="E69" s="94">
        <v>4.7300000000000004</v>
      </c>
      <c r="F69" s="79">
        <v>171.37</v>
      </c>
      <c r="G69" s="24">
        <f t="shared" ref="G69:G73" si="6">11-7</f>
        <v>4</v>
      </c>
      <c r="H69" s="106">
        <f t="shared" si="0"/>
        <v>939.11</v>
      </c>
      <c r="I69" s="1"/>
      <c r="J69" s="12"/>
      <c r="K69" s="15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29"/>
      <c r="B70" s="22" t="s">
        <v>13</v>
      </c>
      <c r="C70" s="23" t="s">
        <v>105</v>
      </c>
      <c r="D70" s="23">
        <f t="shared" si="1"/>
        <v>1.37</v>
      </c>
      <c r="E70" s="94">
        <v>4.7300000000000004</v>
      </c>
      <c r="F70" s="79">
        <v>16.91</v>
      </c>
      <c r="G70" s="24">
        <f t="shared" si="6"/>
        <v>4</v>
      </c>
      <c r="H70" s="106">
        <f t="shared" si="0"/>
        <v>92.67</v>
      </c>
      <c r="I70" s="1"/>
      <c r="J70" s="12"/>
      <c r="K70" s="15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29"/>
      <c r="B71" s="22" t="s">
        <v>14</v>
      </c>
      <c r="C71" s="23" t="s">
        <v>105</v>
      </c>
      <c r="D71" s="23">
        <f t="shared" si="1"/>
        <v>1.37</v>
      </c>
      <c r="E71" s="94">
        <v>4.7300000000000004</v>
      </c>
      <c r="F71" s="79">
        <v>222.11</v>
      </c>
      <c r="G71" s="24">
        <f t="shared" si="6"/>
        <v>4</v>
      </c>
      <c r="H71" s="106">
        <f t="shared" si="0"/>
        <v>1217.1600000000001</v>
      </c>
      <c r="I71" s="12"/>
      <c r="J71" s="12"/>
      <c r="K71" s="15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x14ac:dyDescent="0.25">
      <c r="A72" s="29"/>
      <c r="B72" s="22" t="s">
        <v>15</v>
      </c>
      <c r="C72" s="23" t="s">
        <v>105</v>
      </c>
      <c r="D72" s="23">
        <f t="shared" si="1"/>
        <v>1.37</v>
      </c>
      <c r="E72" s="94">
        <v>4.7300000000000004</v>
      </c>
      <c r="F72" s="79">
        <v>0</v>
      </c>
      <c r="G72" s="24">
        <v>0</v>
      </c>
      <c r="H72" s="106">
        <f t="shared" si="0"/>
        <v>0</v>
      </c>
      <c r="J72" s="3"/>
      <c r="K72" s="15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x14ac:dyDescent="0.25">
      <c r="A73" s="29"/>
      <c r="B73" s="22" t="s">
        <v>16</v>
      </c>
      <c r="C73" s="23" t="s">
        <v>105</v>
      </c>
      <c r="D73" s="23">
        <f t="shared" si="1"/>
        <v>1.37</v>
      </c>
      <c r="E73" s="94">
        <v>4.7300000000000004</v>
      </c>
      <c r="F73" s="79">
        <v>248.13</v>
      </c>
      <c r="G73" s="24">
        <f t="shared" si="6"/>
        <v>4</v>
      </c>
      <c r="H73" s="106">
        <f t="shared" si="0"/>
        <v>1359.75</v>
      </c>
      <c r="J73" s="3"/>
      <c r="K73" s="15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x14ac:dyDescent="0.25">
      <c r="A74" s="29"/>
      <c r="B74" s="22" t="s">
        <v>17</v>
      </c>
      <c r="C74" s="23" t="s">
        <v>105</v>
      </c>
      <c r="D74" s="23">
        <f t="shared" si="1"/>
        <v>1.37</v>
      </c>
      <c r="E74" s="94">
        <v>4.7300000000000004</v>
      </c>
      <c r="F74" s="79">
        <v>0</v>
      </c>
      <c r="G74" s="24">
        <v>0</v>
      </c>
      <c r="H74" s="106">
        <f t="shared" si="0"/>
        <v>0</v>
      </c>
      <c r="I74" s="12"/>
      <c r="J74" s="12"/>
      <c r="K74" s="15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x14ac:dyDescent="0.25">
      <c r="A75" s="29"/>
      <c r="B75" s="22" t="s">
        <v>18</v>
      </c>
      <c r="C75" s="23" t="s">
        <v>105</v>
      </c>
      <c r="D75" s="23">
        <f t="shared" si="1"/>
        <v>1.37</v>
      </c>
      <c r="E75" s="94">
        <v>4.7300000000000004</v>
      </c>
      <c r="F75" s="79">
        <v>0</v>
      </c>
      <c r="G75" s="24">
        <v>0</v>
      </c>
      <c r="H75" s="106">
        <f t="shared" si="0"/>
        <v>0</v>
      </c>
      <c r="I75" s="12"/>
      <c r="J75" s="12"/>
      <c r="K75" s="15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x14ac:dyDescent="0.25">
      <c r="A76" s="29"/>
      <c r="B76" s="22" t="s">
        <v>19</v>
      </c>
      <c r="C76" s="23" t="s">
        <v>105</v>
      </c>
      <c r="D76" s="23">
        <f t="shared" si="1"/>
        <v>1.37</v>
      </c>
      <c r="E76" s="94">
        <v>4.7300000000000004</v>
      </c>
      <c r="F76" s="79">
        <v>25.38</v>
      </c>
      <c r="G76" s="24">
        <f t="shared" ref="G76:G77" si="7">11-7</f>
        <v>4</v>
      </c>
      <c r="H76" s="106">
        <f t="shared" si="0"/>
        <v>139.08000000000001</v>
      </c>
      <c r="J76" s="3"/>
      <c r="K76" s="15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x14ac:dyDescent="0.25">
      <c r="A77" s="29"/>
      <c r="B77" s="22" t="s">
        <v>20</v>
      </c>
      <c r="C77" s="23" t="s">
        <v>105</v>
      </c>
      <c r="D77" s="23">
        <f t="shared" si="1"/>
        <v>1.37</v>
      </c>
      <c r="E77" s="94">
        <v>4.7300000000000004</v>
      </c>
      <c r="F77" s="79">
        <v>85.36</v>
      </c>
      <c r="G77" s="24">
        <f t="shared" si="7"/>
        <v>4</v>
      </c>
      <c r="H77" s="106">
        <f t="shared" si="0"/>
        <v>467.77</v>
      </c>
      <c r="J77" s="3"/>
      <c r="K77" s="15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x14ac:dyDescent="0.25">
      <c r="A78" s="29"/>
      <c r="B78" s="22" t="s">
        <v>21</v>
      </c>
      <c r="C78" s="23" t="s">
        <v>105</v>
      </c>
      <c r="D78" s="23">
        <f t="shared" si="1"/>
        <v>1.37</v>
      </c>
      <c r="E78" s="94">
        <v>4.7300000000000004</v>
      </c>
      <c r="F78" s="79">
        <v>0</v>
      </c>
      <c r="G78" s="24">
        <v>0</v>
      </c>
      <c r="H78" s="106">
        <f t="shared" si="0"/>
        <v>0</v>
      </c>
      <c r="I78" s="12"/>
      <c r="J78" s="12"/>
      <c r="K78" s="15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x14ac:dyDescent="0.25">
      <c r="A79" s="29"/>
      <c r="B79" s="22" t="s">
        <v>7</v>
      </c>
      <c r="C79" s="23" t="s">
        <v>105</v>
      </c>
      <c r="D79" s="23"/>
      <c r="E79" s="94"/>
      <c r="F79" s="79">
        <f>SUM(F68:F78)</f>
        <v>769.49</v>
      </c>
      <c r="G79" s="24"/>
      <c r="H79" s="106"/>
      <c r="I79" s="12"/>
      <c r="J79" s="12"/>
      <c r="K79" s="15"/>
    </row>
    <row r="80" spans="1:20" ht="25.5" x14ac:dyDescent="0.25">
      <c r="A80" s="29"/>
      <c r="B80" s="19" t="s">
        <v>30</v>
      </c>
      <c r="C80" s="20" t="s">
        <v>104</v>
      </c>
      <c r="D80" s="108">
        <f t="shared" si="1"/>
        <v>0.03</v>
      </c>
      <c r="E80" s="27">
        <v>0.11</v>
      </c>
      <c r="F80" s="78">
        <v>769.49</v>
      </c>
      <c r="G80" s="21">
        <f>11-7</f>
        <v>4</v>
      </c>
      <c r="H80" s="78">
        <f>ROUND((D80*F80*G80),2)</f>
        <v>92.34</v>
      </c>
      <c r="I80" s="1"/>
      <c r="J80" s="12"/>
      <c r="K80" s="15"/>
    </row>
    <row r="81" spans="1:11" ht="25.5" x14ac:dyDescent="0.25">
      <c r="A81" s="29"/>
      <c r="B81" s="19" t="s">
        <v>29</v>
      </c>
      <c r="C81" s="20" t="s">
        <v>104</v>
      </c>
      <c r="D81" s="108">
        <f t="shared" si="1"/>
        <v>0.03</v>
      </c>
      <c r="E81" s="27">
        <v>0.11</v>
      </c>
      <c r="F81" s="78">
        <v>18.48</v>
      </c>
      <c r="G81" s="102">
        <v>4</v>
      </c>
      <c r="H81" s="82">
        <f>ROUND((D81*F81*G81),2)</f>
        <v>2.2200000000000002</v>
      </c>
      <c r="I81" s="1"/>
      <c r="J81" s="12"/>
      <c r="K81" s="15"/>
    </row>
    <row r="82" spans="1:11" ht="25.5" x14ac:dyDescent="0.25">
      <c r="A82" s="29">
        <v>5</v>
      </c>
      <c r="B82" s="19" t="s">
        <v>31</v>
      </c>
      <c r="C82" s="20" t="s">
        <v>104</v>
      </c>
      <c r="D82" s="108">
        <f t="shared" si="1"/>
        <v>1.08</v>
      </c>
      <c r="E82" s="28">
        <v>3.74</v>
      </c>
      <c r="F82" s="78">
        <v>997.27</v>
      </c>
      <c r="G82" s="21">
        <f>11-7</f>
        <v>4</v>
      </c>
      <c r="H82" s="78">
        <f>ROUND((D82*F82*G82),2)</f>
        <v>4308.21</v>
      </c>
      <c r="I82" s="10" t="s">
        <v>184</v>
      </c>
      <c r="J82" s="12"/>
      <c r="K82" s="15"/>
    </row>
    <row r="83" spans="1:11" ht="15.75" x14ac:dyDescent="0.25">
      <c r="A83" s="29"/>
      <c r="B83" s="22" t="s">
        <v>11</v>
      </c>
      <c r="C83" s="23" t="s">
        <v>105</v>
      </c>
      <c r="D83" s="23">
        <f t="shared" si="1"/>
        <v>1.08</v>
      </c>
      <c r="E83" s="94">
        <v>3.74</v>
      </c>
      <c r="F83" s="79">
        <v>0</v>
      </c>
      <c r="G83" s="24">
        <v>0</v>
      </c>
      <c r="H83" s="106">
        <f t="shared" si="0"/>
        <v>0</v>
      </c>
      <c r="I83" s="12"/>
      <c r="J83" s="12"/>
      <c r="K83" s="15"/>
    </row>
    <row r="84" spans="1:11" ht="15.75" x14ac:dyDescent="0.25">
      <c r="A84" s="29"/>
      <c r="B84" s="22" t="s">
        <v>12</v>
      </c>
      <c r="C84" s="23" t="s">
        <v>105</v>
      </c>
      <c r="D84" s="23">
        <f t="shared" si="1"/>
        <v>1.08</v>
      </c>
      <c r="E84" s="94">
        <v>3.74</v>
      </c>
      <c r="F84" s="79">
        <v>102.39</v>
      </c>
      <c r="G84" s="24">
        <f>11-7</f>
        <v>4</v>
      </c>
      <c r="H84" s="106">
        <f t="shared" si="0"/>
        <v>442.32</v>
      </c>
      <c r="I84" s="12"/>
      <c r="J84" s="12"/>
      <c r="K84" s="15"/>
    </row>
    <row r="85" spans="1:11" ht="15.75" x14ac:dyDescent="0.25">
      <c r="A85" s="29"/>
      <c r="B85" s="22" t="s">
        <v>13</v>
      </c>
      <c r="C85" s="23" t="s">
        <v>105</v>
      </c>
      <c r="D85" s="23">
        <f t="shared" si="1"/>
        <v>1.08</v>
      </c>
      <c r="E85" s="94">
        <v>3.74</v>
      </c>
      <c r="F85" s="79">
        <v>4</v>
      </c>
      <c r="G85" s="24">
        <f t="shared" ref="G85:G88" si="8">11-7</f>
        <v>4</v>
      </c>
      <c r="H85" s="106">
        <f t="shared" si="0"/>
        <v>17.28</v>
      </c>
      <c r="I85" s="12"/>
      <c r="J85" s="12"/>
      <c r="K85" s="15"/>
    </row>
    <row r="86" spans="1:11" ht="15.75" x14ac:dyDescent="0.25">
      <c r="A86" s="29"/>
      <c r="B86" s="22" t="s">
        <v>14</v>
      </c>
      <c r="C86" s="23" t="s">
        <v>105</v>
      </c>
      <c r="D86" s="23">
        <f t="shared" si="1"/>
        <v>1.08</v>
      </c>
      <c r="E86" s="94">
        <v>3.74</v>
      </c>
      <c r="F86" s="79">
        <v>93.1</v>
      </c>
      <c r="G86" s="24">
        <f t="shared" si="8"/>
        <v>4</v>
      </c>
      <c r="H86" s="106">
        <f t="shared" si="0"/>
        <v>402.19</v>
      </c>
      <c r="I86" s="12"/>
      <c r="J86" s="12"/>
      <c r="K86" s="15"/>
    </row>
    <row r="87" spans="1:11" ht="15.75" x14ac:dyDescent="0.25">
      <c r="A87" s="29"/>
      <c r="B87" s="22" t="s">
        <v>15</v>
      </c>
      <c r="C87" s="23" t="s">
        <v>105</v>
      </c>
      <c r="D87" s="23">
        <f t="shared" si="1"/>
        <v>1.08</v>
      </c>
      <c r="E87" s="94">
        <v>3.74</v>
      </c>
      <c r="F87" s="79">
        <v>0</v>
      </c>
      <c r="G87" s="24">
        <v>0</v>
      </c>
      <c r="H87" s="106">
        <f t="shared" si="0"/>
        <v>0</v>
      </c>
      <c r="I87" s="12"/>
      <c r="J87" s="12"/>
    </row>
    <row r="88" spans="1:11" ht="15.75" x14ac:dyDescent="0.25">
      <c r="A88" s="29"/>
      <c r="B88" s="22" t="s">
        <v>16</v>
      </c>
      <c r="C88" s="23" t="s">
        <v>105</v>
      </c>
      <c r="D88" s="23">
        <f t="shared" si="1"/>
        <v>1.08</v>
      </c>
      <c r="E88" s="94">
        <v>3.74</v>
      </c>
      <c r="F88" s="79">
        <v>362.04</v>
      </c>
      <c r="G88" s="24">
        <f t="shared" si="8"/>
        <v>4</v>
      </c>
      <c r="H88" s="106">
        <f t="shared" si="0"/>
        <v>1564.01</v>
      </c>
    </row>
    <row r="89" spans="1:11" ht="15.75" x14ac:dyDescent="0.25">
      <c r="A89" s="29"/>
      <c r="B89" s="22" t="s">
        <v>17</v>
      </c>
      <c r="C89" s="23" t="s">
        <v>105</v>
      </c>
      <c r="D89" s="23">
        <f t="shared" si="1"/>
        <v>1.08</v>
      </c>
      <c r="E89" s="94">
        <v>3.74</v>
      </c>
      <c r="F89" s="79">
        <v>0</v>
      </c>
      <c r="G89" s="24">
        <v>0</v>
      </c>
      <c r="H89" s="106">
        <f t="shared" si="0"/>
        <v>0</v>
      </c>
    </row>
    <row r="90" spans="1:11" ht="15.75" x14ac:dyDescent="0.25">
      <c r="A90" s="29"/>
      <c r="B90" s="22" t="s">
        <v>18</v>
      </c>
      <c r="C90" s="23" t="s">
        <v>105</v>
      </c>
      <c r="D90" s="23">
        <f t="shared" si="1"/>
        <v>1.08</v>
      </c>
      <c r="E90" s="94">
        <v>3.74</v>
      </c>
      <c r="F90" s="79">
        <v>0</v>
      </c>
      <c r="G90" s="24">
        <v>0</v>
      </c>
      <c r="H90" s="106">
        <f t="shared" si="0"/>
        <v>0</v>
      </c>
    </row>
    <row r="91" spans="1:11" ht="15.75" x14ac:dyDescent="0.25">
      <c r="A91" s="29"/>
      <c r="B91" s="22" t="s">
        <v>19</v>
      </c>
      <c r="C91" s="23" t="s">
        <v>105</v>
      </c>
      <c r="D91" s="23">
        <f t="shared" si="1"/>
        <v>1.08</v>
      </c>
      <c r="E91" s="94">
        <v>3.74</v>
      </c>
      <c r="F91" s="79">
        <v>51.09</v>
      </c>
      <c r="G91" s="24">
        <f t="shared" ref="G91:G92" si="9">11-7</f>
        <v>4</v>
      </c>
      <c r="H91" s="106">
        <f t="shared" si="0"/>
        <v>220.71</v>
      </c>
    </row>
    <row r="92" spans="1:11" ht="15.75" x14ac:dyDescent="0.25">
      <c r="A92" s="29"/>
      <c r="B92" s="22" t="s">
        <v>20</v>
      </c>
      <c r="C92" s="23" t="s">
        <v>105</v>
      </c>
      <c r="D92" s="23">
        <f t="shared" si="1"/>
        <v>1.08</v>
      </c>
      <c r="E92" s="94">
        <v>3.74</v>
      </c>
      <c r="F92" s="79">
        <v>384.65</v>
      </c>
      <c r="G92" s="24">
        <f t="shared" si="9"/>
        <v>4</v>
      </c>
      <c r="H92" s="106">
        <f t="shared" si="0"/>
        <v>1661.69</v>
      </c>
    </row>
    <row r="93" spans="1:11" ht="15.75" x14ac:dyDescent="0.25">
      <c r="A93" s="29"/>
      <c r="B93" s="22" t="s">
        <v>21</v>
      </c>
      <c r="C93" s="23" t="s">
        <v>105</v>
      </c>
      <c r="D93" s="23">
        <f t="shared" si="1"/>
        <v>1.08</v>
      </c>
      <c r="E93" s="94">
        <v>3.74</v>
      </c>
      <c r="F93" s="79">
        <v>0</v>
      </c>
      <c r="G93" s="24">
        <v>0</v>
      </c>
      <c r="H93" s="106">
        <f t="shared" si="0"/>
        <v>0</v>
      </c>
    </row>
    <row r="94" spans="1:11" ht="15.75" x14ac:dyDescent="0.25">
      <c r="A94" s="29"/>
      <c r="B94" s="22" t="s">
        <v>7</v>
      </c>
      <c r="C94" s="23" t="s">
        <v>105</v>
      </c>
      <c r="D94" s="23"/>
      <c r="E94" s="94"/>
      <c r="F94" s="79">
        <f>SUM(F83:F93)</f>
        <v>997.27</v>
      </c>
      <c r="G94" s="24"/>
      <c r="H94" s="106"/>
    </row>
    <row r="95" spans="1:11" ht="25.5" x14ac:dyDescent="0.25">
      <c r="A95" s="29"/>
      <c r="B95" s="19" t="s">
        <v>32</v>
      </c>
      <c r="C95" s="20" t="s">
        <v>104</v>
      </c>
      <c r="D95" s="108">
        <f t="shared" si="1"/>
        <v>0.03</v>
      </c>
      <c r="E95" s="27">
        <v>0.11</v>
      </c>
      <c r="F95" s="78">
        <v>997.27</v>
      </c>
      <c r="G95" s="21">
        <f>11-7</f>
        <v>4</v>
      </c>
      <c r="H95" s="78">
        <f>ROUND((D95*F95*G95),2)</f>
        <v>119.67</v>
      </c>
      <c r="I95" s="13"/>
    </row>
    <row r="96" spans="1:11" ht="25.5" x14ac:dyDescent="0.25">
      <c r="A96" s="29"/>
      <c r="B96" s="19" t="s">
        <v>29</v>
      </c>
      <c r="C96" s="20" t="s">
        <v>104</v>
      </c>
      <c r="D96" s="108">
        <f t="shared" si="1"/>
        <v>0.03</v>
      </c>
      <c r="E96" s="27">
        <v>0.11</v>
      </c>
      <c r="F96" s="82">
        <v>4.92</v>
      </c>
      <c r="G96" s="102">
        <v>4</v>
      </c>
      <c r="H96" s="82">
        <f>ROUND((D96*F96*G96),2)</f>
        <v>0.59</v>
      </c>
    </row>
    <row r="97" spans="1:9" ht="25.5" x14ac:dyDescent="0.25">
      <c r="A97" s="29">
        <v>6</v>
      </c>
      <c r="B97" s="19" t="s">
        <v>33</v>
      </c>
      <c r="C97" s="20" t="s">
        <v>34</v>
      </c>
      <c r="D97" s="108">
        <f t="shared" si="1"/>
        <v>1.62</v>
      </c>
      <c r="E97" s="27">
        <v>5.61</v>
      </c>
      <c r="F97" s="82">
        <v>17.03</v>
      </c>
      <c r="G97" s="102">
        <f t="shared" ref="G97:G102" si="10">11-7</f>
        <v>4</v>
      </c>
      <c r="H97" s="78">
        <f>ROUND((D97*F97*G97),2)</f>
        <v>110.35</v>
      </c>
    </row>
    <row r="98" spans="1:9" ht="38.25" x14ac:dyDescent="0.25">
      <c r="A98" s="29"/>
      <c r="B98" s="19" t="s">
        <v>35</v>
      </c>
      <c r="C98" s="20" t="s">
        <v>34</v>
      </c>
      <c r="D98" s="108">
        <f t="shared" si="1"/>
        <v>0.03</v>
      </c>
      <c r="E98" s="27">
        <v>0.11</v>
      </c>
      <c r="F98" s="82">
        <v>17.03</v>
      </c>
      <c r="G98" s="102">
        <f t="shared" si="10"/>
        <v>4</v>
      </c>
      <c r="H98" s="78">
        <f>ROUND((D98*F98*G98),2)</f>
        <v>2.04</v>
      </c>
    </row>
    <row r="99" spans="1:9" ht="25.5" x14ac:dyDescent="0.25">
      <c r="A99" s="29">
        <v>7</v>
      </c>
      <c r="B99" s="19" t="s">
        <v>36</v>
      </c>
      <c r="C99" s="20" t="s">
        <v>34</v>
      </c>
      <c r="D99" s="108">
        <f t="shared" ref="D99:D162" si="11">+ROUND(E99/$E$26,2)</f>
        <v>1.37</v>
      </c>
      <c r="E99" s="27">
        <v>4.7300000000000004</v>
      </c>
      <c r="F99" s="82">
        <v>0</v>
      </c>
      <c r="G99" s="102">
        <f t="shared" si="10"/>
        <v>4</v>
      </c>
      <c r="H99" s="78">
        <f t="shared" ref="H99:H156" si="12">ROUND((D99*F99*G99),2)</f>
        <v>0</v>
      </c>
    </row>
    <row r="100" spans="1:9" ht="38.25" x14ac:dyDescent="0.25">
      <c r="A100" s="29"/>
      <c r="B100" s="19" t="s">
        <v>37</v>
      </c>
      <c r="C100" s="20" t="s">
        <v>34</v>
      </c>
      <c r="D100" s="108">
        <f t="shared" si="11"/>
        <v>0.03</v>
      </c>
      <c r="E100" s="27">
        <v>0.11</v>
      </c>
      <c r="F100" s="82">
        <v>0</v>
      </c>
      <c r="G100" s="102">
        <f t="shared" si="10"/>
        <v>4</v>
      </c>
      <c r="H100" s="78">
        <f t="shared" si="12"/>
        <v>0</v>
      </c>
    </row>
    <row r="101" spans="1:9" ht="15.75" x14ac:dyDescent="0.25">
      <c r="A101" s="31">
        <v>8</v>
      </c>
      <c r="B101" s="25" t="s">
        <v>38</v>
      </c>
      <c r="C101" s="20" t="s">
        <v>104</v>
      </c>
      <c r="D101" s="108">
        <f t="shared" si="11"/>
        <v>2.17</v>
      </c>
      <c r="E101" s="27">
        <v>7.48</v>
      </c>
      <c r="F101" s="78">
        <v>129.82</v>
      </c>
      <c r="G101" s="21">
        <f t="shared" si="10"/>
        <v>4</v>
      </c>
      <c r="H101" s="78">
        <f>ROUND((D101*F101*G101),2)</f>
        <v>1126.8399999999999</v>
      </c>
      <c r="I101" s="13"/>
    </row>
    <row r="102" spans="1:9" ht="15.75" x14ac:dyDescent="0.25">
      <c r="A102" s="29"/>
      <c r="B102" s="22" t="s">
        <v>11</v>
      </c>
      <c r="C102" s="23" t="s">
        <v>105</v>
      </c>
      <c r="D102" s="23">
        <f t="shared" si="11"/>
        <v>2.17</v>
      </c>
      <c r="E102" s="98">
        <v>7.48</v>
      </c>
      <c r="F102" s="79">
        <v>9.94</v>
      </c>
      <c r="G102" s="24">
        <f t="shared" si="10"/>
        <v>4</v>
      </c>
      <c r="H102" s="106">
        <f t="shared" si="12"/>
        <v>86.28</v>
      </c>
    </row>
    <row r="103" spans="1:9" ht="15.75" x14ac:dyDescent="0.25">
      <c r="A103" s="29"/>
      <c r="B103" s="22" t="s">
        <v>12</v>
      </c>
      <c r="C103" s="23" t="s">
        <v>105</v>
      </c>
      <c r="D103" s="23">
        <f t="shared" si="11"/>
        <v>2.17</v>
      </c>
      <c r="E103" s="98">
        <v>7.48</v>
      </c>
      <c r="F103" s="79">
        <v>18.62</v>
      </c>
      <c r="G103" s="24">
        <f t="shared" ref="G103:G110" si="13">11-7</f>
        <v>4</v>
      </c>
      <c r="H103" s="106">
        <f t="shared" si="12"/>
        <v>161.62</v>
      </c>
    </row>
    <row r="104" spans="1:9" ht="15.75" x14ac:dyDescent="0.25">
      <c r="A104" s="29"/>
      <c r="B104" s="22" t="s">
        <v>13</v>
      </c>
      <c r="C104" s="23" t="s">
        <v>105</v>
      </c>
      <c r="D104" s="23">
        <f t="shared" si="11"/>
        <v>2.17</v>
      </c>
      <c r="E104" s="98">
        <v>7.48</v>
      </c>
      <c r="F104" s="79">
        <v>6.29</v>
      </c>
      <c r="G104" s="24">
        <f t="shared" si="13"/>
        <v>4</v>
      </c>
      <c r="H104" s="106">
        <f t="shared" si="12"/>
        <v>54.6</v>
      </c>
    </row>
    <row r="105" spans="1:9" ht="15.75" x14ac:dyDescent="0.25">
      <c r="A105" s="29"/>
      <c r="B105" s="22" t="s">
        <v>14</v>
      </c>
      <c r="C105" s="23" t="s">
        <v>105</v>
      </c>
      <c r="D105" s="23">
        <f t="shared" si="11"/>
        <v>2.17</v>
      </c>
      <c r="E105" s="98">
        <v>7.48</v>
      </c>
      <c r="F105" s="79">
        <v>27.09</v>
      </c>
      <c r="G105" s="24">
        <f t="shared" si="13"/>
        <v>4</v>
      </c>
      <c r="H105" s="106">
        <f t="shared" si="12"/>
        <v>235.14</v>
      </c>
    </row>
    <row r="106" spans="1:9" ht="15.75" x14ac:dyDescent="0.25">
      <c r="A106" s="29"/>
      <c r="B106" s="22" t="s">
        <v>16</v>
      </c>
      <c r="C106" s="23" t="s">
        <v>105</v>
      </c>
      <c r="D106" s="23">
        <f t="shared" si="11"/>
        <v>2.17</v>
      </c>
      <c r="E106" s="98">
        <v>7.48</v>
      </c>
      <c r="F106" s="79">
        <v>39.880000000000003</v>
      </c>
      <c r="G106" s="24">
        <f t="shared" si="13"/>
        <v>4</v>
      </c>
      <c r="H106" s="106">
        <f t="shared" si="12"/>
        <v>346.16</v>
      </c>
    </row>
    <row r="107" spans="1:9" ht="15.75" x14ac:dyDescent="0.25">
      <c r="A107" s="29"/>
      <c r="B107" s="22" t="s">
        <v>18</v>
      </c>
      <c r="C107" s="23" t="s">
        <v>105</v>
      </c>
      <c r="D107" s="23">
        <f t="shared" si="11"/>
        <v>2.17</v>
      </c>
      <c r="E107" s="98">
        <v>7.48</v>
      </c>
      <c r="F107" s="79">
        <v>0.98</v>
      </c>
      <c r="G107" s="24">
        <f t="shared" si="13"/>
        <v>4</v>
      </c>
      <c r="H107" s="106">
        <f t="shared" si="12"/>
        <v>8.51</v>
      </c>
    </row>
    <row r="108" spans="1:9" ht="15.75" x14ac:dyDescent="0.25">
      <c r="A108" s="29"/>
      <c r="B108" s="22" t="s">
        <v>19</v>
      </c>
      <c r="C108" s="23" t="s">
        <v>105</v>
      </c>
      <c r="D108" s="23">
        <f t="shared" si="11"/>
        <v>2.17</v>
      </c>
      <c r="E108" s="98">
        <v>7.48</v>
      </c>
      <c r="F108" s="79">
        <v>4.41</v>
      </c>
      <c r="G108" s="24">
        <f t="shared" si="13"/>
        <v>4</v>
      </c>
      <c r="H108" s="106">
        <f t="shared" si="12"/>
        <v>38.28</v>
      </c>
    </row>
    <row r="109" spans="1:9" ht="15.75" x14ac:dyDescent="0.25">
      <c r="A109" s="29"/>
      <c r="B109" s="22" t="s">
        <v>20</v>
      </c>
      <c r="C109" s="23" t="s">
        <v>105</v>
      </c>
      <c r="D109" s="23">
        <f t="shared" si="11"/>
        <v>2.17</v>
      </c>
      <c r="E109" s="98">
        <v>7.48</v>
      </c>
      <c r="F109" s="79">
        <v>6.4</v>
      </c>
      <c r="G109" s="24">
        <f t="shared" si="13"/>
        <v>4</v>
      </c>
      <c r="H109" s="106">
        <f t="shared" si="12"/>
        <v>55.55</v>
      </c>
    </row>
    <row r="110" spans="1:9" ht="15.75" x14ac:dyDescent="0.25">
      <c r="A110" s="29"/>
      <c r="B110" s="22" t="s">
        <v>21</v>
      </c>
      <c r="C110" s="23" t="s">
        <v>105</v>
      </c>
      <c r="D110" s="23">
        <f t="shared" si="11"/>
        <v>2.17</v>
      </c>
      <c r="E110" s="98">
        <v>7.48</v>
      </c>
      <c r="F110" s="79">
        <v>16.21</v>
      </c>
      <c r="G110" s="24">
        <f t="shared" si="13"/>
        <v>4</v>
      </c>
      <c r="H110" s="106">
        <f t="shared" si="12"/>
        <v>140.69999999999999</v>
      </c>
    </row>
    <row r="111" spans="1:9" ht="15.75" x14ac:dyDescent="0.25">
      <c r="A111" s="29"/>
      <c r="B111" s="22" t="s">
        <v>7</v>
      </c>
      <c r="C111" s="23" t="s">
        <v>105</v>
      </c>
      <c r="D111" s="23">
        <f t="shared" si="11"/>
        <v>0</v>
      </c>
      <c r="E111" s="98"/>
      <c r="F111" s="79">
        <f>SUM(F102:F110)</f>
        <v>129.82</v>
      </c>
      <c r="G111" s="24"/>
      <c r="H111" s="106"/>
    </row>
    <row r="112" spans="1:9" x14ac:dyDescent="0.25">
      <c r="A112" s="29"/>
      <c r="B112" s="19" t="s">
        <v>39</v>
      </c>
      <c r="C112" s="20" t="s">
        <v>34</v>
      </c>
      <c r="D112" s="108">
        <f t="shared" si="11"/>
        <v>0.03</v>
      </c>
      <c r="E112" s="27">
        <v>0.11</v>
      </c>
      <c r="F112" s="78">
        <v>129.82</v>
      </c>
      <c r="G112" s="21">
        <f>11-7</f>
        <v>4</v>
      </c>
      <c r="H112" s="78">
        <f>ROUND((D112*F112*G112),2)</f>
        <v>15.58</v>
      </c>
    </row>
    <row r="113" spans="1:12" ht="25.5" x14ac:dyDescent="0.25">
      <c r="A113" s="29"/>
      <c r="B113" s="19" t="s">
        <v>40</v>
      </c>
      <c r="C113" s="20" t="s">
        <v>34</v>
      </c>
      <c r="D113" s="108">
        <f t="shared" si="11"/>
        <v>0.03</v>
      </c>
      <c r="E113" s="27">
        <v>0.11</v>
      </c>
      <c r="F113" s="78">
        <v>66.14</v>
      </c>
      <c r="G113" s="102">
        <v>4</v>
      </c>
      <c r="H113" s="82">
        <f>ROUND((D113*F113*G113),2)</f>
        <v>7.94</v>
      </c>
      <c r="J113" s="7"/>
      <c r="K113" s="88"/>
      <c r="L113" s="63"/>
    </row>
    <row r="114" spans="1:12" ht="25.5" x14ac:dyDescent="0.25">
      <c r="A114" s="29">
        <v>9</v>
      </c>
      <c r="B114" s="19" t="s">
        <v>41</v>
      </c>
      <c r="C114" s="20" t="s">
        <v>104</v>
      </c>
      <c r="D114" s="108">
        <f t="shared" si="11"/>
        <v>0.72</v>
      </c>
      <c r="E114" s="28">
        <v>2.48</v>
      </c>
      <c r="F114" s="78">
        <v>1325.51</v>
      </c>
      <c r="G114" s="21">
        <f>11-7</f>
        <v>4</v>
      </c>
      <c r="H114" s="78">
        <f>ROUND((D114*F114*G114),2)</f>
        <v>3817.47</v>
      </c>
      <c r="I114" s="13"/>
      <c r="J114" s="3"/>
      <c r="K114" s="47"/>
    </row>
    <row r="115" spans="1:12" ht="15.75" x14ac:dyDescent="0.25">
      <c r="A115" s="29"/>
      <c r="B115" s="22" t="s">
        <v>11</v>
      </c>
      <c r="C115" s="23" t="s">
        <v>105</v>
      </c>
      <c r="D115" s="23">
        <f t="shared" si="11"/>
        <v>0.72</v>
      </c>
      <c r="E115" s="94">
        <v>2.48</v>
      </c>
      <c r="F115" s="79">
        <v>58.19</v>
      </c>
      <c r="G115" s="24">
        <f>11-7</f>
        <v>4</v>
      </c>
      <c r="H115" s="106">
        <f t="shared" si="12"/>
        <v>167.59</v>
      </c>
      <c r="J115" s="3"/>
      <c r="K115" s="47"/>
    </row>
    <row r="116" spans="1:12" ht="15.75" x14ac:dyDescent="0.25">
      <c r="A116" s="29"/>
      <c r="B116" s="22" t="s">
        <v>12</v>
      </c>
      <c r="C116" s="23" t="s">
        <v>105</v>
      </c>
      <c r="D116" s="23">
        <f t="shared" si="11"/>
        <v>0.72</v>
      </c>
      <c r="E116" s="94">
        <v>2.48</v>
      </c>
      <c r="F116" s="79">
        <v>247.04</v>
      </c>
      <c r="G116" s="24">
        <f t="shared" ref="G116:G120" si="14">11-7</f>
        <v>4</v>
      </c>
      <c r="H116" s="106">
        <f t="shared" si="12"/>
        <v>711.48</v>
      </c>
      <c r="J116" s="3"/>
      <c r="K116" s="47"/>
    </row>
    <row r="117" spans="1:12" ht="15.75" x14ac:dyDescent="0.25">
      <c r="A117" s="29"/>
      <c r="B117" s="22" t="s">
        <v>14</v>
      </c>
      <c r="C117" s="23" t="s">
        <v>105</v>
      </c>
      <c r="D117" s="23">
        <f t="shared" si="11"/>
        <v>0.72</v>
      </c>
      <c r="E117" s="94">
        <v>2.48</v>
      </c>
      <c r="F117" s="79">
        <v>458.49</v>
      </c>
      <c r="G117" s="24">
        <f t="shared" si="14"/>
        <v>4</v>
      </c>
      <c r="H117" s="106">
        <f t="shared" si="12"/>
        <v>1320.45</v>
      </c>
      <c r="J117" s="3"/>
      <c r="K117" s="47"/>
    </row>
    <row r="118" spans="1:12" ht="15.75" x14ac:dyDescent="0.25">
      <c r="A118" s="29"/>
      <c r="B118" s="22" t="s">
        <v>16</v>
      </c>
      <c r="C118" s="23" t="s">
        <v>105</v>
      </c>
      <c r="D118" s="23">
        <f t="shared" si="11"/>
        <v>0.72</v>
      </c>
      <c r="E118" s="94">
        <v>2.48</v>
      </c>
      <c r="F118" s="79">
        <v>274.02</v>
      </c>
      <c r="G118" s="24">
        <f t="shared" si="14"/>
        <v>4</v>
      </c>
      <c r="H118" s="106">
        <f t="shared" si="12"/>
        <v>789.18</v>
      </c>
      <c r="J118" s="3"/>
      <c r="K118" s="47"/>
    </row>
    <row r="119" spans="1:12" ht="15.75" x14ac:dyDescent="0.25">
      <c r="A119" s="29"/>
      <c r="B119" s="22" t="s">
        <v>20</v>
      </c>
      <c r="C119" s="23" t="s">
        <v>105</v>
      </c>
      <c r="D119" s="23">
        <f t="shared" si="11"/>
        <v>0.72</v>
      </c>
      <c r="E119" s="94">
        <v>2.48</v>
      </c>
      <c r="F119" s="79">
        <v>206.27</v>
      </c>
      <c r="G119" s="24">
        <f t="shared" si="14"/>
        <v>4</v>
      </c>
      <c r="H119" s="106">
        <f t="shared" si="12"/>
        <v>594.05999999999995</v>
      </c>
      <c r="J119" s="3"/>
      <c r="K119" s="47"/>
    </row>
    <row r="120" spans="1:12" ht="15.75" x14ac:dyDescent="0.25">
      <c r="A120" s="29"/>
      <c r="B120" s="22" t="s">
        <v>21</v>
      </c>
      <c r="C120" s="23" t="s">
        <v>105</v>
      </c>
      <c r="D120" s="23">
        <f t="shared" si="11"/>
        <v>0.72</v>
      </c>
      <c r="E120" s="94">
        <v>2.48</v>
      </c>
      <c r="F120" s="79">
        <v>81.5</v>
      </c>
      <c r="G120" s="24">
        <f t="shared" si="14"/>
        <v>4</v>
      </c>
      <c r="H120" s="106">
        <f t="shared" si="12"/>
        <v>234.72</v>
      </c>
      <c r="J120" s="3"/>
      <c r="K120" s="3"/>
    </row>
    <row r="121" spans="1:12" ht="15.75" x14ac:dyDescent="0.25">
      <c r="A121" s="29"/>
      <c r="B121" s="22" t="s">
        <v>7</v>
      </c>
      <c r="C121" s="23" t="s">
        <v>105</v>
      </c>
      <c r="D121" s="23">
        <f t="shared" si="11"/>
        <v>0</v>
      </c>
      <c r="E121" s="94"/>
      <c r="F121" s="79">
        <f>SUM(F115:F120)</f>
        <v>1325.51</v>
      </c>
      <c r="G121" s="24"/>
      <c r="H121" s="106"/>
      <c r="J121" s="3"/>
      <c r="K121" s="3"/>
    </row>
    <row r="122" spans="1:12" ht="26.25" customHeight="1" x14ac:dyDescent="0.25">
      <c r="A122" s="29"/>
      <c r="B122" s="19" t="s">
        <v>42</v>
      </c>
      <c r="C122" s="20" t="s">
        <v>104</v>
      </c>
      <c r="D122" s="108">
        <f t="shared" si="11"/>
        <v>0.03</v>
      </c>
      <c r="E122" s="27">
        <v>0.11</v>
      </c>
      <c r="F122" s="78">
        <v>1325.51</v>
      </c>
      <c r="G122" s="21">
        <f>11-7</f>
        <v>4</v>
      </c>
      <c r="H122" s="78">
        <f>ROUND((D122*F122*G122),2)</f>
        <v>159.06</v>
      </c>
    </row>
    <row r="123" spans="1:12" ht="38.25" x14ac:dyDescent="0.25">
      <c r="A123" s="29"/>
      <c r="B123" s="19" t="s">
        <v>43</v>
      </c>
      <c r="C123" s="20" t="s">
        <v>104</v>
      </c>
      <c r="D123" s="108">
        <f t="shared" si="11"/>
        <v>0.03</v>
      </c>
      <c r="E123" s="27">
        <v>0.11</v>
      </c>
      <c r="F123" s="78">
        <v>214.04</v>
      </c>
      <c r="G123" s="102">
        <v>4</v>
      </c>
      <c r="H123" s="82">
        <f>ROUND((D123*F123*G123),2)</f>
        <v>25.68</v>
      </c>
      <c r="I123" s="1"/>
    </row>
    <row r="124" spans="1:12" ht="25.5" x14ac:dyDescent="0.25">
      <c r="A124" s="29">
        <v>10</v>
      </c>
      <c r="B124" s="19" t="s">
        <v>44</v>
      </c>
      <c r="C124" s="20"/>
      <c r="D124" s="23"/>
      <c r="E124" s="28"/>
      <c r="F124" s="78"/>
      <c r="G124" s="21"/>
      <c r="H124" s="78"/>
    </row>
    <row r="125" spans="1:12" ht="15.75" x14ac:dyDescent="0.25">
      <c r="A125" s="29"/>
      <c r="B125" s="19" t="s">
        <v>45</v>
      </c>
      <c r="C125" s="20" t="s">
        <v>104</v>
      </c>
      <c r="D125" s="108">
        <f t="shared" si="11"/>
        <v>1.62</v>
      </c>
      <c r="E125" s="27">
        <v>5.61</v>
      </c>
      <c r="F125" s="78">
        <v>261.86</v>
      </c>
      <c r="G125" s="21">
        <f>11-7</f>
        <v>4</v>
      </c>
      <c r="H125" s="78">
        <f>ROUND((D125*F125*G125),2)</f>
        <v>1696.85</v>
      </c>
    </row>
    <row r="126" spans="1:12" ht="15.75" x14ac:dyDescent="0.25">
      <c r="A126" s="29"/>
      <c r="B126" s="22" t="s">
        <v>11</v>
      </c>
      <c r="C126" s="23" t="s">
        <v>105</v>
      </c>
      <c r="D126" s="23">
        <f t="shared" si="11"/>
        <v>1.62</v>
      </c>
      <c r="E126" s="98">
        <v>5.61</v>
      </c>
      <c r="F126" s="79">
        <v>4.78</v>
      </c>
      <c r="G126" s="24">
        <f>11-7</f>
        <v>4</v>
      </c>
      <c r="H126" s="106">
        <f t="shared" si="12"/>
        <v>30.97</v>
      </c>
    </row>
    <row r="127" spans="1:12" ht="15.75" x14ac:dyDescent="0.25">
      <c r="A127" s="29"/>
      <c r="B127" s="22" t="s">
        <v>12</v>
      </c>
      <c r="C127" s="23" t="s">
        <v>105</v>
      </c>
      <c r="D127" s="23">
        <f t="shared" si="11"/>
        <v>1.62</v>
      </c>
      <c r="E127" s="98">
        <v>5.61</v>
      </c>
      <c r="F127" s="79">
        <v>72.37</v>
      </c>
      <c r="G127" s="24">
        <f t="shared" ref="G127:G136" si="15">11-7</f>
        <v>4</v>
      </c>
      <c r="H127" s="106">
        <f t="shared" si="12"/>
        <v>468.96</v>
      </c>
    </row>
    <row r="128" spans="1:12" ht="15.75" x14ac:dyDescent="0.25">
      <c r="A128" s="29"/>
      <c r="B128" s="22" t="s">
        <v>13</v>
      </c>
      <c r="C128" s="23" t="s">
        <v>105</v>
      </c>
      <c r="D128" s="23">
        <f t="shared" si="11"/>
        <v>1.62</v>
      </c>
      <c r="E128" s="98">
        <v>5.61</v>
      </c>
      <c r="F128" s="79">
        <v>6.17</v>
      </c>
      <c r="G128" s="24">
        <f t="shared" si="15"/>
        <v>4</v>
      </c>
      <c r="H128" s="106">
        <f t="shared" si="12"/>
        <v>39.979999999999997</v>
      </c>
    </row>
    <row r="129" spans="1:9" ht="15.75" x14ac:dyDescent="0.25">
      <c r="A129" s="29"/>
      <c r="B129" s="22" t="s">
        <v>14</v>
      </c>
      <c r="C129" s="23" t="s">
        <v>105</v>
      </c>
      <c r="D129" s="23">
        <f t="shared" si="11"/>
        <v>1.62</v>
      </c>
      <c r="E129" s="98">
        <v>5.61</v>
      </c>
      <c r="F129" s="79">
        <v>29.33</v>
      </c>
      <c r="G129" s="24">
        <f t="shared" si="15"/>
        <v>4</v>
      </c>
      <c r="H129" s="106">
        <f t="shared" si="12"/>
        <v>190.06</v>
      </c>
    </row>
    <row r="130" spans="1:9" ht="15.75" x14ac:dyDescent="0.25">
      <c r="A130" s="29"/>
      <c r="B130" s="22" t="s">
        <v>15</v>
      </c>
      <c r="C130" s="23" t="s">
        <v>105</v>
      </c>
      <c r="D130" s="23">
        <f t="shared" si="11"/>
        <v>1.62</v>
      </c>
      <c r="E130" s="98">
        <v>5.61</v>
      </c>
      <c r="F130" s="79">
        <v>2.5</v>
      </c>
      <c r="G130" s="24">
        <f t="shared" si="15"/>
        <v>4</v>
      </c>
      <c r="H130" s="106">
        <f t="shared" si="12"/>
        <v>16.2</v>
      </c>
    </row>
    <row r="131" spans="1:9" ht="15.75" x14ac:dyDescent="0.25">
      <c r="A131" s="29"/>
      <c r="B131" s="22" t="s">
        <v>16</v>
      </c>
      <c r="C131" s="23" t="s">
        <v>105</v>
      </c>
      <c r="D131" s="23">
        <f t="shared" si="11"/>
        <v>1.62</v>
      </c>
      <c r="E131" s="98">
        <v>5.61</v>
      </c>
      <c r="F131" s="79">
        <v>58.16</v>
      </c>
      <c r="G131" s="24">
        <f t="shared" si="15"/>
        <v>4</v>
      </c>
      <c r="H131" s="106">
        <f t="shared" si="12"/>
        <v>376.88</v>
      </c>
      <c r="I131" s="13"/>
    </row>
    <row r="132" spans="1:9" ht="15.75" x14ac:dyDescent="0.25">
      <c r="A132" s="29"/>
      <c r="B132" s="22" t="s">
        <v>17</v>
      </c>
      <c r="C132" s="23" t="s">
        <v>105</v>
      </c>
      <c r="D132" s="23">
        <f t="shared" si="11"/>
        <v>1.62</v>
      </c>
      <c r="E132" s="98">
        <v>5.61</v>
      </c>
      <c r="F132" s="79">
        <v>2.71</v>
      </c>
      <c r="G132" s="24">
        <f t="shared" si="15"/>
        <v>4</v>
      </c>
      <c r="H132" s="106">
        <f t="shared" si="12"/>
        <v>17.559999999999999</v>
      </c>
    </row>
    <row r="133" spans="1:9" ht="15.75" x14ac:dyDescent="0.25">
      <c r="A133" s="29"/>
      <c r="B133" s="22" t="s">
        <v>18</v>
      </c>
      <c r="C133" s="23" t="s">
        <v>105</v>
      </c>
      <c r="D133" s="23">
        <f t="shared" si="11"/>
        <v>1.62</v>
      </c>
      <c r="E133" s="98">
        <v>5.61</v>
      </c>
      <c r="F133" s="79">
        <v>0</v>
      </c>
      <c r="G133" s="24">
        <f t="shared" si="15"/>
        <v>4</v>
      </c>
      <c r="H133" s="106">
        <f t="shared" si="12"/>
        <v>0</v>
      </c>
    </row>
    <row r="134" spans="1:9" ht="15.75" x14ac:dyDescent="0.25">
      <c r="A134" s="29"/>
      <c r="B134" s="22" t="s">
        <v>19</v>
      </c>
      <c r="C134" s="23" t="s">
        <v>105</v>
      </c>
      <c r="D134" s="23">
        <f t="shared" si="11"/>
        <v>1.62</v>
      </c>
      <c r="E134" s="98">
        <v>5.61</v>
      </c>
      <c r="F134" s="79">
        <v>31.61</v>
      </c>
      <c r="G134" s="24">
        <f t="shared" si="15"/>
        <v>4</v>
      </c>
      <c r="H134" s="106">
        <f t="shared" si="12"/>
        <v>204.83</v>
      </c>
    </row>
    <row r="135" spans="1:9" ht="15.75" x14ac:dyDescent="0.25">
      <c r="A135" s="29"/>
      <c r="B135" s="22" t="s">
        <v>20</v>
      </c>
      <c r="C135" s="23" t="s">
        <v>105</v>
      </c>
      <c r="D135" s="23">
        <f t="shared" si="11"/>
        <v>1.62</v>
      </c>
      <c r="E135" s="98">
        <v>5.61</v>
      </c>
      <c r="F135" s="79">
        <v>35.67</v>
      </c>
      <c r="G135" s="24">
        <f t="shared" si="15"/>
        <v>4</v>
      </c>
      <c r="H135" s="106">
        <f t="shared" si="12"/>
        <v>231.14</v>
      </c>
    </row>
    <row r="136" spans="1:9" ht="15.75" x14ac:dyDescent="0.25">
      <c r="A136" s="29"/>
      <c r="B136" s="22" t="s">
        <v>21</v>
      </c>
      <c r="C136" s="23" t="s">
        <v>105</v>
      </c>
      <c r="D136" s="23">
        <f t="shared" si="11"/>
        <v>1.62</v>
      </c>
      <c r="E136" s="98">
        <v>5.61</v>
      </c>
      <c r="F136" s="79">
        <v>18.559999999999999</v>
      </c>
      <c r="G136" s="24">
        <f t="shared" si="15"/>
        <v>4</v>
      </c>
      <c r="H136" s="106">
        <f t="shared" si="12"/>
        <v>120.27</v>
      </c>
    </row>
    <row r="137" spans="1:9" ht="15.75" x14ac:dyDescent="0.25">
      <c r="A137" s="29"/>
      <c r="B137" s="22" t="s">
        <v>7</v>
      </c>
      <c r="C137" s="23" t="s">
        <v>105</v>
      </c>
      <c r="D137" s="23"/>
      <c r="E137" s="94"/>
      <c r="F137" s="79">
        <f>SUM(F126:F136)</f>
        <v>261.86</v>
      </c>
      <c r="G137" s="24"/>
      <c r="H137" s="106"/>
    </row>
    <row r="138" spans="1:9" ht="38.25" x14ac:dyDescent="0.25">
      <c r="A138" s="29"/>
      <c r="B138" s="19" t="s">
        <v>46</v>
      </c>
      <c r="C138" s="20" t="s">
        <v>104</v>
      </c>
      <c r="D138" s="108">
        <f t="shared" si="11"/>
        <v>0.03</v>
      </c>
      <c r="E138" s="27">
        <v>0.11</v>
      </c>
      <c r="F138" s="78">
        <v>261.86</v>
      </c>
      <c r="G138" s="21">
        <f>11-7</f>
        <v>4</v>
      </c>
      <c r="H138" s="78">
        <f>ROUND((D138*F138*G138),2)</f>
        <v>31.42</v>
      </c>
    </row>
    <row r="139" spans="1:9" ht="51" x14ac:dyDescent="0.25">
      <c r="A139" s="29"/>
      <c r="B139" s="19" t="s">
        <v>47</v>
      </c>
      <c r="C139" s="20" t="s">
        <v>104</v>
      </c>
      <c r="D139" s="108">
        <f t="shared" si="11"/>
        <v>0.03</v>
      </c>
      <c r="E139" s="27">
        <v>0.11</v>
      </c>
      <c r="F139" s="78">
        <v>86.6</v>
      </c>
      <c r="G139" s="102">
        <v>4</v>
      </c>
      <c r="H139" s="82">
        <f>ROUND((D139*F139*G139),2)</f>
        <v>10.39</v>
      </c>
    </row>
    <row r="140" spans="1:9" ht="15.75" x14ac:dyDescent="0.25">
      <c r="A140" s="29"/>
      <c r="B140" s="19" t="s">
        <v>48</v>
      </c>
      <c r="C140" s="20" t="s">
        <v>104</v>
      </c>
      <c r="D140" s="108">
        <f t="shared" si="11"/>
        <v>2.4300000000000002</v>
      </c>
      <c r="E140" s="27">
        <v>8.4</v>
      </c>
      <c r="F140" s="78">
        <v>79.59</v>
      </c>
      <c r="G140" s="21">
        <f>11-7</f>
        <v>4</v>
      </c>
      <c r="H140" s="78">
        <f>ROUND((D140*F140*G140),2)</f>
        <v>773.61</v>
      </c>
    </row>
    <row r="141" spans="1:9" ht="15.75" x14ac:dyDescent="0.25">
      <c r="A141" s="29"/>
      <c r="B141" s="22" t="s">
        <v>11</v>
      </c>
      <c r="C141" s="23" t="s">
        <v>105</v>
      </c>
      <c r="D141" s="23">
        <f t="shared" si="11"/>
        <v>2.4300000000000002</v>
      </c>
      <c r="E141" s="98">
        <v>8.4</v>
      </c>
      <c r="F141" s="79">
        <v>1.47</v>
      </c>
      <c r="G141" s="24">
        <f>11-7</f>
        <v>4</v>
      </c>
      <c r="H141" s="106">
        <f t="shared" si="12"/>
        <v>14.29</v>
      </c>
    </row>
    <row r="142" spans="1:9" ht="15.75" x14ac:dyDescent="0.25">
      <c r="A142" s="29"/>
      <c r="B142" s="22" t="s">
        <v>12</v>
      </c>
      <c r="C142" s="23" t="s">
        <v>105</v>
      </c>
      <c r="D142" s="23">
        <f t="shared" si="11"/>
        <v>2.4300000000000002</v>
      </c>
      <c r="E142" s="98">
        <v>8.4</v>
      </c>
      <c r="F142" s="79">
        <v>13.84</v>
      </c>
      <c r="G142" s="24">
        <f t="shared" ref="G142:G150" si="16">11-7</f>
        <v>4</v>
      </c>
      <c r="H142" s="106">
        <f t="shared" si="12"/>
        <v>134.52000000000001</v>
      </c>
    </row>
    <row r="143" spans="1:9" ht="15.75" x14ac:dyDescent="0.25">
      <c r="A143" s="29"/>
      <c r="B143" s="22" t="s">
        <v>13</v>
      </c>
      <c r="C143" s="23" t="s">
        <v>105</v>
      </c>
      <c r="D143" s="23">
        <f t="shared" si="11"/>
        <v>2.4300000000000002</v>
      </c>
      <c r="E143" s="98">
        <v>8.4</v>
      </c>
      <c r="F143" s="79">
        <v>2.2200000000000002</v>
      </c>
      <c r="G143" s="24">
        <f t="shared" si="16"/>
        <v>4</v>
      </c>
      <c r="H143" s="106">
        <f t="shared" si="12"/>
        <v>21.58</v>
      </c>
    </row>
    <row r="144" spans="1:9" ht="15.75" x14ac:dyDescent="0.25">
      <c r="A144" s="29"/>
      <c r="B144" s="22" t="s">
        <v>14</v>
      </c>
      <c r="C144" s="23" t="s">
        <v>105</v>
      </c>
      <c r="D144" s="23">
        <f t="shared" si="11"/>
        <v>2.4300000000000002</v>
      </c>
      <c r="E144" s="98">
        <v>8.4</v>
      </c>
      <c r="F144" s="79">
        <v>9.32</v>
      </c>
      <c r="G144" s="24">
        <f t="shared" si="16"/>
        <v>4</v>
      </c>
      <c r="H144" s="106">
        <f t="shared" si="12"/>
        <v>90.59</v>
      </c>
    </row>
    <row r="145" spans="1:10" ht="15.75" x14ac:dyDescent="0.25">
      <c r="A145" s="29"/>
      <c r="B145" s="22" t="s">
        <v>15</v>
      </c>
      <c r="C145" s="23" t="s">
        <v>105</v>
      </c>
      <c r="D145" s="23">
        <f t="shared" si="11"/>
        <v>2.4300000000000002</v>
      </c>
      <c r="E145" s="98">
        <v>8.4</v>
      </c>
      <c r="F145" s="79">
        <v>0.7</v>
      </c>
      <c r="G145" s="24">
        <f t="shared" si="16"/>
        <v>4</v>
      </c>
      <c r="H145" s="106">
        <f t="shared" si="12"/>
        <v>6.8</v>
      </c>
    </row>
    <row r="146" spans="1:10" ht="15.75" x14ac:dyDescent="0.25">
      <c r="A146" s="29"/>
      <c r="B146" s="22" t="s">
        <v>16</v>
      </c>
      <c r="C146" s="23" t="s">
        <v>105</v>
      </c>
      <c r="D146" s="23">
        <f t="shared" si="11"/>
        <v>2.4300000000000002</v>
      </c>
      <c r="E146" s="98">
        <v>8.4</v>
      </c>
      <c r="F146" s="79">
        <v>24.28</v>
      </c>
      <c r="G146" s="24">
        <f t="shared" si="16"/>
        <v>4</v>
      </c>
      <c r="H146" s="106">
        <f t="shared" si="12"/>
        <v>236</v>
      </c>
      <c r="I146" s="13"/>
    </row>
    <row r="147" spans="1:10" ht="15.75" x14ac:dyDescent="0.25">
      <c r="A147" s="29"/>
      <c r="B147" s="22" t="s">
        <v>17</v>
      </c>
      <c r="C147" s="23" t="s">
        <v>105</v>
      </c>
      <c r="D147" s="23">
        <f t="shared" si="11"/>
        <v>2.4300000000000002</v>
      </c>
      <c r="E147" s="98">
        <v>8.4</v>
      </c>
      <c r="F147" s="79">
        <v>0.86</v>
      </c>
      <c r="G147" s="24">
        <f t="shared" si="16"/>
        <v>4</v>
      </c>
      <c r="H147" s="106">
        <f t="shared" si="12"/>
        <v>8.36</v>
      </c>
    </row>
    <row r="148" spans="1:10" ht="15.75" x14ac:dyDescent="0.25">
      <c r="A148" s="29"/>
      <c r="B148" s="22" t="s">
        <v>19</v>
      </c>
      <c r="C148" s="23" t="s">
        <v>105</v>
      </c>
      <c r="D148" s="23">
        <f t="shared" si="11"/>
        <v>2.4300000000000002</v>
      </c>
      <c r="E148" s="98">
        <v>8.4</v>
      </c>
      <c r="F148" s="79">
        <v>7.46</v>
      </c>
      <c r="G148" s="24">
        <f t="shared" si="16"/>
        <v>4</v>
      </c>
      <c r="H148" s="106">
        <f t="shared" si="12"/>
        <v>72.510000000000005</v>
      </c>
    </row>
    <row r="149" spans="1:10" ht="15.75" x14ac:dyDescent="0.25">
      <c r="A149" s="29"/>
      <c r="B149" s="22" t="s">
        <v>20</v>
      </c>
      <c r="C149" s="23" t="s">
        <v>105</v>
      </c>
      <c r="D149" s="23">
        <f t="shared" si="11"/>
        <v>2.4300000000000002</v>
      </c>
      <c r="E149" s="98">
        <v>8.4</v>
      </c>
      <c r="F149" s="79">
        <v>15.68</v>
      </c>
      <c r="G149" s="24">
        <f t="shared" si="16"/>
        <v>4</v>
      </c>
      <c r="H149" s="106">
        <f t="shared" si="12"/>
        <v>152.41</v>
      </c>
    </row>
    <row r="150" spans="1:10" ht="15.75" x14ac:dyDescent="0.25">
      <c r="A150" s="29"/>
      <c r="B150" s="22" t="s">
        <v>21</v>
      </c>
      <c r="C150" s="23" t="s">
        <v>105</v>
      </c>
      <c r="D150" s="23">
        <f t="shared" si="11"/>
        <v>2.4300000000000002</v>
      </c>
      <c r="E150" s="98">
        <v>8.4</v>
      </c>
      <c r="F150" s="79">
        <v>3.76</v>
      </c>
      <c r="G150" s="24">
        <f t="shared" si="16"/>
        <v>4</v>
      </c>
      <c r="H150" s="106">
        <f t="shared" si="12"/>
        <v>36.549999999999997</v>
      </c>
    </row>
    <row r="151" spans="1:10" ht="15.75" x14ac:dyDescent="0.25">
      <c r="A151" s="29"/>
      <c r="B151" s="22" t="s">
        <v>7</v>
      </c>
      <c r="C151" s="23" t="s">
        <v>105</v>
      </c>
      <c r="D151" s="23"/>
      <c r="E151" s="94"/>
      <c r="F151" s="79">
        <f>SUM(F141:F150)</f>
        <v>79.59</v>
      </c>
      <c r="G151" s="24"/>
      <c r="H151" s="106"/>
    </row>
    <row r="152" spans="1:10" ht="38.25" x14ac:dyDescent="0.25">
      <c r="A152" s="29"/>
      <c r="B152" s="19" t="s">
        <v>49</v>
      </c>
      <c r="C152" s="20" t="s">
        <v>104</v>
      </c>
      <c r="D152" s="108">
        <f t="shared" si="11"/>
        <v>0.03</v>
      </c>
      <c r="E152" s="27">
        <v>0.11</v>
      </c>
      <c r="F152" s="78">
        <v>79.59</v>
      </c>
      <c r="G152" s="21">
        <f>11-7</f>
        <v>4</v>
      </c>
      <c r="H152" s="78">
        <f>ROUND((D152*F152*G152),2)</f>
        <v>9.5500000000000007</v>
      </c>
    </row>
    <row r="153" spans="1:10" ht="51" x14ac:dyDescent="0.25">
      <c r="A153" s="29"/>
      <c r="B153" s="19" t="s">
        <v>50</v>
      </c>
      <c r="C153" s="20" t="s">
        <v>104</v>
      </c>
      <c r="D153" s="108">
        <f t="shared" si="11"/>
        <v>0.03</v>
      </c>
      <c r="E153" s="27">
        <v>0.11</v>
      </c>
      <c r="F153" s="78">
        <v>23.85</v>
      </c>
      <c r="G153" s="102">
        <v>4</v>
      </c>
      <c r="H153" s="82">
        <f>ROUND((D153*F153*G153),2)</f>
        <v>2.86</v>
      </c>
    </row>
    <row r="154" spans="1:10" ht="15.75" hidden="1" x14ac:dyDescent="0.25">
      <c r="A154" s="29">
        <v>12</v>
      </c>
      <c r="B154" s="19" t="s">
        <v>51</v>
      </c>
      <c r="C154" s="26" t="s">
        <v>34</v>
      </c>
      <c r="D154" s="108">
        <f t="shared" si="11"/>
        <v>2.42</v>
      </c>
      <c r="E154" s="104">
        <v>8.34</v>
      </c>
      <c r="F154" s="84">
        <v>7.48</v>
      </c>
      <c r="G154" s="119">
        <v>0</v>
      </c>
      <c r="H154" s="78">
        <f t="shared" si="12"/>
        <v>0</v>
      </c>
      <c r="I154" s="87"/>
      <c r="J154" s="87"/>
    </row>
    <row r="155" spans="1:10" ht="15.75" x14ac:dyDescent="0.25">
      <c r="A155" s="29"/>
      <c r="B155" s="19" t="s">
        <v>52</v>
      </c>
      <c r="C155" s="26" t="s">
        <v>34</v>
      </c>
      <c r="D155" s="108">
        <v>30.62</v>
      </c>
      <c r="E155" s="27">
        <v>101.28</v>
      </c>
      <c r="F155" s="78">
        <v>0.01</v>
      </c>
      <c r="G155" s="21">
        <v>0</v>
      </c>
      <c r="H155" s="78">
        <f t="shared" si="12"/>
        <v>0</v>
      </c>
      <c r="J155" s="67"/>
    </row>
    <row r="156" spans="1:10" ht="15.75" hidden="1" x14ac:dyDescent="0.25">
      <c r="A156" s="29"/>
      <c r="B156" s="19" t="s">
        <v>53</v>
      </c>
      <c r="C156" s="26" t="s">
        <v>34</v>
      </c>
      <c r="D156" s="23">
        <f t="shared" si="11"/>
        <v>5.2</v>
      </c>
      <c r="E156" s="104">
        <v>17.940000000000001</v>
      </c>
      <c r="F156" s="78"/>
      <c r="G156" s="21"/>
      <c r="H156" s="78">
        <f t="shared" si="12"/>
        <v>0</v>
      </c>
      <c r="I156" s="67"/>
      <c r="J156" s="67"/>
    </row>
    <row r="157" spans="1:10" ht="15.75" x14ac:dyDescent="0.25">
      <c r="A157" s="29">
        <v>12</v>
      </c>
      <c r="B157" s="19" t="s">
        <v>54</v>
      </c>
      <c r="C157" s="20"/>
      <c r="D157" s="23"/>
      <c r="E157" s="28"/>
      <c r="F157" s="78"/>
      <c r="G157" s="20"/>
      <c r="H157" s="78"/>
      <c r="I157" s="67"/>
      <c r="J157" s="67"/>
    </row>
    <row r="158" spans="1:10" ht="63.75" x14ac:dyDescent="0.25">
      <c r="A158" s="29">
        <v>13</v>
      </c>
      <c r="B158" s="19" t="s">
        <v>55</v>
      </c>
      <c r="C158" s="20" t="s">
        <v>56</v>
      </c>
      <c r="D158" s="108">
        <f t="shared" si="11"/>
        <v>0.27</v>
      </c>
      <c r="E158" s="28">
        <v>0.93</v>
      </c>
      <c r="F158" s="78">
        <v>115</v>
      </c>
      <c r="G158" s="28">
        <v>16</v>
      </c>
      <c r="H158" s="82">
        <f>ROUND((D158*F158*G158),2)</f>
        <v>496.8</v>
      </c>
    </row>
    <row r="159" spans="1:10" ht="63.75" x14ac:dyDescent="0.25">
      <c r="A159" s="29">
        <v>14</v>
      </c>
      <c r="B159" s="19" t="s">
        <v>57</v>
      </c>
      <c r="C159" s="20" t="s">
        <v>56</v>
      </c>
      <c r="D159" s="108">
        <f t="shared" si="11"/>
        <v>0.27</v>
      </c>
      <c r="E159" s="28">
        <v>0.93</v>
      </c>
      <c r="F159" s="78">
        <v>174</v>
      </c>
      <c r="G159" s="28">
        <v>16</v>
      </c>
      <c r="H159" s="82">
        <f>ROUND((D159*F159*G159),2)</f>
        <v>751.68</v>
      </c>
      <c r="I159" s="61"/>
    </row>
    <row r="160" spans="1:10" ht="51" x14ac:dyDescent="0.25">
      <c r="A160" s="29">
        <v>15</v>
      </c>
      <c r="B160" s="19" t="s">
        <v>58</v>
      </c>
      <c r="C160" s="20" t="s">
        <v>56</v>
      </c>
      <c r="D160" s="108">
        <f t="shared" si="11"/>
        <v>0.27</v>
      </c>
      <c r="E160" s="28">
        <v>0.93</v>
      </c>
      <c r="F160" s="78">
        <v>40</v>
      </c>
      <c r="G160" s="28">
        <v>16</v>
      </c>
      <c r="H160" s="82">
        <f>ROUND((D160*F160*G160),2)</f>
        <v>172.8</v>
      </c>
    </row>
    <row r="161" spans="1:11" ht="51" x14ac:dyDescent="0.25">
      <c r="A161" s="29">
        <v>16</v>
      </c>
      <c r="B161" s="19" t="s">
        <v>59</v>
      </c>
      <c r="C161" s="20" t="s">
        <v>56</v>
      </c>
      <c r="D161" s="108">
        <f t="shared" si="11"/>
        <v>0.27</v>
      </c>
      <c r="E161" s="28">
        <v>0.93</v>
      </c>
      <c r="F161" s="82">
        <v>432</v>
      </c>
      <c r="G161" s="28">
        <v>16</v>
      </c>
      <c r="H161" s="82">
        <f>ROUND((D161*F161*G161),2)</f>
        <v>1866.24</v>
      </c>
      <c r="I161" s="111"/>
      <c r="K161" s="3"/>
    </row>
    <row r="162" spans="1:11" ht="51" x14ac:dyDescent="0.25">
      <c r="A162" s="29">
        <v>17</v>
      </c>
      <c r="B162" s="19" t="s">
        <v>60</v>
      </c>
      <c r="C162" s="20" t="s">
        <v>56</v>
      </c>
      <c r="D162" s="108">
        <f t="shared" si="11"/>
        <v>0.27</v>
      </c>
      <c r="E162" s="28">
        <v>0.93</v>
      </c>
      <c r="F162" s="82">
        <v>19</v>
      </c>
      <c r="G162" s="28">
        <v>16</v>
      </c>
      <c r="H162" s="82">
        <f>ROUND((D162*F162*G162),2)</f>
        <v>82.08</v>
      </c>
      <c r="I162" s="61"/>
      <c r="J162" s="3"/>
      <c r="K162" s="3"/>
    </row>
    <row r="163" spans="1:11" hidden="1" x14ac:dyDescent="0.25">
      <c r="A163" s="29">
        <v>18</v>
      </c>
      <c r="B163" s="19" t="s">
        <v>61</v>
      </c>
      <c r="C163" s="20" t="s">
        <v>56</v>
      </c>
      <c r="D163" s="108">
        <f t="shared" ref="D163:D226" si="17">+ROUND(E163/$E$26,2)</f>
        <v>6.74</v>
      </c>
      <c r="E163" s="27">
        <v>23.27</v>
      </c>
      <c r="F163" s="82"/>
      <c r="G163" s="28"/>
      <c r="H163" s="78">
        <f t="shared" ref="H163:H223" si="18">ROUND((D163*F163*G163),2)</f>
        <v>0</v>
      </c>
      <c r="J163" s="3"/>
      <c r="K163" s="3"/>
    </row>
    <row r="164" spans="1:11" hidden="1" x14ac:dyDescent="0.25">
      <c r="A164" s="29">
        <v>19</v>
      </c>
      <c r="B164" s="19" t="s">
        <v>62</v>
      </c>
      <c r="C164" s="20" t="s">
        <v>56</v>
      </c>
      <c r="D164" s="108">
        <f t="shared" si="17"/>
        <v>8.39</v>
      </c>
      <c r="E164" s="27">
        <v>28.97</v>
      </c>
      <c r="F164" s="82"/>
      <c r="G164" s="28"/>
      <c r="H164" s="78">
        <f t="shared" si="18"/>
        <v>0</v>
      </c>
      <c r="J164" s="3"/>
      <c r="K164" s="3"/>
    </row>
    <row r="165" spans="1:11" hidden="1" x14ac:dyDescent="0.25">
      <c r="A165" s="29">
        <v>20</v>
      </c>
      <c r="B165" s="19" t="s">
        <v>63</v>
      </c>
      <c r="C165" s="20" t="s">
        <v>56</v>
      </c>
      <c r="D165" s="108">
        <f t="shared" si="17"/>
        <v>0.99</v>
      </c>
      <c r="E165" s="27">
        <v>3.43</v>
      </c>
      <c r="F165" s="82"/>
      <c r="G165" s="28"/>
      <c r="H165" s="78">
        <f t="shared" si="18"/>
        <v>0</v>
      </c>
      <c r="J165" s="3"/>
      <c r="K165" s="3"/>
    </row>
    <row r="166" spans="1:11" x14ac:dyDescent="0.25">
      <c r="A166" s="29">
        <v>18</v>
      </c>
      <c r="B166" s="19" t="s">
        <v>64</v>
      </c>
      <c r="C166" s="28" t="s">
        <v>65</v>
      </c>
      <c r="D166" s="108">
        <f t="shared" si="17"/>
        <v>22.97</v>
      </c>
      <c r="E166" s="27">
        <v>79.3</v>
      </c>
      <c r="F166" s="82">
        <v>0</v>
      </c>
      <c r="G166" s="28">
        <v>0</v>
      </c>
      <c r="H166" s="82">
        <f>ROUND((D166*F166*G166),2)</f>
        <v>0</v>
      </c>
      <c r="I166" s="13"/>
      <c r="J166" s="3"/>
      <c r="K166" s="47"/>
    </row>
    <row r="167" spans="1:11" ht="63.75" x14ac:dyDescent="0.25">
      <c r="A167" s="29">
        <v>19</v>
      </c>
      <c r="B167" s="19" t="s">
        <v>66</v>
      </c>
      <c r="C167" s="20" t="s">
        <v>56</v>
      </c>
      <c r="D167" s="108">
        <f t="shared" si="17"/>
        <v>34.450000000000003</v>
      </c>
      <c r="E167" s="28">
        <v>118.95</v>
      </c>
      <c r="F167" s="101">
        <v>0</v>
      </c>
      <c r="G167" s="28">
        <v>0</v>
      </c>
      <c r="H167" s="78">
        <f t="shared" si="18"/>
        <v>0</v>
      </c>
      <c r="I167" s="118"/>
      <c r="J167" s="3"/>
      <c r="K167" s="3"/>
    </row>
    <row r="168" spans="1:11" x14ac:dyDescent="0.25">
      <c r="A168" s="29"/>
      <c r="B168" s="19" t="s">
        <v>67</v>
      </c>
      <c r="C168" s="20" t="s">
        <v>34</v>
      </c>
      <c r="D168" s="108">
        <f t="shared" si="17"/>
        <v>0.17</v>
      </c>
      <c r="E168" s="28">
        <v>0.56999999999999995</v>
      </c>
      <c r="F168" s="78">
        <v>0</v>
      </c>
      <c r="G168" s="20">
        <v>0</v>
      </c>
      <c r="H168" s="78">
        <f t="shared" si="18"/>
        <v>0</v>
      </c>
      <c r="J168" s="3"/>
      <c r="K168" s="3"/>
    </row>
    <row r="169" spans="1:11" ht="26.25" customHeight="1" x14ac:dyDescent="0.25">
      <c r="A169" s="29">
        <v>20</v>
      </c>
      <c r="B169" s="123" t="s">
        <v>68</v>
      </c>
      <c r="C169" s="124" t="s">
        <v>69</v>
      </c>
      <c r="D169" s="125">
        <v>63.8</v>
      </c>
      <c r="E169" s="126">
        <v>220.28</v>
      </c>
      <c r="F169" s="127">
        <v>0</v>
      </c>
      <c r="G169" s="124">
        <v>0</v>
      </c>
      <c r="H169" s="128">
        <f t="shared" si="18"/>
        <v>0</v>
      </c>
      <c r="I169" s="132"/>
      <c r="J169" s="3"/>
      <c r="K169" s="3"/>
    </row>
    <row r="170" spans="1:11" x14ac:dyDescent="0.25">
      <c r="A170" s="29">
        <v>21</v>
      </c>
      <c r="B170" s="19" t="s">
        <v>70</v>
      </c>
      <c r="C170" s="20" t="s">
        <v>71</v>
      </c>
      <c r="D170" s="108">
        <f t="shared" si="17"/>
        <v>0.75</v>
      </c>
      <c r="E170" s="27">
        <v>2.59</v>
      </c>
      <c r="F170" s="78">
        <v>526</v>
      </c>
      <c r="G170" s="21">
        <f>11-7</f>
        <v>4</v>
      </c>
      <c r="H170" s="78">
        <f>ROUND((D170*F170*G170),2)</f>
        <v>1578</v>
      </c>
      <c r="I170" s="13" t="s">
        <v>185</v>
      </c>
      <c r="J170" s="3"/>
      <c r="K170" s="3"/>
    </row>
    <row r="171" spans="1:11" ht="63.75" x14ac:dyDescent="0.25">
      <c r="A171" s="29">
        <v>22</v>
      </c>
      <c r="B171" s="19" t="s">
        <v>72</v>
      </c>
      <c r="C171" s="20" t="s">
        <v>106</v>
      </c>
      <c r="D171" s="108">
        <f t="shared" si="17"/>
        <v>7.06</v>
      </c>
      <c r="E171" s="27">
        <v>24.36</v>
      </c>
      <c r="F171" s="101">
        <v>0</v>
      </c>
      <c r="G171" s="28">
        <v>0</v>
      </c>
      <c r="H171" s="78">
        <f>ROUND((D171*F171*G171),2)</f>
        <v>0</v>
      </c>
      <c r="I171" s="132"/>
      <c r="J171" s="3"/>
      <c r="K171" s="3"/>
    </row>
    <row r="172" spans="1:11" ht="25.5" x14ac:dyDescent="0.25">
      <c r="A172" s="29"/>
      <c r="B172" s="19" t="s">
        <v>73</v>
      </c>
      <c r="C172" s="20" t="s">
        <v>65</v>
      </c>
      <c r="D172" s="108">
        <f t="shared" si="17"/>
        <v>14.36</v>
      </c>
      <c r="E172" s="27">
        <v>49.57</v>
      </c>
      <c r="F172" s="78">
        <v>2000</v>
      </c>
      <c r="G172" s="20">
        <v>0</v>
      </c>
      <c r="H172" s="78">
        <f t="shared" si="18"/>
        <v>0</v>
      </c>
      <c r="I172" s="60"/>
    </row>
    <row r="173" spans="1:11" x14ac:dyDescent="0.25">
      <c r="A173" s="69" t="s">
        <v>74</v>
      </c>
      <c r="B173" s="70" t="s">
        <v>75</v>
      </c>
      <c r="C173" s="68"/>
      <c r="D173" s="68"/>
      <c r="E173" s="68"/>
      <c r="F173" s="80"/>
      <c r="G173" s="71"/>
      <c r="H173" s="71"/>
    </row>
    <row r="174" spans="1:11" ht="15.75" x14ac:dyDescent="0.25">
      <c r="A174" s="29">
        <v>1</v>
      </c>
      <c r="B174" s="19" t="s">
        <v>76</v>
      </c>
      <c r="C174" s="20" t="s">
        <v>104</v>
      </c>
      <c r="D174" s="108">
        <f t="shared" si="17"/>
        <v>0.75</v>
      </c>
      <c r="E174" s="27">
        <v>2.59</v>
      </c>
      <c r="F174" s="78">
        <f>SUM(F175:F179)</f>
        <v>1354.73</v>
      </c>
      <c r="G174" s="21">
        <f>9-5</f>
        <v>4</v>
      </c>
      <c r="H174" s="78">
        <f>ROUND((D174*F174*G174),2)</f>
        <v>4064.19</v>
      </c>
      <c r="I174" s="13"/>
    </row>
    <row r="175" spans="1:11" ht="15.75" x14ac:dyDescent="0.25">
      <c r="A175" s="29"/>
      <c r="B175" s="22" t="s">
        <v>12</v>
      </c>
      <c r="C175" s="23" t="s">
        <v>105</v>
      </c>
      <c r="D175" s="23">
        <f t="shared" si="17"/>
        <v>0.75</v>
      </c>
      <c r="E175" s="98">
        <v>2.59</v>
      </c>
      <c r="F175" s="79">
        <v>434.9</v>
      </c>
      <c r="G175" s="24">
        <f>9-5</f>
        <v>4</v>
      </c>
      <c r="H175" s="106">
        <f t="shared" si="18"/>
        <v>1304.7</v>
      </c>
      <c r="I175" s="13"/>
    </row>
    <row r="176" spans="1:11" ht="15.75" x14ac:dyDescent="0.25">
      <c r="A176" s="29"/>
      <c r="B176" s="22" t="s">
        <v>14</v>
      </c>
      <c r="C176" s="23" t="s">
        <v>105</v>
      </c>
      <c r="D176" s="23">
        <f t="shared" si="17"/>
        <v>0.75</v>
      </c>
      <c r="E176" s="98">
        <v>2.59</v>
      </c>
      <c r="F176" s="79">
        <v>218.87</v>
      </c>
      <c r="G176" s="24">
        <f t="shared" ref="G176:G179" si="19">9-5</f>
        <v>4</v>
      </c>
      <c r="H176" s="106">
        <f t="shared" si="18"/>
        <v>656.61</v>
      </c>
    </row>
    <row r="177" spans="1:9" ht="15.75" x14ac:dyDescent="0.25">
      <c r="A177" s="29"/>
      <c r="B177" s="22" t="s">
        <v>16</v>
      </c>
      <c r="C177" s="23" t="s">
        <v>105</v>
      </c>
      <c r="D177" s="23">
        <f t="shared" si="17"/>
        <v>0.75</v>
      </c>
      <c r="E177" s="98">
        <v>2.59</v>
      </c>
      <c r="F177" s="79">
        <v>327.62</v>
      </c>
      <c r="G177" s="24">
        <f t="shared" si="19"/>
        <v>4</v>
      </c>
      <c r="H177" s="106">
        <f t="shared" si="18"/>
        <v>982.86</v>
      </c>
    </row>
    <row r="178" spans="1:9" ht="15.75" x14ac:dyDescent="0.25">
      <c r="A178" s="29"/>
      <c r="B178" s="22" t="s">
        <v>19</v>
      </c>
      <c r="C178" s="23" t="s">
        <v>105</v>
      </c>
      <c r="D178" s="23">
        <f t="shared" si="17"/>
        <v>0.75</v>
      </c>
      <c r="E178" s="98">
        <v>2.59</v>
      </c>
      <c r="F178" s="79">
        <v>301.04000000000002</v>
      </c>
      <c r="G178" s="24">
        <f t="shared" si="19"/>
        <v>4</v>
      </c>
      <c r="H178" s="106">
        <f t="shared" si="18"/>
        <v>903.12</v>
      </c>
    </row>
    <row r="179" spans="1:9" ht="15.75" x14ac:dyDescent="0.25">
      <c r="A179" s="29"/>
      <c r="B179" s="22" t="s">
        <v>20</v>
      </c>
      <c r="C179" s="23" t="s">
        <v>105</v>
      </c>
      <c r="D179" s="23">
        <f t="shared" si="17"/>
        <v>0.75</v>
      </c>
      <c r="E179" s="98">
        <v>2.59</v>
      </c>
      <c r="F179" s="79">
        <v>72.3</v>
      </c>
      <c r="G179" s="24">
        <f t="shared" si="19"/>
        <v>4</v>
      </c>
      <c r="H179" s="106">
        <f t="shared" si="18"/>
        <v>216.9</v>
      </c>
    </row>
    <row r="180" spans="1:9" ht="15.75" x14ac:dyDescent="0.25">
      <c r="A180" s="29"/>
      <c r="B180" s="22" t="s">
        <v>7</v>
      </c>
      <c r="C180" s="23" t="s">
        <v>105</v>
      </c>
      <c r="D180" s="23"/>
      <c r="E180" s="98"/>
      <c r="F180" s="79">
        <f>SUM(F175:F179)</f>
        <v>1354.73</v>
      </c>
      <c r="G180" s="24"/>
      <c r="H180" s="106"/>
    </row>
    <row r="181" spans="1:9" ht="25.5" x14ac:dyDescent="0.25">
      <c r="A181" s="29"/>
      <c r="B181" s="19" t="s">
        <v>77</v>
      </c>
      <c r="C181" s="20" t="s">
        <v>104</v>
      </c>
      <c r="D181" s="108">
        <f t="shared" si="17"/>
        <v>0.03</v>
      </c>
      <c r="E181" s="27">
        <v>0.11</v>
      </c>
      <c r="F181" s="78">
        <v>1354.73</v>
      </c>
      <c r="G181" s="21">
        <f>13-8</f>
        <v>5</v>
      </c>
      <c r="H181" s="78">
        <f>ROUND((D181*F181*G181),2)</f>
        <v>203.21</v>
      </c>
      <c r="I181" s="13"/>
    </row>
    <row r="182" spans="1:9" ht="15.75" x14ac:dyDescent="0.25">
      <c r="A182" s="29">
        <v>2</v>
      </c>
      <c r="B182" s="19" t="s">
        <v>78</v>
      </c>
      <c r="C182" s="20" t="s">
        <v>104</v>
      </c>
      <c r="D182" s="108">
        <f t="shared" si="17"/>
        <v>0.02</v>
      </c>
      <c r="E182" s="27">
        <v>0.08</v>
      </c>
      <c r="F182" s="78">
        <v>13.3</v>
      </c>
      <c r="G182" s="21">
        <f>9-5</f>
        <v>4</v>
      </c>
      <c r="H182" s="78">
        <f>ROUND((D182*F182*G182),2)</f>
        <v>1.06</v>
      </c>
    </row>
    <row r="183" spans="1:9" ht="15.75" x14ac:dyDescent="0.25">
      <c r="A183" s="29"/>
      <c r="B183" s="22" t="s">
        <v>12</v>
      </c>
      <c r="C183" s="23" t="s">
        <v>105</v>
      </c>
      <c r="D183" s="23">
        <f t="shared" si="17"/>
        <v>0.02</v>
      </c>
      <c r="E183" s="98">
        <v>0.08</v>
      </c>
      <c r="F183" s="79">
        <v>0</v>
      </c>
      <c r="G183" s="24">
        <v>0</v>
      </c>
      <c r="H183" s="106">
        <f t="shared" si="18"/>
        <v>0</v>
      </c>
    </row>
    <row r="184" spans="1:9" ht="15.75" x14ac:dyDescent="0.25">
      <c r="A184" s="29"/>
      <c r="B184" s="22" t="s">
        <v>14</v>
      </c>
      <c r="C184" s="23" t="s">
        <v>105</v>
      </c>
      <c r="D184" s="23">
        <f t="shared" si="17"/>
        <v>0.02</v>
      </c>
      <c r="E184" s="98">
        <v>0.08</v>
      </c>
      <c r="F184" s="79">
        <v>0</v>
      </c>
      <c r="G184" s="24">
        <v>0</v>
      </c>
      <c r="H184" s="106">
        <f t="shared" si="18"/>
        <v>0</v>
      </c>
    </row>
    <row r="185" spans="1:9" ht="15.75" x14ac:dyDescent="0.25">
      <c r="A185" s="29"/>
      <c r="B185" s="22" t="s">
        <v>16</v>
      </c>
      <c r="C185" s="23" t="s">
        <v>105</v>
      </c>
      <c r="D185" s="23">
        <f t="shared" si="17"/>
        <v>0.02</v>
      </c>
      <c r="E185" s="98">
        <v>0.08</v>
      </c>
      <c r="F185" s="79">
        <v>11.66</v>
      </c>
      <c r="G185" s="24">
        <f>9-5</f>
        <v>4</v>
      </c>
      <c r="H185" s="106">
        <f t="shared" si="18"/>
        <v>0.93</v>
      </c>
    </row>
    <row r="186" spans="1:9" ht="15.75" x14ac:dyDescent="0.25">
      <c r="A186" s="29"/>
      <c r="B186" s="22" t="s">
        <v>19</v>
      </c>
      <c r="C186" s="23" t="s">
        <v>105</v>
      </c>
      <c r="D186" s="23">
        <f t="shared" si="17"/>
        <v>0.02</v>
      </c>
      <c r="E186" s="98">
        <v>0.08</v>
      </c>
      <c r="F186" s="79">
        <v>1.64</v>
      </c>
      <c r="G186" s="24">
        <f>9-5</f>
        <v>4</v>
      </c>
      <c r="H186" s="106">
        <f t="shared" si="18"/>
        <v>0.13</v>
      </c>
    </row>
    <row r="187" spans="1:9" ht="15.75" x14ac:dyDescent="0.25">
      <c r="A187" s="29"/>
      <c r="B187" s="22" t="s">
        <v>20</v>
      </c>
      <c r="C187" s="23" t="s">
        <v>105</v>
      </c>
      <c r="D187" s="23">
        <f t="shared" si="17"/>
        <v>0.02</v>
      </c>
      <c r="E187" s="98">
        <v>0.08</v>
      </c>
      <c r="F187" s="79">
        <v>0</v>
      </c>
      <c r="G187" s="24">
        <v>0</v>
      </c>
      <c r="H187" s="106">
        <f t="shared" si="18"/>
        <v>0</v>
      </c>
    </row>
    <row r="188" spans="1:9" ht="15.75" x14ac:dyDescent="0.25">
      <c r="A188" s="29"/>
      <c r="B188" s="22" t="s">
        <v>7</v>
      </c>
      <c r="C188" s="23" t="s">
        <v>105</v>
      </c>
      <c r="D188" s="23"/>
      <c r="E188" s="98"/>
      <c r="F188" s="79">
        <f>SUM(F183:F187)</f>
        <v>13.3</v>
      </c>
      <c r="G188" s="24"/>
      <c r="H188" s="106"/>
    </row>
    <row r="189" spans="1:9" ht="25.5" x14ac:dyDescent="0.25">
      <c r="A189" s="29"/>
      <c r="B189" s="19" t="s">
        <v>79</v>
      </c>
      <c r="C189" s="20" t="s">
        <v>104</v>
      </c>
      <c r="D189" s="108">
        <f t="shared" si="17"/>
        <v>0.03</v>
      </c>
      <c r="E189" s="27">
        <v>0.11</v>
      </c>
      <c r="F189" s="78">
        <v>13.3</v>
      </c>
      <c r="G189" s="102">
        <v>6</v>
      </c>
      <c r="H189" s="82">
        <f>ROUND((D189*F189*G189),2)</f>
        <v>2.39</v>
      </c>
    </row>
    <row r="190" spans="1:9" ht="25.5" x14ac:dyDescent="0.25">
      <c r="A190" s="29">
        <v>3</v>
      </c>
      <c r="B190" s="19" t="s">
        <v>134</v>
      </c>
      <c r="C190" s="20" t="s">
        <v>104</v>
      </c>
      <c r="D190" s="108">
        <f t="shared" si="17"/>
        <v>0.54</v>
      </c>
      <c r="E190" s="27">
        <v>1.86</v>
      </c>
      <c r="F190" s="78">
        <f>SUM(F191:F195)</f>
        <v>4130.29</v>
      </c>
      <c r="G190" s="133">
        <v>2</v>
      </c>
      <c r="H190" s="82">
        <f>ROUND((D190*F190*G190),2)</f>
        <v>4460.71</v>
      </c>
      <c r="I190" s="13"/>
    </row>
    <row r="191" spans="1:9" ht="15.75" x14ac:dyDescent="0.25">
      <c r="A191" s="29"/>
      <c r="B191" s="22" t="s">
        <v>12</v>
      </c>
      <c r="C191" s="23" t="s">
        <v>105</v>
      </c>
      <c r="D191" s="23">
        <f t="shared" si="17"/>
        <v>0.54</v>
      </c>
      <c r="E191" s="98">
        <v>1.86</v>
      </c>
      <c r="F191" s="79">
        <v>1237.06</v>
      </c>
      <c r="G191" s="141">
        <v>2</v>
      </c>
      <c r="H191" s="93">
        <f t="shared" si="18"/>
        <v>1336.02</v>
      </c>
      <c r="I191" s="13"/>
    </row>
    <row r="192" spans="1:9" ht="15.75" x14ac:dyDescent="0.25">
      <c r="A192" s="29"/>
      <c r="B192" s="22" t="s">
        <v>14</v>
      </c>
      <c r="C192" s="23" t="s">
        <v>105</v>
      </c>
      <c r="D192" s="23">
        <f t="shared" si="17"/>
        <v>0.54</v>
      </c>
      <c r="E192" s="98">
        <v>1.86</v>
      </c>
      <c r="F192" s="79">
        <v>1872.02</v>
      </c>
      <c r="G192" s="141">
        <v>2</v>
      </c>
      <c r="H192" s="93">
        <f t="shared" si="18"/>
        <v>2021.78</v>
      </c>
      <c r="I192" s="13"/>
    </row>
    <row r="193" spans="1:9" ht="15.75" x14ac:dyDescent="0.25">
      <c r="A193" s="29"/>
      <c r="B193" s="22" t="s">
        <v>16</v>
      </c>
      <c r="C193" s="23" t="s">
        <v>105</v>
      </c>
      <c r="D193" s="23">
        <f t="shared" si="17"/>
        <v>0.54</v>
      </c>
      <c r="E193" s="98">
        <v>1.86</v>
      </c>
      <c r="F193" s="79">
        <v>579.39</v>
      </c>
      <c r="G193" s="141">
        <v>2</v>
      </c>
      <c r="H193" s="93">
        <f t="shared" si="18"/>
        <v>625.74</v>
      </c>
    </row>
    <row r="194" spans="1:9" ht="15.75" x14ac:dyDescent="0.25">
      <c r="A194" s="29"/>
      <c r="B194" s="22" t="s">
        <v>19</v>
      </c>
      <c r="C194" s="23" t="s">
        <v>105</v>
      </c>
      <c r="D194" s="23">
        <f t="shared" si="17"/>
        <v>0.54</v>
      </c>
      <c r="E194" s="98">
        <v>1.86</v>
      </c>
      <c r="F194" s="79">
        <v>383.4</v>
      </c>
      <c r="G194" s="141">
        <v>2</v>
      </c>
      <c r="H194" s="93">
        <f t="shared" si="18"/>
        <v>414.07</v>
      </c>
    </row>
    <row r="195" spans="1:9" ht="15.75" x14ac:dyDescent="0.25">
      <c r="A195" s="29"/>
      <c r="B195" s="22" t="s">
        <v>20</v>
      </c>
      <c r="C195" s="23" t="s">
        <v>105</v>
      </c>
      <c r="D195" s="23">
        <f t="shared" si="17"/>
        <v>0.54</v>
      </c>
      <c r="E195" s="98">
        <v>1.86</v>
      </c>
      <c r="F195" s="79">
        <v>58.42</v>
      </c>
      <c r="G195" s="141">
        <v>2</v>
      </c>
      <c r="H195" s="93">
        <f t="shared" si="18"/>
        <v>63.09</v>
      </c>
    </row>
    <row r="196" spans="1:9" ht="15.75" x14ac:dyDescent="0.25">
      <c r="A196" s="29"/>
      <c r="B196" s="22" t="s">
        <v>7</v>
      </c>
      <c r="C196" s="23" t="s">
        <v>105</v>
      </c>
      <c r="D196" s="23"/>
      <c r="E196" s="98"/>
      <c r="F196" s="79">
        <f>SUM(F191:F195)</f>
        <v>4130.29</v>
      </c>
      <c r="G196" s="99"/>
      <c r="H196" s="93"/>
      <c r="I196" s="107"/>
    </row>
    <row r="197" spans="1:9" ht="25.5" x14ac:dyDescent="0.25">
      <c r="A197" s="29">
        <v>4</v>
      </c>
      <c r="B197" s="19" t="s">
        <v>80</v>
      </c>
      <c r="C197" s="20" t="s">
        <v>104</v>
      </c>
      <c r="D197" s="108">
        <f t="shared" si="17"/>
        <v>0.54</v>
      </c>
      <c r="E197" s="27">
        <v>1.86</v>
      </c>
      <c r="F197" s="78">
        <v>2462.92</v>
      </c>
      <c r="G197" s="133">
        <v>2</v>
      </c>
      <c r="H197" s="82">
        <f>ROUND((D197*F197*G197),2)</f>
        <v>2659.95</v>
      </c>
      <c r="I197" s="13"/>
    </row>
    <row r="198" spans="1:9" ht="15.75" x14ac:dyDescent="0.25">
      <c r="A198" s="29"/>
      <c r="B198" s="22" t="s">
        <v>12</v>
      </c>
      <c r="C198" s="23" t="s">
        <v>105</v>
      </c>
      <c r="D198" s="23">
        <f t="shared" si="17"/>
        <v>0.54</v>
      </c>
      <c r="E198" s="98">
        <v>1.86</v>
      </c>
      <c r="F198" s="79">
        <v>954.7</v>
      </c>
      <c r="G198" s="141">
        <v>2</v>
      </c>
      <c r="H198" s="93">
        <f t="shared" si="18"/>
        <v>1031.08</v>
      </c>
    </row>
    <row r="199" spans="1:9" ht="15.75" x14ac:dyDescent="0.25">
      <c r="A199" s="29"/>
      <c r="B199" s="22" t="s">
        <v>14</v>
      </c>
      <c r="C199" s="23" t="s">
        <v>105</v>
      </c>
      <c r="D199" s="23">
        <f t="shared" si="17"/>
        <v>0.54</v>
      </c>
      <c r="E199" s="98">
        <v>1.86</v>
      </c>
      <c r="F199" s="79">
        <v>21.49</v>
      </c>
      <c r="G199" s="141">
        <v>2</v>
      </c>
      <c r="H199" s="93">
        <f t="shared" si="18"/>
        <v>23.21</v>
      </c>
    </row>
    <row r="200" spans="1:9" ht="15.75" x14ac:dyDescent="0.25">
      <c r="A200" s="29"/>
      <c r="B200" s="22" t="s">
        <v>16</v>
      </c>
      <c r="C200" s="23" t="s">
        <v>105</v>
      </c>
      <c r="D200" s="23">
        <f t="shared" si="17"/>
        <v>0.54</v>
      </c>
      <c r="E200" s="98">
        <v>1.86</v>
      </c>
      <c r="F200" s="79">
        <v>1007.1</v>
      </c>
      <c r="G200" s="141">
        <v>2</v>
      </c>
      <c r="H200" s="93">
        <f t="shared" si="18"/>
        <v>1087.67</v>
      </c>
    </row>
    <row r="201" spans="1:9" ht="15.75" x14ac:dyDescent="0.25">
      <c r="A201" s="29"/>
      <c r="B201" s="22" t="s">
        <v>19</v>
      </c>
      <c r="C201" s="23" t="s">
        <v>105</v>
      </c>
      <c r="D201" s="23">
        <f t="shared" si="17"/>
        <v>0.54</v>
      </c>
      <c r="E201" s="98">
        <v>1.86</v>
      </c>
      <c r="F201" s="79">
        <v>0</v>
      </c>
      <c r="G201" s="141">
        <v>2</v>
      </c>
      <c r="H201" s="93">
        <f t="shared" si="18"/>
        <v>0</v>
      </c>
    </row>
    <row r="202" spans="1:9" ht="15.75" x14ac:dyDescent="0.25">
      <c r="A202" s="29"/>
      <c r="B202" s="22" t="s">
        <v>20</v>
      </c>
      <c r="C202" s="23" t="s">
        <v>105</v>
      </c>
      <c r="D202" s="23">
        <f t="shared" si="17"/>
        <v>0.54</v>
      </c>
      <c r="E202" s="98">
        <v>1.86</v>
      </c>
      <c r="F202" s="79">
        <v>479.63</v>
      </c>
      <c r="G202" s="141">
        <v>2</v>
      </c>
      <c r="H202" s="93">
        <f t="shared" si="18"/>
        <v>518</v>
      </c>
    </row>
    <row r="203" spans="1:9" ht="15.75" x14ac:dyDescent="0.25">
      <c r="A203" s="29"/>
      <c r="B203" s="22" t="s">
        <v>7</v>
      </c>
      <c r="C203" s="23" t="s">
        <v>105</v>
      </c>
      <c r="D203" s="23"/>
      <c r="E203" s="98"/>
      <c r="F203" s="79">
        <f>SUM(F198:F202)</f>
        <v>2462.92</v>
      </c>
      <c r="G203" s="99"/>
      <c r="H203" s="93"/>
    </row>
    <row r="204" spans="1:9" ht="25.5" x14ac:dyDescent="0.25">
      <c r="A204" s="29">
        <v>5</v>
      </c>
      <c r="B204" s="19" t="s">
        <v>81</v>
      </c>
      <c r="C204" s="20" t="s">
        <v>104</v>
      </c>
      <c r="D204" s="108">
        <f t="shared" si="17"/>
        <v>0.54</v>
      </c>
      <c r="E204" s="27">
        <v>1.86</v>
      </c>
      <c r="F204" s="78">
        <v>1333.04</v>
      </c>
      <c r="G204" s="133">
        <v>2</v>
      </c>
      <c r="H204" s="82">
        <f>ROUND((D204*F204*G204),2)</f>
        <v>1439.68</v>
      </c>
      <c r="I204" s="13"/>
    </row>
    <row r="205" spans="1:9" ht="15.75" x14ac:dyDescent="0.25">
      <c r="A205" s="29"/>
      <c r="B205" s="22" t="s">
        <v>12</v>
      </c>
      <c r="C205" s="23" t="s">
        <v>105</v>
      </c>
      <c r="D205" s="23">
        <f t="shared" si="17"/>
        <v>0.54</v>
      </c>
      <c r="E205" s="98">
        <v>1.86</v>
      </c>
      <c r="F205" s="79">
        <v>226.52</v>
      </c>
      <c r="G205" s="141">
        <v>2</v>
      </c>
      <c r="H205" s="93">
        <f t="shared" si="18"/>
        <v>244.64</v>
      </c>
    </row>
    <row r="206" spans="1:9" ht="15.75" x14ac:dyDescent="0.25">
      <c r="A206" s="29"/>
      <c r="B206" s="22" t="s">
        <v>14</v>
      </c>
      <c r="C206" s="23" t="s">
        <v>105</v>
      </c>
      <c r="D206" s="23">
        <f t="shared" si="17"/>
        <v>0.54</v>
      </c>
      <c r="E206" s="98">
        <v>1.86</v>
      </c>
      <c r="F206" s="79">
        <v>1059.93</v>
      </c>
      <c r="G206" s="141">
        <v>2</v>
      </c>
      <c r="H206" s="93">
        <f t="shared" si="18"/>
        <v>1144.72</v>
      </c>
    </row>
    <row r="207" spans="1:9" ht="15.75" x14ac:dyDescent="0.25">
      <c r="A207" s="29"/>
      <c r="B207" s="22" t="s">
        <v>16</v>
      </c>
      <c r="C207" s="23" t="s">
        <v>105</v>
      </c>
      <c r="D207" s="23">
        <f t="shared" si="17"/>
        <v>0.54</v>
      </c>
      <c r="E207" s="98">
        <v>1.86</v>
      </c>
      <c r="F207" s="79">
        <v>40.17</v>
      </c>
      <c r="G207" s="141">
        <v>2</v>
      </c>
      <c r="H207" s="93">
        <f t="shared" si="18"/>
        <v>43.38</v>
      </c>
    </row>
    <row r="208" spans="1:9" ht="15.75" x14ac:dyDescent="0.25">
      <c r="A208" s="29"/>
      <c r="B208" s="22" t="s">
        <v>19</v>
      </c>
      <c r="C208" s="23" t="s">
        <v>105</v>
      </c>
      <c r="D208" s="23">
        <f t="shared" si="17"/>
        <v>0.54</v>
      </c>
      <c r="E208" s="98">
        <v>1.86</v>
      </c>
      <c r="F208" s="79">
        <v>6.42</v>
      </c>
      <c r="G208" s="141">
        <v>2</v>
      </c>
      <c r="H208" s="93">
        <f t="shared" si="18"/>
        <v>6.93</v>
      </c>
    </row>
    <row r="209" spans="1:9" ht="15.75" x14ac:dyDescent="0.25">
      <c r="A209" s="29"/>
      <c r="B209" s="22" t="s">
        <v>20</v>
      </c>
      <c r="C209" s="23" t="s">
        <v>105</v>
      </c>
      <c r="D209" s="23">
        <f t="shared" si="17"/>
        <v>0.54</v>
      </c>
      <c r="E209" s="98">
        <v>1.86</v>
      </c>
      <c r="F209" s="79">
        <v>0</v>
      </c>
      <c r="G209" s="141">
        <v>2</v>
      </c>
      <c r="H209" s="93">
        <f t="shared" si="18"/>
        <v>0</v>
      </c>
    </row>
    <row r="210" spans="1:9" ht="15.75" x14ac:dyDescent="0.25">
      <c r="A210" s="29"/>
      <c r="B210" s="22" t="s">
        <v>7</v>
      </c>
      <c r="C210" s="23" t="s">
        <v>105</v>
      </c>
      <c r="D210" s="23"/>
      <c r="E210" s="98"/>
      <c r="F210" s="79">
        <f>SUM(F205:F209)</f>
        <v>1333.0400000000002</v>
      </c>
      <c r="G210" s="99"/>
      <c r="H210" s="93"/>
    </row>
    <row r="211" spans="1:9" ht="25.5" x14ac:dyDescent="0.25">
      <c r="A211" s="29"/>
      <c r="B211" s="19" t="s">
        <v>82</v>
      </c>
      <c r="C211" s="20" t="s">
        <v>104</v>
      </c>
      <c r="D211" s="108">
        <f t="shared" si="17"/>
        <v>0.03</v>
      </c>
      <c r="E211" s="27">
        <v>0.11</v>
      </c>
      <c r="F211" s="78">
        <f>F204+F197+F190</f>
        <v>7926.25</v>
      </c>
      <c r="G211" s="102">
        <v>6</v>
      </c>
      <c r="H211" s="82">
        <f>ROUND((D211*F211*G211),2)</f>
        <v>1426.73</v>
      </c>
      <c r="I211" s="13"/>
    </row>
    <row r="212" spans="1:9" ht="25.5" x14ac:dyDescent="0.25">
      <c r="A212" s="135">
        <v>6</v>
      </c>
      <c r="B212" s="19" t="s">
        <v>83</v>
      </c>
      <c r="C212" s="20" t="s">
        <v>104</v>
      </c>
      <c r="D212" s="108">
        <f t="shared" si="17"/>
        <v>0.72</v>
      </c>
      <c r="E212" s="28">
        <v>2.48</v>
      </c>
      <c r="F212" s="78">
        <v>218.21</v>
      </c>
      <c r="G212" s="133">
        <v>2</v>
      </c>
      <c r="H212" s="82">
        <f>ROUND((D212*F212*G212),2)</f>
        <v>314.22000000000003</v>
      </c>
      <c r="I212" s="13"/>
    </row>
    <row r="213" spans="1:9" ht="15.75" x14ac:dyDescent="0.25">
      <c r="A213" s="40"/>
      <c r="B213" s="22" t="s">
        <v>12</v>
      </c>
      <c r="C213" s="23" t="s">
        <v>105</v>
      </c>
      <c r="D213" s="23">
        <f t="shared" si="17"/>
        <v>0.72</v>
      </c>
      <c r="E213" s="94">
        <v>2.48</v>
      </c>
      <c r="F213" s="79">
        <v>34.369999999999997</v>
      </c>
      <c r="G213" s="141">
        <v>2</v>
      </c>
      <c r="H213" s="93">
        <f t="shared" si="18"/>
        <v>49.49</v>
      </c>
    </row>
    <row r="214" spans="1:9" ht="15.75" x14ac:dyDescent="0.25">
      <c r="A214" s="40"/>
      <c r="B214" s="22" t="s">
        <v>14</v>
      </c>
      <c r="C214" s="23" t="s">
        <v>105</v>
      </c>
      <c r="D214" s="23">
        <f t="shared" si="17"/>
        <v>0.72</v>
      </c>
      <c r="E214" s="94">
        <v>2.48</v>
      </c>
      <c r="F214" s="79">
        <v>23.64</v>
      </c>
      <c r="G214" s="141">
        <v>2</v>
      </c>
      <c r="H214" s="93">
        <f t="shared" si="18"/>
        <v>34.04</v>
      </c>
    </row>
    <row r="215" spans="1:9" ht="15.75" x14ac:dyDescent="0.25">
      <c r="A215" s="40"/>
      <c r="B215" s="22" t="s">
        <v>16</v>
      </c>
      <c r="C215" s="23" t="s">
        <v>105</v>
      </c>
      <c r="D215" s="23">
        <f t="shared" si="17"/>
        <v>0.72</v>
      </c>
      <c r="E215" s="94">
        <v>2.48</v>
      </c>
      <c r="F215" s="79">
        <v>113.72</v>
      </c>
      <c r="G215" s="141">
        <v>2</v>
      </c>
      <c r="H215" s="93">
        <f t="shared" si="18"/>
        <v>163.76</v>
      </c>
    </row>
    <row r="216" spans="1:9" ht="15.75" x14ac:dyDescent="0.25">
      <c r="A216" s="40"/>
      <c r="B216" s="22" t="s">
        <v>19</v>
      </c>
      <c r="C216" s="23" t="s">
        <v>105</v>
      </c>
      <c r="D216" s="23">
        <f t="shared" si="17"/>
        <v>0.72</v>
      </c>
      <c r="E216" s="94">
        <v>2.48</v>
      </c>
      <c r="F216" s="79">
        <v>44.61</v>
      </c>
      <c r="G216" s="141">
        <v>2</v>
      </c>
      <c r="H216" s="93">
        <f t="shared" si="18"/>
        <v>64.239999999999995</v>
      </c>
    </row>
    <row r="217" spans="1:9" ht="15.75" x14ac:dyDescent="0.25">
      <c r="A217" s="40"/>
      <c r="B217" s="22" t="s">
        <v>20</v>
      </c>
      <c r="C217" s="23" t="s">
        <v>105</v>
      </c>
      <c r="D217" s="23">
        <f t="shared" si="17"/>
        <v>0.72</v>
      </c>
      <c r="E217" s="94">
        <v>2.48</v>
      </c>
      <c r="F217" s="79">
        <v>1.87</v>
      </c>
      <c r="G217" s="141">
        <v>2</v>
      </c>
      <c r="H217" s="93">
        <f t="shared" si="18"/>
        <v>2.69</v>
      </c>
    </row>
    <row r="218" spans="1:9" ht="15.75" x14ac:dyDescent="0.25">
      <c r="A218" s="29"/>
      <c r="B218" s="22" t="s">
        <v>7</v>
      </c>
      <c r="C218" s="23" t="s">
        <v>105</v>
      </c>
      <c r="D218" s="23"/>
      <c r="E218" s="94"/>
      <c r="F218" s="79">
        <f>SUM(F213:F217)</f>
        <v>218.20999999999998</v>
      </c>
      <c r="G218" s="99"/>
      <c r="H218" s="93"/>
    </row>
    <row r="219" spans="1:9" ht="38.25" x14ac:dyDescent="0.25">
      <c r="A219" s="29"/>
      <c r="B219" s="19" t="s">
        <v>84</v>
      </c>
      <c r="C219" s="20" t="s">
        <v>104</v>
      </c>
      <c r="D219" s="108">
        <f t="shared" si="17"/>
        <v>0.03</v>
      </c>
      <c r="E219" s="27">
        <v>0.11</v>
      </c>
      <c r="F219" s="78">
        <v>218.21</v>
      </c>
      <c r="G219" s="102">
        <v>6</v>
      </c>
      <c r="H219" s="82">
        <f>ROUND((D219*F219*G219),2)</f>
        <v>39.28</v>
      </c>
    </row>
    <row r="220" spans="1:9" ht="25.5" x14ac:dyDescent="0.25">
      <c r="A220" s="29">
        <v>7</v>
      </c>
      <c r="B220" s="19" t="s">
        <v>85</v>
      </c>
      <c r="C220" s="20" t="s">
        <v>34</v>
      </c>
      <c r="D220" s="108">
        <f t="shared" si="17"/>
        <v>0.02</v>
      </c>
      <c r="E220" s="27">
        <v>0.08</v>
      </c>
      <c r="F220" s="78">
        <v>522.38</v>
      </c>
      <c r="G220" s="102">
        <v>2</v>
      </c>
      <c r="H220" s="82">
        <f>ROUND((D220*F220*G220),2)</f>
        <v>20.9</v>
      </c>
    </row>
    <row r="221" spans="1:9" x14ac:dyDescent="0.25">
      <c r="A221" s="29"/>
      <c r="B221" s="19" t="s">
        <v>86</v>
      </c>
      <c r="C221" s="20" t="s">
        <v>56</v>
      </c>
      <c r="D221" s="108">
        <f t="shared" si="17"/>
        <v>31.9</v>
      </c>
      <c r="E221" s="27">
        <v>110.14</v>
      </c>
      <c r="F221" s="110">
        <v>5</v>
      </c>
      <c r="G221" s="21">
        <v>0</v>
      </c>
      <c r="H221" s="78">
        <f>ROUND((D221*F221*G221),2)*0.2</f>
        <v>0</v>
      </c>
      <c r="I221" s="139"/>
    </row>
    <row r="222" spans="1:9" x14ac:dyDescent="0.25">
      <c r="A222" s="29"/>
      <c r="B222" s="19" t="s">
        <v>87</v>
      </c>
      <c r="C222" s="20" t="s">
        <v>65</v>
      </c>
      <c r="D222" s="108">
        <f t="shared" si="17"/>
        <v>22.33</v>
      </c>
      <c r="E222" s="27">
        <v>77.099999999999994</v>
      </c>
      <c r="F222" s="78">
        <v>0</v>
      </c>
      <c r="G222" s="21">
        <v>0</v>
      </c>
      <c r="H222" s="78">
        <f t="shared" si="18"/>
        <v>0</v>
      </c>
    </row>
    <row r="223" spans="1:9" x14ac:dyDescent="0.25">
      <c r="A223" s="29"/>
      <c r="B223" s="19" t="s">
        <v>88</v>
      </c>
      <c r="C223" s="20" t="s">
        <v>56</v>
      </c>
      <c r="D223" s="108">
        <f t="shared" si="17"/>
        <v>6.38</v>
      </c>
      <c r="E223" s="27">
        <v>22.03</v>
      </c>
      <c r="F223" s="78">
        <v>0</v>
      </c>
      <c r="G223" s="21">
        <v>0</v>
      </c>
      <c r="H223" s="78">
        <f t="shared" si="18"/>
        <v>0</v>
      </c>
    </row>
    <row r="224" spans="1:9" ht="25.5" x14ac:dyDescent="0.25">
      <c r="A224" s="29">
        <v>8</v>
      </c>
      <c r="B224" s="19" t="s">
        <v>89</v>
      </c>
      <c r="C224" s="20" t="s">
        <v>34</v>
      </c>
      <c r="D224" s="108">
        <f t="shared" si="17"/>
        <v>1.67</v>
      </c>
      <c r="E224" s="27">
        <v>5.75</v>
      </c>
      <c r="F224" s="78">
        <v>10</v>
      </c>
      <c r="G224" s="21">
        <f>5*0.4</f>
        <v>2</v>
      </c>
      <c r="H224" s="78">
        <f>ROUND((D224*F224*G224),2)</f>
        <v>33.4</v>
      </c>
    </row>
    <row r="225" spans="1:18" ht="15.75" x14ac:dyDescent="0.25">
      <c r="A225" s="29">
        <v>9</v>
      </c>
      <c r="B225" s="19" t="s">
        <v>90</v>
      </c>
      <c r="C225" s="20" t="s">
        <v>104</v>
      </c>
      <c r="D225" s="108">
        <f t="shared" si="17"/>
        <v>2.17</v>
      </c>
      <c r="E225" s="27">
        <v>7.48</v>
      </c>
      <c r="F225" s="78">
        <v>25.1</v>
      </c>
      <c r="G225" s="21">
        <f>9-5</f>
        <v>4</v>
      </c>
      <c r="H225" s="78">
        <f>ROUND((D225*F225*G225),2)</f>
        <v>217.87</v>
      </c>
    </row>
    <row r="226" spans="1:18" ht="15.75" x14ac:dyDescent="0.25">
      <c r="A226" s="29"/>
      <c r="B226" s="22" t="s">
        <v>12</v>
      </c>
      <c r="C226" s="23" t="s">
        <v>105</v>
      </c>
      <c r="D226" s="23">
        <f t="shared" si="17"/>
        <v>2.17</v>
      </c>
      <c r="E226" s="98">
        <v>7.48</v>
      </c>
      <c r="F226" s="79">
        <v>2.35</v>
      </c>
      <c r="G226" s="24">
        <f t="shared" ref="G226:G229" si="20">9-5</f>
        <v>4</v>
      </c>
      <c r="H226" s="106">
        <f t="shared" ref="H226:H236" si="21">ROUND((D226*F226*G226),2)</f>
        <v>20.399999999999999</v>
      </c>
    </row>
    <row r="227" spans="1:18" ht="15.75" x14ac:dyDescent="0.25">
      <c r="A227" s="29"/>
      <c r="B227" s="22" t="s">
        <v>14</v>
      </c>
      <c r="C227" s="23" t="s">
        <v>105</v>
      </c>
      <c r="D227" s="23">
        <f t="shared" ref="D227:D237" si="22">+ROUND(E227/$E$26,2)</f>
        <v>2.17</v>
      </c>
      <c r="E227" s="98">
        <v>7.48</v>
      </c>
      <c r="F227" s="79">
        <v>18.52</v>
      </c>
      <c r="G227" s="24">
        <f t="shared" si="20"/>
        <v>4</v>
      </c>
      <c r="H227" s="106">
        <f t="shared" si="21"/>
        <v>160.75</v>
      </c>
    </row>
    <row r="228" spans="1:18" ht="15.75" x14ac:dyDescent="0.25">
      <c r="A228" s="29"/>
      <c r="B228" s="22" t="s">
        <v>16</v>
      </c>
      <c r="C228" s="23" t="s">
        <v>105</v>
      </c>
      <c r="D228" s="23">
        <f t="shared" si="22"/>
        <v>2.17</v>
      </c>
      <c r="E228" s="98">
        <v>7.48</v>
      </c>
      <c r="F228" s="79">
        <v>4</v>
      </c>
      <c r="G228" s="24">
        <f t="shared" si="20"/>
        <v>4</v>
      </c>
      <c r="H228" s="106">
        <f t="shared" si="21"/>
        <v>34.72</v>
      </c>
    </row>
    <row r="229" spans="1:18" ht="15.75" x14ac:dyDescent="0.25">
      <c r="A229" s="29"/>
      <c r="B229" s="22" t="s">
        <v>19</v>
      </c>
      <c r="C229" s="23" t="s">
        <v>105</v>
      </c>
      <c r="D229" s="23">
        <f t="shared" si="22"/>
        <v>2.17</v>
      </c>
      <c r="E229" s="98">
        <v>7.48</v>
      </c>
      <c r="F229" s="79">
        <v>0.23</v>
      </c>
      <c r="G229" s="24">
        <f t="shared" si="20"/>
        <v>4</v>
      </c>
      <c r="H229" s="106">
        <f t="shared" si="21"/>
        <v>2</v>
      </c>
      <c r="I229" s="32"/>
    </row>
    <row r="230" spans="1:18" ht="15.75" x14ac:dyDescent="0.25">
      <c r="A230" s="29"/>
      <c r="B230" s="22" t="s">
        <v>7</v>
      </c>
      <c r="C230" s="23" t="s">
        <v>105</v>
      </c>
      <c r="D230" s="23"/>
      <c r="E230" s="98"/>
      <c r="F230" s="79">
        <f>SUM(F226:F229)</f>
        <v>25.1</v>
      </c>
      <c r="G230" s="24"/>
      <c r="H230" s="106"/>
      <c r="I230" s="39"/>
    </row>
    <row r="231" spans="1:18" ht="25.5" x14ac:dyDescent="0.25">
      <c r="A231" s="29"/>
      <c r="B231" s="19" t="s">
        <v>91</v>
      </c>
      <c r="C231" s="20" t="s">
        <v>104</v>
      </c>
      <c r="D231" s="108">
        <f t="shared" si="22"/>
        <v>0.03</v>
      </c>
      <c r="E231" s="27">
        <v>0.11</v>
      </c>
      <c r="F231" s="78">
        <v>25.1</v>
      </c>
      <c r="G231" s="102">
        <v>6</v>
      </c>
      <c r="H231" s="82">
        <f>ROUND((D231*F231*G231),2)</f>
        <v>4.5199999999999996</v>
      </c>
      <c r="I231" s="136"/>
      <c r="J231"/>
      <c r="K231"/>
      <c r="L231"/>
      <c r="M231"/>
      <c r="N231"/>
      <c r="O231"/>
      <c r="P231"/>
      <c r="Q231"/>
      <c r="R231"/>
    </row>
    <row r="232" spans="1:18" ht="25.5" x14ac:dyDescent="0.25">
      <c r="A232" s="29"/>
      <c r="B232" s="19" t="s">
        <v>92</v>
      </c>
      <c r="C232" s="20" t="s">
        <v>104</v>
      </c>
      <c r="D232" s="108">
        <f t="shared" si="22"/>
        <v>0.02</v>
      </c>
      <c r="E232" s="27">
        <v>0.08</v>
      </c>
      <c r="F232" s="78">
        <v>7375.88</v>
      </c>
      <c r="G232" s="21">
        <f>9-5</f>
        <v>4</v>
      </c>
      <c r="H232" s="78">
        <f>ROUND((D232*F232*G232),2)</f>
        <v>590.07000000000005</v>
      </c>
      <c r="I232" s="137"/>
      <c r="J232"/>
      <c r="K232"/>
      <c r="L232"/>
      <c r="M232"/>
      <c r="N232"/>
      <c r="O232"/>
      <c r="P232"/>
      <c r="Q232"/>
      <c r="R232"/>
    </row>
    <row r="233" spans="1:18" ht="25.5" x14ac:dyDescent="0.25">
      <c r="A233" s="29"/>
      <c r="B233" s="19" t="s">
        <v>163</v>
      </c>
      <c r="C233" s="20" t="s">
        <v>104</v>
      </c>
      <c r="D233" s="108">
        <f t="shared" si="22"/>
        <v>0.02</v>
      </c>
      <c r="E233" s="27">
        <v>0.08</v>
      </c>
      <c r="F233" s="82">
        <v>15.4</v>
      </c>
      <c r="G233" s="133">
        <v>1</v>
      </c>
      <c r="H233" s="82">
        <f>ROUND((D233*F233*G233),2)</f>
        <v>0.31</v>
      </c>
      <c r="I233" s="137"/>
      <c r="J233"/>
      <c r="K233"/>
      <c r="L233"/>
      <c r="M233"/>
      <c r="N233"/>
      <c r="O233"/>
      <c r="P233"/>
      <c r="Q233"/>
      <c r="R233"/>
    </row>
    <row r="234" spans="1:18" ht="15.75" x14ac:dyDescent="0.25">
      <c r="A234" s="29" t="s">
        <v>93</v>
      </c>
      <c r="B234" s="19" t="s">
        <v>96</v>
      </c>
      <c r="C234" s="103" t="s">
        <v>107</v>
      </c>
      <c r="D234" s="108">
        <f t="shared" si="22"/>
        <v>1.31</v>
      </c>
      <c r="E234" s="27">
        <v>4.54</v>
      </c>
      <c r="F234" s="78">
        <v>0</v>
      </c>
      <c r="G234" s="133">
        <v>0</v>
      </c>
      <c r="H234" s="78">
        <f>ROUND((D234*F234*G234),2)</f>
        <v>0</v>
      </c>
      <c r="I234"/>
      <c r="J234"/>
      <c r="K234"/>
      <c r="L234"/>
      <c r="M234"/>
      <c r="N234"/>
      <c r="O234"/>
      <c r="P234"/>
      <c r="Q234"/>
      <c r="R234"/>
    </row>
    <row r="235" spans="1:18" x14ac:dyDescent="0.25">
      <c r="A235" s="29">
        <v>1</v>
      </c>
      <c r="B235" s="123" t="s">
        <v>97</v>
      </c>
      <c r="C235" s="130" t="s">
        <v>69</v>
      </c>
      <c r="D235" s="125">
        <f t="shared" si="22"/>
        <v>2.82</v>
      </c>
      <c r="E235" s="126">
        <v>9.74</v>
      </c>
      <c r="F235" s="78">
        <v>0</v>
      </c>
      <c r="G235" s="131">
        <v>0</v>
      </c>
      <c r="H235" s="128">
        <f>ROUND((D235*F235*G235),2)</f>
        <v>0</v>
      </c>
      <c r="I235"/>
      <c r="J235"/>
      <c r="K235"/>
      <c r="L235"/>
      <c r="M235"/>
      <c r="N235"/>
      <c r="O235"/>
      <c r="P235"/>
      <c r="Q235"/>
      <c r="R235"/>
    </row>
    <row r="236" spans="1:18" x14ac:dyDescent="0.25">
      <c r="A236" s="29">
        <v>2</v>
      </c>
      <c r="B236" s="123" t="s">
        <v>102</v>
      </c>
      <c r="C236" s="130" t="s">
        <v>95</v>
      </c>
      <c r="D236" s="125">
        <f t="shared" si="22"/>
        <v>22.33</v>
      </c>
      <c r="E236" s="126">
        <v>77.099999999999994</v>
      </c>
      <c r="F236" s="110">
        <v>0</v>
      </c>
      <c r="G236" s="131">
        <v>0</v>
      </c>
      <c r="H236" s="128">
        <f t="shared" si="21"/>
        <v>0</v>
      </c>
      <c r="I236"/>
      <c r="J236"/>
      <c r="K236"/>
      <c r="L236"/>
      <c r="M236"/>
      <c r="N236"/>
      <c r="O236"/>
      <c r="P236"/>
      <c r="Q236"/>
      <c r="R236"/>
    </row>
    <row r="237" spans="1:18" ht="27.75" customHeight="1" x14ac:dyDescent="0.25">
      <c r="A237" s="29" t="s">
        <v>94</v>
      </c>
      <c r="B237" s="138" t="s">
        <v>103</v>
      </c>
      <c r="C237" s="28" t="s">
        <v>65</v>
      </c>
      <c r="D237" s="28">
        <f t="shared" si="22"/>
        <v>22.33</v>
      </c>
      <c r="E237" s="27">
        <v>77.099999999999994</v>
      </c>
      <c r="F237" s="101">
        <v>95</v>
      </c>
      <c r="G237" s="102">
        <v>0</v>
      </c>
      <c r="H237" s="82">
        <f>ROUND((D237*F237*G237),2)</f>
        <v>0</v>
      </c>
      <c r="I237" s="140"/>
      <c r="J237"/>
      <c r="K237"/>
      <c r="L237"/>
      <c r="M237"/>
      <c r="N237"/>
      <c r="O237"/>
      <c r="P237"/>
      <c r="Q237"/>
      <c r="R237"/>
    </row>
    <row r="238" spans="1:18" ht="14.25" customHeight="1" x14ac:dyDescent="0.25">
      <c r="A238" s="48" t="s">
        <v>166</v>
      </c>
      <c r="B238" s="58" t="s">
        <v>139</v>
      </c>
      <c r="C238" s="56"/>
      <c r="D238" s="56"/>
      <c r="E238" s="56"/>
      <c r="F238" s="81"/>
      <c r="G238" s="59"/>
      <c r="H238" s="81"/>
      <c r="I238" s="3"/>
    </row>
    <row r="239" spans="1:18" ht="16.5" hidden="1" customHeight="1" x14ac:dyDescent="0.25">
      <c r="A239" s="29">
        <v>1</v>
      </c>
      <c r="B239" s="22" t="s">
        <v>135</v>
      </c>
      <c r="C239" s="23" t="s">
        <v>56</v>
      </c>
      <c r="D239" s="23">
        <v>114.84</v>
      </c>
      <c r="E239" s="98">
        <v>379.8</v>
      </c>
      <c r="F239" s="93">
        <v>0</v>
      </c>
      <c r="G239" s="99">
        <v>0</v>
      </c>
      <c r="H239" s="93">
        <f>ROUND((E239*F239*G239/4),2)</f>
        <v>0</v>
      </c>
      <c r="I239" s="3"/>
    </row>
    <row r="240" spans="1:18" ht="18" hidden="1" customHeight="1" x14ac:dyDescent="0.25">
      <c r="A240" s="29">
        <v>2</v>
      </c>
      <c r="B240" s="22" t="s">
        <v>136</v>
      </c>
      <c r="C240" s="23" t="s">
        <v>137</v>
      </c>
      <c r="D240" s="23">
        <v>48.25</v>
      </c>
      <c r="E240" s="98">
        <v>159.58000000000001</v>
      </c>
      <c r="F240" s="93">
        <v>278.48</v>
      </c>
      <c r="G240" s="99">
        <v>0</v>
      </c>
      <c r="H240" s="93">
        <f>ROUND((D240*F240*G240),2)</f>
        <v>0</v>
      </c>
      <c r="I240" s="3"/>
    </row>
    <row r="241" spans="1:12" ht="18" hidden="1" customHeight="1" x14ac:dyDescent="0.25">
      <c r="A241" s="29">
        <v>3</v>
      </c>
      <c r="B241" s="22" t="s">
        <v>160</v>
      </c>
      <c r="C241" s="23" t="s">
        <v>56</v>
      </c>
      <c r="D241" s="23">
        <v>1.28</v>
      </c>
      <c r="E241" s="98">
        <v>4.22</v>
      </c>
      <c r="F241" s="100">
        <v>0</v>
      </c>
      <c r="G241" s="99">
        <v>0</v>
      </c>
      <c r="H241" s="93">
        <f t="shared" ref="H241:H245" si="23">ROUND((D241*F241*G241),2)</f>
        <v>0</v>
      </c>
      <c r="I241" s="3"/>
    </row>
    <row r="242" spans="1:12" ht="18" hidden="1" customHeight="1" x14ac:dyDescent="0.25">
      <c r="A242" s="29">
        <v>4</v>
      </c>
      <c r="B242" s="22" t="s">
        <v>138</v>
      </c>
      <c r="C242" s="23" t="s">
        <v>56</v>
      </c>
      <c r="D242" s="23">
        <v>0.8</v>
      </c>
      <c r="E242" s="98">
        <v>2.64</v>
      </c>
      <c r="F242" s="100">
        <v>19885</v>
      </c>
      <c r="G242" s="99">
        <v>0</v>
      </c>
      <c r="H242" s="93">
        <f t="shared" si="23"/>
        <v>0</v>
      </c>
      <c r="I242" s="3"/>
    </row>
    <row r="243" spans="1:12" ht="18" hidden="1" customHeight="1" x14ac:dyDescent="0.25">
      <c r="A243" s="29">
        <v>5</v>
      </c>
      <c r="B243" s="22" t="s">
        <v>161</v>
      </c>
      <c r="C243" s="23" t="s">
        <v>56</v>
      </c>
      <c r="D243" s="23">
        <v>0.32</v>
      </c>
      <c r="E243" s="98">
        <v>1.06</v>
      </c>
      <c r="F243" s="100">
        <f>7795+168</f>
        <v>7963</v>
      </c>
      <c r="G243" s="99">
        <v>0</v>
      </c>
      <c r="H243" s="93">
        <f t="shared" si="23"/>
        <v>0</v>
      </c>
      <c r="I243" s="3"/>
    </row>
    <row r="244" spans="1:12" ht="18" hidden="1" customHeight="1" x14ac:dyDescent="0.25">
      <c r="A244" s="29">
        <v>6</v>
      </c>
      <c r="B244" s="22" t="s">
        <v>139</v>
      </c>
      <c r="C244" s="23" t="s">
        <v>34</v>
      </c>
      <c r="D244" s="23">
        <v>121.15</v>
      </c>
      <c r="E244" s="98">
        <v>400.69</v>
      </c>
      <c r="F244" s="93">
        <v>0</v>
      </c>
      <c r="G244" s="99">
        <v>0</v>
      </c>
      <c r="H244" s="93">
        <f t="shared" si="23"/>
        <v>0</v>
      </c>
      <c r="I244" s="3"/>
    </row>
    <row r="245" spans="1:12" ht="18" hidden="1" customHeight="1" x14ac:dyDescent="0.25">
      <c r="A245" s="29">
        <v>7</v>
      </c>
      <c r="B245" s="22" t="s">
        <v>140</v>
      </c>
      <c r="C245" s="23" t="s">
        <v>56</v>
      </c>
      <c r="D245" s="23">
        <v>38.28</v>
      </c>
      <c r="E245" s="98">
        <v>126.6</v>
      </c>
      <c r="F245" s="100">
        <v>0</v>
      </c>
      <c r="G245" s="99">
        <v>0</v>
      </c>
      <c r="H245" s="93">
        <f t="shared" si="23"/>
        <v>0</v>
      </c>
      <c r="I245" s="10"/>
    </row>
    <row r="246" spans="1:12" ht="25.5" customHeight="1" x14ac:dyDescent="0.25">
      <c r="A246" s="48" t="s">
        <v>167</v>
      </c>
      <c r="B246" s="55" t="s">
        <v>162</v>
      </c>
      <c r="C246" s="56"/>
      <c r="D246" s="56"/>
      <c r="E246" s="90"/>
      <c r="F246" s="83"/>
      <c r="G246" s="57"/>
      <c r="H246" s="83"/>
      <c r="I246" s="3"/>
    </row>
    <row r="247" spans="1:12" ht="18" hidden="1" customHeight="1" x14ac:dyDescent="0.25">
      <c r="A247" s="29">
        <v>1</v>
      </c>
      <c r="B247" s="97" t="s">
        <v>141</v>
      </c>
      <c r="C247" s="94" t="s">
        <v>170</v>
      </c>
      <c r="D247" s="94"/>
      <c r="E247" s="98">
        <v>1.84</v>
      </c>
      <c r="F247" s="93">
        <v>13606.88</v>
      </c>
      <c r="G247" s="99">
        <v>0</v>
      </c>
      <c r="H247" s="93">
        <f>ROUND((E247*F247*G247),2)</f>
        <v>0</v>
      </c>
      <c r="I247" s="3"/>
      <c r="J247" s="64"/>
      <c r="K247" s="32"/>
      <c r="L247" s="32"/>
    </row>
    <row r="248" spans="1:12" ht="18" hidden="1" customHeight="1" x14ac:dyDescent="0.25">
      <c r="A248" s="29">
        <v>2</v>
      </c>
      <c r="B248" s="97" t="s">
        <v>142</v>
      </c>
      <c r="C248" s="94" t="s">
        <v>170</v>
      </c>
      <c r="D248" s="94"/>
      <c r="E248" s="98">
        <v>1.84</v>
      </c>
      <c r="F248" s="93">
        <v>8001.93</v>
      </c>
      <c r="G248" s="99">
        <v>0</v>
      </c>
      <c r="H248" s="93">
        <f t="shared" ref="H248:H269" si="24">ROUND((E248*F248*G248),2)</f>
        <v>0</v>
      </c>
      <c r="I248" s="3"/>
      <c r="K248" s="32"/>
      <c r="L248" s="32"/>
    </row>
    <row r="249" spans="1:12" ht="18" hidden="1" customHeight="1" x14ac:dyDescent="0.25">
      <c r="A249" s="29">
        <v>3</v>
      </c>
      <c r="B249" s="97" t="s">
        <v>143</v>
      </c>
      <c r="C249" s="94" t="s">
        <v>170</v>
      </c>
      <c r="D249" s="94"/>
      <c r="E249" s="98">
        <v>0.64</v>
      </c>
      <c r="F249" s="93">
        <v>21608.81</v>
      </c>
      <c r="G249" s="94">
        <v>0</v>
      </c>
      <c r="H249" s="93">
        <f t="shared" si="24"/>
        <v>0</v>
      </c>
      <c r="I249" s="3"/>
    </row>
    <row r="250" spans="1:12" ht="18" hidden="1" customHeight="1" x14ac:dyDescent="0.25">
      <c r="A250" s="29">
        <v>4</v>
      </c>
      <c r="B250" s="97" t="s">
        <v>144</v>
      </c>
      <c r="C250" s="94" t="s">
        <v>170</v>
      </c>
      <c r="D250" s="94"/>
      <c r="E250" s="98">
        <v>1.84</v>
      </c>
      <c r="F250" s="93">
        <v>7375.88</v>
      </c>
      <c r="G250" s="99">
        <v>0</v>
      </c>
      <c r="H250" s="93">
        <f t="shared" si="24"/>
        <v>0</v>
      </c>
      <c r="I250" s="3"/>
    </row>
    <row r="251" spans="1:12" ht="18" hidden="1" customHeight="1" x14ac:dyDescent="0.25">
      <c r="A251" s="29">
        <v>5</v>
      </c>
      <c r="B251" s="97" t="s">
        <v>143</v>
      </c>
      <c r="C251" s="94" t="s">
        <v>170</v>
      </c>
      <c r="D251" s="94"/>
      <c r="E251" s="98">
        <v>0.64</v>
      </c>
      <c r="F251" s="93">
        <v>7375.88</v>
      </c>
      <c r="G251" s="99">
        <v>0</v>
      </c>
      <c r="H251" s="93">
        <f t="shared" si="24"/>
        <v>0</v>
      </c>
      <c r="I251" s="3"/>
    </row>
    <row r="252" spans="1:12" ht="18" hidden="1" customHeight="1" x14ac:dyDescent="0.25">
      <c r="A252" s="29">
        <v>6</v>
      </c>
      <c r="B252" s="97" t="s">
        <v>145</v>
      </c>
      <c r="C252" s="94" t="s">
        <v>170</v>
      </c>
      <c r="D252" s="94"/>
      <c r="E252" s="98">
        <v>1.68</v>
      </c>
      <c r="F252" s="93">
        <v>2614.35</v>
      </c>
      <c r="G252" s="99">
        <v>0</v>
      </c>
      <c r="H252" s="93">
        <f t="shared" si="24"/>
        <v>0</v>
      </c>
      <c r="I252" s="3"/>
      <c r="J252" s="32"/>
      <c r="K252" s="32"/>
    </row>
    <row r="253" spans="1:12" ht="18" hidden="1" customHeight="1" x14ac:dyDescent="0.25">
      <c r="A253" s="29">
        <v>7</v>
      </c>
      <c r="B253" s="22" t="s">
        <v>172</v>
      </c>
      <c r="C253" s="94" t="s">
        <v>170</v>
      </c>
      <c r="D253" s="94"/>
      <c r="E253" s="98">
        <v>0.71</v>
      </c>
      <c r="F253" s="93">
        <v>2614.35</v>
      </c>
      <c r="G253" s="99">
        <v>0</v>
      </c>
      <c r="H253" s="93">
        <f t="shared" si="24"/>
        <v>0</v>
      </c>
      <c r="I253" s="3"/>
    </row>
    <row r="254" spans="1:12" ht="18" hidden="1" customHeight="1" x14ac:dyDescent="0.25">
      <c r="A254" s="29">
        <v>8</v>
      </c>
      <c r="B254" s="97" t="s">
        <v>146</v>
      </c>
      <c r="C254" s="94" t="s">
        <v>170</v>
      </c>
      <c r="D254" s="94"/>
      <c r="E254" s="98">
        <v>1.68</v>
      </c>
      <c r="F254" s="93">
        <v>176.58</v>
      </c>
      <c r="G254" s="99">
        <v>0</v>
      </c>
      <c r="H254" s="93">
        <f t="shared" si="24"/>
        <v>0</v>
      </c>
      <c r="I254" s="3"/>
    </row>
    <row r="255" spans="1:12" ht="18" hidden="1" customHeight="1" x14ac:dyDescent="0.25">
      <c r="A255" s="29">
        <v>9</v>
      </c>
      <c r="B255" s="22" t="s">
        <v>172</v>
      </c>
      <c r="C255" s="94" t="s">
        <v>170</v>
      </c>
      <c r="D255" s="94"/>
      <c r="E255" s="98">
        <v>0.71</v>
      </c>
      <c r="F255" s="93">
        <v>176.58</v>
      </c>
      <c r="G255" s="99">
        <v>0</v>
      </c>
      <c r="H255" s="93">
        <f t="shared" si="24"/>
        <v>0</v>
      </c>
      <c r="I255" s="3"/>
    </row>
    <row r="256" spans="1:12" ht="18" hidden="1" customHeight="1" x14ac:dyDescent="0.25">
      <c r="A256" s="29">
        <v>10</v>
      </c>
      <c r="B256" s="97" t="s">
        <v>149</v>
      </c>
      <c r="C256" s="94" t="s">
        <v>170</v>
      </c>
      <c r="D256" s="94"/>
      <c r="E256" s="98">
        <v>1.84</v>
      </c>
      <c r="F256" s="93">
        <v>289.55</v>
      </c>
      <c r="G256" s="99">
        <v>0</v>
      </c>
      <c r="H256" s="93">
        <f t="shared" si="24"/>
        <v>0</v>
      </c>
      <c r="I256" s="3"/>
    </row>
    <row r="257" spans="1:12" ht="18" hidden="1" customHeight="1" x14ac:dyDescent="0.25">
      <c r="A257" s="29">
        <v>11</v>
      </c>
      <c r="B257" s="97" t="s">
        <v>143</v>
      </c>
      <c r="C257" s="94" t="s">
        <v>170</v>
      </c>
      <c r="D257" s="94"/>
      <c r="E257" s="98">
        <v>0.64</v>
      </c>
      <c r="F257" s="93">
        <v>289.55</v>
      </c>
      <c r="G257" s="99">
        <v>0</v>
      </c>
      <c r="H257" s="93">
        <f t="shared" si="24"/>
        <v>0</v>
      </c>
      <c r="I257" s="3"/>
    </row>
    <row r="258" spans="1:12" ht="18" hidden="1" customHeight="1" x14ac:dyDescent="0.25">
      <c r="A258" s="29">
        <v>12</v>
      </c>
      <c r="B258" s="97" t="s">
        <v>147</v>
      </c>
      <c r="C258" s="94" t="s">
        <v>69</v>
      </c>
      <c r="D258" s="94"/>
      <c r="E258" s="98">
        <v>9.33</v>
      </c>
      <c r="F258" s="93">
        <v>101.2</v>
      </c>
      <c r="G258" s="99">
        <v>0</v>
      </c>
      <c r="H258" s="93">
        <f t="shared" si="24"/>
        <v>0</v>
      </c>
      <c r="I258" s="3"/>
    </row>
    <row r="259" spans="1:12" ht="18" hidden="1" customHeight="1" x14ac:dyDescent="0.25">
      <c r="A259" s="29">
        <v>13</v>
      </c>
      <c r="B259" s="97" t="s">
        <v>148</v>
      </c>
      <c r="C259" s="94" t="s">
        <v>95</v>
      </c>
      <c r="D259" s="94"/>
      <c r="E259" s="98">
        <v>73.849999999999994</v>
      </c>
      <c r="F259" s="93">
        <v>55.2</v>
      </c>
      <c r="G259" s="99">
        <v>0</v>
      </c>
      <c r="H259" s="93">
        <f t="shared" si="24"/>
        <v>0</v>
      </c>
      <c r="I259" s="3"/>
    </row>
    <row r="260" spans="1:12" ht="18" hidden="1" customHeight="1" x14ac:dyDescent="0.25">
      <c r="A260" s="29">
        <v>14</v>
      </c>
      <c r="B260" s="22" t="s">
        <v>150</v>
      </c>
      <c r="C260" s="23" t="s">
        <v>105</v>
      </c>
      <c r="D260" s="23"/>
      <c r="E260" s="98">
        <v>10.94</v>
      </c>
      <c r="F260" s="79">
        <v>0</v>
      </c>
      <c r="G260" s="24">
        <v>0</v>
      </c>
      <c r="H260" s="79">
        <f t="shared" si="24"/>
        <v>0</v>
      </c>
      <c r="I260" s="3"/>
    </row>
    <row r="261" spans="1:12" ht="18" hidden="1" customHeight="1" x14ac:dyDescent="0.25">
      <c r="A261" s="29">
        <v>15</v>
      </c>
      <c r="B261" s="22" t="s">
        <v>151</v>
      </c>
      <c r="C261" s="23" t="s">
        <v>137</v>
      </c>
      <c r="D261" s="23"/>
      <c r="E261" s="98">
        <v>10.06</v>
      </c>
      <c r="F261" s="79">
        <v>0</v>
      </c>
      <c r="G261" s="24">
        <v>0</v>
      </c>
      <c r="H261" s="79">
        <f t="shared" si="24"/>
        <v>0</v>
      </c>
      <c r="I261" s="3"/>
    </row>
    <row r="262" spans="1:12" ht="18" hidden="1" customHeight="1" x14ac:dyDescent="0.25">
      <c r="A262" s="29">
        <v>16</v>
      </c>
      <c r="B262" s="22" t="s">
        <v>152</v>
      </c>
      <c r="C262" s="23" t="s">
        <v>105</v>
      </c>
      <c r="D262" s="23"/>
      <c r="E262" s="98">
        <v>16.600000000000001</v>
      </c>
      <c r="F262" s="79">
        <v>0</v>
      </c>
      <c r="G262" s="24">
        <v>0</v>
      </c>
      <c r="H262" s="79">
        <f t="shared" si="24"/>
        <v>0</v>
      </c>
      <c r="I262" s="3"/>
    </row>
    <row r="263" spans="1:12" ht="18" hidden="1" customHeight="1" x14ac:dyDescent="0.25">
      <c r="A263" s="29">
        <v>17</v>
      </c>
      <c r="B263" s="22" t="s">
        <v>153</v>
      </c>
      <c r="C263" s="23" t="s">
        <v>105</v>
      </c>
      <c r="D263" s="23"/>
      <c r="E263" s="98">
        <v>4.82</v>
      </c>
      <c r="F263" s="79">
        <v>0</v>
      </c>
      <c r="G263" s="24">
        <v>0</v>
      </c>
      <c r="H263" s="79">
        <f t="shared" si="24"/>
        <v>0</v>
      </c>
      <c r="I263" s="3"/>
    </row>
    <row r="264" spans="1:12" ht="18" hidden="1" customHeight="1" x14ac:dyDescent="0.25">
      <c r="A264" s="29">
        <v>18</v>
      </c>
      <c r="B264" s="22" t="s">
        <v>154</v>
      </c>
      <c r="C264" s="23" t="s">
        <v>105</v>
      </c>
      <c r="D264" s="23"/>
      <c r="E264" s="98">
        <v>107.61</v>
      </c>
      <c r="F264" s="79">
        <v>0</v>
      </c>
      <c r="G264" s="24">
        <v>0</v>
      </c>
      <c r="H264" s="79">
        <f t="shared" si="24"/>
        <v>0</v>
      </c>
      <c r="I264" s="3"/>
    </row>
    <row r="265" spans="1:12" ht="18" hidden="1" customHeight="1" x14ac:dyDescent="0.25">
      <c r="A265" s="29">
        <v>19</v>
      </c>
      <c r="B265" s="22" t="s">
        <v>155</v>
      </c>
      <c r="C265" s="23" t="s">
        <v>34</v>
      </c>
      <c r="D265" s="23"/>
      <c r="E265" s="98">
        <v>11.3</v>
      </c>
      <c r="F265" s="79">
        <v>55.36</v>
      </c>
      <c r="G265" s="23">
        <v>0</v>
      </c>
      <c r="H265" s="79">
        <f t="shared" si="24"/>
        <v>0</v>
      </c>
      <c r="I265" s="3"/>
      <c r="K265" s="32"/>
    </row>
    <row r="266" spans="1:12" ht="18" hidden="1" customHeight="1" x14ac:dyDescent="0.25">
      <c r="A266" s="29">
        <v>20</v>
      </c>
      <c r="B266" s="22" t="s">
        <v>156</v>
      </c>
      <c r="C266" s="23" t="s">
        <v>34</v>
      </c>
      <c r="D266" s="23"/>
      <c r="E266" s="98">
        <v>15.26</v>
      </c>
      <c r="F266" s="79">
        <v>55.36</v>
      </c>
      <c r="G266" s="23">
        <v>0</v>
      </c>
      <c r="H266" s="79">
        <f t="shared" si="24"/>
        <v>0</v>
      </c>
      <c r="I266" s="3"/>
    </row>
    <row r="267" spans="1:12" ht="18" hidden="1" customHeight="1" x14ac:dyDescent="0.25">
      <c r="A267" s="29">
        <v>22</v>
      </c>
      <c r="B267" s="22" t="s">
        <v>157</v>
      </c>
      <c r="C267" s="23" t="s">
        <v>34</v>
      </c>
      <c r="D267" s="23"/>
      <c r="E267" s="98">
        <v>0.91</v>
      </c>
      <c r="F267" s="79">
        <v>55.36</v>
      </c>
      <c r="G267" s="23">
        <v>0</v>
      </c>
      <c r="H267" s="79">
        <f t="shared" si="24"/>
        <v>0</v>
      </c>
      <c r="I267" s="3"/>
    </row>
    <row r="268" spans="1:12" ht="18" hidden="1" customHeight="1" x14ac:dyDescent="0.25">
      <c r="A268" s="29">
        <v>23</v>
      </c>
      <c r="B268" s="22" t="s">
        <v>158</v>
      </c>
      <c r="C268" s="23" t="s">
        <v>34</v>
      </c>
      <c r="D268" s="23"/>
      <c r="E268" s="98">
        <v>14.66</v>
      </c>
      <c r="F268" s="79">
        <v>55.36</v>
      </c>
      <c r="G268" s="23">
        <v>0</v>
      </c>
      <c r="H268" s="79">
        <f t="shared" si="24"/>
        <v>0</v>
      </c>
      <c r="I268" s="3"/>
    </row>
    <row r="269" spans="1:12" ht="18" hidden="1" customHeight="1" x14ac:dyDescent="0.25">
      <c r="A269" s="29">
        <v>24</v>
      </c>
      <c r="B269" s="22" t="s">
        <v>159</v>
      </c>
      <c r="C269" s="23" t="s">
        <v>34</v>
      </c>
      <c r="D269" s="23"/>
      <c r="E269" s="98">
        <v>72.8</v>
      </c>
      <c r="F269" s="79">
        <v>55.36</v>
      </c>
      <c r="G269" s="23">
        <v>0</v>
      </c>
      <c r="H269" s="79">
        <f t="shared" si="24"/>
        <v>0</v>
      </c>
      <c r="I269" s="3"/>
    </row>
    <row r="270" spans="1:12" ht="26.25" customHeight="1" x14ac:dyDescent="0.25">
      <c r="A270" s="72">
        <v>25</v>
      </c>
      <c r="B270" s="76" t="s">
        <v>165</v>
      </c>
      <c r="C270" s="73"/>
      <c r="D270" s="73"/>
      <c r="E270" s="74"/>
      <c r="F270" s="75"/>
      <c r="G270" s="75"/>
      <c r="H270" s="78"/>
      <c r="I270" s="3"/>
      <c r="J270" s="3"/>
      <c r="K270" s="91"/>
      <c r="L270" s="3"/>
    </row>
    <row r="271" spans="1:12" x14ac:dyDescent="0.25">
      <c r="A271" s="72">
        <v>1</v>
      </c>
      <c r="B271" s="19" t="s">
        <v>182</v>
      </c>
      <c r="C271" s="26" t="s">
        <v>56</v>
      </c>
      <c r="D271" s="26">
        <v>1</v>
      </c>
      <c r="E271" s="104">
        <v>1805.8</v>
      </c>
      <c r="F271" s="84">
        <v>1</v>
      </c>
      <c r="G271" s="119">
        <v>1</v>
      </c>
      <c r="H271" s="84">
        <f>-3710.15*0.4</f>
        <v>-1484.0600000000002</v>
      </c>
      <c r="I271" s="134"/>
      <c r="J271" s="3"/>
      <c r="K271" s="8"/>
      <c r="L271" s="3"/>
    </row>
    <row r="272" spans="1:12" ht="15" customHeight="1" x14ac:dyDescent="0.25">
      <c r="A272" s="72">
        <v>1</v>
      </c>
      <c r="B272" s="19" t="s">
        <v>10</v>
      </c>
      <c r="C272" s="26" t="s">
        <v>34</v>
      </c>
      <c r="D272" s="26">
        <v>0.75</v>
      </c>
      <c r="E272" s="104">
        <v>2.59</v>
      </c>
      <c r="F272" s="78">
        <v>9438.57</v>
      </c>
      <c r="G272" s="119">
        <v>4</v>
      </c>
      <c r="H272" s="84">
        <f>-28315.71*0.05</f>
        <v>-1415.7855</v>
      </c>
      <c r="I272" s="134" t="s">
        <v>184</v>
      </c>
      <c r="J272" s="3"/>
      <c r="K272" s="8"/>
      <c r="L272" s="3"/>
    </row>
    <row r="273" spans="1:13" ht="25.5" x14ac:dyDescent="0.25">
      <c r="A273" s="72">
        <v>4</v>
      </c>
      <c r="B273" s="19" t="s">
        <v>101</v>
      </c>
      <c r="C273" s="20" t="s">
        <v>34</v>
      </c>
      <c r="D273" s="20">
        <v>1.37</v>
      </c>
      <c r="E273" s="28">
        <v>4.7300000000000004</v>
      </c>
      <c r="F273" s="78">
        <v>769.49</v>
      </c>
      <c r="G273" s="21">
        <v>4</v>
      </c>
      <c r="H273" s="78">
        <f>-4216.81*0.05</f>
        <v>-210.84050000000002</v>
      </c>
      <c r="I273" s="134" t="s">
        <v>184</v>
      </c>
      <c r="J273" s="3"/>
      <c r="K273" s="8"/>
      <c r="L273" s="3"/>
    </row>
    <row r="274" spans="1:13" ht="25.5" x14ac:dyDescent="0.25">
      <c r="A274" s="72">
        <v>5</v>
      </c>
      <c r="B274" s="19" t="s">
        <v>31</v>
      </c>
      <c r="C274" s="20" t="s">
        <v>34</v>
      </c>
      <c r="D274" s="108">
        <v>1.08</v>
      </c>
      <c r="E274" s="27">
        <v>3.74</v>
      </c>
      <c r="F274" s="78">
        <v>997.27</v>
      </c>
      <c r="G274" s="21">
        <v>4</v>
      </c>
      <c r="H274" s="78">
        <f>-4308.21*0.05</f>
        <v>-215.41050000000001</v>
      </c>
      <c r="I274" s="134" t="s">
        <v>184</v>
      </c>
      <c r="J274" s="3"/>
      <c r="K274" s="96"/>
      <c r="L274" s="3"/>
    </row>
    <row r="275" spans="1:13" x14ac:dyDescent="0.25">
      <c r="A275" s="72">
        <v>21</v>
      </c>
      <c r="B275" s="19" t="s">
        <v>70</v>
      </c>
      <c r="C275" s="20" t="s">
        <v>71</v>
      </c>
      <c r="D275" s="108">
        <v>0.75</v>
      </c>
      <c r="E275" s="27">
        <v>2.59</v>
      </c>
      <c r="F275" s="78">
        <v>526</v>
      </c>
      <c r="G275" s="21">
        <v>4</v>
      </c>
      <c r="H275" s="78">
        <f>-1578*0.1</f>
        <v>-157.80000000000001</v>
      </c>
      <c r="I275" s="134" t="s">
        <v>185</v>
      </c>
      <c r="J275" s="3"/>
      <c r="K275" s="96"/>
      <c r="L275" s="3"/>
    </row>
    <row r="276" spans="1:13" x14ac:dyDescent="0.25">
      <c r="A276" s="72"/>
      <c r="B276" s="19"/>
      <c r="C276" s="129"/>
      <c r="D276" s="129"/>
      <c r="E276" s="28"/>
      <c r="F276" s="78"/>
      <c r="G276" s="21"/>
      <c r="H276" s="78"/>
      <c r="I276" s="13"/>
      <c r="J276" s="3"/>
      <c r="K276" s="96"/>
      <c r="L276" s="3"/>
    </row>
    <row r="277" spans="1:13" x14ac:dyDescent="0.25">
      <c r="A277" s="72"/>
      <c r="B277" s="19"/>
      <c r="C277" s="20"/>
      <c r="D277" s="20"/>
      <c r="E277" s="27"/>
      <c r="F277" s="78"/>
      <c r="G277" s="21"/>
      <c r="H277" s="78"/>
      <c r="I277" s="109"/>
      <c r="J277" s="3"/>
      <c r="K277" s="96"/>
      <c r="L277" s="3"/>
    </row>
    <row r="278" spans="1:13" ht="30" customHeight="1" x14ac:dyDescent="0.25">
      <c r="A278" s="72"/>
      <c r="B278" s="19"/>
      <c r="C278" s="20"/>
      <c r="D278" s="108"/>
      <c r="E278" s="28"/>
      <c r="F278" s="78"/>
      <c r="G278" s="21"/>
      <c r="H278" s="78"/>
      <c r="I278" s="13"/>
      <c r="J278" s="3"/>
      <c r="K278" s="96"/>
      <c r="L278" s="3"/>
    </row>
    <row r="279" spans="1:13" x14ac:dyDescent="0.25">
      <c r="A279" s="72"/>
      <c r="B279" s="19"/>
      <c r="C279" s="20"/>
      <c r="D279" s="108"/>
      <c r="E279" s="28"/>
      <c r="F279" s="78"/>
      <c r="G279" s="21"/>
      <c r="H279" s="78"/>
      <c r="I279" s="13"/>
      <c r="J279" s="3"/>
      <c r="K279" s="96"/>
      <c r="L279" s="3"/>
    </row>
    <row r="280" spans="1:13" ht="15" customHeight="1" x14ac:dyDescent="0.25">
      <c r="A280" s="72"/>
      <c r="B280" s="97"/>
      <c r="C280" s="94"/>
      <c r="D280" s="94"/>
      <c r="E280" s="98"/>
      <c r="F280" s="93"/>
      <c r="G280" s="99"/>
      <c r="H280" s="93"/>
      <c r="I280" s="1"/>
      <c r="J280" s="3"/>
      <c r="K280" s="96"/>
      <c r="L280" s="3"/>
    </row>
    <row r="281" spans="1:13" ht="15" customHeight="1" x14ac:dyDescent="0.25">
      <c r="A281" s="72"/>
      <c r="B281" s="97"/>
      <c r="C281" s="94"/>
      <c r="D281" s="94"/>
      <c r="E281" s="98"/>
      <c r="F281" s="93"/>
      <c r="G281" s="99"/>
      <c r="H281" s="93"/>
      <c r="I281" s="1"/>
      <c r="J281" s="3"/>
      <c r="K281" s="96"/>
      <c r="L281" s="3"/>
    </row>
    <row r="282" spans="1:13" ht="15" customHeight="1" x14ac:dyDescent="0.25">
      <c r="A282" s="72"/>
      <c r="B282" s="19"/>
      <c r="C282" s="20"/>
      <c r="D282" s="20"/>
      <c r="E282" s="28"/>
      <c r="F282" s="78"/>
      <c r="G282" s="21"/>
      <c r="H282" s="78"/>
      <c r="I282" s="13"/>
      <c r="J282" s="3"/>
      <c r="K282" s="96"/>
      <c r="L282" s="3"/>
    </row>
    <row r="283" spans="1:13" ht="15" customHeight="1" x14ac:dyDescent="0.25">
      <c r="A283" s="29"/>
      <c r="B283" s="42"/>
      <c r="C283" s="23"/>
      <c r="D283" s="23"/>
      <c r="E283" s="94"/>
      <c r="F283" s="144" t="s">
        <v>7</v>
      </c>
      <c r="G283" s="145"/>
      <c r="H283" s="85">
        <f>ROUND((H27+H40+H41+H42+H43+H278+H277+H44+H45+H52+H65+H66+H155+H67+H80+H81+H82+H95+H96+H97+H98+H99+H242+H243+H100+H101+H112+H113+H114+H122+H123+H125+H138+H139+H140+H152+H153+H154+H158+H159+H160+H161+H162+H166+H167+H168+H169+H170+H171+H174+H181+H182+H189+H190+H197+H204+H211+H212+H219+H220+H221+H222+H223+H280+H234+H235+H236+H237+H224+H225+H231+H232+H233+H239+H240+H241+H244+H245+H247+H248+H249+H250+H251+H252+H253+H254+H255+H256+H257+H258+H259+H262+H263+H264+H265+H266+H267+H268+H269+H272+H281+H273+H274+H275+H47+H48+H49+H50+H51+H276+H271),2)</f>
        <v>77477.47</v>
      </c>
      <c r="I283" s="95"/>
      <c r="J283" s="46"/>
      <c r="K283" s="46"/>
      <c r="L283" s="3"/>
      <c r="M283" s="3"/>
    </row>
    <row r="284" spans="1:13" ht="16.5" customHeight="1" x14ac:dyDescent="0.25">
      <c r="A284" s="29"/>
      <c r="B284" s="22"/>
      <c r="C284" s="30"/>
      <c r="D284" s="30"/>
      <c r="E284" s="94"/>
      <c r="F284" s="146" t="s">
        <v>175</v>
      </c>
      <c r="G284" s="147"/>
      <c r="H284" s="85">
        <f>ROUND((H283*0.21),2)</f>
        <v>16270.27</v>
      </c>
      <c r="I284" s="3"/>
      <c r="J284" s="47"/>
      <c r="K284" s="66"/>
      <c r="L284" s="3"/>
      <c r="M284" s="3"/>
    </row>
    <row r="285" spans="1:13" ht="15" customHeight="1" x14ac:dyDescent="0.25">
      <c r="A285" s="29"/>
      <c r="B285" s="22"/>
      <c r="C285" s="23"/>
      <c r="D285" s="23"/>
      <c r="E285" s="94"/>
      <c r="F285" s="144" t="s">
        <v>98</v>
      </c>
      <c r="G285" s="145"/>
      <c r="H285" s="86">
        <f>ROUND((H283+H284),2)</f>
        <v>93747.74</v>
      </c>
      <c r="I285" s="3"/>
      <c r="J285" s="3"/>
      <c r="K285" s="3"/>
      <c r="L285" s="3"/>
    </row>
    <row r="286" spans="1:13" x14ac:dyDescent="0.25">
      <c r="A286" s="3"/>
      <c r="B286" s="43"/>
      <c r="C286" s="44"/>
      <c r="D286" s="44"/>
      <c r="E286" s="105"/>
      <c r="F286" s="44"/>
      <c r="G286" s="44"/>
      <c r="H286" s="45"/>
      <c r="I286" s="32"/>
    </row>
    <row r="287" spans="1:13" x14ac:dyDescent="0.25">
      <c r="A287" s="36"/>
      <c r="B287" s="11" t="s">
        <v>99</v>
      </c>
      <c r="C287" s="1" t="s">
        <v>0</v>
      </c>
      <c r="D287" s="1"/>
      <c r="F287" s="1"/>
      <c r="G287" s="1"/>
      <c r="H287" s="1"/>
      <c r="I287" s="37"/>
    </row>
    <row r="288" spans="1:13" x14ac:dyDescent="0.25">
      <c r="A288" s="36"/>
      <c r="B288" s="11"/>
      <c r="C288" s="1" t="s">
        <v>168</v>
      </c>
      <c r="D288" s="1"/>
      <c r="F288" s="1"/>
      <c r="G288" s="1"/>
      <c r="H288" s="1"/>
    </row>
    <row r="289" spans="1:8" x14ac:dyDescent="0.25">
      <c r="A289" s="36"/>
      <c r="B289" s="1"/>
      <c r="C289" s="1" t="s">
        <v>169</v>
      </c>
      <c r="D289" s="1"/>
      <c r="F289" s="1"/>
      <c r="G289" s="1"/>
      <c r="H289" s="1"/>
    </row>
    <row r="290" spans="1:8" x14ac:dyDescent="0.25">
      <c r="A290" s="36"/>
      <c r="B290" s="1"/>
      <c r="C290" s="1"/>
      <c r="D290" s="1"/>
      <c r="F290" s="1"/>
      <c r="G290" s="1"/>
      <c r="H290" s="1"/>
    </row>
    <row r="291" spans="1:8" x14ac:dyDescent="0.25">
      <c r="A291" s="36"/>
      <c r="B291" s="13"/>
      <c r="C291" s="1" t="s">
        <v>121</v>
      </c>
      <c r="D291" s="1"/>
      <c r="F291" s="1"/>
      <c r="G291" s="1"/>
      <c r="H291" s="1"/>
    </row>
    <row r="292" spans="1:8" x14ac:dyDescent="0.25">
      <c r="A292" s="36"/>
      <c r="B292" s="1" t="s">
        <v>100</v>
      </c>
      <c r="C292" s="1" t="s">
        <v>122</v>
      </c>
      <c r="D292" s="1"/>
      <c r="F292" s="1"/>
      <c r="G292" s="1"/>
      <c r="H292" s="1"/>
    </row>
    <row r="293" spans="1:8" x14ac:dyDescent="0.25">
      <c r="A293" s="36"/>
      <c r="B293" s="1"/>
      <c r="C293" s="1" t="s">
        <v>123</v>
      </c>
      <c r="D293" s="1"/>
      <c r="F293" s="1"/>
      <c r="G293" s="1"/>
      <c r="H293" s="1"/>
    </row>
    <row r="294" spans="1:8" x14ac:dyDescent="0.25">
      <c r="A294" s="36"/>
      <c r="B294" s="1"/>
      <c r="C294" s="1"/>
      <c r="D294" s="1"/>
      <c r="F294" s="1"/>
      <c r="G294" s="1"/>
      <c r="H294" s="1"/>
    </row>
    <row r="295" spans="1:8" x14ac:dyDescent="0.25">
      <c r="A295" s="36"/>
      <c r="B295" s="1" t="s">
        <v>171</v>
      </c>
      <c r="C295" s="5" t="s">
        <v>124</v>
      </c>
      <c r="H295" s="1"/>
    </row>
    <row r="296" spans="1:8" x14ac:dyDescent="0.25">
      <c r="A296" s="36"/>
      <c r="B296" s="12"/>
      <c r="H296" s="1"/>
    </row>
    <row r="297" spans="1:8" x14ac:dyDescent="0.25">
      <c r="A297" s="3"/>
      <c r="B297" s="12"/>
      <c r="C297" s="12"/>
      <c r="D297" s="12"/>
      <c r="E297" s="12"/>
      <c r="F297" s="12"/>
      <c r="G297" s="12"/>
      <c r="H297" s="1"/>
    </row>
    <row r="298" spans="1:8" x14ac:dyDescent="0.25">
      <c r="B298" s="12"/>
      <c r="C298" s="12" t="s">
        <v>125</v>
      </c>
      <c r="D298" s="12"/>
      <c r="E298" s="12"/>
      <c r="F298" s="12"/>
      <c r="G298" s="12"/>
      <c r="H298" s="1"/>
    </row>
    <row r="299" spans="1:8" x14ac:dyDescent="0.25">
      <c r="B299" s="12"/>
      <c r="C299" s="12"/>
      <c r="D299" s="12"/>
      <c r="E299" s="12"/>
      <c r="F299" s="12"/>
      <c r="G299" s="12"/>
    </row>
    <row r="300" spans="1:8" x14ac:dyDescent="0.25">
      <c r="B300" s="12"/>
      <c r="C300" s="12"/>
      <c r="D300" s="12"/>
      <c r="E300" s="12"/>
      <c r="F300" s="12"/>
      <c r="G300" s="12"/>
    </row>
    <row r="301" spans="1:8" x14ac:dyDescent="0.25">
      <c r="B301" s="12"/>
      <c r="C301" s="12" t="s">
        <v>126</v>
      </c>
      <c r="D301" s="12"/>
      <c r="E301" s="12"/>
      <c r="F301" s="12"/>
      <c r="G301" s="12"/>
      <c r="H301" s="12"/>
    </row>
    <row r="302" spans="1:8" x14ac:dyDescent="0.25">
      <c r="B302" s="12"/>
      <c r="C302" s="12"/>
      <c r="D302" s="12"/>
      <c r="E302" s="12"/>
      <c r="F302" s="12"/>
      <c r="G302" s="12"/>
      <c r="H302" s="12"/>
    </row>
    <row r="303" spans="1:8" x14ac:dyDescent="0.25">
      <c r="B303" s="12"/>
      <c r="C303" s="12"/>
      <c r="D303" s="12"/>
      <c r="E303" s="12"/>
      <c r="F303" s="12"/>
      <c r="G303" s="12"/>
      <c r="H303" s="12"/>
    </row>
    <row r="304" spans="1:8" x14ac:dyDescent="0.25">
      <c r="B304" s="12"/>
      <c r="C304" s="5" t="s">
        <v>127</v>
      </c>
      <c r="H304" s="12"/>
    </row>
    <row r="305" spans="2:8" x14ac:dyDescent="0.25">
      <c r="B305" s="12"/>
      <c r="H305" s="12"/>
    </row>
    <row r="306" spans="2:8" x14ac:dyDescent="0.25">
      <c r="B306" s="12"/>
      <c r="D306" s="12"/>
      <c r="E306" s="12"/>
      <c r="F306" s="12"/>
      <c r="G306" s="12"/>
      <c r="H306" s="12"/>
    </row>
    <row r="307" spans="2:8" x14ac:dyDescent="0.25">
      <c r="B307" s="12"/>
      <c r="C307" s="12" t="s">
        <v>128</v>
      </c>
      <c r="D307" s="12"/>
      <c r="E307" s="12"/>
      <c r="F307" s="12"/>
      <c r="G307" s="12"/>
    </row>
    <row r="308" spans="2:8" x14ac:dyDescent="0.25">
      <c r="B308" s="12"/>
      <c r="C308" s="12"/>
      <c r="D308" s="12"/>
      <c r="E308" s="12"/>
      <c r="F308" s="12"/>
      <c r="G308" s="12"/>
    </row>
    <row r="309" spans="2:8" x14ac:dyDescent="0.25">
      <c r="B309" s="12"/>
      <c r="H309" s="12"/>
    </row>
    <row r="310" spans="2:8" x14ac:dyDescent="0.25">
      <c r="B310" s="12"/>
      <c r="C310" s="5" t="s">
        <v>129</v>
      </c>
      <c r="H310" s="12"/>
    </row>
    <row r="311" spans="2:8" x14ac:dyDescent="0.25">
      <c r="B311" s="12"/>
      <c r="C311" s="12"/>
      <c r="D311" s="12"/>
      <c r="E311" s="12"/>
      <c r="F311" s="12"/>
      <c r="G311" s="12"/>
      <c r="H311" s="12"/>
    </row>
    <row r="312" spans="2:8" x14ac:dyDescent="0.25">
      <c r="B312" s="12"/>
      <c r="D312" s="12"/>
      <c r="F312" s="1"/>
      <c r="G312" s="1"/>
      <c r="H312" s="12"/>
    </row>
    <row r="313" spans="2:8" x14ac:dyDescent="0.25">
      <c r="B313" s="12"/>
      <c r="C313" s="12" t="s">
        <v>130</v>
      </c>
      <c r="D313" s="12"/>
      <c r="F313" s="1"/>
      <c r="G313" s="1"/>
    </row>
    <row r="314" spans="2:8" x14ac:dyDescent="0.25">
      <c r="B314" s="12"/>
      <c r="C314" s="12"/>
      <c r="D314" s="12"/>
      <c r="E314" s="12"/>
      <c r="F314" s="12"/>
      <c r="G314" s="12"/>
    </row>
    <row r="315" spans="2:8" x14ac:dyDescent="0.25">
      <c r="B315" s="12"/>
      <c r="H315" s="12"/>
    </row>
    <row r="316" spans="2:8" x14ac:dyDescent="0.25">
      <c r="B316" s="12"/>
      <c r="C316" s="5" t="s">
        <v>131</v>
      </c>
      <c r="H316" s="1"/>
    </row>
    <row r="317" spans="2:8" x14ac:dyDescent="0.25">
      <c r="B317" s="12"/>
      <c r="C317" s="12"/>
      <c r="D317" s="12"/>
      <c r="E317" s="12"/>
      <c r="F317" s="12"/>
      <c r="G317" s="12"/>
      <c r="H317" s="1"/>
    </row>
    <row r="318" spans="2:8" x14ac:dyDescent="0.25">
      <c r="B318" s="12"/>
      <c r="H318" s="1"/>
    </row>
    <row r="319" spans="2:8" x14ac:dyDescent="0.25">
      <c r="B319" s="12"/>
      <c r="C319" s="5" t="s">
        <v>132</v>
      </c>
      <c r="H319" s="12"/>
    </row>
    <row r="320" spans="2:8" x14ac:dyDescent="0.25">
      <c r="B320" s="12"/>
      <c r="D320" s="1"/>
      <c r="F320" s="1"/>
      <c r="G320" s="1"/>
    </row>
    <row r="321" spans="2:8" x14ac:dyDescent="0.25">
      <c r="B321" s="12"/>
      <c r="D321" s="12"/>
      <c r="E321" s="12"/>
      <c r="F321" s="12"/>
      <c r="G321" s="12"/>
      <c r="H321" s="12"/>
    </row>
    <row r="322" spans="2:8" x14ac:dyDescent="0.25">
      <c r="B322" s="12"/>
      <c r="C322" s="1" t="s">
        <v>133</v>
      </c>
      <c r="D322" s="12"/>
      <c r="E322" s="12"/>
      <c r="F322" s="12"/>
      <c r="G322" s="12"/>
      <c r="H322" s="12"/>
    </row>
    <row r="323" spans="2:8" x14ac:dyDescent="0.25">
      <c r="B323" s="12"/>
    </row>
    <row r="324" spans="2:8" x14ac:dyDescent="0.25">
      <c r="B324" s="12"/>
    </row>
    <row r="325" spans="2:8" x14ac:dyDescent="0.25">
      <c r="B325" s="12"/>
      <c r="C325" s="12"/>
      <c r="D325" s="12"/>
      <c r="E325" s="12"/>
      <c r="F325" s="12"/>
      <c r="G325" s="12"/>
      <c r="H325" s="12"/>
    </row>
    <row r="326" spans="2:8" x14ac:dyDescent="0.25">
      <c r="B326" s="12"/>
      <c r="C326" s="12"/>
      <c r="D326" s="12"/>
      <c r="E326" s="12"/>
      <c r="F326" s="12"/>
      <c r="G326" s="12"/>
      <c r="H326" s="12"/>
    </row>
    <row r="327" spans="2:8" x14ac:dyDescent="0.25">
      <c r="B327" s="12"/>
    </row>
  </sheetData>
  <mergeCells count="7">
    <mergeCell ref="A18:G18"/>
    <mergeCell ref="F24:H24"/>
    <mergeCell ref="F283:G283"/>
    <mergeCell ref="F284:G284"/>
    <mergeCell ref="F285:G285"/>
    <mergeCell ref="A22:G22"/>
    <mergeCell ref="A20:H20"/>
  </mergeCells>
  <phoneticPr fontId="16" type="noConversion"/>
  <pageMargins left="0.75" right="0.75" top="0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</cp:lastModifiedBy>
  <cp:lastPrinted>2015-12-14T12:07:40Z</cp:lastPrinted>
  <dcterms:created xsi:type="dcterms:W3CDTF">2012-10-02T09:35:58Z</dcterms:created>
  <dcterms:modified xsi:type="dcterms:W3CDTF">2016-04-18T04:49:51Z</dcterms:modified>
</cp:coreProperties>
</file>