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75" yWindow="255" windowWidth="25710" windowHeight="12765"/>
  </bookViews>
  <sheets>
    <sheet name="Aktas" sheetId="1" r:id="rId1"/>
    <sheet name="0" sheetId="2" r:id="rId2"/>
  </sheets>
  <definedNames>
    <definedName name="_GoBack" localSheetId="0">Aktas!#REF!</definedName>
  </definedNames>
  <calcPr calcId="145621"/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E69" i="1"/>
  <c r="G73" i="1"/>
  <c r="G83" i="1" s="1"/>
  <c r="G74" i="1"/>
  <c r="G75" i="1"/>
  <c r="G76" i="1"/>
  <c r="G77" i="1"/>
  <c r="G78" i="1"/>
  <c r="G79" i="1"/>
  <c r="G80" i="1"/>
  <c r="G81" i="1"/>
  <c r="G82" i="1"/>
  <c r="E83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E111" i="1"/>
  <c r="G114" i="1"/>
  <c r="G115" i="1"/>
  <c r="E116" i="1"/>
  <c r="G119" i="1"/>
  <c r="G120" i="1"/>
  <c r="G121" i="1"/>
  <c r="G122" i="1"/>
  <c r="G123" i="1"/>
  <c r="G124" i="1"/>
  <c r="G125" i="1"/>
  <c r="E126" i="1"/>
  <c r="G130" i="1"/>
  <c r="G131" i="1"/>
  <c r="G132" i="1"/>
  <c r="E133" i="1"/>
  <c r="G136" i="1"/>
  <c r="G137" i="1"/>
  <c r="G138" i="1"/>
  <c r="G139" i="1" s="1"/>
  <c r="E139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 s="1"/>
  <c r="E155" i="1"/>
  <c r="G158" i="1"/>
  <c r="G159" i="1"/>
  <c r="G163" i="1"/>
  <c r="G164" i="1" s="1"/>
  <c r="E164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 s="1"/>
  <c r="E209" i="1"/>
  <c r="G126" i="1" l="1"/>
  <c r="G116" i="1"/>
  <c r="G69" i="1"/>
  <c r="G160" i="1"/>
  <c r="G133" i="1"/>
  <c r="G111" i="1"/>
  <c r="G166" i="1" l="1"/>
  <c r="G167" i="1"/>
  <c r="G168" i="1" s="1"/>
</calcChain>
</file>

<file path=xl/sharedStrings.xml><?xml version="1.0" encoding="utf-8"?>
<sst xmlns="http://schemas.openxmlformats.org/spreadsheetml/2006/main" count="424" uniqueCount="181">
  <si>
    <t>UŽSAKOVAS:</t>
  </si>
  <si>
    <t>RANGOVAS:</t>
  </si>
  <si>
    <t>UAB "GRINDA"</t>
  </si>
  <si>
    <t>Darbų</t>
  </si>
  <si>
    <t>Mato</t>
  </si>
  <si>
    <t>Nr.</t>
  </si>
  <si>
    <t>Resursas</t>
  </si>
  <si>
    <t>pavadinimas</t>
  </si>
  <si>
    <t>vnt</t>
  </si>
  <si>
    <t>Kiekis</t>
  </si>
  <si>
    <t>Viso:</t>
  </si>
  <si>
    <t>Įm. PVM kodas LT 201530410, įm. kodas 120153047</t>
  </si>
  <si>
    <t>Eil.</t>
  </si>
  <si>
    <t>Kaina,</t>
  </si>
  <si>
    <t>Viso,</t>
  </si>
  <si>
    <t xml:space="preserve">Naftos produktais užterštų vietų utilizavimas </t>
  </si>
  <si>
    <t>VILNIAUS MIESTO SAVIVALDYBĖS ADMINISTRACIJOS</t>
  </si>
  <si>
    <t>Konstitucijos pr. 3, LT - 03609 Vilnius</t>
  </si>
  <si>
    <t>Įm. kodas 188710061</t>
  </si>
  <si>
    <t xml:space="preserve">Darbus atliko:                                                             </t>
  </si>
  <si>
    <t xml:space="preserve">   15F03</t>
  </si>
  <si>
    <t>IŠ VISO APMOKĖTI</t>
  </si>
  <si>
    <t>Šulinio g/b dangčio keitimas</t>
  </si>
  <si>
    <t>Prival. pasl.</t>
  </si>
  <si>
    <t>Sąsk. faktūra</t>
  </si>
  <si>
    <t>MIESTO ŪKIO IR TRANSPORTO DEPARTAMENTAS</t>
  </si>
  <si>
    <t>vnt.</t>
  </si>
  <si>
    <t xml:space="preserve">Darbus priėmė:                                                               </t>
  </si>
  <si>
    <t>Sutartis Nr. A72-2189(3.1.36-UK)</t>
  </si>
  <si>
    <t>kg.</t>
  </si>
  <si>
    <t>skystais absorbentais</t>
  </si>
  <si>
    <t>ltr.</t>
  </si>
  <si>
    <t>VER Nr.721</t>
  </si>
  <si>
    <t>m³</t>
  </si>
  <si>
    <t>Objekto pavadinimas</t>
  </si>
  <si>
    <t>VISO:</t>
  </si>
  <si>
    <t>Duobių ir išplovų užtaisymas dolomitine skalda</t>
  </si>
  <si>
    <t>Eigulių g. 32, LT-03150 Vilnius</t>
  </si>
  <si>
    <t xml:space="preserve"> Eur</t>
  </si>
  <si>
    <t>Eur</t>
  </si>
  <si>
    <t>2014 m. gruodžio 10 d. Vilniaus miesto savivaldybės tarybos sprendimas Nr. 1-2176</t>
  </si>
  <si>
    <t>Papildomas susitarimas Nr. A72-567/15(3.1.36-AD4)</t>
  </si>
  <si>
    <t>sausais absorbentais</t>
  </si>
  <si>
    <t>Šulinėlių liukų, trapų keitimas</t>
  </si>
  <si>
    <t>Medžiagos ir mechanizmai, panaudoti avarinių situacijų lokalizavimui</t>
  </si>
  <si>
    <t xml:space="preserve">LN trapų grotelių pakeitimas (naujos platmasinės)  </t>
  </si>
  <si>
    <t>2010 m. balandžio 28 d. Vilniaus miesto savivaldybės tarybos sprendimas Nr. 1-1515</t>
  </si>
  <si>
    <t>PVM 21%</t>
  </si>
  <si>
    <t xml:space="preserve">PLA1 Nr. 1005454 </t>
  </si>
  <si>
    <t>Trapas lietaus vandens surinkimo DM 38x50 (C250)</t>
  </si>
  <si>
    <t>Pirštinės vienkartinės</t>
  </si>
  <si>
    <t>A.s. LT76 7180 3000 1046 7627 AB "Šiaulių bankas"</t>
  </si>
  <si>
    <t xml:space="preserve">                                                                    Susisiekimo komunikacijų skyriaus</t>
  </si>
  <si>
    <t xml:space="preserve">                                                                    Statybos poskyrio vedėja</t>
  </si>
  <si>
    <t xml:space="preserve">                                                                    Danguolė Pakalniškytė</t>
  </si>
  <si>
    <t>A.s. LT 91 7044 0600 0146 3742  AB "SEB bankas"</t>
  </si>
  <si>
    <t>2011 m. gruodžio 29 d.</t>
  </si>
  <si>
    <t>2015 m. balandžio 23 d.</t>
  </si>
  <si>
    <t xml:space="preserve">Šaltas asfaltbetonis  </t>
  </si>
  <si>
    <t>KEL Nr. 027879</t>
  </si>
  <si>
    <t>KEL Nr. 030206</t>
  </si>
  <si>
    <t xml:space="preserve">                                                                    Rimantas Vizbaras</t>
  </si>
  <si>
    <t>KCP 1-7-1</t>
  </si>
  <si>
    <t>SORB 10008563</t>
  </si>
  <si>
    <t>Duobių ir išplovų užtaisymas smėlio - žvyro mišiniu</t>
  </si>
  <si>
    <t>TR Nr. 053924</t>
  </si>
  <si>
    <t>Kalk. Nr. 13/2015</t>
  </si>
  <si>
    <t>Užtvara absorbuojanti hidrofobinė</t>
  </si>
  <si>
    <t>SORB 10004978</t>
  </si>
  <si>
    <t>Pjovimo diskai (metalas)</t>
  </si>
  <si>
    <t>Rokantiškių g. 11</t>
  </si>
  <si>
    <t>GKG Nr. 3801422</t>
  </si>
  <si>
    <t>SS Nr. 0372645662</t>
  </si>
  <si>
    <t>ADP Nr. 028280</t>
  </si>
  <si>
    <t>Sėlių g. / Sakalų g.</t>
  </si>
  <si>
    <t>Užtvara absorbuojanti hidrofobinė 12cm x 3 m</t>
  </si>
  <si>
    <t xml:space="preserve">                  Miesto   avarinės dispečerinės tarnybos vadovas</t>
  </si>
  <si>
    <t>Krokuvos g. 67</t>
  </si>
  <si>
    <t>Eišiškių pl.</t>
  </si>
  <si>
    <t>Parko g. 35</t>
  </si>
  <si>
    <t>Uosių g. važiuojant link Šiaurės g.</t>
  </si>
  <si>
    <t>Salininkų g. 101</t>
  </si>
  <si>
    <t>Justiniškių g. 38</t>
  </si>
  <si>
    <t>Sodų g. 22</t>
  </si>
  <si>
    <t>Geležinio Vilko g. 6A</t>
  </si>
  <si>
    <t>Ukmergės g. / Perkūnkiemio g.</t>
  </si>
  <si>
    <t>Taikos g. 21</t>
  </si>
  <si>
    <t>S. Batoro g. 46</t>
  </si>
  <si>
    <t>Panerių g. / Algirdo g. sankryža</t>
  </si>
  <si>
    <t>Verkių g. 5</t>
  </si>
  <si>
    <t>Konstitucijos pr. 20A</t>
  </si>
  <si>
    <t>Kalvarijų g. 129</t>
  </si>
  <si>
    <t>Ukmergės g. 300D</t>
  </si>
  <si>
    <t>Kirtimų g., ant viaduko.</t>
  </si>
  <si>
    <t>Žirmūnų g. 2</t>
  </si>
  <si>
    <t>Antakalnio g. / Šilo g.</t>
  </si>
  <si>
    <t>Kalvarijų g. / Ozo g.</t>
  </si>
  <si>
    <t>Minsko pl. (priešais „Maxima“)</t>
  </si>
  <si>
    <t>T. Narbuto g., ties PC ,,Panorama“</t>
  </si>
  <si>
    <t>S. Nėries g. 47</t>
  </si>
  <si>
    <t>Ukmergės g. 130</t>
  </si>
  <si>
    <t>Gabijos g. 3</t>
  </si>
  <si>
    <t>Savanorių pr., žiedo sankryža</t>
  </si>
  <si>
    <t>Filareų g. 61A</t>
  </si>
  <si>
    <t>Čiobiškio g. 11</t>
  </si>
  <si>
    <t>Tūkstantmečio g. (prie Savanorių žiedo)</t>
  </si>
  <si>
    <t>Pamėnkalnio g. / Tauro g.</t>
  </si>
  <si>
    <t>Pergalės g. 15</t>
  </si>
  <si>
    <t>Antakalnio g. 42</t>
  </si>
  <si>
    <t>Lentvario g., už „Regitra“</t>
  </si>
  <si>
    <t>Šešuolių g. / Viršuliškių g. sankryža</t>
  </si>
  <si>
    <t>M. Marcinkevičiaus g. 17</t>
  </si>
  <si>
    <t>Parko g. 42</t>
  </si>
  <si>
    <t>Geležinio  Vilko g. 6A</t>
  </si>
  <si>
    <t>Šilo g.,  įkalnė į Rokantiškių g.</t>
  </si>
  <si>
    <t>Fabijoniškių g. 67</t>
  </si>
  <si>
    <t>Šilo g. - Viršupio g. sankryža</t>
  </si>
  <si>
    <t>A. P. Kavoliuko g. 13</t>
  </si>
  <si>
    <t>Savanorių pr. (st. ,,Vilkpėdės'')</t>
  </si>
  <si>
    <t>Santariškių g. / Skersinės g. sankryža</t>
  </si>
  <si>
    <t>Daugeliškių g. 32</t>
  </si>
  <si>
    <t>Laisvės pr. 78B</t>
  </si>
  <si>
    <t>Atkarpoje tarp Žaliojo ir Baltojo tiltų</t>
  </si>
  <si>
    <t>Antakalnio g. 126B</t>
  </si>
  <si>
    <t>Minties g. 14</t>
  </si>
  <si>
    <t>Justiniškių g. gale prie VVTr. žiedo</t>
  </si>
  <si>
    <t>P.Vileišio g. 15</t>
  </si>
  <si>
    <t>Čiobiškio g. 35, link PC ,,Senukai“</t>
  </si>
  <si>
    <t>E. Šimkūnaitės g./ Miškinių g. sankryža</t>
  </si>
  <si>
    <t>Geležinio Vilko g. 14</t>
  </si>
  <si>
    <t>Verkių g. 43</t>
  </si>
  <si>
    <t>J. Jasinskio g. / V. Kudirkos g.</t>
  </si>
  <si>
    <t>Gerovės g. 25</t>
  </si>
  <si>
    <t>Subačiaus g. 92</t>
  </si>
  <si>
    <t>S. Batoro g. 6</t>
  </si>
  <si>
    <t>Kapsų g. 32</t>
  </si>
  <si>
    <t>Ateities g. / Geležinio Vilko viadukas</t>
  </si>
  <si>
    <t>Šeimyniškių g. 21</t>
  </si>
  <si>
    <t>Šiaurės g., link Kalno g.</t>
  </si>
  <si>
    <t>Sietyno stotelė, važ. link Viršuliškių</t>
  </si>
  <si>
    <t>S. Batoro g.</t>
  </si>
  <si>
    <t>Barsūkinės g.</t>
  </si>
  <si>
    <t>D. Gerbutavičiaus g. 12</t>
  </si>
  <si>
    <t>V. A. Graičiūno g.</t>
  </si>
  <si>
    <t>Olimpiečių g.</t>
  </si>
  <si>
    <t>Pupojų g. (prie kapinių)</t>
  </si>
  <si>
    <t>Rokantiškių g. / Pupojų g.</t>
  </si>
  <si>
    <t>Rokantiškių g. 111</t>
  </si>
  <si>
    <t>Rokantiškių g. 121</t>
  </si>
  <si>
    <t>Pergalės g. 22</t>
  </si>
  <si>
    <t>Pergalės g. 24</t>
  </si>
  <si>
    <t>Žirmūnų g. 2 ("Tuskulėnų rimties parkas" st.)</t>
  </si>
  <si>
    <t>V. Sirokomlės g. 8</t>
  </si>
  <si>
    <t>Šilo g., įkalnė link Viršupio g.</t>
  </si>
  <si>
    <t>Geologų – Metalo g. sankryža</t>
  </si>
  <si>
    <t>Musninkų g. 9</t>
  </si>
  <si>
    <t>Fino g. 10</t>
  </si>
  <si>
    <t>Justiniškių g. 95</t>
  </si>
  <si>
    <t>Jankiškių g. 16</t>
  </si>
  <si>
    <t>Stadiono g. 9</t>
  </si>
  <si>
    <t>Mileišiškių g. (nuo Žolyno g. link sodų)</t>
  </si>
  <si>
    <t>Žirmūnų g. 2, nuo žiedo link Antakalnio</t>
  </si>
  <si>
    <t>Ukmergės g., link Gabijos g.</t>
  </si>
  <si>
    <t>Durpių g. 22A</t>
  </si>
  <si>
    <t>Geologų g. / Dariaus ir Girėno g.</t>
  </si>
  <si>
    <t xml:space="preserve">A. Kojelavičiaus g. </t>
  </si>
  <si>
    <t>Motorų g. 4</t>
  </si>
  <si>
    <t>Švitrigailos g. 10</t>
  </si>
  <si>
    <t>Eigulių g. (prie buvusios kelių policijos)</t>
  </si>
  <si>
    <t>Eigulių g., ties Giraitės g.</t>
  </si>
  <si>
    <t xml:space="preserve">Gedimino pr. 53, priešais Seimų Rūmus prie Neries </t>
  </si>
  <si>
    <t>Eigulių g. (priešais buvusią kelių policiją)</t>
  </si>
  <si>
    <t>m</t>
  </si>
  <si>
    <t>Gileikių g. (50m nuo Justiniškių g.)</t>
  </si>
  <si>
    <t>Vilnius- Grigiškės, ties "EMSI" degaline</t>
  </si>
  <si>
    <t>KS Nr. 0064396</t>
  </si>
  <si>
    <t>Maišas šiukšlėms 0.040x680x1050</t>
  </si>
  <si>
    <t xml:space="preserve">        2016 m. gegužės mėn.</t>
  </si>
  <si>
    <t>Atliktų darbų aktas  Nr. 1133/05</t>
  </si>
  <si>
    <t>Nugaišusių gyvūnų 42 vnt. surinkimas ir nuvežimas į Benamių gyvūnų sanitarinę tarnybą</t>
  </si>
  <si>
    <t>Žygimantų g., prie Mindaugo tilto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</si>
</sst>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;[Red]0.00"/>
    <numFmt numFmtId="166" formatCode="0.000"/>
  </numFmts>
  <fonts count="27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sz val="9"/>
      <name val="Times New Roman"/>
      <family val="1"/>
      <charset val="186"/>
    </font>
    <font>
      <b/>
      <sz val="9"/>
      <name val="Times New Roman"/>
      <family val="1"/>
      <charset val="186"/>
    </font>
    <font>
      <b/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1"/>
      <color theme="9" tint="-0.249977111117893"/>
      <name val="Times New Roman"/>
      <family val="1"/>
      <charset val="186"/>
    </font>
    <font>
      <b/>
      <sz val="11"/>
      <color theme="1"/>
      <name val="Times New Roman"/>
      <family val="1"/>
      <charset val="186"/>
    </font>
    <font>
      <sz val="11"/>
      <color theme="9" tint="-0.249977111117893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color theme="9" tint="-0.249977111117893"/>
      <name val="Times New Roman"/>
      <family val="1"/>
      <charset val="186"/>
    </font>
    <font>
      <sz val="11"/>
      <color theme="0"/>
      <name val="Times New Roman"/>
      <family val="1"/>
      <charset val="186"/>
    </font>
    <font>
      <b/>
      <sz val="11"/>
      <color theme="0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2"/>
      <color theme="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0">
    <xf numFmtId="0" fontId="0" fillId="0" borderId="0" xfId="0"/>
    <xf numFmtId="0" fontId="2" fillId="0" borderId="1" xfId="0" applyFont="1" applyBorder="1"/>
    <xf numFmtId="0" fontId="2" fillId="0" borderId="0" xfId="0" applyFont="1"/>
    <xf numFmtId="0" fontId="4" fillId="0" borderId="0" xfId="2" applyFont="1"/>
    <xf numFmtId="0" fontId="3" fillId="0" borderId="0" xfId="0" applyFont="1" applyBorder="1"/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center"/>
    </xf>
    <xf numFmtId="0" fontId="3" fillId="0" borderId="0" xfId="0" applyFont="1"/>
    <xf numFmtId="14" fontId="2" fillId="0" borderId="0" xfId="1" applyNumberFormat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7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Border="1"/>
    <xf numFmtId="0" fontId="13" fillId="0" borderId="1" xfId="0" applyFont="1" applyBorder="1" applyAlignment="1">
      <alignment horizontal="left"/>
    </xf>
    <xf numFmtId="2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8" fillId="0" borderId="0" xfId="0" applyFont="1" applyBorder="1"/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165" fontId="15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2" fontId="9" fillId="0" borderId="4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horizontal="right"/>
    </xf>
    <xf numFmtId="2" fontId="1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Fill="1" applyBorder="1"/>
    <xf numFmtId="0" fontId="14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0" borderId="1" xfId="0" applyFont="1" applyBorder="1"/>
    <xf numFmtId="2" fontId="9" fillId="0" borderId="1" xfId="0" applyNumberFormat="1" applyFont="1" applyBorder="1"/>
    <xf numFmtId="2" fontId="15" fillId="0" borderId="1" xfId="0" applyNumberFormat="1" applyFont="1" applyBorder="1"/>
    <xf numFmtId="2" fontId="6" fillId="0" borderId="1" xfId="0" applyNumberFormat="1" applyFont="1" applyBorder="1"/>
    <xf numFmtId="165" fontId="9" fillId="0" borderId="1" xfId="0" applyNumberFormat="1" applyFont="1" applyBorder="1"/>
    <xf numFmtId="0" fontId="18" fillId="0" borderId="3" xfId="0" applyFont="1" applyBorder="1" applyAlignment="1">
      <alignment horizontal="center"/>
    </xf>
    <xf numFmtId="164" fontId="16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2" fontId="9" fillId="0" borderId="1" xfId="0" applyNumberFormat="1" applyFont="1" applyBorder="1" applyAlignment="1">
      <alignment horizontal="right"/>
    </xf>
    <xf numFmtId="2" fontId="9" fillId="0" borderId="1" xfId="0" applyNumberFormat="1" applyFont="1" applyFill="1" applyBorder="1" applyAlignment="1">
      <alignment horizontal="right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/>
    <xf numFmtId="2" fontId="9" fillId="0" borderId="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2" fontId="17" fillId="0" borderId="1" xfId="0" applyNumberFormat="1" applyFont="1" applyBorder="1"/>
    <xf numFmtId="165" fontId="12" fillId="0" borderId="0" xfId="0" applyNumberFormat="1" applyFont="1" applyFill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64" fontId="15" fillId="0" borderId="1" xfId="0" applyNumberFormat="1" applyFont="1" applyBorder="1"/>
    <xf numFmtId="0" fontId="6" fillId="0" borderId="1" xfId="0" applyFont="1" applyBorder="1"/>
    <xf numFmtId="164" fontId="17" fillId="0" borderId="1" xfId="0" applyNumberFormat="1" applyFont="1" applyBorder="1"/>
    <xf numFmtId="0" fontId="9" fillId="0" borderId="2" xfId="0" applyFont="1" applyBorder="1"/>
    <xf numFmtId="0" fontId="17" fillId="0" borderId="1" xfId="0" applyFont="1" applyBorder="1"/>
    <xf numFmtId="0" fontId="6" fillId="0" borderId="2" xfId="0" applyFont="1" applyBorder="1" applyAlignment="1">
      <alignment horizontal="left"/>
    </xf>
    <xf numFmtId="0" fontId="17" fillId="0" borderId="2" xfId="0" applyFont="1" applyBorder="1"/>
    <xf numFmtId="2" fontId="6" fillId="0" borderId="2" xfId="0" applyNumberFormat="1" applyFont="1" applyBorder="1"/>
    <xf numFmtId="0" fontId="9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2" fillId="0" borderId="0" xfId="0" applyFont="1"/>
    <xf numFmtId="0" fontId="9" fillId="0" borderId="7" xfId="0" applyFont="1" applyBorder="1"/>
    <xf numFmtId="0" fontId="12" fillId="0" borderId="1" xfId="0" applyFont="1" applyBorder="1" applyAlignment="1">
      <alignment horizontal="left" wrapText="1"/>
    </xf>
    <xf numFmtId="0" fontId="16" fillId="0" borderId="0" xfId="0" applyFont="1" applyAlignment="1">
      <alignment horizontal="center"/>
    </xf>
    <xf numFmtId="0" fontId="9" fillId="0" borderId="0" xfId="0" applyFont="1" applyBorder="1"/>
    <xf numFmtId="0" fontId="6" fillId="0" borderId="0" xfId="0" applyFont="1" applyBorder="1" applyAlignment="1">
      <alignment horizontal="left"/>
    </xf>
    <xf numFmtId="0" fontId="17" fillId="0" borderId="0" xfId="0" applyFont="1" applyBorder="1"/>
    <xf numFmtId="2" fontId="6" fillId="0" borderId="0" xfId="0" applyNumberFormat="1" applyFont="1" applyBorder="1"/>
    <xf numFmtId="0" fontId="2" fillId="0" borderId="0" xfId="0" applyFont="1"/>
    <xf numFmtId="0" fontId="14" fillId="0" borderId="3" xfId="3" applyFont="1" applyBorder="1" applyAlignment="1">
      <alignment horizontal="center"/>
    </xf>
    <xf numFmtId="0" fontId="14" fillId="0" borderId="1" xfId="3" applyFont="1" applyFill="1" applyBorder="1" applyAlignment="1">
      <alignment horizontal="left" wrapText="1"/>
    </xf>
    <xf numFmtId="0" fontId="9" fillId="0" borderId="1" xfId="3" applyFont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0" fillId="0" borderId="3" xfId="0" applyFont="1" applyBorder="1" applyAlignment="1">
      <alignment horizontal="center" wrapText="1"/>
    </xf>
    <xf numFmtId="0" fontId="2" fillId="0" borderId="0" xfId="0" applyFont="1"/>
    <xf numFmtId="0" fontId="9" fillId="0" borderId="3" xfId="0" applyFont="1" applyBorder="1" applyAlignment="1">
      <alignment horizontal="center" vertical="center"/>
    </xf>
    <xf numFmtId="0" fontId="9" fillId="0" borderId="3" xfId="3" applyFont="1" applyBorder="1" applyAlignment="1">
      <alignment horizontal="center"/>
    </xf>
    <xf numFmtId="0" fontId="14" fillId="0" borderId="1" xfId="3" applyFont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165" fontId="16" fillId="0" borderId="3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2" fontId="16" fillId="0" borderId="3" xfId="0" applyNumberFormat="1" applyFont="1" applyBorder="1" applyAlignment="1">
      <alignment horizontal="center" vertical="center"/>
    </xf>
    <xf numFmtId="0" fontId="2" fillId="0" borderId="3" xfId="3" applyFont="1" applyBorder="1" applyAlignment="1">
      <alignment horizontal="center"/>
    </xf>
    <xf numFmtId="2" fontId="15" fillId="0" borderId="3" xfId="3" applyNumberFormat="1" applyFont="1" applyBorder="1" applyAlignment="1">
      <alignment horizontal="center" vertical="center"/>
    </xf>
    <xf numFmtId="2" fontId="16" fillId="0" borderId="3" xfId="3" applyNumberFormat="1" applyFont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 vertical="center"/>
    </xf>
    <xf numFmtId="2" fontId="17" fillId="0" borderId="3" xfId="0" applyNumberFormat="1" applyFont="1" applyBorder="1" applyAlignment="1">
      <alignment horizontal="right"/>
    </xf>
    <xf numFmtId="0" fontId="9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2" fontId="9" fillId="0" borderId="10" xfId="0" applyNumberFormat="1" applyFont="1" applyBorder="1"/>
    <xf numFmtId="2" fontId="9" fillId="0" borderId="5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2" fontId="9" fillId="0" borderId="12" xfId="0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16" fillId="0" borderId="1" xfId="0" applyNumberFormat="1" applyFont="1" applyFill="1" applyBorder="1" applyAlignment="1">
      <alignment horizontal="right" vertical="center"/>
    </xf>
    <xf numFmtId="2" fontId="12" fillId="0" borderId="1" xfId="0" applyNumberFormat="1" applyFont="1" applyFill="1" applyBorder="1" applyAlignment="1">
      <alignment vertical="center"/>
    </xf>
    <xf numFmtId="2" fontId="16" fillId="0" borderId="1" xfId="0" applyNumberFormat="1" applyFont="1" applyFill="1" applyBorder="1" applyAlignment="1">
      <alignment horizontal="right"/>
    </xf>
    <xf numFmtId="2" fontId="6" fillId="0" borderId="1" xfId="3" applyNumberFormat="1" applyFont="1" applyFill="1" applyBorder="1"/>
    <xf numFmtId="2" fontId="9" fillId="0" borderId="1" xfId="3" applyNumberFormat="1" applyFont="1" applyFill="1" applyBorder="1" applyAlignment="1">
      <alignment vertical="center"/>
    </xf>
    <xf numFmtId="2" fontId="6" fillId="0" borderId="1" xfId="3" applyNumberFormat="1" applyFont="1" applyFill="1" applyBorder="1" applyAlignment="1">
      <alignment horizontal="right"/>
    </xf>
    <xf numFmtId="0" fontId="2" fillId="0" borderId="0" xfId="0" applyFont="1"/>
    <xf numFmtId="2" fontId="6" fillId="0" borderId="4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6" fillId="0" borderId="3" xfId="0" applyFont="1" applyBorder="1" applyAlignment="1">
      <alignment horizontal="left"/>
    </xf>
    <xf numFmtId="0" fontId="12" fillId="0" borderId="0" xfId="0" applyFont="1" applyAlignment="1">
      <alignment horizontal="center"/>
    </xf>
    <xf numFmtId="2" fontId="9" fillId="0" borderId="1" xfId="0" applyNumberFormat="1" applyFont="1" applyFill="1" applyBorder="1" applyAlignment="1">
      <alignment horizontal="right" vertical="top"/>
    </xf>
    <xf numFmtId="0" fontId="14" fillId="0" borderId="3" xfId="0" applyFont="1" applyBorder="1" applyAlignment="1">
      <alignment horizontal="right"/>
    </xf>
    <xf numFmtId="165" fontId="16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21" fillId="0" borderId="1" xfId="0" applyFont="1" applyBorder="1" applyAlignment="1">
      <alignment horizontal="left" wrapText="1"/>
    </xf>
    <xf numFmtId="2" fontId="2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65" fontId="10" fillId="0" borderId="0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right"/>
    </xf>
    <xf numFmtId="164" fontId="20" fillId="0" borderId="1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3" xfId="3" applyFont="1" applyBorder="1" applyAlignment="1">
      <alignment horizontal="right"/>
    </xf>
    <xf numFmtId="166" fontId="12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3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5" fillId="0" borderId="4" xfId="0" applyNumberFormat="1" applyFont="1" applyBorder="1"/>
    <xf numFmtId="2" fontId="6" fillId="0" borderId="4" xfId="0" applyNumberFormat="1" applyFont="1" applyBorder="1"/>
    <xf numFmtId="2" fontId="12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13" fillId="0" borderId="3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164" fontId="23" fillId="0" borderId="0" xfId="0" applyNumberFormat="1" applyFont="1" applyBorder="1" applyAlignment="1">
      <alignment horizontal="center" vertical="center"/>
    </xf>
    <xf numFmtId="2" fontId="23" fillId="0" borderId="0" xfId="0" applyNumberFormat="1" applyFont="1" applyBorder="1" applyAlignment="1"/>
    <xf numFmtId="2" fontId="23" fillId="0" borderId="0" xfId="0" applyNumberFormat="1" applyFont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0" fontId="25" fillId="0" borderId="0" xfId="0" applyFont="1" applyBorder="1" applyAlignment="1">
      <alignment horizontal="center"/>
    </xf>
    <xf numFmtId="0" fontId="2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166" fontId="23" fillId="0" borderId="0" xfId="0" applyNumberFormat="1" applyFont="1" applyBorder="1" applyAlignment="1">
      <alignment vertical="center"/>
    </xf>
    <xf numFmtId="2" fontId="23" fillId="0" borderId="0" xfId="0" applyNumberFormat="1" applyFont="1" applyFill="1" applyBorder="1" applyAlignment="1">
      <alignment horizontal="right" vertical="center"/>
    </xf>
    <xf numFmtId="0" fontId="23" fillId="0" borderId="0" xfId="0" applyFont="1" applyBorder="1"/>
    <xf numFmtId="0" fontId="24" fillId="0" borderId="0" xfId="0" applyFont="1" applyBorder="1" applyAlignment="1">
      <alignment horizontal="right"/>
    </xf>
    <xf numFmtId="2" fontId="24" fillId="0" borderId="0" xfId="0" applyNumberFormat="1" applyFont="1" applyBorder="1" applyAlignment="1">
      <alignment horizontal="center" vertical="center"/>
    </xf>
    <xf numFmtId="2" fontId="24" fillId="0" borderId="0" xfId="0" applyNumberFormat="1" applyFont="1" applyBorder="1" applyAlignment="1"/>
    <xf numFmtId="2" fontId="24" fillId="0" borderId="0" xfId="0" applyNumberFormat="1" applyFont="1" applyBorder="1" applyAlignment="1">
      <alignment horizontal="right"/>
    </xf>
    <xf numFmtId="0" fontId="25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19" fillId="0" borderId="0" xfId="0" quotePrefix="1" applyFont="1" applyAlignment="1">
      <alignment horizontal="center"/>
    </xf>
    <xf numFmtId="0" fontId="2" fillId="0" borderId="0" xfId="0" applyFont="1" applyBorder="1" applyAlignment="1">
      <alignment horizontal="left"/>
    </xf>
    <xf numFmtId="2" fontId="9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6" fillId="0" borderId="3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12" fillId="0" borderId="3" xfId="3" applyNumberFormat="1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">
    <cellStyle name="Įprastas" xfId="0" builtinId="0"/>
    <cellStyle name="Įprastas 2" xfId="3"/>
    <cellStyle name="Normal_Sheet1" xfId="1"/>
    <cellStyle name="Normal_Sheet1_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66" name="Line 1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67" name="Line 2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372868" name="Line 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69" name="Line 4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0" name="Line 5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1" name="Line 6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2" name="Line 7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3" name="Line 8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4" name="Line 9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</xdr:row>
      <xdr:rowOff>0</xdr:rowOff>
    </xdr:from>
    <xdr:to>
      <xdr:col>3</xdr:col>
      <xdr:colOff>142875</xdr:colOff>
      <xdr:row>3</xdr:row>
      <xdr:rowOff>0</xdr:rowOff>
    </xdr:to>
    <xdr:sp macro="" textlink="">
      <xdr:nvSpPr>
        <xdr:cNvPr id="372875" name="Line 12"/>
        <xdr:cNvSpPr>
          <a:spLocks noChangeShapeType="1"/>
        </xdr:cNvSpPr>
      </xdr:nvSpPr>
      <xdr:spPr bwMode="auto">
        <a:xfrm>
          <a:off x="4943475" y="161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6" name="Line 13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7" name="Line 14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8" name="Line 15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79" name="Line 16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0" name="Line 17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170</xdr:row>
      <xdr:rowOff>0</xdr:rowOff>
    </xdr:from>
    <xdr:to>
      <xdr:col>3</xdr:col>
      <xdr:colOff>142875</xdr:colOff>
      <xdr:row>170</xdr:row>
      <xdr:rowOff>0</xdr:rowOff>
    </xdr:to>
    <xdr:sp macro="" textlink="">
      <xdr:nvSpPr>
        <xdr:cNvPr id="372881" name="Line 22"/>
        <xdr:cNvSpPr>
          <a:spLocks noChangeShapeType="1"/>
        </xdr:cNvSpPr>
      </xdr:nvSpPr>
      <xdr:spPr bwMode="auto">
        <a:xfrm>
          <a:off x="4943475" y="43253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2" name="Line 23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3" name="Line 24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4" name="Line 25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5" name="Line 26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142875</xdr:colOff>
      <xdr:row>2</xdr:row>
      <xdr:rowOff>0</xdr:rowOff>
    </xdr:to>
    <xdr:sp macro="" textlink="">
      <xdr:nvSpPr>
        <xdr:cNvPr id="372886" name="Line 27"/>
        <xdr:cNvSpPr>
          <a:spLocks noChangeShapeType="1"/>
        </xdr:cNvSpPr>
      </xdr:nvSpPr>
      <xdr:spPr bwMode="auto">
        <a:xfrm>
          <a:off x="494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0</xdr:colOff>
      <xdr:row>147</xdr:row>
      <xdr:rowOff>0</xdr:rowOff>
    </xdr:to>
    <xdr:sp macro="" textlink="">
      <xdr:nvSpPr>
        <xdr:cNvPr id="372888" name="Line 35"/>
        <xdr:cNvSpPr>
          <a:spLocks noChangeShapeType="1"/>
        </xdr:cNvSpPr>
      </xdr:nvSpPr>
      <xdr:spPr bwMode="auto">
        <a:xfrm>
          <a:off x="0" y="45196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0</xdr:colOff>
      <xdr:row>147</xdr:row>
      <xdr:rowOff>0</xdr:rowOff>
    </xdr:to>
    <xdr:sp macro="" textlink="">
      <xdr:nvSpPr>
        <xdr:cNvPr id="372889" name="Line 36"/>
        <xdr:cNvSpPr>
          <a:spLocks noChangeShapeType="1"/>
        </xdr:cNvSpPr>
      </xdr:nvSpPr>
      <xdr:spPr bwMode="auto">
        <a:xfrm>
          <a:off x="0" y="45196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0</xdr:colOff>
      <xdr:row>147</xdr:row>
      <xdr:rowOff>0</xdr:rowOff>
    </xdr:to>
    <xdr:sp macro="" textlink="">
      <xdr:nvSpPr>
        <xdr:cNvPr id="372890" name="Line 37"/>
        <xdr:cNvSpPr>
          <a:spLocks noChangeShapeType="1"/>
        </xdr:cNvSpPr>
      </xdr:nvSpPr>
      <xdr:spPr bwMode="auto">
        <a:xfrm>
          <a:off x="0" y="45196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0</xdr:colOff>
      <xdr:row>304</xdr:row>
      <xdr:rowOff>0</xdr:rowOff>
    </xdr:to>
    <xdr:sp macro="" textlink="">
      <xdr:nvSpPr>
        <xdr:cNvPr id="372891" name="Line 38"/>
        <xdr:cNvSpPr>
          <a:spLocks noChangeShapeType="1"/>
        </xdr:cNvSpPr>
      </xdr:nvSpPr>
      <xdr:spPr bwMode="auto">
        <a:xfrm>
          <a:off x="0" y="9668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0</xdr:colOff>
      <xdr:row>304</xdr:row>
      <xdr:rowOff>0</xdr:rowOff>
    </xdr:to>
    <xdr:sp macro="" textlink="">
      <xdr:nvSpPr>
        <xdr:cNvPr id="372892" name="Line 39"/>
        <xdr:cNvSpPr>
          <a:spLocks noChangeShapeType="1"/>
        </xdr:cNvSpPr>
      </xdr:nvSpPr>
      <xdr:spPr bwMode="auto">
        <a:xfrm>
          <a:off x="0" y="9668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0</xdr:colOff>
      <xdr:row>482</xdr:row>
      <xdr:rowOff>0</xdr:rowOff>
    </xdr:to>
    <xdr:sp macro="" textlink="">
      <xdr:nvSpPr>
        <xdr:cNvPr id="372893" name="Line 40"/>
        <xdr:cNvSpPr>
          <a:spLocks noChangeShapeType="1"/>
        </xdr:cNvSpPr>
      </xdr:nvSpPr>
      <xdr:spPr bwMode="auto">
        <a:xfrm>
          <a:off x="0" y="125510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0</xdr:colOff>
      <xdr:row>482</xdr:row>
      <xdr:rowOff>0</xdr:rowOff>
    </xdr:to>
    <xdr:sp macro="" textlink="">
      <xdr:nvSpPr>
        <xdr:cNvPr id="372894" name="Line 41"/>
        <xdr:cNvSpPr>
          <a:spLocks noChangeShapeType="1"/>
        </xdr:cNvSpPr>
      </xdr:nvSpPr>
      <xdr:spPr bwMode="auto">
        <a:xfrm>
          <a:off x="0" y="125510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0</xdr:rowOff>
    </xdr:from>
    <xdr:to>
      <xdr:col>3</xdr:col>
      <xdr:colOff>142875</xdr:colOff>
      <xdr:row>1</xdr:row>
      <xdr:rowOff>0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4991100" y="161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4" name="Line 34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5" name="Line 56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6" name="Line 57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7" name="Line 58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8" name="Line 59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9" name="Line 60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0" name="Line 61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2" name="Line 63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3" name="Line 64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4" name="Line 65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5" name="Line 66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142875</xdr:colOff>
      <xdr:row>26</xdr:row>
      <xdr:rowOff>0</xdr:rowOff>
    </xdr:to>
    <xdr:sp macro="" textlink="">
      <xdr:nvSpPr>
        <xdr:cNvPr id="16" name="Line 67"/>
        <xdr:cNvSpPr>
          <a:spLocks noChangeShapeType="1"/>
        </xdr:cNvSpPr>
      </xdr:nvSpPr>
      <xdr:spPr bwMode="auto">
        <a:xfrm>
          <a:off x="4991100" y="4768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17" name="Line 68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18" name="Line 69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19" name="Line 70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0" name="Line 71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1" name="Line 72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2" name="Line 73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3" name="Line 74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4" name="Line 75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5" name="Line 76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6" name="Line 77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7" name="Line 78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8" name="Line 79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29" name="Line 80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0" name="Line 81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1" name="Line 82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2" name="Line 83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3" name="Line 84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4" name="Line 85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5" name="Line 86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6" name="Line 87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7" name="Line 88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8" name="Line 89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39" name="Line 90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142875</xdr:colOff>
      <xdr:row>30</xdr:row>
      <xdr:rowOff>0</xdr:rowOff>
    </xdr:to>
    <xdr:sp macro="" textlink="">
      <xdr:nvSpPr>
        <xdr:cNvPr id="40" name="Line 91"/>
        <xdr:cNvSpPr>
          <a:spLocks noChangeShapeType="1"/>
        </xdr:cNvSpPr>
      </xdr:nvSpPr>
      <xdr:spPr bwMode="auto">
        <a:xfrm>
          <a:off x="4991100" y="4832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2"/>
  <sheetViews>
    <sheetView tabSelected="1" topLeftCell="A134" zoomScaleNormal="100" workbookViewId="0">
      <selection activeCell="I79" sqref="I79"/>
    </sheetView>
  </sheetViews>
  <sheetFormatPr defaultColWidth="9.140625" defaultRowHeight="12.75" x14ac:dyDescent="0.2"/>
  <cols>
    <col min="1" max="1" width="3.85546875" style="2" customWidth="1"/>
    <col min="2" max="2" width="13.5703125" style="2" customWidth="1"/>
    <col min="3" max="3" width="38.7109375" style="2" customWidth="1"/>
    <col min="4" max="4" width="6.28515625" style="2" customWidth="1"/>
    <col min="5" max="5" width="7.140625" style="2" customWidth="1"/>
    <col min="6" max="6" width="7.42578125" style="2" customWidth="1"/>
    <col min="7" max="7" width="8.7109375" style="13" customWidth="1"/>
    <col min="8" max="8" width="12.42578125" style="2" customWidth="1"/>
    <col min="9" max="16384" width="9.140625" style="2"/>
  </cols>
  <sheetData>
    <row r="1" spans="1:7" s="82" customFormat="1" x14ac:dyDescent="0.2">
      <c r="G1" s="13"/>
    </row>
    <row r="3" spans="1:7" ht="12.75" customHeight="1" x14ac:dyDescent="0.2">
      <c r="A3" s="16" t="s">
        <v>0</v>
      </c>
      <c r="B3" s="17"/>
      <c r="C3" s="5" t="s">
        <v>16</v>
      </c>
    </row>
    <row r="4" spans="1:7" x14ac:dyDescent="0.2">
      <c r="A4" s="16"/>
      <c r="B4" s="17"/>
      <c r="C4" s="5" t="s">
        <v>25</v>
      </c>
      <c r="G4" s="7" t="s">
        <v>20</v>
      </c>
    </row>
    <row r="5" spans="1:7" x14ac:dyDescent="0.2">
      <c r="A5" s="16"/>
      <c r="C5" s="2" t="s">
        <v>17</v>
      </c>
      <c r="D5" s="5"/>
    </row>
    <row r="6" spans="1:7" x14ac:dyDescent="0.2">
      <c r="C6" s="3" t="s">
        <v>55</v>
      </c>
      <c r="D6" s="3"/>
      <c r="E6" s="17"/>
      <c r="F6" s="17"/>
      <c r="G6" s="18"/>
    </row>
    <row r="7" spans="1:7" x14ac:dyDescent="0.2">
      <c r="C7" s="12" t="s">
        <v>18</v>
      </c>
      <c r="D7" s="17"/>
      <c r="E7" s="17"/>
      <c r="F7" s="17"/>
      <c r="G7" s="18"/>
    </row>
    <row r="8" spans="1:7" x14ac:dyDescent="0.2">
      <c r="A8" s="19" t="s">
        <v>1</v>
      </c>
      <c r="B8" s="5"/>
      <c r="C8" s="5" t="s">
        <v>2</v>
      </c>
      <c r="D8" s="17"/>
      <c r="E8" s="17"/>
      <c r="F8" s="17"/>
      <c r="G8" s="18"/>
    </row>
    <row r="9" spans="1:7" x14ac:dyDescent="0.2">
      <c r="A9" s="19"/>
      <c r="C9" s="17" t="s">
        <v>37</v>
      </c>
      <c r="D9" s="5"/>
      <c r="E9" s="17"/>
      <c r="F9" s="17"/>
      <c r="G9" s="18"/>
    </row>
    <row r="10" spans="1:7" x14ac:dyDescent="0.2">
      <c r="C10" s="20" t="s">
        <v>51</v>
      </c>
      <c r="D10" s="17"/>
      <c r="E10" s="17"/>
      <c r="F10" s="17"/>
      <c r="G10" s="18"/>
    </row>
    <row r="11" spans="1:7" x14ac:dyDescent="0.2">
      <c r="C11" s="20" t="s">
        <v>11</v>
      </c>
      <c r="D11" s="17"/>
      <c r="E11" s="17"/>
      <c r="F11" s="17"/>
      <c r="G11" s="18"/>
    </row>
    <row r="12" spans="1:7" ht="6.75" customHeight="1" x14ac:dyDescent="0.2">
      <c r="C12" s="20"/>
      <c r="D12" s="17"/>
      <c r="E12" s="17"/>
      <c r="F12" s="17"/>
      <c r="G12" s="18"/>
    </row>
    <row r="13" spans="1:7" x14ac:dyDescent="0.2">
      <c r="A13" s="17" t="s">
        <v>56</v>
      </c>
      <c r="B13" s="17"/>
      <c r="C13" s="17"/>
      <c r="D13" s="17"/>
      <c r="E13" s="17"/>
      <c r="F13" s="17"/>
      <c r="G13" s="18"/>
    </row>
    <row r="14" spans="1:7" x14ac:dyDescent="0.2">
      <c r="A14" s="17" t="s">
        <v>28</v>
      </c>
      <c r="B14" s="17"/>
      <c r="C14" s="17"/>
      <c r="E14" s="17"/>
      <c r="F14" s="17"/>
      <c r="G14" s="18"/>
    </row>
    <row r="15" spans="1:7" x14ac:dyDescent="0.2">
      <c r="A15" s="8" t="s">
        <v>57</v>
      </c>
      <c r="B15" s="9"/>
      <c r="C15" s="9"/>
      <c r="E15" s="17"/>
      <c r="F15" s="17"/>
      <c r="G15" s="18"/>
    </row>
    <row r="16" spans="1:7" x14ac:dyDescent="0.2">
      <c r="A16" s="9" t="s">
        <v>41</v>
      </c>
      <c r="B16" s="9"/>
      <c r="C16" s="9"/>
      <c r="E16" s="17"/>
      <c r="F16" s="17"/>
      <c r="G16" s="18"/>
    </row>
    <row r="17" spans="1:7" x14ac:dyDescent="0.2">
      <c r="A17" s="14" t="s">
        <v>40</v>
      </c>
      <c r="B17" s="9"/>
      <c r="C17" s="9"/>
      <c r="E17" s="17"/>
      <c r="F17" s="17"/>
      <c r="G17" s="18"/>
    </row>
    <row r="18" spans="1:7" x14ac:dyDescent="0.2">
      <c r="A18" s="14" t="s">
        <v>46</v>
      </c>
      <c r="B18" s="9"/>
      <c r="C18" s="9"/>
      <c r="E18" s="17"/>
      <c r="F18" s="17"/>
      <c r="G18" s="18"/>
    </row>
    <row r="19" spans="1:7" x14ac:dyDescent="0.2">
      <c r="A19" s="14"/>
      <c r="B19" s="9"/>
      <c r="C19" s="9"/>
      <c r="E19" s="17"/>
      <c r="F19" s="17"/>
      <c r="G19" s="18"/>
    </row>
    <row r="20" spans="1:7" ht="13.5" customHeight="1" x14ac:dyDescent="0.2">
      <c r="A20" s="14"/>
      <c r="B20" s="9"/>
      <c r="C20" s="9"/>
      <c r="E20" s="17"/>
      <c r="F20" s="17"/>
      <c r="G20" s="18"/>
    </row>
    <row r="21" spans="1:7" ht="12.75" customHeight="1" x14ac:dyDescent="0.2">
      <c r="A21" s="9"/>
      <c r="B21" s="9"/>
      <c r="C21" s="28" t="s">
        <v>34</v>
      </c>
      <c r="E21" s="17"/>
      <c r="F21" s="17"/>
      <c r="G21" s="18"/>
    </row>
    <row r="22" spans="1:7" ht="12.75" customHeight="1" x14ac:dyDescent="0.2">
      <c r="A22" s="9"/>
      <c r="B22" s="9"/>
      <c r="C22" s="10"/>
      <c r="E22" s="17"/>
      <c r="F22" s="17"/>
      <c r="G22" s="18"/>
    </row>
    <row r="23" spans="1:7" ht="14.25" customHeight="1" x14ac:dyDescent="0.25">
      <c r="B23" s="179" t="s">
        <v>44</v>
      </c>
      <c r="C23" s="179"/>
      <c r="D23" s="179"/>
      <c r="E23" s="179"/>
      <c r="F23" s="179"/>
      <c r="G23" s="18"/>
    </row>
    <row r="24" spans="1:7" ht="14.25" customHeight="1" x14ac:dyDescent="0.2">
      <c r="B24" s="17"/>
      <c r="C24" s="6"/>
      <c r="E24" s="17"/>
      <c r="F24" s="17"/>
      <c r="G24" s="18"/>
    </row>
    <row r="25" spans="1:7" ht="14.25" x14ac:dyDescent="0.2">
      <c r="C25" s="85" t="s">
        <v>178</v>
      </c>
      <c r="G25" s="2"/>
    </row>
    <row r="26" spans="1:7" ht="15" customHeight="1" thickBot="1" x14ac:dyDescent="0.3">
      <c r="C26" s="11"/>
      <c r="E26" s="178" t="s">
        <v>177</v>
      </c>
      <c r="F26" s="178"/>
      <c r="G26" s="178"/>
    </row>
    <row r="27" spans="1:7" ht="15" x14ac:dyDescent="0.25">
      <c r="A27" s="53" t="s">
        <v>12</v>
      </c>
      <c r="B27" s="53" t="s">
        <v>6</v>
      </c>
      <c r="C27" s="53" t="s">
        <v>3</v>
      </c>
      <c r="D27" s="53" t="s">
        <v>4</v>
      </c>
      <c r="E27" s="53" t="s">
        <v>9</v>
      </c>
      <c r="F27" s="117" t="s">
        <v>13</v>
      </c>
      <c r="G27" s="116" t="s">
        <v>14</v>
      </c>
    </row>
    <row r="28" spans="1:7" ht="15" x14ac:dyDescent="0.25">
      <c r="A28" s="118" t="s">
        <v>5</v>
      </c>
      <c r="B28" s="118"/>
      <c r="C28" s="118" t="s">
        <v>7</v>
      </c>
      <c r="D28" s="118" t="s">
        <v>8</v>
      </c>
      <c r="E28" s="118"/>
      <c r="F28" s="119" t="s">
        <v>38</v>
      </c>
      <c r="G28" s="120" t="s">
        <v>39</v>
      </c>
    </row>
    <row r="29" spans="1:7" ht="6.75" customHeight="1" x14ac:dyDescent="0.25">
      <c r="A29" s="110"/>
      <c r="B29" s="111"/>
      <c r="C29" s="113"/>
      <c r="D29" s="114"/>
      <c r="E29" s="112"/>
      <c r="F29" s="115"/>
      <c r="G29" s="121"/>
    </row>
    <row r="30" spans="1:7" ht="15" customHeight="1" x14ac:dyDescent="0.25">
      <c r="A30" s="35"/>
      <c r="B30" s="43"/>
      <c r="C30" s="54" t="s">
        <v>15</v>
      </c>
      <c r="D30" s="35"/>
      <c r="E30" s="108"/>
      <c r="F30" s="59"/>
      <c r="G30" s="122"/>
    </row>
    <row r="31" spans="1:7" ht="15" customHeight="1" x14ac:dyDescent="0.25">
      <c r="A31" s="35"/>
      <c r="B31" s="35" t="s">
        <v>24</v>
      </c>
      <c r="C31" s="54" t="s">
        <v>42</v>
      </c>
      <c r="D31" s="35"/>
      <c r="E31" s="40"/>
      <c r="F31" s="59"/>
      <c r="G31" s="122"/>
    </row>
    <row r="32" spans="1:7" s="96" customFormat="1" ht="15" customHeight="1" x14ac:dyDescent="0.25">
      <c r="A32" s="35">
        <v>1</v>
      </c>
      <c r="B32" s="151" t="s">
        <v>63</v>
      </c>
      <c r="C32" s="81" t="s">
        <v>77</v>
      </c>
      <c r="D32" s="55" t="s">
        <v>29</v>
      </c>
      <c r="E32" s="15">
        <v>20</v>
      </c>
      <c r="F32" s="150">
        <v>0.99199999999999999</v>
      </c>
      <c r="G32" s="56">
        <f>+E32*F32</f>
        <v>19.84</v>
      </c>
    </row>
    <row r="33" spans="1:7" s="96" customFormat="1" ht="15" customHeight="1" x14ac:dyDescent="0.25">
      <c r="A33" s="35">
        <v>2</v>
      </c>
      <c r="B33" s="151" t="s">
        <v>63</v>
      </c>
      <c r="C33" s="81" t="s">
        <v>90</v>
      </c>
      <c r="D33" s="55" t="s">
        <v>29</v>
      </c>
      <c r="E33" s="15">
        <v>10</v>
      </c>
      <c r="F33" s="150">
        <v>0.99199999999999999</v>
      </c>
      <c r="G33" s="56">
        <f t="shared" ref="G33:G68" si="0">+E33*F33</f>
        <v>9.92</v>
      </c>
    </row>
    <row r="34" spans="1:7" s="96" customFormat="1" ht="15" customHeight="1" x14ac:dyDescent="0.25">
      <c r="A34" s="35">
        <v>3</v>
      </c>
      <c r="B34" s="151" t="s">
        <v>63</v>
      </c>
      <c r="C34" s="81" t="s">
        <v>91</v>
      </c>
      <c r="D34" s="55" t="s">
        <v>29</v>
      </c>
      <c r="E34" s="15">
        <v>10</v>
      </c>
      <c r="F34" s="150">
        <v>0.99199999999999999</v>
      </c>
      <c r="G34" s="56">
        <f t="shared" si="0"/>
        <v>9.92</v>
      </c>
    </row>
    <row r="35" spans="1:7" s="96" customFormat="1" ht="15" customHeight="1" x14ac:dyDescent="0.25">
      <c r="A35" s="35">
        <v>4</v>
      </c>
      <c r="B35" s="151" t="s">
        <v>63</v>
      </c>
      <c r="C35" s="81" t="s">
        <v>92</v>
      </c>
      <c r="D35" s="55" t="s">
        <v>29</v>
      </c>
      <c r="E35" s="15">
        <v>10</v>
      </c>
      <c r="F35" s="150">
        <v>0.99199999999999999</v>
      </c>
      <c r="G35" s="56">
        <f t="shared" si="0"/>
        <v>9.92</v>
      </c>
    </row>
    <row r="36" spans="1:7" s="96" customFormat="1" ht="15" customHeight="1" x14ac:dyDescent="0.25">
      <c r="A36" s="35">
        <v>5</v>
      </c>
      <c r="B36" s="151" t="s">
        <v>63</v>
      </c>
      <c r="C36" s="81" t="s">
        <v>78</v>
      </c>
      <c r="D36" s="55" t="s">
        <v>29</v>
      </c>
      <c r="E36" s="15">
        <v>10</v>
      </c>
      <c r="F36" s="150">
        <v>0.99199999999999999</v>
      </c>
      <c r="G36" s="56">
        <f t="shared" si="0"/>
        <v>9.92</v>
      </c>
    </row>
    <row r="37" spans="1:7" s="96" customFormat="1" ht="15" customHeight="1" x14ac:dyDescent="0.25">
      <c r="A37" s="35">
        <v>6</v>
      </c>
      <c r="B37" s="151" t="s">
        <v>63</v>
      </c>
      <c r="C37" s="81" t="s">
        <v>93</v>
      </c>
      <c r="D37" s="55" t="s">
        <v>29</v>
      </c>
      <c r="E37" s="15">
        <v>20</v>
      </c>
      <c r="F37" s="150">
        <v>0.99199999999999999</v>
      </c>
      <c r="G37" s="56">
        <f t="shared" si="0"/>
        <v>19.84</v>
      </c>
    </row>
    <row r="38" spans="1:7" s="96" customFormat="1" ht="15" customHeight="1" x14ac:dyDescent="0.25">
      <c r="A38" s="35">
        <v>7</v>
      </c>
      <c r="B38" s="151" t="s">
        <v>63</v>
      </c>
      <c r="C38" s="81" t="s">
        <v>94</v>
      </c>
      <c r="D38" s="55" t="s">
        <v>29</v>
      </c>
      <c r="E38" s="15">
        <v>30</v>
      </c>
      <c r="F38" s="150">
        <v>0.99199999999999999</v>
      </c>
      <c r="G38" s="56">
        <f t="shared" si="0"/>
        <v>29.759999999999998</v>
      </c>
    </row>
    <row r="39" spans="1:7" s="96" customFormat="1" ht="15" customHeight="1" x14ac:dyDescent="0.25">
      <c r="A39" s="35">
        <v>8</v>
      </c>
      <c r="B39" s="151" t="s">
        <v>63</v>
      </c>
      <c r="C39" s="81" t="s">
        <v>95</v>
      </c>
      <c r="D39" s="55" t="s">
        <v>29</v>
      </c>
      <c r="E39" s="15">
        <v>3</v>
      </c>
      <c r="F39" s="150">
        <v>0.99199999999999999</v>
      </c>
      <c r="G39" s="56">
        <f t="shared" si="0"/>
        <v>2.976</v>
      </c>
    </row>
    <row r="40" spans="1:7" s="96" customFormat="1" ht="15" customHeight="1" x14ac:dyDescent="0.25">
      <c r="A40" s="35">
        <v>9</v>
      </c>
      <c r="B40" s="151" t="s">
        <v>63</v>
      </c>
      <c r="C40" s="81" t="s">
        <v>96</v>
      </c>
      <c r="D40" s="55" t="s">
        <v>29</v>
      </c>
      <c r="E40" s="15">
        <v>30</v>
      </c>
      <c r="F40" s="150">
        <v>0.99199999999999999</v>
      </c>
      <c r="G40" s="56">
        <f t="shared" si="0"/>
        <v>29.759999999999998</v>
      </c>
    </row>
    <row r="41" spans="1:7" s="96" customFormat="1" ht="15" customHeight="1" x14ac:dyDescent="0.25">
      <c r="A41" s="35">
        <v>10</v>
      </c>
      <c r="B41" s="151" t="s">
        <v>63</v>
      </c>
      <c r="C41" s="81" t="s">
        <v>97</v>
      </c>
      <c r="D41" s="55" t="s">
        <v>29</v>
      </c>
      <c r="E41" s="15">
        <v>5</v>
      </c>
      <c r="F41" s="150">
        <v>0.99199999999999999</v>
      </c>
      <c r="G41" s="56">
        <f t="shared" si="0"/>
        <v>4.96</v>
      </c>
    </row>
    <row r="42" spans="1:7" s="96" customFormat="1" ht="15" customHeight="1" x14ac:dyDescent="0.25">
      <c r="A42" s="35">
        <v>11</v>
      </c>
      <c r="B42" s="151" t="s">
        <v>63</v>
      </c>
      <c r="C42" s="81" t="s">
        <v>98</v>
      </c>
      <c r="D42" s="55" t="s">
        <v>29</v>
      </c>
      <c r="E42" s="15">
        <v>15</v>
      </c>
      <c r="F42" s="150">
        <v>0.99199999999999999</v>
      </c>
      <c r="G42" s="56">
        <f t="shared" si="0"/>
        <v>14.879999999999999</v>
      </c>
    </row>
    <row r="43" spans="1:7" s="96" customFormat="1" ht="15" customHeight="1" x14ac:dyDescent="0.25">
      <c r="A43" s="35">
        <v>12</v>
      </c>
      <c r="B43" s="151" t="s">
        <v>63</v>
      </c>
      <c r="C43" s="81" t="s">
        <v>81</v>
      </c>
      <c r="D43" s="55" t="s">
        <v>29</v>
      </c>
      <c r="E43" s="15">
        <v>5</v>
      </c>
      <c r="F43" s="150">
        <v>0.99199999999999999</v>
      </c>
      <c r="G43" s="56">
        <f t="shared" si="0"/>
        <v>4.96</v>
      </c>
    </row>
    <row r="44" spans="1:7" s="96" customFormat="1" ht="15" customHeight="1" x14ac:dyDescent="0.25">
      <c r="A44" s="35">
        <v>13</v>
      </c>
      <c r="B44" s="151" t="s">
        <v>63</v>
      </c>
      <c r="C44" s="81" t="s">
        <v>99</v>
      </c>
      <c r="D44" s="55" t="s">
        <v>29</v>
      </c>
      <c r="E44" s="15">
        <v>1</v>
      </c>
      <c r="F44" s="150">
        <v>0.99199999999999999</v>
      </c>
      <c r="G44" s="56">
        <f t="shared" si="0"/>
        <v>0.99199999999999999</v>
      </c>
    </row>
    <row r="45" spans="1:7" s="96" customFormat="1" ht="15" customHeight="1" x14ac:dyDescent="0.25">
      <c r="A45" s="35">
        <v>14</v>
      </c>
      <c r="B45" s="151" t="s">
        <v>63</v>
      </c>
      <c r="C45" s="81" t="s">
        <v>100</v>
      </c>
      <c r="D45" s="55" t="s">
        <v>29</v>
      </c>
      <c r="E45" s="15">
        <v>5</v>
      </c>
      <c r="F45" s="150">
        <v>0.99199999999999999</v>
      </c>
      <c r="G45" s="56">
        <f t="shared" si="0"/>
        <v>4.96</v>
      </c>
    </row>
    <row r="46" spans="1:7" s="96" customFormat="1" ht="15" customHeight="1" x14ac:dyDescent="0.25">
      <c r="A46" s="35">
        <v>15</v>
      </c>
      <c r="B46" s="151" t="s">
        <v>63</v>
      </c>
      <c r="C46" s="81" t="s">
        <v>101</v>
      </c>
      <c r="D46" s="55" t="s">
        <v>29</v>
      </c>
      <c r="E46" s="15">
        <v>5</v>
      </c>
      <c r="F46" s="150">
        <v>0.99199999999999999</v>
      </c>
      <c r="G46" s="56">
        <f t="shared" si="0"/>
        <v>4.96</v>
      </c>
    </row>
    <row r="47" spans="1:7" s="96" customFormat="1" ht="15" customHeight="1" x14ac:dyDescent="0.25">
      <c r="A47" s="35">
        <v>16</v>
      </c>
      <c r="B47" s="151" t="s">
        <v>63</v>
      </c>
      <c r="C47" s="81" t="s">
        <v>102</v>
      </c>
      <c r="D47" s="55" t="s">
        <v>29</v>
      </c>
      <c r="E47" s="15">
        <v>50</v>
      </c>
      <c r="F47" s="150">
        <v>0.99199999999999999</v>
      </c>
      <c r="G47" s="56">
        <f t="shared" si="0"/>
        <v>49.6</v>
      </c>
    </row>
    <row r="48" spans="1:7" s="21" customFormat="1" ht="15" x14ac:dyDescent="0.25">
      <c r="A48" s="35">
        <v>17</v>
      </c>
      <c r="B48" s="151" t="s">
        <v>63</v>
      </c>
      <c r="C48" s="81" t="s">
        <v>103</v>
      </c>
      <c r="D48" s="55" t="s">
        <v>29</v>
      </c>
      <c r="E48" s="15">
        <v>5</v>
      </c>
      <c r="F48" s="150">
        <v>0.99199999999999999</v>
      </c>
      <c r="G48" s="56">
        <f t="shared" ref="G48:G52" si="1">+E48*F48</f>
        <v>4.96</v>
      </c>
    </row>
    <row r="49" spans="1:7" s="21" customFormat="1" ht="15" x14ac:dyDescent="0.25">
      <c r="A49" s="35">
        <v>18</v>
      </c>
      <c r="B49" s="151" t="s">
        <v>63</v>
      </c>
      <c r="C49" s="81" t="s">
        <v>83</v>
      </c>
      <c r="D49" s="55" t="s">
        <v>29</v>
      </c>
      <c r="E49" s="15">
        <v>20</v>
      </c>
      <c r="F49" s="150">
        <v>0.99199999999999999</v>
      </c>
      <c r="G49" s="56">
        <f t="shared" si="1"/>
        <v>19.84</v>
      </c>
    </row>
    <row r="50" spans="1:7" s="21" customFormat="1" ht="15" x14ac:dyDescent="0.25">
      <c r="A50" s="35">
        <v>19</v>
      </c>
      <c r="B50" s="151" t="s">
        <v>63</v>
      </c>
      <c r="C50" s="81" t="s">
        <v>104</v>
      </c>
      <c r="D50" s="55" t="s">
        <v>29</v>
      </c>
      <c r="E50" s="15">
        <v>20</v>
      </c>
      <c r="F50" s="150">
        <v>0.99199999999999999</v>
      </c>
      <c r="G50" s="56">
        <f t="shared" si="1"/>
        <v>19.84</v>
      </c>
    </row>
    <row r="51" spans="1:7" s="21" customFormat="1" ht="15" x14ac:dyDescent="0.25">
      <c r="A51" s="35">
        <v>20</v>
      </c>
      <c r="B51" s="151" t="s">
        <v>63</v>
      </c>
      <c r="C51" s="81" t="s">
        <v>105</v>
      </c>
      <c r="D51" s="55" t="s">
        <v>29</v>
      </c>
      <c r="E51" s="15">
        <v>10</v>
      </c>
      <c r="F51" s="150">
        <v>0.99199999999999999</v>
      </c>
      <c r="G51" s="56">
        <f t="shared" si="1"/>
        <v>9.92</v>
      </c>
    </row>
    <row r="52" spans="1:7" s="21" customFormat="1" ht="15" x14ac:dyDescent="0.25">
      <c r="A52" s="35">
        <v>21</v>
      </c>
      <c r="B52" s="151" t="s">
        <v>63</v>
      </c>
      <c r="C52" s="81" t="s">
        <v>106</v>
      </c>
      <c r="D52" s="55" t="s">
        <v>29</v>
      </c>
      <c r="E52" s="15">
        <v>10</v>
      </c>
      <c r="F52" s="150">
        <v>0.99199999999999999</v>
      </c>
      <c r="G52" s="56">
        <f t="shared" si="1"/>
        <v>9.92</v>
      </c>
    </row>
    <row r="53" spans="1:7" s="21" customFormat="1" ht="15" x14ac:dyDescent="0.25">
      <c r="A53" s="35">
        <v>22</v>
      </c>
      <c r="B53" s="151" t="s">
        <v>63</v>
      </c>
      <c r="C53" s="81" t="s">
        <v>107</v>
      </c>
      <c r="D53" s="55" t="s">
        <v>29</v>
      </c>
      <c r="E53" s="15">
        <v>5</v>
      </c>
      <c r="F53" s="150">
        <v>0.99199999999999999</v>
      </c>
      <c r="G53" s="56">
        <f t="shared" si="0"/>
        <v>4.96</v>
      </c>
    </row>
    <row r="54" spans="1:7" s="21" customFormat="1" ht="15" x14ac:dyDescent="0.25">
      <c r="A54" s="35">
        <v>23</v>
      </c>
      <c r="B54" s="151" t="s">
        <v>63</v>
      </c>
      <c r="C54" s="81" t="s">
        <v>108</v>
      </c>
      <c r="D54" s="55" t="s">
        <v>29</v>
      </c>
      <c r="E54" s="15">
        <v>3</v>
      </c>
      <c r="F54" s="150">
        <v>0.99199999999999999</v>
      </c>
      <c r="G54" s="56">
        <f t="shared" si="0"/>
        <v>2.976</v>
      </c>
    </row>
    <row r="55" spans="1:7" s="21" customFormat="1" ht="15" x14ac:dyDescent="0.25">
      <c r="A55" s="35">
        <v>24</v>
      </c>
      <c r="B55" s="151" t="s">
        <v>63</v>
      </c>
      <c r="C55" s="81" t="s">
        <v>109</v>
      </c>
      <c r="D55" s="55" t="s">
        <v>29</v>
      </c>
      <c r="E55" s="15">
        <v>5</v>
      </c>
      <c r="F55" s="150">
        <v>0.99199999999999999</v>
      </c>
      <c r="G55" s="56">
        <f t="shared" si="0"/>
        <v>4.96</v>
      </c>
    </row>
    <row r="56" spans="1:7" s="21" customFormat="1" ht="15" x14ac:dyDescent="0.25">
      <c r="A56" s="35">
        <v>25</v>
      </c>
      <c r="B56" s="151" t="s">
        <v>63</v>
      </c>
      <c r="C56" s="81" t="s">
        <v>83</v>
      </c>
      <c r="D56" s="55" t="s">
        <v>29</v>
      </c>
      <c r="E56" s="15">
        <v>50</v>
      </c>
      <c r="F56" s="150">
        <v>0.99199999999999999</v>
      </c>
      <c r="G56" s="56">
        <f t="shared" si="0"/>
        <v>49.6</v>
      </c>
    </row>
    <row r="57" spans="1:7" s="21" customFormat="1" ht="15" x14ac:dyDescent="0.25">
      <c r="A57" s="35">
        <v>26</v>
      </c>
      <c r="B57" s="151" t="s">
        <v>63</v>
      </c>
      <c r="C57" s="81" t="s">
        <v>110</v>
      </c>
      <c r="D57" s="55" t="s">
        <v>29</v>
      </c>
      <c r="E57" s="15">
        <v>10</v>
      </c>
      <c r="F57" s="150">
        <v>0.99199999999999999</v>
      </c>
      <c r="G57" s="56">
        <f t="shared" si="0"/>
        <v>9.92</v>
      </c>
    </row>
    <row r="58" spans="1:7" s="21" customFormat="1" ht="15" x14ac:dyDescent="0.25">
      <c r="A58" s="35">
        <v>27</v>
      </c>
      <c r="B58" s="151" t="s">
        <v>63</v>
      </c>
      <c r="C58" s="81" t="s">
        <v>111</v>
      </c>
      <c r="D58" s="55" t="s">
        <v>29</v>
      </c>
      <c r="E58" s="15">
        <v>5</v>
      </c>
      <c r="F58" s="150">
        <v>0.99199999999999999</v>
      </c>
      <c r="G58" s="56">
        <f t="shared" si="0"/>
        <v>4.96</v>
      </c>
    </row>
    <row r="59" spans="1:7" s="21" customFormat="1" ht="15" x14ac:dyDescent="0.25">
      <c r="A59" s="35">
        <v>28</v>
      </c>
      <c r="B59" s="151" t="s">
        <v>63</v>
      </c>
      <c r="C59" s="81" t="s">
        <v>112</v>
      </c>
      <c r="D59" s="55" t="s">
        <v>29</v>
      </c>
      <c r="E59" s="15">
        <v>5</v>
      </c>
      <c r="F59" s="150">
        <v>0.99199999999999999</v>
      </c>
      <c r="G59" s="56">
        <f t="shared" si="0"/>
        <v>4.96</v>
      </c>
    </row>
    <row r="60" spans="1:7" s="21" customFormat="1" ht="15" x14ac:dyDescent="0.25">
      <c r="A60" s="35">
        <v>29</v>
      </c>
      <c r="B60" s="151" t="s">
        <v>63</v>
      </c>
      <c r="C60" s="81" t="s">
        <v>113</v>
      </c>
      <c r="D60" s="55" t="s">
        <v>29</v>
      </c>
      <c r="E60" s="15">
        <v>30</v>
      </c>
      <c r="F60" s="150">
        <v>0.99199999999999999</v>
      </c>
      <c r="G60" s="56">
        <f t="shared" si="0"/>
        <v>29.759999999999998</v>
      </c>
    </row>
    <row r="61" spans="1:7" s="21" customFormat="1" ht="15" x14ac:dyDescent="0.25">
      <c r="A61" s="35">
        <v>30</v>
      </c>
      <c r="B61" s="151" t="s">
        <v>63</v>
      </c>
      <c r="C61" s="81" t="s">
        <v>114</v>
      </c>
      <c r="D61" s="55" t="s">
        <v>29</v>
      </c>
      <c r="E61" s="15">
        <v>5</v>
      </c>
      <c r="F61" s="150">
        <v>0.99199999999999999</v>
      </c>
      <c r="G61" s="56">
        <f t="shared" si="0"/>
        <v>4.96</v>
      </c>
    </row>
    <row r="62" spans="1:7" s="21" customFormat="1" ht="15" x14ac:dyDescent="0.25">
      <c r="A62" s="35">
        <v>31</v>
      </c>
      <c r="B62" s="151" t="s">
        <v>63</v>
      </c>
      <c r="C62" s="81" t="s">
        <v>115</v>
      </c>
      <c r="D62" s="55" t="s">
        <v>29</v>
      </c>
      <c r="E62" s="15">
        <v>5</v>
      </c>
      <c r="F62" s="150">
        <v>0.99199999999999999</v>
      </c>
      <c r="G62" s="56">
        <f t="shared" si="0"/>
        <v>4.96</v>
      </c>
    </row>
    <row r="63" spans="1:7" s="21" customFormat="1" ht="15" x14ac:dyDescent="0.25">
      <c r="A63" s="35">
        <v>32</v>
      </c>
      <c r="B63" s="151" t="s">
        <v>63</v>
      </c>
      <c r="C63" s="81" t="s">
        <v>116</v>
      </c>
      <c r="D63" s="55" t="s">
        <v>29</v>
      </c>
      <c r="E63" s="15">
        <v>10</v>
      </c>
      <c r="F63" s="150">
        <v>0.99199999999999999</v>
      </c>
      <c r="G63" s="56">
        <f t="shared" si="0"/>
        <v>9.92</v>
      </c>
    </row>
    <row r="64" spans="1:7" s="21" customFormat="1" ht="15" x14ac:dyDescent="0.25">
      <c r="A64" s="35">
        <v>33</v>
      </c>
      <c r="B64" s="151" t="s">
        <v>63</v>
      </c>
      <c r="C64" s="81" t="s">
        <v>174</v>
      </c>
      <c r="D64" s="55" t="s">
        <v>29</v>
      </c>
      <c r="E64" s="15">
        <v>8</v>
      </c>
      <c r="F64" s="150">
        <v>0.99199999999999999</v>
      </c>
      <c r="G64" s="56">
        <f t="shared" si="0"/>
        <v>7.9359999999999999</v>
      </c>
    </row>
    <row r="65" spans="1:7" s="21" customFormat="1" ht="15" x14ac:dyDescent="0.25">
      <c r="A65" s="35">
        <v>34</v>
      </c>
      <c r="B65" s="151" t="s">
        <v>63</v>
      </c>
      <c r="C65" s="81" t="s">
        <v>85</v>
      </c>
      <c r="D65" s="55" t="s">
        <v>29</v>
      </c>
      <c r="E65" s="15">
        <v>10</v>
      </c>
      <c r="F65" s="150">
        <v>0.99199999999999999</v>
      </c>
      <c r="G65" s="56">
        <f t="shared" si="0"/>
        <v>9.92</v>
      </c>
    </row>
    <row r="66" spans="1:7" s="21" customFormat="1" ht="15" x14ac:dyDescent="0.25">
      <c r="A66" s="35">
        <v>35</v>
      </c>
      <c r="B66" s="151" t="s">
        <v>63</v>
      </c>
      <c r="C66" s="81" t="s">
        <v>117</v>
      </c>
      <c r="D66" s="55" t="s">
        <v>29</v>
      </c>
      <c r="E66" s="15">
        <v>15</v>
      </c>
      <c r="F66" s="150">
        <v>0.99199999999999999</v>
      </c>
      <c r="G66" s="56">
        <f t="shared" si="0"/>
        <v>14.879999999999999</v>
      </c>
    </row>
    <row r="67" spans="1:7" s="21" customFormat="1" ht="15" x14ac:dyDescent="0.25">
      <c r="A67" s="35">
        <v>36</v>
      </c>
      <c r="B67" s="151" t="s">
        <v>63</v>
      </c>
      <c r="C67" s="81" t="s">
        <v>118</v>
      </c>
      <c r="D67" s="55" t="s">
        <v>29</v>
      </c>
      <c r="E67" s="15">
        <v>10</v>
      </c>
      <c r="F67" s="150">
        <v>0.99199999999999999</v>
      </c>
      <c r="G67" s="56">
        <f t="shared" si="0"/>
        <v>9.92</v>
      </c>
    </row>
    <row r="68" spans="1:7" s="21" customFormat="1" ht="15" x14ac:dyDescent="0.25">
      <c r="A68" s="35">
        <v>37</v>
      </c>
      <c r="B68" s="151" t="s">
        <v>63</v>
      </c>
      <c r="C68" s="81" t="s">
        <v>119</v>
      </c>
      <c r="D68" s="55" t="s">
        <v>29</v>
      </c>
      <c r="E68" s="15">
        <v>5</v>
      </c>
      <c r="F68" s="150">
        <v>0.99199999999999999</v>
      </c>
      <c r="G68" s="56">
        <f t="shared" si="0"/>
        <v>4.96</v>
      </c>
    </row>
    <row r="69" spans="1:7" s="21" customFormat="1" ht="15" x14ac:dyDescent="0.25">
      <c r="A69" s="35"/>
      <c r="B69" s="35"/>
      <c r="C69" s="30"/>
      <c r="D69" s="35"/>
      <c r="E69" s="58">
        <f>SUM(E32:E68)</f>
        <v>475</v>
      </c>
      <c r="F69" s="149"/>
      <c r="G69" s="39">
        <f>+ROUND(SUM(G32:G68),2)</f>
        <v>471.2</v>
      </c>
    </row>
    <row r="70" spans="1:7" s="21" customFormat="1" ht="15" x14ac:dyDescent="0.25">
      <c r="A70" s="35"/>
      <c r="B70" s="35"/>
      <c r="C70" s="30"/>
      <c r="D70" s="55"/>
      <c r="E70" s="58"/>
      <c r="F70" s="60"/>
      <c r="G70" s="39"/>
    </row>
    <row r="71" spans="1:7" s="21" customFormat="1" ht="15" x14ac:dyDescent="0.25">
      <c r="A71" s="61"/>
      <c r="B71" s="29"/>
      <c r="C71" s="75" t="s">
        <v>67</v>
      </c>
      <c r="D71" s="35"/>
      <c r="E71" s="46"/>
      <c r="F71" s="47"/>
      <c r="G71" s="47"/>
    </row>
    <row r="72" spans="1:7" s="21" customFormat="1" ht="15" x14ac:dyDescent="0.25">
      <c r="A72" s="61"/>
      <c r="B72" s="29" t="s">
        <v>24</v>
      </c>
      <c r="C72" s="158" t="s">
        <v>75</v>
      </c>
      <c r="D72" s="35"/>
      <c r="E72" s="154"/>
      <c r="F72" s="155"/>
      <c r="G72" s="47"/>
    </row>
    <row r="73" spans="1:7" s="21" customFormat="1" ht="15" x14ac:dyDescent="0.25">
      <c r="A73" s="61">
        <v>1</v>
      </c>
      <c r="B73" s="147" t="s">
        <v>68</v>
      </c>
      <c r="C73" s="44" t="s">
        <v>168</v>
      </c>
      <c r="D73" s="35" t="s">
        <v>172</v>
      </c>
      <c r="E73" s="156">
        <v>20</v>
      </c>
      <c r="F73" s="182">
        <v>6.3710000000000004</v>
      </c>
      <c r="G73" s="48">
        <f>+ROUND(E73*F73,2)</f>
        <v>127.42</v>
      </c>
    </row>
    <row r="74" spans="1:7" s="21" customFormat="1" ht="15" x14ac:dyDescent="0.25">
      <c r="A74" s="61">
        <v>2</v>
      </c>
      <c r="B74" s="147" t="s">
        <v>68</v>
      </c>
      <c r="C74" s="44" t="s">
        <v>169</v>
      </c>
      <c r="D74" s="31" t="s">
        <v>172</v>
      </c>
      <c r="E74" s="156">
        <v>10</v>
      </c>
      <c r="F74" s="182">
        <v>6.3710000000000004</v>
      </c>
      <c r="G74" s="48">
        <f t="shared" ref="G74:G82" si="2">+ROUND(E74*F74,2)</f>
        <v>63.71</v>
      </c>
    </row>
    <row r="75" spans="1:7" s="21" customFormat="1" ht="15" x14ac:dyDescent="0.25">
      <c r="A75" s="61">
        <v>3</v>
      </c>
      <c r="B75" s="147" t="s">
        <v>68</v>
      </c>
      <c r="C75" s="44" t="s">
        <v>168</v>
      </c>
      <c r="D75" s="31" t="s">
        <v>172</v>
      </c>
      <c r="E75" s="156">
        <v>10</v>
      </c>
      <c r="F75" s="182">
        <v>6.3710000000000004</v>
      </c>
      <c r="G75" s="48">
        <f t="shared" si="2"/>
        <v>63.71</v>
      </c>
    </row>
    <row r="76" spans="1:7" s="21" customFormat="1" ht="15" x14ac:dyDescent="0.25">
      <c r="A76" s="61">
        <v>4</v>
      </c>
      <c r="B76" s="147" t="s">
        <v>68</v>
      </c>
      <c r="C76" s="44" t="s">
        <v>168</v>
      </c>
      <c r="D76" s="31" t="s">
        <v>172</v>
      </c>
      <c r="E76" s="156">
        <v>10</v>
      </c>
      <c r="F76" s="182">
        <v>6.3710000000000004</v>
      </c>
      <c r="G76" s="48">
        <f t="shared" si="2"/>
        <v>63.71</v>
      </c>
    </row>
    <row r="77" spans="1:7" s="21" customFormat="1" ht="15" x14ac:dyDescent="0.25">
      <c r="A77" s="61">
        <v>5</v>
      </c>
      <c r="B77" s="147" t="s">
        <v>68</v>
      </c>
      <c r="C77" s="44" t="s">
        <v>168</v>
      </c>
      <c r="D77" s="31" t="s">
        <v>172</v>
      </c>
      <c r="E77" s="156">
        <v>5</v>
      </c>
      <c r="F77" s="182">
        <v>6.3710000000000004</v>
      </c>
      <c r="G77" s="48">
        <f t="shared" si="2"/>
        <v>31.86</v>
      </c>
    </row>
    <row r="78" spans="1:7" s="21" customFormat="1" ht="15" x14ac:dyDescent="0.25">
      <c r="A78" s="61">
        <v>6</v>
      </c>
      <c r="B78" s="147" t="s">
        <v>68</v>
      </c>
      <c r="C78" s="44" t="s">
        <v>169</v>
      </c>
      <c r="D78" s="31" t="s">
        <v>172</v>
      </c>
      <c r="E78" s="156">
        <v>5</v>
      </c>
      <c r="F78" s="182">
        <v>6.3710000000000004</v>
      </c>
      <c r="G78" s="48">
        <f t="shared" si="2"/>
        <v>31.86</v>
      </c>
    </row>
    <row r="79" spans="1:7" s="21" customFormat="1" ht="15" x14ac:dyDescent="0.25">
      <c r="A79" s="61">
        <v>7</v>
      </c>
      <c r="B79" s="147" t="s">
        <v>68</v>
      </c>
      <c r="C79" s="44" t="s">
        <v>170</v>
      </c>
      <c r="D79" s="31" t="s">
        <v>172</v>
      </c>
      <c r="E79" s="156">
        <v>4</v>
      </c>
      <c r="F79" s="182">
        <v>6.3710000000000004</v>
      </c>
      <c r="G79" s="48">
        <f t="shared" si="2"/>
        <v>25.48</v>
      </c>
    </row>
    <row r="80" spans="1:7" s="21" customFormat="1" ht="15" x14ac:dyDescent="0.25">
      <c r="A80" s="61">
        <v>8</v>
      </c>
      <c r="B80" s="147" t="s">
        <v>68</v>
      </c>
      <c r="C80" s="44" t="s">
        <v>168</v>
      </c>
      <c r="D80" s="31" t="s">
        <v>172</v>
      </c>
      <c r="E80" s="156">
        <v>3</v>
      </c>
      <c r="F80" s="182">
        <v>6.3710000000000004</v>
      </c>
      <c r="G80" s="48">
        <f t="shared" si="2"/>
        <v>19.11</v>
      </c>
    </row>
    <row r="81" spans="1:7" s="21" customFormat="1" ht="15" x14ac:dyDescent="0.25">
      <c r="A81" s="61">
        <v>9</v>
      </c>
      <c r="B81" s="147" t="s">
        <v>68</v>
      </c>
      <c r="C81" s="44" t="s">
        <v>171</v>
      </c>
      <c r="D81" s="31" t="s">
        <v>172</v>
      </c>
      <c r="E81" s="156">
        <v>3</v>
      </c>
      <c r="F81" s="182">
        <v>6.3710000000000004</v>
      </c>
      <c r="G81" s="48">
        <f t="shared" si="2"/>
        <v>19.11</v>
      </c>
    </row>
    <row r="82" spans="1:7" s="21" customFormat="1" ht="15" x14ac:dyDescent="0.25">
      <c r="A82" s="61">
        <v>10</v>
      </c>
      <c r="B82" s="147" t="s">
        <v>68</v>
      </c>
      <c r="C82" s="44" t="s">
        <v>171</v>
      </c>
      <c r="D82" s="31" t="s">
        <v>172</v>
      </c>
      <c r="E82" s="156">
        <v>10</v>
      </c>
      <c r="F82" s="182">
        <v>6.3710000000000004</v>
      </c>
      <c r="G82" s="48">
        <f t="shared" si="2"/>
        <v>63.71</v>
      </c>
    </row>
    <row r="83" spans="1:7" ht="15" x14ac:dyDescent="0.25">
      <c r="A83" s="44"/>
      <c r="B83" s="49"/>
      <c r="C83" s="30" t="s">
        <v>10</v>
      </c>
      <c r="D83" s="31"/>
      <c r="E83" s="50">
        <f>SUM(E73:E82)</f>
        <v>80</v>
      </c>
      <c r="F83" s="181"/>
      <c r="G83" s="39">
        <f>+ROUND(SUM(G73:G82),2)</f>
        <v>509.68</v>
      </c>
    </row>
    <row r="84" spans="1:7" ht="15" x14ac:dyDescent="0.25">
      <c r="A84" s="35"/>
      <c r="B84" s="35"/>
      <c r="C84" s="30"/>
      <c r="D84" s="55"/>
      <c r="E84" s="58"/>
      <c r="F84" s="181"/>
      <c r="G84" s="39"/>
    </row>
    <row r="85" spans="1:7" ht="15" x14ac:dyDescent="0.25">
      <c r="A85" s="35"/>
      <c r="B85" s="29"/>
      <c r="C85" s="75" t="s">
        <v>36</v>
      </c>
      <c r="D85" s="29"/>
      <c r="E85" s="78"/>
      <c r="F85" s="80"/>
      <c r="G85" s="57"/>
    </row>
    <row r="86" spans="1:7" ht="13.5" customHeight="1" x14ac:dyDescent="0.25">
      <c r="A86" s="35">
        <v>1</v>
      </c>
      <c r="B86" s="138" t="s">
        <v>175</v>
      </c>
      <c r="C86" s="74" t="s">
        <v>144</v>
      </c>
      <c r="D86" s="76" t="s">
        <v>33</v>
      </c>
      <c r="E86" s="77">
        <v>0.3</v>
      </c>
      <c r="F86" s="183">
        <v>19.751999999999999</v>
      </c>
      <c r="G86" s="57">
        <f>(E86*F86)</f>
        <v>5.9255999999999993</v>
      </c>
    </row>
    <row r="87" spans="1:7" ht="15" x14ac:dyDescent="0.25">
      <c r="A87" s="35">
        <v>2</v>
      </c>
      <c r="B87" s="138" t="s">
        <v>175</v>
      </c>
      <c r="C87" s="74" t="s">
        <v>145</v>
      </c>
      <c r="D87" s="76" t="s">
        <v>33</v>
      </c>
      <c r="E87" s="77">
        <v>0.3</v>
      </c>
      <c r="F87" s="183">
        <v>19.751999999999999</v>
      </c>
      <c r="G87" s="57">
        <f t="shared" ref="G87:G110" si="3">(E87*F87)</f>
        <v>5.9255999999999993</v>
      </c>
    </row>
    <row r="88" spans="1:7" ht="15" x14ac:dyDescent="0.25">
      <c r="A88" s="35">
        <v>3</v>
      </c>
      <c r="B88" s="138" t="s">
        <v>175</v>
      </c>
      <c r="C88" s="74" t="s">
        <v>146</v>
      </c>
      <c r="D88" s="76" t="s">
        <v>33</v>
      </c>
      <c r="E88" s="77">
        <v>0.2</v>
      </c>
      <c r="F88" s="183">
        <v>19.751999999999999</v>
      </c>
      <c r="G88" s="57">
        <f t="shared" si="3"/>
        <v>3.9504000000000001</v>
      </c>
    </row>
    <row r="89" spans="1:7" ht="15" x14ac:dyDescent="0.25">
      <c r="A89" s="35">
        <v>4</v>
      </c>
      <c r="B89" s="138" t="s">
        <v>175</v>
      </c>
      <c r="C89" s="74" t="s">
        <v>70</v>
      </c>
      <c r="D89" s="76" t="s">
        <v>33</v>
      </c>
      <c r="E89" s="77">
        <v>0.1</v>
      </c>
      <c r="F89" s="183">
        <v>19.751999999999999</v>
      </c>
      <c r="G89" s="57">
        <f t="shared" si="3"/>
        <v>1.9752000000000001</v>
      </c>
    </row>
    <row r="90" spans="1:7" ht="15" x14ac:dyDescent="0.25">
      <c r="A90" s="35">
        <v>5</v>
      </c>
      <c r="B90" s="138" t="s">
        <v>175</v>
      </c>
      <c r="C90" s="74" t="s">
        <v>147</v>
      </c>
      <c r="D90" s="76" t="s">
        <v>33</v>
      </c>
      <c r="E90" s="77">
        <v>0.1</v>
      </c>
      <c r="F90" s="183">
        <v>19.751999999999999</v>
      </c>
      <c r="G90" s="57">
        <f t="shared" si="3"/>
        <v>1.9752000000000001</v>
      </c>
    </row>
    <row r="91" spans="1:7" ht="15" x14ac:dyDescent="0.25">
      <c r="A91" s="35">
        <v>6</v>
      </c>
      <c r="B91" s="138" t="s">
        <v>175</v>
      </c>
      <c r="C91" s="74" t="s">
        <v>148</v>
      </c>
      <c r="D91" s="76" t="s">
        <v>33</v>
      </c>
      <c r="E91" s="77">
        <v>0.1</v>
      </c>
      <c r="F91" s="183">
        <v>19.751999999999999</v>
      </c>
      <c r="G91" s="57">
        <f t="shared" si="3"/>
        <v>1.9752000000000001</v>
      </c>
    </row>
    <row r="92" spans="1:7" ht="15" x14ac:dyDescent="0.25">
      <c r="A92" s="35">
        <v>7</v>
      </c>
      <c r="B92" s="138" t="s">
        <v>175</v>
      </c>
      <c r="C92" s="74" t="s">
        <v>149</v>
      </c>
      <c r="D92" s="76" t="s">
        <v>33</v>
      </c>
      <c r="E92" s="77">
        <v>0.2</v>
      </c>
      <c r="F92" s="183">
        <v>19.751999999999999</v>
      </c>
      <c r="G92" s="57">
        <f t="shared" si="3"/>
        <v>3.9504000000000001</v>
      </c>
    </row>
    <row r="93" spans="1:7" ht="15" x14ac:dyDescent="0.25">
      <c r="A93" s="35">
        <v>8</v>
      </c>
      <c r="B93" s="138" t="s">
        <v>175</v>
      </c>
      <c r="C93" s="74" t="s">
        <v>150</v>
      </c>
      <c r="D93" s="76" t="s">
        <v>33</v>
      </c>
      <c r="E93" s="77">
        <v>0.1</v>
      </c>
      <c r="F93" s="183">
        <v>19.751999999999999</v>
      </c>
      <c r="G93" s="57">
        <f t="shared" si="3"/>
        <v>1.9752000000000001</v>
      </c>
    </row>
    <row r="94" spans="1:7" ht="15" x14ac:dyDescent="0.25">
      <c r="A94" s="35">
        <v>9</v>
      </c>
      <c r="B94" s="138" t="s">
        <v>175</v>
      </c>
      <c r="C94" s="74" t="s">
        <v>151</v>
      </c>
      <c r="D94" s="76" t="s">
        <v>33</v>
      </c>
      <c r="E94" s="77">
        <v>0.3</v>
      </c>
      <c r="F94" s="183">
        <v>19.751999999999999</v>
      </c>
      <c r="G94" s="57">
        <f t="shared" si="3"/>
        <v>5.9255999999999993</v>
      </c>
    </row>
    <row r="95" spans="1:7" ht="15" x14ac:dyDescent="0.25">
      <c r="A95" s="35">
        <v>10</v>
      </c>
      <c r="B95" s="138" t="s">
        <v>175</v>
      </c>
      <c r="C95" s="74" t="s">
        <v>152</v>
      </c>
      <c r="D95" s="76" t="s">
        <v>33</v>
      </c>
      <c r="E95" s="77">
        <v>0.15</v>
      </c>
      <c r="F95" s="183">
        <v>19.751999999999999</v>
      </c>
      <c r="G95" s="57">
        <f t="shared" si="3"/>
        <v>2.9627999999999997</v>
      </c>
    </row>
    <row r="96" spans="1:7" ht="15" x14ac:dyDescent="0.25">
      <c r="A96" s="35">
        <v>11</v>
      </c>
      <c r="B96" s="138" t="s">
        <v>175</v>
      </c>
      <c r="C96" s="74" t="s">
        <v>153</v>
      </c>
      <c r="D96" s="76" t="s">
        <v>33</v>
      </c>
      <c r="E96" s="77">
        <v>0.09</v>
      </c>
      <c r="F96" s="183">
        <v>19.751999999999999</v>
      </c>
      <c r="G96" s="57">
        <f t="shared" si="3"/>
        <v>1.7776799999999999</v>
      </c>
    </row>
    <row r="97" spans="1:7" ht="15" x14ac:dyDescent="0.25">
      <c r="A97" s="35">
        <v>12</v>
      </c>
      <c r="B97" s="138" t="s">
        <v>175</v>
      </c>
      <c r="C97" s="74" t="s">
        <v>154</v>
      </c>
      <c r="D97" s="76" t="s">
        <v>33</v>
      </c>
      <c r="E97" s="77">
        <v>0.3</v>
      </c>
      <c r="F97" s="183">
        <v>19.751999999999999</v>
      </c>
      <c r="G97" s="57">
        <f t="shared" si="3"/>
        <v>5.9255999999999993</v>
      </c>
    </row>
    <row r="98" spans="1:7" ht="15" x14ac:dyDescent="0.25">
      <c r="A98" s="35">
        <v>13</v>
      </c>
      <c r="B98" s="138" t="s">
        <v>175</v>
      </c>
      <c r="C98" s="74" t="s">
        <v>155</v>
      </c>
      <c r="D98" s="76" t="s">
        <v>33</v>
      </c>
      <c r="E98" s="77">
        <v>0.4</v>
      </c>
      <c r="F98" s="183">
        <v>19.751999999999999</v>
      </c>
      <c r="G98" s="57">
        <f t="shared" si="3"/>
        <v>7.9008000000000003</v>
      </c>
    </row>
    <row r="99" spans="1:7" ht="15" x14ac:dyDescent="0.25">
      <c r="A99" s="35">
        <v>14</v>
      </c>
      <c r="B99" s="138" t="s">
        <v>175</v>
      </c>
      <c r="C99" s="74" t="s">
        <v>156</v>
      </c>
      <c r="D99" s="76" t="s">
        <v>33</v>
      </c>
      <c r="E99" s="77">
        <v>0.2</v>
      </c>
      <c r="F99" s="183">
        <v>19.751999999999999</v>
      </c>
      <c r="G99" s="57">
        <f t="shared" si="3"/>
        <v>3.9504000000000001</v>
      </c>
    </row>
    <row r="100" spans="1:7" ht="15" x14ac:dyDescent="0.25">
      <c r="A100" s="35">
        <v>15</v>
      </c>
      <c r="B100" s="138" t="s">
        <v>175</v>
      </c>
      <c r="C100" s="74" t="s">
        <v>157</v>
      </c>
      <c r="D100" s="76" t="s">
        <v>33</v>
      </c>
      <c r="E100" s="77">
        <v>0.2</v>
      </c>
      <c r="F100" s="183">
        <v>19.751999999999999</v>
      </c>
      <c r="G100" s="57">
        <f t="shared" si="3"/>
        <v>3.9504000000000001</v>
      </c>
    </row>
    <row r="101" spans="1:7" ht="15" x14ac:dyDescent="0.25">
      <c r="A101" s="35">
        <v>16</v>
      </c>
      <c r="B101" s="138" t="s">
        <v>175</v>
      </c>
      <c r="C101" s="74" t="s">
        <v>158</v>
      </c>
      <c r="D101" s="76" t="s">
        <v>33</v>
      </c>
      <c r="E101" s="77">
        <v>0.3</v>
      </c>
      <c r="F101" s="183">
        <v>19.751999999999999</v>
      </c>
      <c r="G101" s="57">
        <f t="shared" si="3"/>
        <v>5.9255999999999993</v>
      </c>
    </row>
    <row r="102" spans="1:7" ht="15" x14ac:dyDescent="0.25">
      <c r="A102" s="35">
        <v>17</v>
      </c>
      <c r="B102" s="138" t="s">
        <v>175</v>
      </c>
      <c r="C102" s="74" t="s">
        <v>159</v>
      </c>
      <c r="D102" s="76" t="s">
        <v>33</v>
      </c>
      <c r="E102" s="77">
        <v>0.2</v>
      </c>
      <c r="F102" s="183">
        <v>19.751999999999999</v>
      </c>
      <c r="G102" s="57">
        <f t="shared" si="3"/>
        <v>3.9504000000000001</v>
      </c>
    </row>
    <row r="103" spans="1:7" ht="15" x14ac:dyDescent="0.25">
      <c r="A103" s="35">
        <v>18</v>
      </c>
      <c r="B103" s="138" t="s">
        <v>175</v>
      </c>
      <c r="C103" s="74" t="s">
        <v>160</v>
      </c>
      <c r="D103" s="76" t="s">
        <v>33</v>
      </c>
      <c r="E103" s="77">
        <v>0.1</v>
      </c>
      <c r="F103" s="183">
        <v>19.751999999999999</v>
      </c>
      <c r="G103" s="57">
        <f t="shared" si="3"/>
        <v>1.9752000000000001</v>
      </c>
    </row>
    <row r="104" spans="1:7" ht="15" x14ac:dyDescent="0.25">
      <c r="A104" s="35">
        <v>19</v>
      </c>
      <c r="B104" s="138" t="s">
        <v>175</v>
      </c>
      <c r="C104" s="74" t="s">
        <v>173</v>
      </c>
      <c r="D104" s="76" t="s">
        <v>33</v>
      </c>
      <c r="E104" s="77">
        <v>0.3</v>
      </c>
      <c r="F104" s="183">
        <v>19.751999999999999</v>
      </c>
      <c r="G104" s="57">
        <f t="shared" si="3"/>
        <v>5.9255999999999993</v>
      </c>
    </row>
    <row r="105" spans="1:7" ht="15" x14ac:dyDescent="0.25">
      <c r="A105" s="35">
        <v>20</v>
      </c>
      <c r="B105" s="138" t="s">
        <v>175</v>
      </c>
      <c r="C105" s="74" t="s">
        <v>161</v>
      </c>
      <c r="D105" s="76" t="s">
        <v>33</v>
      </c>
      <c r="E105" s="77">
        <v>0.1</v>
      </c>
      <c r="F105" s="183">
        <v>19.751999999999999</v>
      </c>
      <c r="G105" s="57">
        <f t="shared" si="3"/>
        <v>1.9752000000000001</v>
      </c>
    </row>
    <row r="106" spans="1:7" ht="15" x14ac:dyDescent="0.25">
      <c r="A106" s="35">
        <v>21</v>
      </c>
      <c r="B106" s="138" t="s">
        <v>175</v>
      </c>
      <c r="C106" s="74" t="s">
        <v>162</v>
      </c>
      <c r="D106" s="76" t="s">
        <v>33</v>
      </c>
      <c r="E106" s="77">
        <v>0.1</v>
      </c>
      <c r="F106" s="183">
        <v>19.751999999999999</v>
      </c>
      <c r="G106" s="57">
        <f t="shared" si="3"/>
        <v>1.9752000000000001</v>
      </c>
    </row>
    <row r="107" spans="1:7" s="90" customFormat="1" ht="15" x14ac:dyDescent="0.25">
      <c r="A107" s="35">
        <v>22</v>
      </c>
      <c r="B107" s="138" t="s">
        <v>175</v>
      </c>
      <c r="C107" s="74" t="s">
        <v>163</v>
      </c>
      <c r="D107" s="76" t="s">
        <v>33</v>
      </c>
      <c r="E107" s="77">
        <v>0.2</v>
      </c>
      <c r="F107" s="183">
        <v>19.751999999999999</v>
      </c>
      <c r="G107" s="57">
        <f t="shared" si="3"/>
        <v>3.9504000000000001</v>
      </c>
    </row>
    <row r="108" spans="1:7" s="96" customFormat="1" ht="15" x14ac:dyDescent="0.25">
      <c r="A108" s="35">
        <v>23</v>
      </c>
      <c r="B108" s="138" t="s">
        <v>175</v>
      </c>
      <c r="C108" s="74" t="s">
        <v>164</v>
      </c>
      <c r="D108" s="76" t="s">
        <v>33</v>
      </c>
      <c r="E108" s="77">
        <v>0.3</v>
      </c>
      <c r="F108" s="183">
        <v>19.751999999999999</v>
      </c>
      <c r="G108" s="57">
        <f t="shared" si="3"/>
        <v>5.9255999999999993</v>
      </c>
    </row>
    <row r="109" spans="1:7" s="96" customFormat="1" ht="15" x14ac:dyDescent="0.25">
      <c r="A109" s="35">
        <v>24</v>
      </c>
      <c r="B109" s="138" t="s">
        <v>175</v>
      </c>
      <c r="C109" s="74" t="s">
        <v>165</v>
      </c>
      <c r="D109" s="76" t="s">
        <v>33</v>
      </c>
      <c r="E109" s="77">
        <v>0.3</v>
      </c>
      <c r="F109" s="183">
        <v>19.751999999999999</v>
      </c>
      <c r="G109" s="57">
        <f t="shared" si="3"/>
        <v>5.9255999999999993</v>
      </c>
    </row>
    <row r="110" spans="1:7" s="96" customFormat="1" ht="15" x14ac:dyDescent="0.25">
      <c r="A110" s="35">
        <v>25</v>
      </c>
      <c r="B110" s="138" t="s">
        <v>175</v>
      </c>
      <c r="C110" s="74" t="s">
        <v>166</v>
      </c>
      <c r="D110" s="76" t="s">
        <v>33</v>
      </c>
      <c r="E110" s="77">
        <v>0.2</v>
      </c>
      <c r="F110" s="183">
        <v>19.751999999999999</v>
      </c>
      <c r="G110" s="57">
        <f t="shared" si="3"/>
        <v>3.9504000000000001</v>
      </c>
    </row>
    <row r="111" spans="1:7" ht="15" x14ac:dyDescent="0.25">
      <c r="A111" s="35"/>
      <c r="B111" s="29"/>
      <c r="C111" s="30" t="s">
        <v>10</v>
      </c>
      <c r="D111" s="76"/>
      <c r="E111" s="79">
        <f>SUM(E86:E110)</f>
        <v>5.14</v>
      </c>
      <c r="F111" s="41"/>
      <c r="G111" s="39">
        <f>+ROUND(SUM(G86:G110),2)</f>
        <v>101.53</v>
      </c>
    </row>
    <row r="112" spans="1:7" ht="15" x14ac:dyDescent="0.25">
      <c r="A112" s="35"/>
      <c r="B112" s="29"/>
      <c r="C112" s="30"/>
      <c r="D112" s="55"/>
      <c r="E112" s="79"/>
      <c r="F112" s="41"/>
      <c r="G112" s="130"/>
    </row>
    <row r="113" spans="1:10" ht="15" x14ac:dyDescent="0.25">
      <c r="A113" s="131"/>
      <c r="B113" s="29"/>
      <c r="C113" s="132" t="s">
        <v>64</v>
      </c>
      <c r="D113" s="29"/>
      <c r="E113" s="78"/>
      <c r="F113" s="80"/>
      <c r="G113" s="57"/>
    </row>
    <row r="114" spans="1:10" ht="15" x14ac:dyDescent="0.25">
      <c r="A114" s="131">
        <v>1</v>
      </c>
      <c r="B114" s="133" t="s">
        <v>65</v>
      </c>
      <c r="C114" s="74" t="s">
        <v>142</v>
      </c>
      <c r="D114" s="76" t="s">
        <v>33</v>
      </c>
      <c r="E114" s="77">
        <v>0.1</v>
      </c>
      <c r="F114" s="184">
        <v>6.22</v>
      </c>
      <c r="G114" s="134">
        <f>+E114*F114</f>
        <v>0.622</v>
      </c>
    </row>
    <row r="115" spans="1:10" s="90" customFormat="1" ht="15" x14ac:dyDescent="0.25">
      <c r="A115" s="131">
        <v>2</v>
      </c>
      <c r="B115" s="133" t="s">
        <v>65</v>
      </c>
      <c r="C115" s="74" t="s">
        <v>143</v>
      </c>
      <c r="D115" s="76" t="s">
        <v>33</v>
      </c>
      <c r="E115" s="77">
        <v>1</v>
      </c>
      <c r="F115" s="184">
        <v>6.22</v>
      </c>
      <c r="G115" s="134">
        <f>+E115*F115</f>
        <v>6.22</v>
      </c>
    </row>
    <row r="116" spans="1:10" s="90" customFormat="1" ht="15" x14ac:dyDescent="0.25">
      <c r="A116" s="35"/>
      <c r="B116" s="29"/>
      <c r="C116" s="135" t="s">
        <v>10</v>
      </c>
      <c r="D116" s="29"/>
      <c r="E116" s="136">
        <f>SUM(E114:E115)</f>
        <v>1.1000000000000001</v>
      </c>
      <c r="F116" s="185"/>
      <c r="G116" s="39">
        <f>+ROUND(SUM(G114:G115),2)</f>
        <v>6.84</v>
      </c>
    </row>
    <row r="117" spans="1:10" s="90" customFormat="1" ht="15" x14ac:dyDescent="0.25">
      <c r="A117" s="35"/>
      <c r="B117" s="29"/>
      <c r="C117" s="30"/>
      <c r="D117" s="31"/>
      <c r="E117" s="32"/>
      <c r="F117" s="185"/>
      <c r="G117" s="33"/>
      <c r="H117" s="21"/>
      <c r="I117" s="21"/>
      <c r="J117" s="21"/>
    </row>
    <row r="118" spans="1:10" ht="15" x14ac:dyDescent="0.25">
      <c r="A118" s="35"/>
      <c r="B118" s="35" t="s">
        <v>24</v>
      </c>
      <c r="C118" s="94" t="s">
        <v>58</v>
      </c>
      <c r="D118" s="31"/>
      <c r="E118" s="32"/>
      <c r="F118" s="185"/>
      <c r="G118" s="33"/>
      <c r="H118" s="21"/>
      <c r="I118" s="21"/>
      <c r="J118" s="21"/>
    </row>
    <row r="119" spans="1:10" ht="15" x14ac:dyDescent="0.25">
      <c r="A119" s="35">
        <v>1</v>
      </c>
      <c r="B119" s="151" t="s">
        <v>59</v>
      </c>
      <c r="C119" s="37" t="s">
        <v>74</v>
      </c>
      <c r="D119" s="31" t="s">
        <v>29</v>
      </c>
      <c r="E119" s="26">
        <v>25</v>
      </c>
      <c r="F119" s="186">
        <v>0.13</v>
      </c>
      <c r="G119" s="38">
        <f t="shared" ref="G119:G120" si="4">+ROUND(E119*F119,2)</f>
        <v>3.25</v>
      </c>
      <c r="H119" s="21"/>
      <c r="I119" s="21"/>
      <c r="J119" s="21"/>
    </row>
    <row r="120" spans="1:10" ht="15" x14ac:dyDescent="0.25">
      <c r="A120" s="35">
        <v>2</v>
      </c>
      <c r="B120" s="151" t="s">
        <v>59</v>
      </c>
      <c r="C120" s="37" t="s">
        <v>136</v>
      </c>
      <c r="D120" s="31" t="s">
        <v>29</v>
      </c>
      <c r="E120" s="26">
        <v>100</v>
      </c>
      <c r="F120" s="186">
        <v>0.13</v>
      </c>
      <c r="G120" s="38">
        <f t="shared" si="4"/>
        <v>13</v>
      </c>
      <c r="H120" s="21"/>
      <c r="I120" s="21"/>
      <c r="J120" s="21"/>
    </row>
    <row r="121" spans="1:10" ht="15" x14ac:dyDescent="0.25">
      <c r="A121" s="35">
        <v>3</v>
      </c>
      <c r="B121" s="151" t="s">
        <v>59</v>
      </c>
      <c r="C121" s="37" t="s">
        <v>137</v>
      </c>
      <c r="D121" s="31" t="s">
        <v>29</v>
      </c>
      <c r="E121" s="26">
        <v>50</v>
      </c>
      <c r="F121" s="186">
        <v>0.13</v>
      </c>
      <c r="G121" s="38">
        <f>+ROUND(E121*F121,2)</f>
        <v>6.5</v>
      </c>
      <c r="H121" s="21"/>
      <c r="I121" s="21"/>
      <c r="J121" s="21"/>
    </row>
    <row r="122" spans="1:10" ht="15" x14ac:dyDescent="0.25">
      <c r="A122" s="35">
        <v>4</v>
      </c>
      <c r="B122" s="151" t="s">
        <v>60</v>
      </c>
      <c r="C122" s="37" t="s">
        <v>138</v>
      </c>
      <c r="D122" s="31" t="s">
        <v>29</v>
      </c>
      <c r="E122" s="26">
        <v>125</v>
      </c>
      <c r="F122" s="186">
        <v>0.13</v>
      </c>
      <c r="G122" s="38">
        <f>+ROUND(E122*F122,2)</f>
        <v>16.25</v>
      </c>
      <c r="H122" s="21"/>
      <c r="I122" s="21"/>
      <c r="J122" s="21"/>
    </row>
    <row r="123" spans="1:10" ht="15" x14ac:dyDescent="0.25">
      <c r="A123" s="35">
        <v>5</v>
      </c>
      <c r="B123" s="151" t="s">
        <v>60</v>
      </c>
      <c r="C123" s="37" t="s">
        <v>139</v>
      </c>
      <c r="D123" s="31" t="s">
        <v>29</v>
      </c>
      <c r="E123" s="26">
        <v>100</v>
      </c>
      <c r="F123" s="186">
        <v>0.13</v>
      </c>
      <c r="G123" s="38">
        <f t="shared" ref="G123:G125" si="5">+ROUND(E123*F123,2)</f>
        <v>13</v>
      </c>
      <c r="H123" s="21"/>
      <c r="I123" s="21"/>
      <c r="J123" s="21"/>
    </row>
    <row r="124" spans="1:10" ht="15" x14ac:dyDescent="0.25">
      <c r="A124" s="35">
        <v>6</v>
      </c>
      <c r="B124" s="151" t="s">
        <v>60</v>
      </c>
      <c r="C124" s="37" t="s">
        <v>140</v>
      </c>
      <c r="D124" s="31" t="s">
        <v>29</v>
      </c>
      <c r="E124" s="26">
        <v>50</v>
      </c>
      <c r="F124" s="186">
        <v>0.13</v>
      </c>
      <c r="G124" s="38">
        <f t="shared" si="5"/>
        <v>6.5</v>
      </c>
      <c r="H124" s="21"/>
      <c r="I124" s="21"/>
      <c r="J124" s="21"/>
    </row>
    <row r="125" spans="1:10" ht="16.5" customHeight="1" x14ac:dyDescent="0.25">
      <c r="A125" s="35">
        <v>7</v>
      </c>
      <c r="B125" s="151" t="s">
        <v>59</v>
      </c>
      <c r="C125" s="37" t="s">
        <v>141</v>
      </c>
      <c r="D125" s="31" t="s">
        <v>29</v>
      </c>
      <c r="E125" s="26">
        <v>75</v>
      </c>
      <c r="F125" s="186">
        <v>0.13</v>
      </c>
      <c r="G125" s="38">
        <f t="shared" si="5"/>
        <v>9.75</v>
      </c>
      <c r="H125" s="21"/>
      <c r="I125" s="21"/>
      <c r="J125" s="21"/>
    </row>
    <row r="126" spans="1:10" s="129" customFormat="1" ht="15" x14ac:dyDescent="0.25">
      <c r="A126" s="97"/>
      <c r="B126" s="29"/>
      <c r="C126" s="30" t="s">
        <v>10</v>
      </c>
      <c r="D126" s="29"/>
      <c r="E126" s="104">
        <f>SUM(E119:E125)</f>
        <v>525</v>
      </c>
      <c r="F126" s="187"/>
      <c r="G126" s="39">
        <f>+ROUND(SUM(G119:G125),2)</f>
        <v>68.25</v>
      </c>
      <c r="H126" s="21"/>
      <c r="I126" s="21"/>
      <c r="J126" s="21"/>
    </row>
    <row r="127" spans="1:10" s="129" customFormat="1" ht="15" x14ac:dyDescent="0.25">
      <c r="A127" s="97"/>
      <c r="B127" s="29"/>
      <c r="C127" s="30"/>
      <c r="D127" s="29"/>
      <c r="E127" s="104"/>
      <c r="F127" s="188"/>
      <c r="G127" s="39"/>
      <c r="H127" s="21"/>
      <c r="I127" s="21"/>
      <c r="J127" s="21"/>
    </row>
    <row r="128" spans="1:10" s="129" customFormat="1" ht="15" x14ac:dyDescent="0.25">
      <c r="A128" s="36"/>
      <c r="B128" s="36"/>
      <c r="C128" s="94" t="s">
        <v>45</v>
      </c>
      <c r="D128" s="36"/>
      <c r="E128" s="102"/>
      <c r="F128" s="189"/>
      <c r="G128" s="123"/>
      <c r="H128" s="21"/>
      <c r="I128" s="21"/>
      <c r="J128" s="21"/>
    </row>
    <row r="129" spans="1:7" s="129" customFormat="1" ht="15" x14ac:dyDescent="0.25">
      <c r="A129" s="36"/>
      <c r="B129" s="36" t="s">
        <v>24</v>
      </c>
      <c r="C129" s="100" t="s">
        <v>49</v>
      </c>
      <c r="D129" s="36"/>
      <c r="E129" s="102"/>
      <c r="F129" s="189"/>
      <c r="G129" s="123"/>
    </row>
    <row r="130" spans="1:7" s="129" customFormat="1" ht="15" x14ac:dyDescent="0.25">
      <c r="A130" s="36">
        <v>1</v>
      </c>
      <c r="B130" s="36" t="s">
        <v>32</v>
      </c>
      <c r="C130" s="44" t="s">
        <v>131</v>
      </c>
      <c r="D130" s="36" t="s">
        <v>26</v>
      </c>
      <c r="E130" s="103">
        <v>1</v>
      </c>
      <c r="F130" s="190">
        <v>41.99</v>
      </c>
      <c r="G130" s="124">
        <f>+ROUND(E130*F130,2)</f>
        <v>41.99</v>
      </c>
    </row>
    <row r="131" spans="1:7" s="157" customFormat="1" ht="15" x14ac:dyDescent="0.25">
      <c r="A131" s="36">
        <v>2</v>
      </c>
      <c r="B131" s="36" t="s">
        <v>32</v>
      </c>
      <c r="C131" s="44" t="s">
        <v>132</v>
      </c>
      <c r="D131" s="36" t="s">
        <v>26</v>
      </c>
      <c r="E131" s="103">
        <v>1</v>
      </c>
      <c r="F131" s="190">
        <v>41.99</v>
      </c>
      <c r="G131" s="124">
        <f t="shared" ref="G131:G132" si="6">+ROUND(E131*F131,2)</f>
        <v>41.99</v>
      </c>
    </row>
    <row r="132" spans="1:7" s="157" customFormat="1" ht="15" x14ac:dyDescent="0.25">
      <c r="A132" s="36">
        <v>3</v>
      </c>
      <c r="B132" s="36" t="s">
        <v>32</v>
      </c>
      <c r="C132" s="44" t="s">
        <v>133</v>
      </c>
      <c r="D132" s="36" t="s">
        <v>26</v>
      </c>
      <c r="E132" s="103">
        <v>1</v>
      </c>
      <c r="F132" s="190">
        <v>41.99</v>
      </c>
      <c r="G132" s="124">
        <f t="shared" si="6"/>
        <v>41.99</v>
      </c>
    </row>
    <row r="133" spans="1:7" s="129" customFormat="1" ht="15" x14ac:dyDescent="0.25">
      <c r="A133" s="36"/>
      <c r="B133" s="36"/>
      <c r="C133" s="101" t="s">
        <v>10</v>
      </c>
      <c r="D133" s="36"/>
      <c r="E133" s="104">
        <f>SUM(E130:E132)</f>
        <v>3</v>
      </c>
      <c r="F133" s="190"/>
      <c r="G133" s="125">
        <f>+ROUND(SUM(G130:G132),2)</f>
        <v>125.97</v>
      </c>
    </row>
    <row r="134" spans="1:7" s="129" customFormat="1" ht="15" x14ac:dyDescent="0.25">
      <c r="A134" s="97"/>
      <c r="B134" s="29"/>
      <c r="C134" s="30"/>
      <c r="D134" s="29"/>
      <c r="E134" s="104"/>
      <c r="F134" s="97"/>
      <c r="G134" s="39"/>
    </row>
    <row r="135" spans="1:7" s="129" customFormat="1" ht="15" x14ac:dyDescent="0.25">
      <c r="A135" s="93"/>
      <c r="B135" s="91" t="s">
        <v>23</v>
      </c>
      <c r="C135" s="92" t="s">
        <v>43</v>
      </c>
      <c r="D135" s="98"/>
      <c r="E135" s="106"/>
      <c r="F135" s="191"/>
      <c r="G135" s="126"/>
    </row>
    <row r="136" spans="1:7" s="129" customFormat="1" ht="15" x14ac:dyDescent="0.25">
      <c r="A136" s="93">
        <v>1</v>
      </c>
      <c r="B136" s="152" t="s">
        <v>66</v>
      </c>
      <c r="C136" s="44" t="s">
        <v>134</v>
      </c>
      <c r="D136" s="98" t="s">
        <v>26</v>
      </c>
      <c r="E136" s="105">
        <v>1</v>
      </c>
      <c r="F136" s="192">
        <v>17.14</v>
      </c>
      <c r="G136" s="127">
        <f>+ROUND(E136*F136,2)</f>
        <v>17.14</v>
      </c>
    </row>
    <row r="137" spans="1:7" s="129" customFormat="1" ht="15" x14ac:dyDescent="0.25">
      <c r="A137" s="93">
        <v>2</v>
      </c>
      <c r="B137" s="152" t="s">
        <v>66</v>
      </c>
      <c r="C137" s="44" t="s">
        <v>135</v>
      </c>
      <c r="D137" s="98" t="s">
        <v>26</v>
      </c>
      <c r="E137" s="105">
        <v>1</v>
      </c>
      <c r="F137" s="192">
        <v>17.14</v>
      </c>
      <c r="G137" s="127">
        <f t="shared" ref="G137:G138" si="7">+ROUND(E137*F137,2)</f>
        <v>17.14</v>
      </c>
    </row>
    <row r="138" spans="1:7" s="82" customFormat="1" ht="15" x14ac:dyDescent="0.25">
      <c r="A138" s="93">
        <v>3</v>
      </c>
      <c r="B138" s="152" t="s">
        <v>66</v>
      </c>
      <c r="C138" s="44" t="s">
        <v>133</v>
      </c>
      <c r="D138" s="98" t="s">
        <v>26</v>
      </c>
      <c r="E138" s="105">
        <v>1</v>
      </c>
      <c r="F138" s="192">
        <v>17.14</v>
      </c>
      <c r="G138" s="127">
        <f t="shared" si="7"/>
        <v>17.14</v>
      </c>
    </row>
    <row r="139" spans="1:7" ht="15" x14ac:dyDescent="0.25">
      <c r="A139" s="93"/>
      <c r="B139" s="98"/>
      <c r="C139" s="99" t="s">
        <v>10</v>
      </c>
      <c r="D139" s="98"/>
      <c r="E139" s="107">
        <f>SUM(E136:E138)</f>
        <v>3</v>
      </c>
      <c r="F139" s="193"/>
      <c r="G139" s="128">
        <f>SUM(G136:G138)</f>
        <v>51.42</v>
      </c>
    </row>
    <row r="140" spans="1:7" s="129" customFormat="1" ht="15" x14ac:dyDescent="0.25">
      <c r="A140" s="61"/>
      <c r="B140" s="29"/>
      <c r="C140" s="30"/>
      <c r="D140" s="55"/>
      <c r="E140" s="108"/>
      <c r="F140" s="61"/>
      <c r="G140" s="41"/>
    </row>
    <row r="141" spans="1:7" s="129" customFormat="1" ht="15" x14ac:dyDescent="0.25">
      <c r="A141" s="61"/>
      <c r="B141" s="42" t="s">
        <v>23</v>
      </c>
      <c r="C141" s="34" t="s">
        <v>22</v>
      </c>
      <c r="D141" s="29"/>
      <c r="E141" s="109"/>
      <c r="F141" s="61"/>
      <c r="G141" s="45"/>
    </row>
    <row r="142" spans="1:7" s="129" customFormat="1" ht="15" x14ac:dyDescent="0.25">
      <c r="A142" s="61"/>
      <c r="B142" s="29" t="s">
        <v>24</v>
      </c>
      <c r="C142" s="100" t="s">
        <v>62</v>
      </c>
      <c r="D142" s="29"/>
      <c r="E142" s="46"/>
      <c r="F142" s="58"/>
      <c r="G142" s="47"/>
    </row>
    <row r="143" spans="1:7" s="129" customFormat="1" ht="15" x14ac:dyDescent="0.25">
      <c r="A143" s="61">
        <v>1</v>
      </c>
      <c r="B143" s="153" t="s">
        <v>71</v>
      </c>
      <c r="C143" s="37" t="s">
        <v>120</v>
      </c>
      <c r="D143" s="55" t="s">
        <v>26</v>
      </c>
      <c r="E143" s="15">
        <v>1</v>
      </c>
      <c r="F143" s="156">
        <v>9.6300000000000008</v>
      </c>
      <c r="G143" s="48">
        <f>+ROUND(E143*F143,2)</f>
        <v>9.6300000000000008</v>
      </c>
    </row>
    <row r="144" spans="1:7" ht="15" x14ac:dyDescent="0.25">
      <c r="A144" s="61">
        <v>2</v>
      </c>
      <c r="B144" s="153" t="s">
        <v>71</v>
      </c>
      <c r="C144" s="37" t="s">
        <v>121</v>
      </c>
      <c r="D144" s="55" t="s">
        <v>26</v>
      </c>
      <c r="E144" s="15">
        <v>1</v>
      </c>
      <c r="F144" s="156">
        <v>9.6300000000000008</v>
      </c>
      <c r="G144" s="48">
        <f t="shared" ref="G144:G146" si="8">+ROUND(E144*F144,2)</f>
        <v>9.6300000000000008</v>
      </c>
    </row>
    <row r="145" spans="1:7" ht="15" x14ac:dyDescent="0.25">
      <c r="A145" s="61">
        <v>3</v>
      </c>
      <c r="B145" s="153" t="s">
        <v>71</v>
      </c>
      <c r="C145" s="37" t="s">
        <v>122</v>
      </c>
      <c r="D145" s="55" t="s">
        <v>26</v>
      </c>
      <c r="E145" s="15">
        <v>2</v>
      </c>
      <c r="F145" s="156">
        <v>9.6300000000000008</v>
      </c>
      <c r="G145" s="48">
        <f t="shared" si="8"/>
        <v>19.260000000000002</v>
      </c>
    </row>
    <row r="146" spans="1:7" ht="15" x14ac:dyDescent="0.25">
      <c r="A146" s="61">
        <v>4</v>
      </c>
      <c r="B146" s="153" t="s">
        <v>71</v>
      </c>
      <c r="C146" s="37" t="s">
        <v>123</v>
      </c>
      <c r="D146" s="55" t="s">
        <v>26</v>
      </c>
      <c r="E146" s="15">
        <v>1</v>
      </c>
      <c r="F146" s="156">
        <v>9.6300000000000008</v>
      </c>
      <c r="G146" s="48">
        <f t="shared" si="8"/>
        <v>9.6300000000000008</v>
      </c>
    </row>
    <row r="147" spans="1:7" ht="15" x14ac:dyDescent="0.25">
      <c r="A147" s="61">
        <v>5</v>
      </c>
      <c r="B147" s="153" t="s">
        <v>71</v>
      </c>
      <c r="C147" s="37" t="s">
        <v>124</v>
      </c>
      <c r="D147" s="55" t="s">
        <v>26</v>
      </c>
      <c r="E147" s="15">
        <v>1</v>
      </c>
      <c r="F147" s="156">
        <v>9.6300000000000008</v>
      </c>
      <c r="G147" s="48">
        <f t="shared" ref="G147" si="9">+ROUND(E147*F147,2)</f>
        <v>9.6300000000000008</v>
      </c>
    </row>
    <row r="148" spans="1:7" ht="15" x14ac:dyDescent="0.25">
      <c r="A148" s="61">
        <v>6</v>
      </c>
      <c r="B148" s="153" t="s">
        <v>71</v>
      </c>
      <c r="C148" s="37" t="s">
        <v>125</v>
      </c>
      <c r="D148" s="55" t="s">
        <v>26</v>
      </c>
      <c r="E148" s="15">
        <v>1</v>
      </c>
      <c r="F148" s="156">
        <v>9.6300000000000008</v>
      </c>
      <c r="G148" s="48">
        <f>+ROUND(E148*F148,2)</f>
        <v>9.6300000000000008</v>
      </c>
    </row>
    <row r="149" spans="1:7" ht="15" x14ac:dyDescent="0.25">
      <c r="A149" s="61">
        <v>7</v>
      </c>
      <c r="B149" s="153" t="s">
        <v>71</v>
      </c>
      <c r="C149" s="37" t="s">
        <v>180</v>
      </c>
      <c r="D149" s="55" t="s">
        <v>26</v>
      </c>
      <c r="E149" s="15">
        <v>1</v>
      </c>
      <c r="F149" s="156">
        <v>9.6300000000000008</v>
      </c>
      <c r="G149" s="48">
        <f t="shared" ref="G149:G153" si="10">+ROUND(E149*F149,2)</f>
        <v>9.6300000000000008</v>
      </c>
    </row>
    <row r="150" spans="1:7" ht="15" x14ac:dyDescent="0.25">
      <c r="A150" s="61">
        <v>8</v>
      </c>
      <c r="B150" s="153" t="s">
        <v>71</v>
      </c>
      <c r="C150" s="37" t="s">
        <v>126</v>
      </c>
      <c r="D150" s="55" t="s">
        <v>26</v>
      </c>
      <c r="E150" s="15">
        <v>1</v>
      </c>
      <c r="F150" s="156">
        <v>9.6300000000000008</v>
      </c>
      <c r="G150" s="48">
        <f t="shared" si="10"/>
        <v>9.6300000000000008</v>
      </c>
    </row>
    <row r="151" spans="1:7" ht="15" x14ac:dyDescent="0.25">
      <c r="A151" s="61">
        <v>9</v>
      </c>
      <c r="B151" s="153" t="s">
        <v>71</v>
      </c>
      <c r="C151" s="37" t="s">
        <v>127</v>
      </c>
      <c r="D151" s="55" t="s">
        <v>26</v>
      </c>
      <c r="E151" s="15">
        <v>1</v>
      </c>
      <c r="F151" s="156">
        <v>9.6300000000000008</v>
      </c>
      <c r="G151" s="48">
        <f t="shared" si="10"/>
        <v>9.6300000000000008</v>
      </c>
    </row>
    <row r="152" spans="1:7" ht="15" x14ac:dyDescent="0.25">
      <c r="A152" s="61">
        <v>10</v>
      </c>
      <c r="B152" s="153" t="s">
        <v>71</v>
      </c>
      <c r="C152" s="37" t="s">
        <v>128</v>
      </c>
      <c r="D152" s="55" t="s">
        <v>26</v>
      </c>
      <c r="E152" s="15">
        <v>1</v>
      </c>
      <c r="F152" s="156">
        <v>9.6300000000000008</v>
      </c>
      <c r="G152" s="48">
        <f t="shared" si="10"/>
        <v>9.6300000000000008</v>
      </c>
    </row>
    <row r="153" spans="1:7" ht="15" x14ac:dyDescent="0.25">
      <c r="A153" s="61">
        <v>11</v>
      </c>
      <c r="B153" s="153" t="s">
        <v>71</v>
      </c>
      <c r="C153" s="37" t="s">
        <v>129</v>
      </c>
      <c r="D153" s="55" t="s">
        <v>26</v>
      </c>
      <c r="E153" s="15">
        <v>1</v>
      </c>
      <c r="F153" s="156">
        <v>9.6300000000000008</v>
      </c>
      <c r="G153" s="48">
        <f t="shared" si="10"/>
        <v>9.6300000000000008</v>
      </c>
    </row>
    <row r="154" spans="1:7" ht="15" x14ac:dyDescent="0.25">
      <c r="A154" s="61">
        <v>12</v>
      </c>
      <c r="B154" s="153" t="s">
        <v>71</v>
      </c>
      <c r="C154" s="37" t="s">
        <v>130</v>
      </c>
      <c r="D154" s="31" t="s">
        <v>26</v>
      </c>
      <c r="E154" s="26">
        <v>1</v>
      </c>
      <c r="F154" s="156">
        <v>9.6300000000000008</v>
      </c>
      <c r="G154" s="48">
        <f>+ROUND(E154*F154,2)</f>
        <v>9.6300000000000008</v>
      </c>
    </row>
    <row r="155" spans="1:7" ht="15" x14ac:dyDescent="0.25">
      <c r="A155" s="44"/>
      <c r="B155" s="49"/>
      <c r="C155" s="30" t="s">
        <v>10</v>
      </c>
      <c r="D155" s="31"/>
      <c r="E155" s="50">
        <f>SUM(E143:E154)</f>
        <v>13</v>
      </c>
      <c r="F155" s="181"/>
      <c r="G155" s="39">
        <f>+ROUND(SUM(G143:G154),2)</f>
        <v>125.19</v>
      </c>
    </row>
    <row r="156" spans="1:7" ht="15" x14ac:dyDescent="0.25">
      <c r="A156" s="44"/>
      <c r="B156" s="49"/>
      <c r="C156" s="30"/>
      <c r="D156" s="31"/>
      <c r="E156" s="50"/>
      <c r="F156" s="181"/>
      <c r="G156" s="39"/>
    </row>
    <row r="157" spans="1:7" ht="29.25" x14ac:dyDescent="0.25">
      <c r="A157" s="44"/>
      <c r="B157" s="35" t="s">
        <v>24</v>
      </c>
      <c r="C157" s="51" t="s">
        <v>179</v>
      </c>
      <c r="D157" s="31"/>
      <c r="E157" s="62"/>
      <c r="F157" s="194"/>
      <c r="G157" s="48"/>
    </row>
    <row r="158" spans="1:7" s="157" customFormat="1" ht="15" x14ac:dyDescent="0.25">
      <c r="A158" s="35">
        <v>1</v>
      </c>
      <c r="B158" s="95" t="s">
        <v>73</v>
      </c>
      <c r="C158" s="84" t="s">
        <v>50</v>
      </c>
      <c r="D158" s="31" t="s">
        <v>26</v>
      </c>
      <c r="E158" s="63">
        <v>168</v>
      </c>
      <c r="F158" s="195">
        <v>0.05</v>
      </c>
      <c r="G158" s="45">
        <f t="shared" ref="G158:G159" si="11">ROUND(E158*F158,2)</f>
        <v>8.4</v>
      </c>
    </row>
    <row r="159" spans="1:7" ht="15" x14ac:dyDescent="0.25">
      <c r="A159" s="35">
        <v>2</v>
      </c>
      <c r="B159" s="95" t="s">
        <v>48</v>
      </c>
      <c r="C159" s="22" t="s">
        <v>176</v>
      </c>
      <c r="D159" s="31" t="s">
        <v>26</v>
      </c>
      <c r="E159" s="63">
        <v>42</v>
      </c>
      <c r="F159" s="196">
        <v>0.12</v>
      </c>
      <c r="G159" s="45">
        <f t="shared" si="11"/>
        <v>5.04</v>
      </c>
    </row>
    <row r="160" spans="1:7" ht="15" x14ac:dyDescent="0.25">
      <c r="A160" s="35"/>
      <c r="B160" s="52"/>
      <c r="C160" s="30" t="s">
        <v>10</v>
      </c>
      <c r="D160" s="31"/>
      <c r="E160" s="64"/>
      <c r="F160" s="61"/>
      <c r="G160" s="39">
        <f>+ROUND(SUM(G158:G159),2)</f>
        <v>13.44</v>
      </c>
    </row>
    <row r="161" spans="1:7" ht="15" x14ac:dyDescent="0.25">
      <c r="A161" s="35"/>
      <c r="B161" s="52"/>
      <c r="C161" s="30"/>
      <c r="D161" s="31"/>
      <c r="E161" s="64"/>
      <c r="F161" s="61"/>
      <c r="G161" s="39"/>
    </row>
    <row r="162" spans="1:7" x14ac:dyDescent="0.2">
      <c r="A162" s="1"/>
      <c r="B162" s="147"/>
      <c r="C162" s="139" t="s">
        <v>69</v>
      </c>
      <c r="D162" s="137"/>
      <c r="E162" s="140"/>
      <c r="F162" s="197"/>
      <c r="G162" s="142"/>
    </row>
    <row r="163" spans="1:7" ht="15" x14ac:dyDescent="0.25">
      <c r="A163" s="61">
        <v>1</v>
      </c>
      <c r="B163" s="148" t="s">
        <v>72</v>
      </c>
      <c r="C163" s="44" t="s">
        <v>167</v>
      </c>
      <c r="D163" s="137" t="s">
        <v>26</v>
      </c>
      <c r="E163" s="143">
        <v>2</v>
      </c>
      <c r="F163" s="198">
        <v>0.28899999999999998</v>
      </c>
      <c r="G163" s="141">
        <f>ROUND(E163*F163,2)</f>
        <v>0.57999999999999996</v>
      </c>
    </row>
    <row r="164" spans="1:7" x14ac:dyDescent="0.2">
      <c r="A164" s="1"/>
      <c r="B164" s="148"/>
      <c r="C164" s="144" t="s">
        <v>10</v>
      </c>
      <c r="D164" s="137"/>
      <c r="E164" s="145">
        <f>+ROUND(SUM(E163:E163),2)</f>
        <v>2</v>
      </c>
      <c r="F164" s="199"/>
      <c r="G164" s="146">
        <f>+ROUND(SUM(G163:G163),2)</f>
        <v>0.57999999999999996</v>
      </c>
    </row>
    <row r="165" spans="1:7" ht="15" x14ac:dyDescent="0.25">
      <c r="A165" s="44"/>
      <c r="B165" s="65"/>
      <c r="C165" s="30"/>
      <c r="D165" s="35"/>
      <c r="E165" s="66"/>
      <c r="F165" s="44"/>
      <c r="G165" s="47"/>
    </row>
    <row r="166" spans="1:7" ht="15" x14ac:dyDescent="0.25">
      <c r="A166" s="44"/>
      <c r="B166" s="44"/>
      <c r="C166" s="67" t="s">
        <v>35</v>
      </c>
      <c r="D166" s="35"/>
      <c r="E166" s="68"/>
      <c r="F166" s="44"/>
      <c r="G166" s="47">
        <f>+ROUND(G69+G83+G111+G116+G126+G139+G133+G155+G160+G164,2)</f>
        <v>1474.1</v>
      </c>
    </row>
    <row r="167" spans="1:7" ht="15" x14ac:dyDescent="0.25">
      <c r="A167" s="44"/>
      <c r="B167" s="44"/>
      <c r="C167" s="67" t="s">
        <v>47</v>
      </c>
      <c r="D167" s="44"/>
      <c r="E167" s="70"/>
      <c r="F167" s="44"/>
      <c r="G167" s="45">
        <f>+ROUND(0.21*G166,2)</f>
        <v>309.56</v>
      </c>
    </row>
    <row r="168" spans="1:7" ht="15" x14ac:dyDescent="0.25">
      <c r="A168" s="69"/>
      <c r="B168" s="83"/>
      <c r="C168" s="71" t="s">
        <v>21</v>
      </c>
      <c r="D168" s="69"/>
      <c r="E168" s="72"/>
      <c r="F168" s="69"/>
      <c r="G168" s="73">
        <f>+ROUND(SUM(G166:G167),2)</f>
        <v>1783.66</v>
      </c>
    </row>
    <row r="169" spans="1:7" ht="15" x14ac:dyDescent="0.25">
      <c r="A169" s="86"/>
      <c r="B169" s="86"/>
      <c r="C169" s="87"/>
      <c r="D169" s="86"/>
      <c r="E169" s="88"/>
      <c r="F169" s="86"/>
      <c r="G169" s="89"/>
    </row>
    <row r="170" spans="1:7" ht="15" x14ac:dyDescent="0.25">
      <c r="A170" s="86"/>
      <c r="B170" s="86"/>
      <c r="C170" s="87"/>
      <c r="D170" s="86"/>
      <c r="E170" s="88"/>
      <c r="F170" s="86"/>
      <c r="G170" s="89"/>
    </row>
    <row r="171" spans="1:7" x14ac:dyDescent="0.2">
      <c r="B171" s="4"/>
      <c r="C171" s="21"/>
      <c r="D171" s="21"/>
      <c r="E171" s="21"/>
      <c r="F171" s="21"/>
      <c r="G171" s="23"/>
    </row>
    <row r="172" spans="1:7" x14ac:dyDescent="0.2">
      <c r="B172" s="21" t="s">
        <v>19</v>
      </c>
      <c r="C172" s="177" t="s">
        <v>76</v>
      </c>
      <c r="D172" s="177"/>
      <c r="E172" s="177"/>
      <c r="F172" s="177"/>
      <c r="G172" s="177"/>
    </row>
    <row r="173" spans="1:7" x14ac:dyDescent="0.2">
      <c r="C173" s="21" t="s">
        <v>61</v>
      </c>
      <c r="D173" s="21"/>
      <c r="E173" s="21"/>
      <c r="F173" s="21"/>
      <c r="G173" s="23"/>
    </row>
    <row r="174" spans="1:7" x14ac:dyDescent="0.2">
      <c r="C174" s="21"/>
      <c r="D174" s="21"/>
      <c r="E174" s="21"/>
      <c r="F174" s="21"/>
      <c r="G174" s="23"/>
    </row>
    <row r="175" spans="1:7" x14ac:dyDescent="0.2">
      <c r="A175" s="82"/>
      <c r="B175" s="82"/>
      <c r="C175" s="21"/>
      <c r="D175" s="21"/>
      <c r="E175" s="21"/>
      <c r="F175" s="21"/>
      <c r="G175" s="23"/>
    </row>
    <row r="176" spans="1:7" x14ac:dyDescent="0.2">
      <c r="A176" s="82"/>
      <c r="B176" s="82"/>
      <c r="C176" s="21"/>
      <c r="D176" s="21"/>
      <c r="E176" s="21"/>
      <c r="F176" s="21"/>
      <c r="G176" s="23"/>
    </row>
    <row r="177" spans="2:7" x14ac:dyDescent="0.2">
      <c r="B177" s="21"/>
      <c r="C177" s="21"/>
      <c r="D177" s="21"/>
      <c r="E177" s="21"/>
      <c r="F177" s="21"/>
      <c r="G177" s="23"/>
    </row>
    <row r="178" spans="2:7" x14ac:dyDescent="0.2">
      <c r="C178" s="24"/>
      <c r="D178" s="25"/>
      <c r="E178" s="21"/>
      <c r="F178" s="23"/>
      <c r="G178" s="21"/>
    </row>
    <row r="179" spans="2:7" x14ac:dyDescent="0.2">
      <c r="B179" s="21" t="s">
        <v>27</v>
      </c>
      <c r="C179" s="180" t="s">
        <v>52</v>
      </c>
      <c r="D179" s="180"/>
      <c r="E179" s="180"/>
      <c r="F179" s="180"/>
      <c r="G179" s="180"/>
    </row>
    <row r="180" spans="2:7" x14ac:dyDescent="0.2">
      <c r="C180" s="176" t="s">
        <v>53</v>
      </c>
      <c r="D180" s="176"/>
      <c r="E180" s="176"/>
      <c r="F180" s="176"/>
      <c r="G180" s="176"/>
    </row>
    <row r="181" spans="2:7" x14ac:dyDescent="0.2">
      <c r="B181" s="12"/>
      <c r="C181" s="176" t="s">
        <v>54</v>
      </c>
      <c r="D181" s="176"/>
      <c r="E181" s="176"/>
      <c r="F181" s="176"/>
      <c r="G181" s="176"/>
    </row>
    <row r="182" spans="2:7" x14ac:dyDescent="0.2">
      <c r="B182" s="12"/>
    </row>
    <row r="184" spans="2:7" x14ac:dyDescent="0.2">
      <c r="G184" s="2"/>
    </row>
    <row r="185" spans="2:7" x14ac:dyDescent="0.2">
      <c r="G185" s="2"/>
    </row>
    <row r="186" spans="2:7" x14ac:dyDescent="0.2">
      <c r="G186" s="2"/>
    </row>
    <row r="187" spans="2:7" x14ac:dyDescent="0.2">
      <c r="G187" s="2"/>
    </row>
    <row r="188" spans="2:7" x14ac:dyDescent="0.2">
      <c r="G188" s="2"/>
    </row>
    <row r="189" spans="2:7" x14ac:dyDescent="0.2">
      <c r="G189" s="2"/>
    </row>
    <row r="190" spans="2:7" x14ac:dyDescent="0.2">
      <c r="G190" s="2"/>
    </row>
    <row r="191" spans="2:7" x14ac:dyDescent="0.2">
      <c r="G191" s="2"/>
    </row>
    <row r="192" spans="2:7" x14ac:dyDescent="0.2">
      <c r="G192" s="2"/>
    </row>
    <row r="193" spans="1:7" x14ac:dyDescent="0.2">
      <c r="A193" s="21"/>
      <c r="B193" s="21"/>
      <c r="C193" s="21"/>
      <c r="D193" s="21"/>
      <c r="E193" s="21"/>
      <c r="F193" s="21"/>
      <c r="G193" s="21"/>
    </row>
    <row r="194" spans="1:7" ht="15" x14ac:dyDescent="0.25">
      <c r="A194" s="159"/>
      <c r="B194" s="159"/>
      <c r="C194" s="160" t="s">
        <v>15</v>
      </c>
      <c r="D194" s="159"/>
      <c r="E194" s="161"/>
      <c r="F194" s="162"/>
      <c r="G194" s="163"/>
    </row>
    <row r="195" spans="1:7" ht="15" x14ac:dyDescent="0.25">
      <c r="A195" s="159"/>
      <c r="B195" s="159" t="s">
        <v>24</v>
      </c>
      <c r="C195" s="160" t="s">
        <v>30</v>
      </c>
      <c r="D195" s="159"/>
      <c r="E195" s="161"/>
      <c r="F195" s="162"/>
      <c r="G195" s="164"/>
    </row>
    <row r="196" spans="1:7" ht="15.75" x14ac:dyDescent="0.25">
      <c r="A196" s="159">
        <v>1</v>
      </c>
      <c r="B196" s="165" t="s">
        <v>63</v>
      </c>
      <c r="C196" s="166" t="s">
        <v>77</v>
      </c>
      <c r="D196" s="159" t="s">
        <v>31</v>
      </c>
      <c r="E196" s="167">
        <v>5</v>
      </c>
      <c r="F196" s="168">
        <v>13.757</v>
      </c>
      <c r="G196" s="169">
        <f>SUM(F196*E196)</f>
        <v>68.784999999999997</v>
      </c>
    </row>
    <row r="197" spans="1:7" ht="15.75" x14ac:dyDescent="0.25">
      <c r="A197" s="159">
        <v>2</v>
      </c>
      <c r="B197" s="165" t="s">
        <v>63</v>
      </c>
      <c r="C197" s="166" t="s">
        <v>78</v>
      </c>
      <c r="D197" s="159" t="s">
        <v>31</v>
      </c>
      <c r="E197" s="167">
        <v>0.5</v>
      </c>
      <c r="F197" s="168">
        <v>13.757</v>
      </c>
      <c r="G197" s="169">
        <f t="shared" ref="G197:G201" si="12">SUM(F197*E197)</f>
        <v>6.8784999999999998</v>
      </c>
    </row>
    <row r="198" spans="1:7" ht="15.75" x14ac:dyDescent="0.25">
      <c r="A198" s="159">
        <v>3</v>
      </c>
      <c r="B198" s="165" t="s">
        <v>63</v>
      </c>
      <c r="C198" s="166" t="s">
        <v>79</v>
      </c>
      <c r="D198" s="159" t="s">
        <v>31</v>
      </c>
      <c r="E198" s="167">
        <v>3</v>
      </c>
      <c r="F198" s="168">
        <v>13.757</v>
      </c>
      <c r="G198" s="169">
        <f t="shared" si="12"/>
        <v>41.271000000000001</v>
      </c>
    </row>
    <row r="199" spans="1:7" ht="15.75" x14ac:dyDescent="0.25">
      <c r="A199" s="159">
        <v>4</v>
      </c>
      <c r="B199" s="165" t="s">
        <v>63</v>
      </c>
      <c r="C199" s="170" t="s">
        <v>80</v>
      </c>
      <c r="D199" s="159" t="s">
        <v>31</v>
      </c>
      <c r="E199" s="167">
        <v>2</v>
      </c>
      <c r="F199" s="168">
        <v>13.757</v>
      </c>
      <c r="G199" s="169">
        <f t="shared" si="12"/>
        <v>27.513999999999999</v>
      </c>
    </row>
    <row r="200" spans="1:7" ht="15.75" x14ac:dyDescent="0.25">
      <c r="A200" s="159">
        <v>5</v>
      </c>
      <c r="B200" s="165" t="s">
        <v>63</v>
      </c>
      <c r="C200" s="170" t="s">
        <v>81</v>
      </c>
      <c r="D200" s="159" t="s">
        <v>31</v>
      </c>
      <c r="E200" s="167">
        <v>2</v>
      </c>
      <c r="F200" s="168">
        <v>13.757</v>
      </c>
      <c r="G200" s="169">
        <f t="shared" si="12"/>
        <v>27.513999999999999</v>
      </c>
    </row>
    <row r="201" spans="1:7" ht="15.75" x14ac:dyDescent="0.25">
      <c r="A201" s="159">
        <v>6</v>
      </c>
      <c r="B201" s="165" t="s">
        <v>63</v>
      </c>
      <c r="C201" s="170" t="s">
        <v>82</v>
      </c>
      <c r="D201" s="159" t="s">
        <v>31</v>
      </c>
      <c r="E201" s="167">
        <v>3</v>
      </c>
      <c r="F201" s="168">
        <v>13.757</v>
      </c>
      <c r="G201" s="169">
        <f t="shared" si="12"/>
        <v>41.271000000000001</v>
      </c>
    </row>
    <row r="202" spans="1:7" ht="15.75" x14ac:dyDescent="0.25">
      <c r="A202" s="159">
        <v>7</v>
      </c>
      <c r="B202" s="165" t="s">
        <v>63</v>
      </c>
      <c r="C202" s="166" t="s">
        <v>83</v>
      </c>
      <c r="D202" s="159" t="s">
        <v>31</v>
      </c>
      <c r="E202" s="167">
        <v>10</v>
      </c>
      <c r="F202" s="168">
        <v>13.757</v>
      </c>
      <c r="G202" s="169">
        <f>SUM(F202*E202)</f>
        <v>137.57</v>
      </c>
    </row>
    <row r="203" spans="1:7" ht="15.75" x14ac:dyDescent="0.25">
      <c r="A203" s="159">
        <v>8</v>
      </c>
      <c r="B203" s="165" t="s">
        <v>63</v>
      </c>
      <c r="C203" s="166" t="s">
        <v>84</v>
      </c>
      <c r="D203" s="159" t="s">
        <v>31</v>
      </c>
      <c r="E203" s="167">
        <v>25</v>
      </c>
      <c r="F203" s="168">
        <v>13.757</v>
      </c>
      <c r="G203" s="169">
        <f t="shared" ref="G203:G208" si="13">SUM(F203*E203)</f>
        <v>343.92500000000001</v>
      </c>
    </row>
    <row r="204" spans="1:7" ht="15.75" x14ac:dyDescent="0.25">
      <c r="A204" s="159">
        <v>9</v>
      </c>
      <c r="B204" s="165" t="s">
        <v>63</v>
      </c>
      <c r="C204" s="166" t="s">
        <v>85</v>
      </c>
      <c r="D204" s="159" t="s">
        <v>31</v>
      </c>
      <c r="E204" s="167">
        <v>4</v>
      </c>
      <c r="F204" s="168">
        <v>13.757</v>
      </c>
      <c r="G204" s="169">
        <f t="shared" si="13"/>
        <v>55.027999999999999</v>
      </c>
    </row>
    <row r="205" spans="1:7" ht="15.75" x14ac:dyDescent="0.25">
      <c r="A205" s="159">
        <v>10</v>
      </c>
      <c r="B205" s="165" t="s">
        <v>63</v>
      </c>
      <c r="C205" s="170" t="s">
        <v>86</v>
      </c>
      <c r="D205" s="159" t="s">
        <v>31</v>
      </c>
      <c r="E205" s="167">
        <v>2</v>
      </c>
      <c r="F205" s="168">
        <v>13.757</v>
      </c>
      <c r="G205" s="169">
        <f t="shared" si="13"/>
        <v>27.513999999999999</v>
      </c>
    </row>
    <row r="206" spans="1:7" ht="15.75" x14ac:dyDescent="0.25">
      <c r="A206" s="159">
        <v>11</v>
      </c>
      <c r="B206" s="165" t="s">
        <v>63</v>
      </c>
      <c r="C206" s="170" t="s">
        <v>87</v>
      </c>
      <c r="D206" s="159" t="s">
        <v>31</v>
      </c>
      <c r="E206" s="167">
        <v>2</v>
      </c>
      <c r="F206" s="168">
        <v>13.757</v>
      </c>
      <c r="G206" s="169">
        <f t="shared" si="13"/>
        <v>27.513999999999999</v>
      </c>
    </row>
    <row r="207" spans="1:7" ht="15.75" x14ac:dyDescent="0.25">
      <c r="A207" s="159">
        <v>12</v>
      </c>
      <c r="B207" s="165" t="s">
        <v>63</v>
      </c>
      <c r="C207" s="170" t="s">
        <v>88</v>
      </c>
      <c r="D207" s="159" t="s">
        <v>31</v>
      </c>
      <c r="E207" s="167">
        <v>3</v>
      </c>
      <c r="F207" s="168">
        <v>13.757</v>
      </c>
      <c r="G207" s="169">
        <f t="shared" si="13"/>
        <v>41.271000000000001</v>
      </c>
    </row>
    <row r="208" spans="1:7" ht="15.75" x14ac:dyDescent="0.25">
      <c r="A208" s="159">
        <v>13</v>
      </c>
      <c r="B208" s="165" t="s">
        <v>63</v>
      </c>
      <c r="C208" s="170" t="s">
        <v>89</v>
      </c>
      <c r="D208" s="159" t="s">
        <v>31</v>
      </c>
      <c r="E208" s="167">
        <v>2</v>
      </c>
      <c r="F208" s="168">
        <v>13.757</v>
      </c>
      <c r="G208" s="169">
        <f t="shared" si="13"/>
        <v>27.513999999999999</v>
      </c>
    </row>
    <row r="209" spans="1:7" ht="15" x14ac:dyDescent="0.25">
      <c r="A209" s="159"/>
      <c r="B209" s="159"/>
      <c r="C209" s="171" t="s">
        <v>10</v>
      </c>
      <c r="D209" s="159"/>
      <c r="E209" s="172">
        <f>SUM(E196:E208)</f>
        <v>63.5</v>
      </c>
      <c r="F209" s="173"/>
      <c r="G209" s="174">
        <f>ROUND(SUM(G196:G208),2)</f>
        <v>873.57</v>
      </c>
    </row>
    <row r="210" spans="1:7" x14ac:dyDescent="0.2">
      <c r="A210" s="175"/>
      <c r="B210" s="175"/>
      <c r="C210" s="175"/>
      <c r="D210" s="175"/>
      <c r="E210" s="175"/>
      <c r="F210" s="175"/>
      <c r="G210" s="175"/>
    </row>
    <row r="211" spans="1:7" x14ac:dyDescent="0.2">
      <c r="G211" s="2"/>
    </row>
    <row r="212" spans="1:7" x14ac:dyDescent="0.2">
      <c r="G212" s="2"/>
    </row>
    <row r="213" spans="1:7" x14ac:dyDescent="0.2">
      <c r="G213" s="2"/>
    </row>
    <row r="214" spans="1:7" x14ac:dyDescent="0.2">
      <c r="G214" s="2"/>
    </row>
    <row r="215" spans="1:7" x14ac:dyDescent="0.2">
      <c r="G215" s="2"/>
    </row>
    <row r="216" spans="1:7" x14ac:dyDescent="0.2">
      <c r="G216" s="2"/>
    </row>
    <row r="217" spans="1:7" x14ac:dyDescent="0.2">
      <c r="G217" s="2"/>
    </row>
    <row r="218" spans="1:7" x14ac:dyDescent="0.2">
      <c r="G218" s="2"/>
    </row>
    <row r="219" spans="1:7" x14ac:dyDescent="0.2">
      <c r="G219" s="2"/>
    </row>
    <row r="220" spans="1:7" x14ac:dyDescent="0.2">
      <c r="G220" s="2"/>
    </row>
    <row r="221" spans="1:7" x14ac:dyDescent="0.2">
      <c r="G221" s="2"/>
    </row>
    <row r="222" spans="1:7" x14ac:dyDescent="0.2">
      <c r="G222" s="2"/>
    </row>
    <row r="223" spans="1:7" x14ac:dyDescent="0.2">
      <c r="G223" s="2"/>
    </row>
    <row r="224" spans="1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</sheetData>
  <mergeCells count="6">
    <mergeCell ref="C181:G181"/>
    <mergeCell ref="C172:G172"/>
    <mergeCell ref="E26:G26"/>
    <mergeCell ref="B23:F23"/>
    <mergeCell ref="C179:G179"/>
    <mergeCell ref="C180:G180"/>
  </mergeCells>
  <phoneticPr fontId="0" type="noConversion"/>
  <pageMargins left="0.7" right="0.7" top="0.75" bottom="0.75" header="0.3" footer="0.3"/>
  <pageSetup paperSize="9" fitToHeight="0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73" zoomScaleNormal="100" workbookViewId="0">
      <selection activeCell="B119" sqref="B119"/>
    </sheetView>
  </sheetViews>
  <sheetFormatPr defaultColWidth="9.140625" defaultRowHeight="12.75" x14ac:dyDescent="0.2"/>
  <cols>
    <col min="1" max="1" width="3.85546875" style="2" customWidth="1"/>
    <col min="2" max="2" width="17.7109375" style="2" customWidth="1"/>
    <col min="3" max="3" width="51.140625" style="2" customWidth="1"/>
    <col min="4" max="4" width="6.28515625" style="2" customWidth="1"/>
    <col min="5" max="5" width="7.85546875" style="2" customWidth="1"/>
    <col min="6" max="6" width="8.140625" style="2" customWidth="1"/>
    <col min="7" max="7" width="11.42578125" style="2" customWidth="1"/>
    <col min="8" max="8" width="34" style="2" customWidth="1"/>
    <col min="9" max="9" width="43.85546875" style="2" customWidth="1"/>
    <col min="10" max="10" width="9.5703125" style="2" customWidth="1"/>
    <col min="11" max="11" width="37.85546875" style="2" customWidth="1"/>
    <col min="12" max="12" width="40.140625" style="2" customWidth="1"/>
    <col min="13" max="16384" width="9.140625" style="2"/>
  </cols>
  <sheetData>
    <row r="1" spans="1:12" ht="12.75" customHeight="1" x14ac:dyDescent="0.2">
      <c r="A1" s="16"/>
      <c r="B1" s="17"/>
      <c r="C1" s="5"/>
    </row>
    <row r="2" spans="1:12" x14ac:dyDescent="0.2">
      <c r="A2" s="16"/>
      <c r="B2" s="17"/>
      <c r="C2" s="5"/>
    </row>
    <row r="3" spans="1:12" x14ac:dyDescent="0.2">
      <c r="A3" s="16"/>
      <c r="D3" s="5"/>
    </row>
    <row r="4" spans="1:12" x14ac:dyDescent="0.2">
      <c r="C4" s="3"/>
      <c r="D4" s="3"/>
      <c r="E4" s="17"/>
      <c r="F4" s="17"/>
    </row>
    <row r="5" spans="1:12" x14ac:dyDescent="0.2">
      <c r="C5" s="12"/>
      <c r="D5" s="17"/>
      <c r="E5" s="17"/>
      <c r="F5" s="17"/>
    </row>
    <row r="6" spans="1:12" x14ac:dyDescent="0.2">
      <c r="A6" s="19"/>
      <c r="B6" s="5"/>
      <c r="C6" s="5"/>
      <c r="D6" s="17"/>
      <c r="E6" s="17"/>
      <c r="F6" s="17"/>
    </row>
    <row r="7" spans="1:12" x14ac:dyDescent="0.2">
      <c r="A7" s="19"/>
      <c r="C7" s="17"/>
      <c r="D7" s="5"/>
      <c r="E7" s="17"/>
      <c r="F7" s="17"/>
    </row>
    <row r="8" spans="1:12" x14ac:dyDescent="0.2">
      <c r="C8" s="20"/>
      <c r="D8" s="17"/>
      <c r="E8" s="17"/>
      <c r="F8" s="17"/>
    </row>
    <row r="9" spans="1:12" x14ac:dyDescent="0.2">
      <c r="C9" s="20"/>
      <c r="D9" s="17"/>
      <c r="E9" s="17"/>
      <c r="F9" s="17"/>
    </row>
    <row r="10" spans="1:12" x14ac:dyDescent="0.2">
      <c r="A10" s="17"/>
      <c r="B10" s="17"/>
      <c r="C10" s="17"/>
      <c r="D10" s="17"/>
      <c r="E10" s="17"/>
      <c r="F10" s="17"/>
    </row>
    <row r="11" spans="1:12" x14ac:dyDescent="0.2">
      <c r="A11" s="17"/>
      <c r="B11" s="17"/>
      <c r="C11" s="17"/>
      <c r="E11" s="17"/>
      <c r="F11" s="17"/>
    </row>
    <row r="12" spans="1:12" x14ac:dyDescent="0.2">
      <c r="A12" s="8"/>
      <c r="B12" s="9"/>
      <c r="C12" s="9"/>
      <c r="E12" s="17"/>
      <c r="F12" s="17"/>
    </row>
    <row r="13" spans="1:12" x14ac:dyDescent="0.2">
      <c r="A13" s="9"/>
      <c r="B13" s="9"/>
      <c r="C13" s="9"/>
      <c r="E13" s="17"/>
      <c r="F13" s="17"/>
    </row>
    <row r="14" spans="1:12" x14ac:dyDescent="0.2">
      <c r="A14" s="14"/>
      <c r="B14" s="9"/>
      <c r="C14" s="9"/>
      <c r="E14" s="17"/>
      <c r="F14" s="17"/>
    </row>
    <row r="15" spans="1:12" x14ac:dyDescent="0.2">
      <c r="A15" s="14"/>
      <c r="B15" s="9"/>
      <c r="C15" s="9"/>
      <c r="E15" s="17"/>
      <c r="F15" s="17"/>
    </row>
    <row r="16" spans="1:12" x14ac:dyDescent="0.2">
      <c r="B16" s="21"/>
      <c r="C16" s="177"/>
      <c r="D16" s="177"/>
      <c r="E16" s="177"/>
      <c r="F16" s="177"/>
      <c r="H16" s="27"/>
      <c r="I16" s="27"/>
      <c r="J16" s="27"/>
      <c r="K16" s="27"/>
      <c r="L16" s="27"/>
    </row>
    <row r="17" spans="2:12" x14ac:dyDescent="0.2">
      <c r="C17" s="21"/>
      <c r="D17" s="21"/>
      <c r="E17" s="21"/>
      <c r="F17" s="21"/>
      <c r="H17" s="27"/>
      <c r="I17" s="27"/>
      <c r="J17" s="27"/>
      <c r="K17" s="27"/>
      <c r="L17" s="27"/>
    </row>
    <row r="18" spans="2:12" x14ac:dyDescent="0.2">
      <c r="B18" s="21"/>
      <c r="C18" s="21"/>
      <c r="D18" s="21"/>
      <c r="E18" s="21"/>
      <c r="F18" s="21"/>
      <c r="H18" s="27"/>
      <c r="I18" s="27"/>
      <c r="J18" s="27"/>
      <c r="K18" s="27"/>
      <c r="L18" s="27"/>
    </row>
    <row r="19" spans="2:12" x14ac:dyDescent="0.2">
      <c r="B19" s="21"/>
      <c r="C19" s="24"/>
      <c r="D19" s="25"/>
      <c r="E19" s="21"/>
      <c r="F19" s="23"/>
      <c r="H19" s="27"/>
      <c r="I19" s="27"/>
      <c r="J19" s="27"/>
      <c r="K19" s="27"/>
      <c r="L19" s="27"/>
    </row>
    <row r="20" spans="2:12" x14ac:dyDescent="0.2">
      <c r="B20" s="21"/>
      <c r="C20" s="24"/>
      <c r="D20" s="25"/>
      <c r="E20" s="21"/>
      <c r="F20" s="23"/>
      <c r="H20" s="27"/>
      <c r="I20" s="27"/>
      <c r="J20" s="27"/>
      <c r="K20" s="27"/>
      <c r="L20" s="27"/>
    </row>
    <row r="21" spans="2:12" x14ac:dyDescent="0.2">
      <c r="D21" s="25"/>
      <c r="E21" s="21"/>
      <c r="F21" s="23"/>
      <c r="H21" s="27"/>
      <c r="I21" s="27"/>
      <c r="J21" s="27"/>
      <c r="K21" s="27"/>
      <c r="L21" s="27"/>
    </row>
    <row r="22" spans="2:12" x14ac:dyDescent="0.2">
      <c r="B22" s="12"/>
      <c r="H22" s="27"/>
      <c r="I22" s="27"/>
      <c r="J22" s="27"/>
      <c r="K22" s="27"/>
      <c r="L22" s="27"/>
    </row>
    <row r="23" spans="2:12" x14ac:dyDescent="0.2">
      <c r="B23" s="12"/>
      <c r="H23" s="27"/>
      <c r="I23" s="27"/>
      <c r="J23" s="27"/>
      <c r="K23" s="27"/>
      <c r="L23" s="27"/>
    </row>
    <row r="24" spans="2:12" x14ac:dyDescent="0.2">
      <c r="H24" s="27"/>
      <c r="I24" s="27"/>
      <c r="J24" s="27"/>
      <c r="K24" s="27"/>
      <c r="L24" s="27"/>
    </row>
    <row r="25" spans="2:12" x14ac:dyDescent="0.2">
      <c r="H25" s="27"/>
      <c r="I25" s="27"/>
      <c r="J25" s="27"/>
      <c r="K25" s="27"/>
      <c r="L25" s="27"/>
    </row>
    <row r="26" spans="2:12" x14ac:dyDescent="0.2">
      <c r="H26" s="27"/>
      <c r="I26" s="27"/>
      <c r="J26" s="27"/>
      <c r="K26" s="27"/>
      <c r="L26" s="27"/>
    </row>
    <row r="27" spans="2:12" x14ac:dyDescent="0.2">
      <c r="H27" s="27"/>
      <c r="I27" s="27"/>
      <c r="J27" s="27"/>
      <c r="K27" s="27"/>
      <c r="L27" s="27"/>
    </row>
    <row r="28" spans="2:12" x14ac:dyDescent="0.2">
      <c r="H28" s="27"/>
      <c r="I28" s="27"/>
      <c r="J28" s="27"/>
      <c r="K28" s="27"/>
      <c r="L28" s="27"/>
    </row>
    <row r="29" spans="2:12" x14ac:dyDescent="0.2">
      <c r="H29" s="27"/>
      <c r="I29" s="27"/>
      <c r="J29" s="27"/>
      <c r="K29" s="27"/>
      <c r="L29" s="27"/>
    </row>
    <row r="47" spans="3:3" x14ac:dyDescent="0.2">
      <c r="C47" s="13"/>
    </row>
    <row r="48" spans="3:3" x14ac:dyDescent="0.2">
      <c r="C48" s="13"/>
    </row>
    <row r="49" spans="3:6" x14ac:dyDescent="0.2">
      <c r="C49" s="13"/>
    </row>
    <row r="50" spans="3:6" x14ac:dyDescent="0.2">
      <c r="C50" s="13"/>
    </row>
    <row r="51" spans="3:6" x14ac:dyDescent="0.2">
      <c r="C51" s="13"/>
      <c r="E51" s="13"/>
      <c r="F51" s="13"/>
    </row>
    <row r="52" spans="3:6" x14ac:dyDescent="0.2">
      <c r="C52" s="13"/>
      <c r="E52" s="13"/>
      <c r="F52" s="13"/>
    </row>
    <row r="53" spans="3:6" x14ac:dyDescent="0.2">
      <c r="C53" s="13"/>
      <c r="E53" s="13"/>
      <c r="F53" s="13"/>
    </row>
    <row r="54" spans="3:6" x14ac:dyDescent="0.2">
      <c r="C54" s="13"/>
      <c r="E54" s="13"/>
      <c r="F54" s="13"/>
    </row>
    <row r="55" spans="3:6" x14ac:dyDescent="0.2">
      <c r="C55" s="13"/>
      <c r="E55" s="13"/>
      <c r="F55" s="13"/>
    </row>
    <row r="56" spans="3:6" x14ac:dyDescent="0.2">
      <c r="C56" s="13"/>
      <c r="E56" s="13"/>
      <c r="F56" s="13"/>
    </row>
    <row r="57" spans="3:6" x14ac:dyDescent="0.2">
      <c r="C57" s="13"/>
      <c r="E57" s="13"/>
      <c r="F57" s="13"/>
    </row>
    <row r="58" spans="3:6" x14ac:dyDescent="0.2">
      <c r="C58" s="13"/>
      <c r="E58" s="13"/>
      <c r="F58" s="13"/>
    </row>
    <row r="59" spans="3:6" x14ac:dyDescent="0.2">
      <c r="C59" s="13"/>
      <c r="E59" s="13"/>
      <c r="F59" s="13"/>
    </row>
    <row r="60" spans="3:6" x14ac:dyDescent="0.2">
      <c r="C60" s="13"/>
      <c r="E60" s="13"/>
      <c r="F60" s="13"/>
    </row>
    <row r="61" spans="3:6" x14ac:dyDescent="0.2">
      <c r="E61" s="13"/>
      <c r="F61" s="13"/>
    </row>
    <row r="62" spans="3:6" x14ac:dyDescent="0.2">
      <c r="E62" s="13"/>
      <c r="F62" s="13"/>
    </row>
    <row r="63" spans="3:6" x14ac:dyDescent="0.2">
      <c r="E63" s="13"/>
      <c r="F63" s="13"/>
    </row>
    <row r="64" spans="3:6" x14ac:dyDescent="0.2">
      <c r="E64" s="13"/>
      <c r="F64" s="13"/>
    </row>
    <row r="65" spans="6:6" x14ac:dyDescent="0.2">
      <c r="F65" s="13"/>
    </row>
  </sheetData>
  <mergeCells count="1">
    <mergeCell ref="C16:F16"/>
  </mergeCells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Aktas</vt:lpstr>
      <vt:lpstr>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Art</cp:lastModifiedBy>
  <cp:lastPrinted>2016-06-08T11:54:54Z</cp:lastPrinted>
  <dcterms:created xsi:type="dcterms:W3CDTF">2003-09-03T05:10:25Z</dcterms:created>
  <dcterms:modified xsi:type="dcterms:W3CDTF">2016-06-08T12:35:05Z</dcterms:modified>
</cp:coreProperties>
</file>