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20490" windowHeight="7230"/>
  </bookViews>
  <sheets>
    <sheet name="Pagrindinis aktas" sheetId="6" r:id="rId1"/>
  </sheets>
  <calcPr calcId="162913"/>
</workbook>
</file>

<file path=xl/calcChain.xml><?xml version="1.0" encoding="utf-8"?>
<calcChain xmlns="http://schemas.openxmlformats.org/spreadsheetml/2006/main">
  <c r="H269" i="6" l="1"/>
  <c r="H270" i="6"/>
  <c r="H271" i="6"/>
  <c r="H272" i="6"/>
  <c r="H273" i="6"/>
  <c r="H274" i="6"/>
  <c r="H275" i="6"/>
  <c r="H276" i="6"/>
  <c r="H282" i="6"/>
  <c r="E241" i="6" l="1"/>
  <c r="H241" i="6" s="1"/>
  <c r="G148" i="6" l="1"/>
  <c r="G138" i="6"/>
  <c r="G139" i="6"/>
  <c r="G140" i="6"/>
  <c r="G141" i="6"/>
  <c r="G142" i="6"/>
  <c r="G143" i="6"/>
  <c r="G144" i="6"/>
  <c r="G145" i="6"/>
  <c r="G146" i="6"/>
  <c r="G137" i="6"/>
  <c r="G136" i="6"/>
  <c r="G134" i="6"/>
  <c r="G123" i="6"/>
  <c r="G124" i="6"/>
  <c r="G125" i="6"/>
  <c r="G126" i="6"/>
  <c r="G127" i="6"/>
  <c r="G128" i="6"/>
  <c r="G129" i="6"/>
  <c r="G130" i="6"/>
  <c r="G131" i="6"/>
  <c r="G132" i="6"/>
  <c r="G122" i="6"/>
  <c r="G121" i="6"/>
  <c r="G118" i="6"/>
  <c r="G112" i="6"/>
  <c r="G113" i="6"/>
  <c r="G114" i="6"/>
  <c r="G115" i="6"/>
  <c r="G116" i="6"/>
  <c r="G111" i="6"/>
  <c r="G110" i="6"/>
  <c r="G108" i="6"/>
  <c r="G99" i="6"/>
  <c r="G100" i="6"/>
  <c r="G101" i="6"/>
  <c r="G102" i="6"/>
  <c r="G103" i="6"/>
  <c r="G104" i="6"/>
  <c r="G105" i="6"/>
  <c r="G106" i="6"/>
  <c r="G98" i="6"/>
  <c r="G94" i="6"/>
  <c r="G95" i="6"/>
  <c r="G96" i="6"/>
  <c r="G97" i="6"/>
  <c r="G93" i="6"/>
  <c r="G91" i="6"/>
  <c r="G80" i="6"/>
  <c r="G81" i="6"/>
  <c r="G82" i="6"/>
  <c r="G83" i="6"/>
  <c r="G84" i="6"/>
  <c r="G85" i="6"/>
  <c r="G86" i="6"/>
  <c r="G87" i="6"/>
  <c r="G88" i="6"/>
  <c r="G89" i="6"/>
  <c r="G79" i="6"/>
  <c r="G78" i="6"/>
  <c r="G76" i="6"/>
  <c r="G65" i="6"/>
  <c r="G66" i="6"/>
  <c r="G67" i="6"/>
  <c r="G68" i="6"/>
  <c r="G69" i="6"/>
  <c r="G70" i="6"/>
  <c r="G71" i="6"/>
  <c r="G72" i="6"/>
  <c r="G73" i="6"/>
  <c r="G74" i="6"/>
  <c r="G64" i="6"/>
  <c r="G63" i="6"/>
  <c r="G62" i="6"/>
  <c r="G61" i="6"/>
  <c r="G50" i="6"/>
  <c r="G51" i="6"/>
  <c r="G52" i="6"/>
  <c r="G53" i="6"/>
  <c r="G54" i="6"/>
  <c r="G55" i="6"/>
  <c r="G56" i="6"/>
  <c r="G57" i="6"/>
  <c r="G58" i="6"/>
  <c r="G59" i="6"/>
  <c r="G49" i="6"/>
  <c r="G48" i="6"/>
  <c r="G39" i="6" l="1"/>
  <c r="G40" i="6"/>
  <c r="G41" i="6"/>
  <c r="G43" i="6"/>
  <c r="G38" i="6"/>
  <c r="G25" i="6"/>
  <c r="G26" i="6"/>
  <c r="G27" i="6"/>
  <c r="G28" i="6"/>
  <c r="G29" i="6"/>
  <c r="G30" i="6"/>
  <c r="G31" i="6"/>
  <c r="G32" i="6"/>
  <c r="G33" i="6"/>
  <c r="G34" i="6"/>
  <c r="G24" i="6"/>
  <c r="G23" i="6"/>
  <c r="H47" i="6" l="1"/>
  <c r="H45" i="6" l="1"/>
  <c r="H46" i="6"/>
  <c r="H43" i="6"/>
  <c r="H44" i="6"/>
  <c r="H24" i="6" l="1"/>
  <c r="H25" i="6"/>
  <c r="H26" i="6"/>
  <c r="H64" i="6" l="1"/>
  <c r="H65" i="6"/>
  <c r="H66" i="6"/>
  <c r="H67" i="6"/>
  <c r="H68" i="6"/>
  <c r="H69" i="6"/>
  <c r="H70" i="6"/>
  <c r="H71" i="6"/>
  <c r="H72" i="6"/>
  <c r="H73" i="6"/>
  <c r="H74" i="6"/>
  <c r="H27" i="6"/>
  <c r="H28" i="6"/>
  <c r="H29" i="6"/>
  <c r="H30" i="6"/>
  <c r="H31" i="6"/>
  <c r="H32" i="6"/>
  <c r="H33" i="6"/>
  <c r="H34" i="6"/>
  <c r="E36" i="6"/>
  <c r="H36" i="6" s="1"/>
  <c r="E37" i="6"/>
  <c r="H37" i="6" s="1"/>
  <c r="E38" i="6"/>
  <c r="H38" i="6" s="1"/>
  <c r="E39" i="6"/>
  <c r="H39" i="6" s="1"/>
  <c r="E40" i="6"/>
  <c r="H40" i="6" s="1"/>
  <c r="E41" i="6"/>
  <c r="H41" i="6" s="1"/>
  <c r="H49" i="6"/>
  <c r="H50" i="6"/>
  <c r="H51" i="6"/>
  <c r="H52" i="6"/>
  <c r="H53" i="6"/>
  <c r="H54" i="6"/>
  <c r="H55" i="6"/>
  <c r="H56" i="6"/>
  <c r="H57" i="6"/>
  <c r="H58" i="6"/>
  <c r="H59" i="6"/>
  <c r="E61" i="6"/>
  <c r="H61" i="6" s="1"/>
  <c r="E62" i="6"/>
  <c r="H62" i="6" s="1"/>
  <c r="H63" i="6"/>
  <c r="E76" i="6"/>
  <c r="H76" i="6" s="1"/>
  <c r="E77" i="6"/>
  <c r="H77" i="6" s="1"/>
  <c r="H78" i="6"/>
  <c r="H79" i="6"/>
  <c r="H80" i="6"/>
  <c r="H81" i="6"/>
  <c r="H82" i="6"/>
  <c r="H83" i="6"/>
  <c r="H84" i="6"/>
  <c r="H85" i="6"/>
  <c r="H86" i="6"/>
  <c r="H87" i="6"/>
  <c r="H88" i="6"/>
  <c r="H89" i="6"/>
  <c r="E91" i="6"/>
  <c r="H91" i="6" s="1"/>
  <c r="E92" i="6"/>
  <c r="H92" i="6" s="1"/>
  <c r="H93" i="6"/>
  <c r="E94" i="6"/>
  <c r="H94" i="6" s="1"/>
  <c r="H95" i="6"/>
  <c r="E96" i="6"/>
  <c r="H96" i="6" s="1"/>
  <c r="H97" i="6"/>
  <c r="H98" i="6"/>
  <c r="H99" i="6"/>
  <c r="H100" i="6"/>
  <c r="H101" i="6"/>
  <c r="H102" i="6"/>
  <c r="H103" i="6"/>
  <c r="H104" i="6"/>
  <c r="H105" i="6"/>
  <c r="H106" i="6"/>
  <c r="E108" i="6"/>
  <c r="H108" i="6" s="1"/>
  <c r="E109" i="6"/>
  <c r="H109" i="6" s="1"/>
  <c r="H110" i="6"/>
  <c r="H111" i="6"/>
  <c r="H112" i="6"/>
  <c r="H113" i="6"/>
  <c r="H114" i="6"/>
  <c r="H115" i="6"/>
  <c r="H116" i="6"/>
  <c r="E118" i="6"/>
  <c r="H118" i="6" s="1"/>
  <c r="E119" i="6"/>
  <c r="H119" i="6" s="1"/>
  <c r="H121" i="6"/>
  <c r="H122" i="6"/>
  <c r="H123" i="6"/>
  <c r="H124" i="6"/>
  <c r="H125" i="6"/>
  <c r="H126" i="6"/>
  <c r="H127" i="6"/>
  <c r="H128" i="6"/>
  <c r="H129" i="6"/>
  <c r="H130" i="6"/>
  <c r="H131" i="6"/>
  <c r="H132" i="6"/>
  <c r="E134" i="6"/>
  <c r="H134" i="6" s="1"/>
  <c r="E135" i="6"/>
  <c r="H135" i="6" s="1"/>
  <c r="H136" i="6"/>
  <c r="H137" i="6"/>
  <c r="H138" i="6"/>
  <c r="H139" i="6"/>
  <c r="H140" i="6"/>
  <c r="H141" i="6"/>
  <c r="H142" i="6"/>
  <c r="H143" i="6"/>
  <c r="H144" i="6"/>
  <c r="H145" i="6"/>
  <c r="H146" i="6"/>
  <c r="E148" i="6"/>
  <c r="H148" i="6" s="1"/>
  <c r="E149" i="6"/>
  <c r="H149" i="6" s="1"/>
  <c r="E150" i="6"/>
  <c r="H150" i="6" s="1"/>
  <c r="H151" i="6"/>
  <c r="H152" i="6"/>
  <c r="E154" i="6"/>
  <c r="H154" i="6" s="1"/>
  <c r="E155" i="6"/>
  <c r="H155" i="6" s="1"/>
  <c r="E156" i="6"/>
  <c r="H156" i="6" s="1"/>
  <c r="E157" i="6"/>
  <c r="H157" i="6" s="1"/>
  <c r="E158" i="6"/>
  <c r="H158" i="6" s="1"/>
  <c r="E159" i="6"/>
  <c r="H159" i="6" s="1"/>
  <c r="E160" i="6"/>
  <c r="H160" i="6" s="1"/>
  <c r="E161" i="6"/>
  <c r="H161" i="6" s="1"/>
  <c r="E162" i="6"/>
  <c r="H162" i="6" s="1"/>
  <c r="E163" i="6"/>
  <c r="H163" i="6" s="1"/>
  <c r="E164" i="6"/>
  <c r="H164" i="6" s="1"/>
  <c r="E165" i="6"/>
  <c r="H165" i="6" s="1"/>
  <c r="E166" i="6"/>
  <c r="H166" i="6" s="1"/>
  <c r="H167" i="6"/>
  <c r="E168" i="6"/>
  <c r="H168" i="6" s="1"/>
  <c r="E169" i="6"/>
  <c r="H169" i="6" s="1"/>
  <c r="H171" i="6"/>
  <c r="H172" i="6"/>
  <c r="H173" i="6"/>
  <c r="H174" i="6"/>
  <c r="H175" i="6"/>
  <c r="H176" i="6"/>
  <c r="E178" i="6"/>
  <c r="H178" i="6" s="1"/>
  <c r="E179" i="6"/>
  <c r="H179" i="6" s="1"/>
  <c r="E180" i="6"/>
  <c r="H180" i="6" s="1"/>
  <c r="E181" i="6"/>
  <c r="H181" i="6" s="1"/>
  <c r="E182" i="6"/>
  <c r="H182" i="6" s="1"/>
  <c r="E183" i="6"/>
  <c r="H183" i="6" s="1"/>
  <c r="E184" i="6"/>
  <c r="H184" i="6" s="1"/>
  <c r="E186" i="6"/>
  <c r="H186" i="6" s="1"/>
  <c r="H187" i="6"/>
  <c r="H188" i="6"/>
  <c r="H189" i="6"/>
  <c r="H190" i="6"/>
  <c r="H191" i="6"/>
  <c r="H192" i="6"/>
  <c r="E194" i="6"/>
  <c r="H194" i="6" s="1"/>
  <c r="E195" i="6"/>
  <c r="H195" i="6" s="1"/>
  <c r="E196" i="6"/>
  <c r="H196" i="6" s="1"/>
  <c r="E197" i="6"/>
  <c r="H197" i="6" s="1"/>
  <c r="E198" i="6"/>
  <c r="H198" i="6" s="1"/>
  <c r="E199" i="6"/>
  <c r="H199" i="6" s="1"/>
  <c r="H201" i="6"/>
  <c r="E202" i="6"/>
  <c r="H202" i="6" s="1"/>
  <c r="E203" i="6"/>
  <c r="H203" i="6" s="1"/>
  <c r="E204" i="6"/>
  <c r="H204" i="6" s="1"/>
  <c r="E205" i="6"/>
  <c r="H205" i="6" s="1"/>
  <c r="E206" i="6"/>
  <c r="H206" i="6" s="1"/>
  <c r="E208" i="6"/>
  <c r="H208" i="6" s="1"/>
  <c r="H209" i="6"/>
  <c r="H210" i="6"/>
  <c r="H211" i="6"/>
  <c r="H212" i="6"/>
  <c r="H213" i="6"/>
  <c r="H214" i="6"/>
  <c r="E216" i="6"/>
  <c r="H216" i="6" s="1"/>
  <c r="E217" i="6"/>
  <c r="H217" i="6" s="1"/>
  <c r="E218" i="6"/>
  <c r="H218" i="6" s="1"/>
  <c r="E219" i="6"/>
  <c r="H219" i="6" s="1"/>
  <c r="E220" i="6"/>
  <c r="H220" i="6" s="1"/>
  <c r="H221" i="6"/>
  <c r="H222" i="6"/>
  <c r="H223" i="6"/>
  <c r="H224" i="6"/>
  <c r="H225" i="6"/>
  <c r="H226" i="6"/>
  <c r="E228" i="6"/>
  <c r="H228" i="6" s="1"/>
  <c r="E229" i="6"/>
  <c r="H229" i="6" s="1"/>
  <c r="E230" i="6"/>
  <c r="H230" i="6" s="1"/>
  <c r="E231" i="6"/>
  <c r="H231" i="6" s="1"/>
  <c r="E232" i="6"/>
  <c r="H232" i="6" s="1"/>
  <c r="E233" i="6"/>
  <c r="H233" i="6" s="1"/>
  <c r="E234" i="6"/>
  <c r="H234" i="6" s="1"/>
  <c r="H236" i="6"/>
  <c r="E237" i="6"/>
  <c r="H237" i="6" s="1"/>
  <c r="E238" i="6"/>
  <c r="H238" i="6" s="1"/>
  <c r="E239" i="6"/>
  <c r="H239" i="6" s="1"/>
  <c r="E240" i="6"/>
  <c r="H240" i="6" s="1"/>
  <c r="H242" i="6"/>
  <c r="E244" i="6"/>
  <c r="E245" i="6"/>
  <c r="E246" i="6"/>
  <c r="E247" i="6"/>
  <c r="E248" i="6"/>
  <c r="E249" i="6"/>
  <c r="E250" i="6"/>
  <c r="E251" i="6"/>
  <c r="E252" i="6"/>
  <c r="E253" i="6"/>
  <c r="E254" i="6"/>
  <c r="E255" i="6"/>
  <c r="E256" i="6"/>
  <c r="E257" i="6"/>
  <c r="E258" i="6"/>
  <c r="E259" i="6"/>
  <c r="E260" i="6"/>
  <c r="E261" i="6"/>
  <c r="E262" i="6"/>
  <c r="E263" i="6"/>
  <c r="E264" i="6"/>
  <c r="E265" i="6"/>
  <c r="E266" i="6"/>
  <c r="H253" i="6" l="1"/>
  <c r="H254" i="6"/>
  <c r="H248" i="6"/>
  <c r="H247" i="6"/>
  <c r="H257" i="6"/>
  <c r="H258" i="6"/>
  <c r="H259" i="6"/>
  <c r="H260" i="6"/>
  <c r="H261" i="6"/>
  <c r="H262" i="6"/>
  <c r="H263" i="6"/>
  <c r="H264" i="6"/>
  <c r="H265" i="6"/>
  <c r="H266" i="6"/>
  <c r="H245" i="6"/>
  <c r="H246" i="6"/>
  <c r="H249" i="6"/>
  <c r="H250" i="6"/>
  <c r="H251" i="6"/>
  <c r="H252" i="6"/>
  <c r="H255" i="6"/>
  <c r="H256" i="6"/>
  <c r="H244" i="6"/>
  <c r="F227" i="6"/>
  <c r="F215" i="6"/>
  <c r="F207" i="6"/>
  <c r="F200" i="6"/>
  <c r="F193" i="6"/>
  <c r="F185" i="6"/>
  <c r="F177" i="6"/>
  <c r="F147" i="6"/>
  <c r="F133" i="6"/>
  <c r="F117" i="6"/>
  <c r="F107" i="6"/>
  <c r="F90" i="6"/>
  <c r="F75" i="6"/>
  <c r="F60" i="6"/>
  <c r="F48" i="6" s="1"/>
  <c r="H48" i="6" s="1"/>
  <c r="F35" i="6"/>
  <c r="F23" i="6" s="1"/>
  <c r="H23" i="6" s="1"/>
  <c r="H283" i="6" l="1"/>
  <c r="H284" i="6" s="1"/>
</calcChain>
</file>

<file path=xl/sharedStrings.xml><?xml version="1.0" encoding="utf-8"?>
<sst xmlns="http://schemas.openxmlformats.org/spreadsheetml/2006/main" count="553" uniqueCount="183">
  <si>
    <t>Eil. nr</t>
  </si>
  <si>
    <t>Paslaugų pavadinimas</t>
  </si>
  <si>
    <t>Mato vnt.</t>
  </si>
  <si>
    <t>Vieneto kaina Lt (be PVM)</t>
  </si>
  <si>
    <t>Kiekis</t>
  </si>
  <si>
    <t>Darbų periodiškumas, kartai per mėn</t>
  </si>
  <si>
    <t>Viso:</t>
  </si>
  <si>
    <t>I</t>
  </si>
  <si>
    <t>Gatvių sanitarinis valymas</t>
  </si>
  <si>
    <t>Šaligatvių ir takų valymas (prie gatvių, skveruose, aikštėse)</t>
  </si>
  <si>
    <t>Antakalnio seniūnijos teritorijoje</t>
  </si>
  <si>
    <t>Naujamiesčio seniūnijos teritorijoje</t>
  </si>
  <si>
    <t>Rasų seniūnijos teritorijoje</t>
  </si>
  <si>
    <t>Senamiesčio seniūnijos teritorijoje</t>
  </si>
  <si>
    <t>Šeškinės seniūnijos teritorijoje</t>
  </si>
  <si>
    <t>Šnipiškių seniūnijos teritorijoje</t>
  </si>
  <si>
    <t>Verkių seniūnijos teritorijoje</t>
  </si>
  <si>
    <t>Vilkpėdės seniūnijos teritorijoje</t>
  </si>
  <si>
    <t>Žirmūnų seniūnijos teritorijoje</t>
  </si>
  <si>
    <t>Žvėryno seniūnijos teritorijoje</t>
  </si>
  <si>
    <t>Parkų ir skverų teritorijose</t>
  </si>
  <si>
    <t>Atsitiktinių šiukšlių parinkimas nuo šaligatvių ir takų (prie gatvių, skveruose, aikštėse)</t>
  </si>
  <si>
    <t>Atsitiktinių šiukšlių parinkimas nuo šaligatvių, esančių prie reprezentacinių gatvių</t>
  </si>
  <si>
    <t xml:space="preserve">Atsitiktinių šiukšlių parinkimas nuo želdinių, esančių prie reprezentacinių gatvių </t>
  </si>
  <si>
    <t xml:space="preserve">Atsitiktinių šiukšlių parinkimas nuo vejų, esančių skveruose ir parkuose </t>
  </si>
  <si>
    <t xml:space="preserve">Atsitiktinių šiukšlių parinkimas nuo šlaitų, esančių skveruose ir parkuose </t>
  </si>
  <si>
    <t xml:space="preserve">Gatvės važiuojamosios dalies (I kat) valymas </t>
  </si>
  <si>
    <t>Atsitiktinių šiukšlių parinkimas nuo važ. dalies (Ikat)</t>
  </si>
  <si>
    <t>Atsitiktinių šiukšlių parinkimas nuo važ. dalies, esančios prie reprezentacinių gatvių</t>
  </si>
  <si>
    <t>Atsitiktinių šiukšlių parinkimas nuo važ. dalies (II kat)</t>
  </si>
  <si>
    <t xml:space="preserve">Gatvės važiuojamosios dalies (III kat) valymas </t>
  </si>
  <si>
    <t>Atsitiktinių šiukšlių parinkimas nuo važ. dalies (III kat)</t>
  </si>
  <si>
    <t>Skiriamosios juostos važiuojamosios dalies valymas (I kat)</t>
  </si>
  <si>
    <t>100 m2</t>
  </si>
  <si>
    <t>Atsitiktinių šiukšlių surinkimas nuo skiriamosios juostos važiuojamosios dalies valymas (I kat)</t>
  </si>
  <si>
    <t>Skiriamosios juostos važiuojamosios dalies valymas (II kat)</t>
  </si>
  <si>
    <t>Atsitiktinių šiukšlių surinkimas nuo skiriamosios juostos važiuojamosios dalies valymas (II kat)</t>
  </si>
  <si>
    <t>Laiptų valymas</t>
  </si>
  <si>
    <t xml:space="preserve">Atsitiktinių šiukšlių parinkimas nuo laiptų </t>
  </si>
  <si>
    <t xml:space="preserve">Atsitiktinių šiukšlių parinkimas nuo laiptų, esančių prie reprezentacinių gatvių </t>
  </si>
  <si>
    <t xml:space="preserve">Automašinų stovėjimo aikštelių, esančių prie gatvių ir skveruose, valymas </t>
  </si>
  <si>
    <t>Atsitiktinių šiukšlių parinkimas nuo automašinų stovėjimo aikštelių, esančių prie gatvių ir skveruose</t>
  </si>
  <si>
    <t>Atsitiktinių šiukšlių parinkimas nuo automašinų stovėjimo aikštelių, esančių prie reprezentacinių gatvių</t>
  </si>
  <si>
    <t>Visuomeninio transporto sustojimo aikštelių valymas:</t>
  </si>
  <si>
    <t>Šaligatvių valymas</t>
  </si>
  <si>
    <t xml:space="preserve">Atsitiktinių šiukšlių parinkimas nuo visuomeninio transporto sustojimo aikštelių šaligatvių </t>
  </si>
  <si>
    <t>Atsitiktinių šiukšlių parinkimas nuo visuomeninio transporto sustojimo aikštelių šaligatvių, esančių prie reprezentacinių gatvių</t>
  </si>
  <si>
    <t>Važiuojamosios dalies valymas</t>
  </si>
  <si>
    <t>Atsitiktinių šiukšlių parinkimas nuo visuomeninio transporto sustojimo aikštelių važ. dalies</t>
  </si>
  <si>
    <t>Atsitiktinių šiukšlių parinkimas nuo visuomeninio transporto sustojimo aikštelių važ. dalies, esančios prie reprezentacinių gatvių</t>
  </si>
  <si>
    <t xml:space="preserve">Suolų priežiūra </t>
  </si>
  <si>
    <t>Suolų remontas</t>
  </si>
  <si>
    <t xml:space="preserve">Suolų dažymas </t>
  </si>
  <si>
    <t>Šiukšlių dėžių priežiūra</t>
  </si>
  <si>
    <t>Metalo lydinio šiukšlių dėžės (tik centrinėje miesto dalyje) šiukšlių išrinkimas, išvežimas, šiukšliadėžių plovimas, įmaučių keitimas, smulkus remontas, dezinfekavimas.</t>
  </si>
  <si>
    <t>vnt.</t>
  </si>
  <si>
    <t>Plieninės šiukšlių dėžės (tik centrinėje miesto dalyje) šiukšlių išrinkimas, išvežimas, šiukšliadėžių plovimas, įmaučių keitimas, smulkus remontas, dezinfekavimas.</t>
  </si>
  <si>
    <t>Vaikų žaidimo aikštelių šiukšlių dėžės šiukšlių išrinkimas, išvežimas, šiukšliadėžių plovimas, įmaučių keitimas, smulkus remontas, dezinfekavimas</t>
  </si>
  <si>
    <t>Ekonominės klasės (gelžbetoninės ) šiukšlių dėžės, šiukšlių išrinkimas, išvežimas, šiukšliadėžių plovimas, įmaučių keitimas, dezinfekavimas</t>
  </si>
  <si>
    <t>Dėžės skirtos šunų ekskrementams, šiukšlių išrinkimas, išvežimas, šiukšliadėžių plovimas, įmaučių keitimas, dezinfekavimas</t>
  </si>
  <si>
    <t>Šiukšliadėžės</t>
  </si>
  <si>
    <t xml:space="preserve">Šiukšliadėžių plovimas ir dezinfikacija </t>
  </si>
  <si>
    <t xml:space="preserve">Dezinfikacinė medžiaga </t>
  </si>
  <si>
    <t>Sąšlavų išvežimas</t>
  </si>
  <si>
    <t>m3</t>
  </si>
  <si>
    <t>Paminklų ir paminklinių lentų priežiūra (valymas, smulkus remontas). Paminklų, paminklinių lentų statinių granitinių paviršių ir atraminių sienučių aikštėse, skveruose, gatvėse valymas ir priežiūra</t>
  </si>
  <si>
    <t>Granitinių paviršių valymas</t>
  </si>
  <si>
    <t>Bešeimininkių padangų surinkimas, nuvežimas į saugojimo aikšteles, sukrovimas į rietuves</t>
  </si>
  <si>
    <t>t</t>
  </si>
  <si>
    <t>Konteinerinių aikštelių priežiūra</t>
  </si>
  <si>
    <t>100m2</t>
  </si>
  <si>
    <t xml:space="preserve">Savavališkų sąvartynų likvidavimas (savavališkai nupjautų medžių šakų, statybinių atliekų, buitinių šiukšlių išrūšiavimas, išvežimas į atliekų sąvartynus) </t>
  </si>
  <si>
    <t>Susikaupusio po žiemos smėlio išvežimas iš gatvių</t>
  </si>
  <si>
    <t>II</t>
  </si>
  <si>
    <t xml:space="preserve">Kiemų sanitarinis valymas </t>
  </si>
  <si>
    <t>Kiemų šaligatvių valymas</t>
  </si>
  <si>
    <t xml:space="preserve">Atsitiktinių šiukšlių parinkimas nuo kiemų šaligatvių  </t>
  </si>
  <si>
    <t>Šaligatvių  be dangos valymas</t>
  </si>
  <si>
    <t xml:space="preserve">Atsitiktinių šiukšlių parinkimas nuo kiemų šaligatvių be dangos  </t>
  </si>
  <si>
    <t>Kiemų važiuojamosios dalies be dangos valymas</t>
  </si>
  <si>
    <t>Kiemų važiuojamosios dalies su nepatobulinta danga valymas</t>
  </si>
  <si>
    <t xml:space="preserve">Atsitiktinių šiukšlių parinkimas nuo kiemų važ. dalies  </t>
  </si>
  <si>
    <t xml:space="preserve">Automašinų stovėjimo aikštelių, esančių kiemuose, valymas </t>
  </si>
  <si>
    <t xml:space="preserve">Atsitiktinių šiukšlių parinkimas nuo automašinų stovėjimo aikštelių, esančių kiemuose </t>
  </si>
  <si>
    <t>Vaikų žaidimo aikštelių valymas ir priežiūra</t>
  </si>
  <si>
    <t xml:space="preserve">Vaikų žaidimo aikštelių remontas </t>
  </si>
  <si>
    <t>Smėlio atvežimas į smėliadėžes</t>
  </si>
  <si>
    <t xml:space="preserve">Smėliadėžių remontas </t>
  </si>
  <si>
    <t>Šunų vedžiojimo aikštelių valymas ir priežiūra</t>
  </si>
  <si>
    <t xml:space="preserve">Laiptų, esančių kiemuose valymas </t>
  </si>
  <si>
    <t xml:space="preserve">Atsitiktinių šiukšlių parinkimas nuo kiemų laiptų  </t>
  </si>
  <si>
    <t>Atsitiktinių šiukšlių parinkimas nuo želdinių, esančių kiemuose</t>
  </si>
  <si>
    <t>III</t>
  </si>
  <si>
    <t>IV</t>
  </si>
  <si>
    <t>val</t>
  </si>
  <si>
    <t>Lapų sugrėbimas</t>
  </si>
  <si>
    <t xml:space="preserve">Lapų pakrovimas </t>
  </si>
  <si>
    <t>PVM 21 %</t>
  </si>
  <si>
    <t>IŠ VISO:</t>
  </si>
  <si>
    <t>Darbus perdavė:</t>
  </si>
  <si>
    <t>Darbus priėmė:</t>
  </si>
  <si>
    <t xml:space="preserve">Gatvės važiuojamosios dalies (II kat) valymas </t>
  </si>
  <si>
    <t>Transportas lapų išvežimas</t>
  </si>
  <si>
    <t>Smėlio-druskos mišinio atvežimas į smėliadėžės</t>
  </si>
  <si>
    <r>
      <t>100 m</t>
    </r>
    <r>
      <rPr>
        <b/>
        <vertAlign val="superscript"/>
        <sz val="10"/>
        <color indexed="8"/>
        <rFont val="Times New Roman"/>
        <family val="1"/>
        <charset val="186"/>
      </rPr>
      <t>2</t>
    </r>
  </si>
  <si>
    <r>
      <t>100 m</t>
    </r>
    <r>
      <rPr>
        <vertAlign val="superscript"/>
        <sz val="10"/>
        <color indexed="8"/>
        <rFont val="Times New Roman"/>
        <family val="1"/>
        <charset val="186"/>
      </rPr>
      <t>2</t>
    </r>
  </si>
  <si>
    <r>
      <t>m</t>
    </r>
    <r>
      <rPr>
        <b/>
        <vertAlign val="superscript"/>
        <sz val="10"/>
        <color indexed="8"/>
        <rFont val="Times New Roman"/>
        <family val="1"/>
        <charset val="186"/>
      </rPr>
      <t>3</t>
    </r>
  </si>
  <si>
    <r>
      <t>100 m</t>
    </r>
    <r>
      <rPr>
        <b/>
        <vertAlign val="superscript"/>
        <sz val="10"/>
        <rFont val="Times New Roman"/>
        <family val="1"/>
        <charset val="186"/>
      </rPr>
      <t>2</t>
    </r>
  </si>
  <si>
    <t xml:space="preserve">               Objekto pavadinimas</t>
  </si>
  <si>
    <t>Teritorijų sanitarinio valymo ir želdinių priežiūros paslaugos Vilniaus miesto Centrinėje dalyje</t>
  </si>
  <si>
    <t xml:space="preserve">       </t>
  </si>
  <si>
    <t>Kiemų važiuojamosios dalies su danga valymas</t>
  </si>
  <si>
    <t>Pakabinami krepšeliai</t>
  </si>
  <si>
    <t xml:space="preserve">Gėlių sodinimas </t>
  </si>
  <si>
    <t>100 vnt</t>
  </si>
  <si>
    <t xml:space="preserve">Našlaitės </t>
  </si>
  <si>
    <t>Gėlynų priežiūra</t>
  </si>
  <si>
    <t>Vazos -gėlinės</t>
  </si>
  <si>
    <t>Želdinių, esančių prie gatvių, šienavimas</t>
  </si>
  <si>
    <t>Šlaitų, esančių prie gatvių, šienavimas</t>
  </si>
  <si>
    <t>Šieno sugrėbimas</t>
  </si>
  <si>
    <t>Želdinių, esančių kiemuose, šienavimas</t>
  </si>
  <si>
    <t>Vejų, esančių skveruose ir parkuose šienavimas</t>
  </si>
  <si>
    <t>Šlaitų, esančių skveruose ir parkuose, šienavimas</t>
  </si>
  <si>
    <t>Šieno pakrovimas</t>
  </si>
  <si>
    <t>Transportas šieno išvežimui</t>
  </si>
  <si>
    <t>Neužstatytų teritorijų šienavimas</t>
  </si>
  <si>
    <t>Vejos tręšimas</t>
  </si>
  <si>
    <t>Pomedžių tręšimas</t>
  </si>
  <si>
    <t>Pomedžių ravėjimas</t>
  </si>
  <si>
    <t>Krūmų retinimas</t>
  </si>
  <si>
    <t>Krūmų genėjimas krūmapjove, suteikiant formą</t>
  </si>
  <si>
    <t xml:space="preserve">Gyvatvorių karpymas </t>
  </si>
  <si>
    <t xml:space="preserve">Gyvatvorių išvalymas </t>
  </si>
  <si>
    <t xml:space="preserve">Šakų surinkimas į krūvas </t>
  </si>
  <si>
    <t>Gyvatvorių ravėjimas</t>
  </si>
  <si>
    <t>Gyvatvorių genėjimas krūmapjove</t>
  </si>
  <si>
    <t xml:space="preserve">Vasarinės gėlės </t>
  </si>
  <si>
    <t xml:space="preserve">Svogūninės gėlės </t>
  </si>
  <si>
    <t xml:space="preserve">Želdinių priežiūra </t>
  </si>
  <si>
    <t xml:space="preserve">Atsitiktinių šiukšlių parinkimas nuo visų neužstatytų teritorijų </t>
  </si>
  <si>
    <t>Atsitiktinių šiukšlių parinkimas nuo želdinių, esančių prie gatvių (su šlaitais)</t>
  </si>
  <si>
    <t>V</t>
  </si>
  <si>
    <t>VI</t>
  </si>
  <si>
    <r>
      <t>100 m</t>
    </r>
    <r>
      <rPr>
        <vertAlign val="superscript"/>
        <sz val="10"/>
        <rFont val="Times New Roman"/>
        <family val="1"/>
        <charset val="186"/>
      </rPr>
      <t>2</t>
    </r>
  </si>
  <si>
    <t>Žolės sugrėbimas po šienavimo</t>
  </si>
  <si>
    <t xml:space="preserve">         ATLIKTŲ DARBŲ AKTAS Nr. </t>
  </si>
  <si>
    <t>UAB „Mano aplinka“</t>
  </si>
  <si>
    <t>Vieneto kaina Eur (be PVM)</t>
  </si>
  <si>
    <t>Požeminių perėjų valymas:</t>
  </si>
  <si>
    <t xml:space="preserve">Šaligatvių ir takų valymas </t>
  </si>
  <si>
    <t xml:space="preserve">Atsitiktinių šiukšlių parinkimas nuo šaligatvių ir takų </t>
  </si>
  <si>
    <t>Minusavimai</t>
  </si>
  <si>
    <t xml:space="preserve">Pagal sausio mėn. susitarimą </t>
  </si>
  <si>
    <t>UŽSAKOVAS: VILNIAUS MIESTO SAVIVALDYBĖS ADMINISTRACIJA</t>
  </si>
  <si>
    <t>15F03</t>
  </si>
  <si>
    <t xml:space="preserve">                            MIESTO ŪKIO IR TRANSPORTO DEPARTAMENTAS</t>
  </si>
  <si>
    <t>A.s. LT91 7044060001463742 AB SEB bankas</t>
  </si>
  <si>
    <t>Įm.kodas 188710061</t>
  </si>
  <si>
    <t>Konstitucijos pr. 3, LT-09601 Vilnius</t>
  </si>
  <si>
    <t>RANGOVAS: UAB „Mano Aplinka“</t>
  </si>
  <si>
    <t>A.s. LT722140030003267833 Nordea Bank AB Lietuvos skyrius</t>
  </si>
  <si>
    <t>Įm.kodas 303297727, Įm.PVM kodas LT100008551417</t>
  </si>
  <si>
    <t>Elektrinės g. 3, LT-03150 Vilnius</t>
  </si>
  <si>
    <t>2016 m. kovo mėn. 17 d.</t>
  </si>
  <si>
    <t>Miesto tvarkymo skyriaus</t>
  </si>
  <si>
    <t xml:space="preserve">Teritorijų tvarkymo poskyrio vedėja </t>
  </si>
  <si>
    <t>Rasa Ražanskienė</t>
  </si>
  <si>
    <t>Seniūnai vizavo:</t>
  </si>
  <si>
    <t>Antakalnio seniūnija</t>
  </si>
  <si>
    <t xml:space="preserve">Naujamiesčio seniūnija </t>
  </si>
  <si>
    <t xml:space="preserve"> Žvėryno seniūnija </t>
  </si>
  <si>
    <t>Rasų seniūnija</t>
  </si>
  <si>
    <t xml:space="preserve">Senamiesčio seniūnija </t>
  </si>
  <si>
    <t>Šeškinės seniūnija</t>
  </si>
  <si>
    <t xml:space="preserve">Šnipiškių seniūnija </t>
  </si>
  <si>
    <t xml:space="preserve">Verkių seniūnija </t>
  </si>
  <si>
    <t xml:space="preserve">Vilkpėdės seniūnija </t>
  </si>
  <si>
    <t xml:space="preserve">Žirmūnų seniūnija </t>
  </si>
  <si>
    <t>Direktorius</t>
  </si>
  <si>
    <t>Mindaugas Strigockis</t>
  </si>
  <si>
    <t>Sutartis Nr. A64-23/16 (3.10.22-TD2)</t>
  </si>
  <si>
    <t>2016 m. balandžio   mėn.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</si>
</sst>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00"/>
  </numFmts>
  <fonts count="32" x14ac:knownFonts="1">
    <font>
      <sz val="11"/>
      <color theme="1"/>
      <name val="Calibri"/>
      <family val="2"/>
      <charset val="186"/>
      <scheme val="minor"/>
    </font>
    <font>
      <sz val="11"/>
      <name val="Times New Roman"/>
      <family val="1"/>
      <charset val="186"/>
    </font>
    <font>
      <sz val="10"/>
      <name val="Times New Roman"/>
      <family val="1"/>
      <charset val="186"/>
    </font>
    <font>
      <sz val="11"/>
      <color indexed="8"/>
      <name val="Times New Roman"/>
      <family val="1"/>
      <charset val="186"/>
    </font>
    <font>
      <b/>
      <sz val="11"/>
      <name val="Times New Roman"/>
      <family val="1"/>
      <charset val="186"/>
    </font>
    <font>
      <sz val="11"/>
      <color indexed="10"/>
      <name val="Times New Roman"/>
      <family val="1"/>
      <charset val="186"/>
    </font>
    <font>
      <b/>
      <sz val="10"/>
      <name val="Times New Roman"/>
      <family val="1"/>
      <charset val="186"/>
    </font>
    <font>
      <sz val="10"/>
      <color indexed="8"/>
      <name val="Times New Roman"/>
      <family val="1"/>
      <charset val="186"/>
    </font>
    <font>
      <b/>
      <sz val="10"/>
      <color indexed="8"/>
      <name val="Times New Roman"/>
      <family val="1"/>
      <charset val="186"/>
    </font>
    <font>
      <b/>
      <vertAlign val="superscript"/>
      <sz val="10"/>
      <color indexed="8"/>
      <name val="Times New Roman"/>
      <family val="1"/>
      <charset val="186"/>
    </font>
    <font>
      <vertAlign val="superscript"/>
      <sz val="10"/>
      <color indexed="8"/>
      <name val="Times New Roman"/>
      <family val="1"/>
      <charset val="186"/>
    </font>
    <font>
      <b/>
      <vertAlign val="superscript"/>
      <sz val="10"/>
      <name val="Times New Roman"/>
      <family val="1"/>
      <charset val="186"/>
    </font>
    <font>
      <i/>
      <sz val="10"/>
      <color indexed="8"/>
      <name val="Times New Roman"/>
      <family val="1"/>
      <charset val="186"/>
    </font>
    <font>
      <b/>
      <i/>
      <sz val="12"/>
      <name val="Times New Roman"/>
      <family val="1"/>
      <charset val="186"/>
    </font>
    <font>
      <b/>
      <sz val="12"/>
      <name val="Times New Roman"/>
      <family val="1"/>
      <charset val="186"/>
    </font>
    <font>
      <b/>
      <sz val="11"/>
      <color indexed="8"/>
      <name val="Times New Roman"/>
      <family val="1"/>
      <charset val="186"/>
    </font>
    <font>
      <sz val="8"/>
      <name val="Calibri"/>
      <family val="2"/>
      <charset val="186"/>
    </font>
    <font>
      <b/>
      <sz val="10"/>
      <color indexed="10"/>
      <name val="Times New Roman"/>
      <family val="1"/>
      <charset val="186"/>
    </font>
    <font>
      <b/>
      <i/>
      <sz val="11"/>
      <color indexed="8"/>
      <name val="Times New Roman"/>
      <family val="1"/>
      <charset val="186"/>
    </font>
    <font>
      <b/>
      <i/>
      <sz val="11"/>
      <name val="Times New Roman"/>
      <family val="1"/>
      <charset val="186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  <font>
      <vertAlign val="superscript"/>
      <sz val="10"/>
      <name val="Times New Roman"/>
      <family val="1"/>
      <charset val="186"/>
    </font>
    <font>
      <sz val="11"/>
      <color rgb="FFFF0000"/>
      <name val="Times New Roman"/>
      <family val="1"/>
      <charset val="186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sz val="11"/>
      <color theme="1"/>
      <name val="Calibri"/>
      <family val="2"/>
      <charset val="186"/>
      <scheme val="minor"/>
    </font>
    <font>
      <sz val="10"/>
      <color rgb="FFFF0000"/>
      <name val="Times New Roman"/>
      <family val="1"/>
      <charset val="186"/>
    </font>
    <font>
      <sz val="12"/>
      <color rgb="FFFF0000"/>
      <name val="Times New Roman"/>
      <family val="1"/>
      <charset val="186"/>
    </font>
    <font>
      <b/>
      <sz val="12"/>
      <color rgb="FFFF0000"/>
      <name val="Times New Roman"/>
      <family val="1"/>
      <charset val="186"/>
    </font>
    <font>
      <b/>
      <sz val="11"/>
      <color rgb="FFFF0000"/>
      <name val="Times New Roman"/>
      <family val="1"/>
      <charset val="186"/>
    </font>
    <font>
      <b/>
      <sz val="10"/>
      <color rgb="FFFF0000"/>
      <name val="Times New Roman"/>
      <family val="1"/>
      <charset val="186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6" fillId="0" borderId="0" applyFont="0" applyFill="0" applyBorder="0" applyAlignment="0" applyProtection="0"/>
  </cellStyleXfs>
  <cellXfs count="193">
    <xf numFmtId="0" fontId="0" fillId="0" borderId="0" xfId="0"/>
    <xf numFmtId="0" fontId="1" fillId="0" borderId="0" xfId="0" applyFont="1" applyFill="1"/>
    <xf numFmtId="0" fontId="3" fillId="0" borderId="0" xfId="0" applyFont="1" applyFill="1" applyBorder="1"/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/>
    <xf numFmtId="2" fontId="3" fillId="0" borderId="0" xfId="0" applyNumberFormat="1" applyFont="1" applyFill="1" applyBorder="1" applyAlignment="1">
      <alignment horizontal="center" vertical="center"/>
    </xf>
    <xf numFmtId="2" fontId="3" fillId="0" borderId="0" xfId="0" applyNumberFormat="1" applyFont="1" applyFill="1" applyBorder="1" applyAlignment="1">
      <alignment horizontal="center" vertical="center" wrapText="1"/>
    </xf>
    <xf numFmtId="2" fontId="3" fillId="0" borderId="0" xfId="0" applyNumberFormat="1" applyFont="1" applyFill="1" applyBorder="1" applyAlignment="1">
      <alignment vertical="top" wrapText="1"/>
    </xf>
    <xf numFmtId="2" fontId="3" fillId="0" borderId="0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/>
    <xf numFmtId="0" fontId="5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/>
    <xf numFmtId="0" fontId="5" fillId="0" borderId="0" xfId="0" applyFont="1" applyFill="1"/>
    <xf numFmtId="2" fontId="3" fillId="0" borderId="0" xfId="0" applyNumberFormat="1" applyFont="1" applyFill="1" applyBorder="1" applyAlignment="1"/>
    <xf numFmtId="2" fontId="1" fillId="0" borderId="0" xfId="0" applyNumberFormat="1" applyFont="1" applyFill="1" applyBorder="1"/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2" fontId="8" fillId="0" borderId="1" xfId="0" applyNumberFormat="1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2" fontId="7" fillId="0" borderId="1" xfId="0" applyNumberFormat="1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vertical="top" wrapText="1"/>
    </xf>
    <xf numFmtId="2" fontId="8" fillId="0" borderId="1" xfId="0" applyNumberFormat="1" applyFont="1" applyFill="1" applyBorder="1" applyAlignment="1">
      <alignment vertical="top" wrapText="1"/>
    </xf>
    <xf numFmtId="2" fontId="6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top" wrapText="1"/>
    </xf>
    <xf numFmtId="0" fontId="12" fillId="0" borderId="1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horizontal="right" vertical="center" wrapText="1"/>
    </xf>
    <xf numFmtId="2" fontId="3" fillId="0" borderId="0" xfId="0" applyNumberFormat="1" applyFont="1" applyFill="1"/>
    <xf numFmtId="0" fontId="3" fillId="0" borderId="0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right"/>
    </xf>
    <xf numFmtId="16" fontId="8" fillId="0" borderId="1" xfId="0" applyNumberFormat="1" applyFont="1" applyFill="1" applyBorder="1" applyAlignment="1">
      <alignment horizontal="right" vertical="top" wrapText="1"/>
    </xf>
    <xf numFmtId="0" fontId="8" fillId="0" borderId="0" xfId="0" applyFont="1" applyFill="1" applyBorder="1" applyAlignment="1">
      <alignment horizontal="right" vertical="center"/>
    </xf>
    <xf numFmtId="2" fontId="15" fillId="0" borderId="0" xfId="0" applyNumberFormat="1" applyFont="1" applyFill="1" applyBorder="1"/>
    <xf numFmtId="0" fontId="17" fillId="0" borderId="1" xfId="0" applyFont="1" applyFill="1" applyBorder="1" applyAlignment="1">
      <alignment horizontal="justify" vertical="top" wrapText="1"/>
    </xf>
    <xf numFmtId="0" fontId="17" fillId="0" borderId="0" xfId="0" applyFont="1" applyFill="1" applyBorder="1" applyAlignment="1">
      <alignment vertical="center" wrapText="1"/>
    </xf>
    <xf numFmtId="2" fontId="17" fillId="0" borderId="0" xfId="0" applyNumberFormat="1" applyFont="1" applyFill="1" applyBorder="1" applyAlignment="1">
      <alignment vertical="center" wrapText="1"/>
    </xf>
    <xf numFmtId="0" fontId="7" fillId="0" borderId="0" xfId="0" applyFont="1" applyFill="1" applyBorder="1" applyAlignment="1">
      <alignment horizontal="justify" vertical="top" wrapText="1"/>
    </xf>
    <xf numFmtId="4" fontId="8" fillId="0" borderId="0" xfId="0" applyNumberFormat="1" applyFont="1" applyFill="1" applyBorder="1"/>
    <xf numFmtId="4" fontId="3" fillId="0" borderId="0" xfId="0" applyNumberFormat="1" applyFont="1" applyFill="1" applyBorder="1"/>
    <xf numFmtId="0" fontId="8" fillId="2" borderId="1" xfId="0" applyFont="1" applyFill="1" applyBorder="1" applyAlignment="1">
      <alignment horizontal="right" vertical="top" wrapText="1"/>
    </xf>
    <xf numFmtId="1" fontId="17" fillId="0" borderId="0" xfId="0" applyNumberFormat="1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vertical="top" wrapText="1"/>
    </xf>
    <xf numFmtId="0" fontId="8" fillId="2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18" fillId="2" borderId="1" xfId="0" applyFont="1" applyFill="1" applyBorder="1" applyAlignment="1">
      <alignment horizontal="justify" wrapText="1"/>
    </xf>
    <xf numFmtId="1" fontId="8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top" wrapText="1"/>
    </xf>
    <xf numFmtId="2" fontId="3" fillId="0" borderId="0" xfId="0" applyNumberFormat="1" applyFont="1" applyFill="1" applyBorder="1" applyAlignment="1">
      <alignment horizontal="center" vertical="top"/>
    </xf>
    <xf numFmtId="2" fontId="3" fillId="0" borderId="0" xfId="0" applyNumberFormat="1" applyFont="1" applyFill="1" applyBorder="1"/>
    <xf numFmtId="2" fontId="1" fillId="0" borderId="0" xfId="0" applyNumberFormat="1" applyFont="1" applyFill="1" applyBorder="1" applyAlignment="1">
      <alignment horizontal="center" vertical="center"/>
    </xf>
    <xf numFmtId="3" fontId="3" fillId="0" borderId="0" xfId="0" applyNumberFormat="1" applyFont="1" applyFill="1" applyBorder="1"/>
    <xf numFmtId="0" fontId="20" fillId="0" borderId="0" xfId="0" applyFont="1" applyFill="1"/>
    <xf numFmtId="0" fontId="8" fillId="4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right" vertical="top" wrapText="1"/>
    </xf>
    <xf numFmtId="0" fontId="18" fillId="4" borderId="1" xfId="0" applyFont="1" applyFill="1" applyBorder="1" applyAlignment="1">
      <alignment horizontal="justify" vertical="top" wrapText="1"/>
    </xf>
    <xf numFmtId="1" fontId="8" fillId="4" borderId="1" xfId="0" applyNumberFormat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right" vertical="top" wrapText="1"/>
    </xf>
    <xf numFmtId="0" fontId="15" fillId="0" borderId="1" xfId="0" applyFont="1" applyFill="1" applyBorder="1" applyAlignment="1">
      <alignment vertical="center" wrapText="1"/>
    </xf>
    <xf numFmtId="2" fontId="4" fillId="0" borderId="1" xfId="0" applyNumberFormat="1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justify"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8" fillId="4" borderId="1" xfId="0" applyNumberFormat="1" applyFont="1" applyFill="1" applyBorder="1" applyAlignment="1">
      <alignment vertical="center" wrapText="1"/>
    </xf>
    <xf numFmtId="4" fontId="8" fillId="2" borderId="1" xfId="0" applyNumberFormat="1" applyFont="1" applyFill="1" applyBorder="1" applyAlignment="1">
      <alignment vertical="center" wrapText="1"/>
    </xf>
    <xf numFmtId="4" fontId="6" fillId="0" borderId="1" xfId="0" applyNumberFormat="1" applyFont="1" applyFill="1" applyBorder="1" applyAlignment="1">
      <alignment vertical="center" wrapText="1"/>
    </xf>
    <xf numFmtId="4" fontId="6" fillId="2" borderId="1" xfId="0" applyNumberFormat="1" applyFont="1" applyFill="1" applyBorder="1" applyAlignment="1">
      <alignment vertical="center" wrapText="1"/>
    </xf>
    <xf numFmtId="4" fontId="8" fillId="0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horizontal="right" vertical="center" wrapText="1"/>
    </xf>
    <xf numFmtId="4" fontId="8" fillId="0" borderId="1" xfId="0" applyNumberFormat="1" applyFont="1" applyFill="1" applyBorder="1" applyAlignment="1">
      <alignment horizontal="right" vertical="top" wrapText="1"/>
    </xf>
    <xf numFmtId="2" fontId="8" fillId="2" borderId="1" xfId="0" applyNumberFormat="1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top" wrapText="1"/>
    </xf>
    <xf numFmtId="0" fontId="21" fillId="0" borderId="0" xfId="0" applyFont="1" applyFill="1"/>
    <xf numFmtId="2" fontId="3" fillId="0" borderId="0" xfId="0" applyNumberFormat="1" applyFont="1" applyFill="1" applyBorder="1" applyAlignment="1">
      <alignment horizontal="center" vertical="top" wrapText="1"/>
    </xf>
    <xf numFmtId="0" fontId="3" fillId="0" borderId="0" xfId="0" applyFont="1" applyFill="1" applyBorder="1" applyAlignment="1">
      <alignment vertical="top"/>
    </xf>
    <xf numFmtId="4" fontId="7" fillId="0" borderId="0" xfId="0" applyNumberFormat="1" applyFont="1" applyFill="1" applyBorder="1" applyAlignment="1">
      <alignment vertical="center" wrapText="1"/>
    </xf>
    <xf numFmtId="2" fontId="6" fillId="2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vertical="top" wrapText="1"/>
    </xf>
    <xf numFmtId="4" fontId="2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15" fillId="0" borderId="0" xfId="0" applyFont="1" applyFill="1" applyBorder="1" applyAlignment="1">
      <alignment horizontal="justify" vertical="top" wrapText="1"/>
    </xf>
    <xf numFmtId="2" fontId="8" fillId="0" borderId="0" xfId="0" applyNumberFormat="1" applyFont="1" applyFill="1" applyBorder="1"/>
    <xf numFmtId="2" fontId="7" fillId="0" borderId="0" xfId="0" applyNumberFormat="1" applyFont="1" applyFill="1" applyBorder="1" applyAlignment="1">
      <alignment horizontal="right" vertical="center" wrapText="1"/>
    </xf>
    <xf numFmtId="0" fontId="6" fillId="0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justify" vertical="top" wrapText="1"/>
    </xf>
    <xf numFmtId="2" fontId="2" fillId="0" borderId="1" xfId="0" applyNumberFormat="1" applyFont="1" applyFill="1" applyBorder="1" applyAlignment="1">
      <alignment vertical="center" wrapText="1"/>
    </xf>
    <xf numFmtId="1" fontId="2" fillId="0" borderId="1" xfId="0" applyNumberFormat="1" applyFont="1" applyFill="1" applyBorder="1" applyAlignment="1">
      <alignment vertical="center" wrapText="1"/>
    </xf>
    <xf numFmtId="3" fontId="2" fillId="0" borderId="1" xfId="0" applyNumberFormat="1" applyFont="1" applyFill="1" applyBorder="1" applyAlignment="1">
      <alignment vertical="center" wrapText="1"/>
    </xf>
    <xf numFmtId="2" fontId="3" fillId="0" borderId="0" xfId="0" applyNumberFormat="1" applyFont="1" applyFill="1" applyBorder="1" applyAlignment="1">
      <alignment horizontal="right"/>
    </xf>
    <xf numFmtId="3" fontId="6" fillId="0" borderId="1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left" vertical="center"/>
    </xf>
    <xf numFmtId="1" fontId="6" fillId="0" borderId="1" xfId="0" applyNumberFormat="1" applyFont="1" applyFill="1" applyBorder="1" applyAlignment="1">
      <alignment vertical="center" wrapText="1"/>
    </xf>
    <xf numFmtId="0" fontId="23" fillId="0" borderId="0" xfId="0" applyFont="1" applyFill="1" applyBorder="1"/>
    <xf numFmtId="164" fontId="8" fillId="0" borderId="1" xfId="0" applyNumberFormat="1" applyFont="1" applyFill="1" applyBorder="1" applyAlignment="1">
      <alignment vertical="center" wrapText="1"/>
    </xf>
    <xf numFmtId="0" fontId="7" fillId="0" borderId="3" xfId="0" applyFont="1" applyFill="1" applyBorder="1" applyAlignment="1">
      <alignment vertical="center" wrapText="1"/>
    </xf>
    <xf numFmtId="4" fontId="24" fillId="0" borderId="1" xfId="0" applyNumberFormat="1" applyFont="1" applyFill="1" applyBorder="1" applyAlignment="1">
      <alignment vertical="center" wrapText="1"/>
    </xf>
    <xf numFmtId="0" fontId="15" fillId="0" borderId="1" xfId="0" applyFont="1" applyFill="1" applyBorder="1" applyAlignment="1">
      <alignment horizontal="left" vertical="center"/>
    </xf>
    <xf numFmtId="0" fontId="3" fillId="0" borderId="1" xfId="0" applyFont="1" applyFill="1" applyBorder="1"/>
    <xf numFmtId="0" fontId="25" fillId="0" borderId="1" xfId="0" applyFont="1" applyFill="1" applyBorder="1" applyAlignment="1">
      <alignment vertical="center" wrapText="1"/>
    </xf>
    <xf numFmtId="0" fontId="23" fillId="0" borderId="0" xfId="0" applyFont="1" applyFill="1"/>
    <xf numFmtId="0" fontId="23" fillId="0" borderId="0" xfId="0" applyFont="1" applyFill="1" applyAlignment="1">
      <alignment vertical="center"/>
    </xf>
    <xf numFmtId="164" fontId="24" fillId="0" borderId="1" xfId="0" applyNumberFormat="1" applyFont="1" applyFill="1" applyBorder="1" applyAlignment="1">
      <alignment vertical="center" wrapText="1"/>
    </xf>
    <xf numFmtId="0" fontId="23" fillId="0" borderId="0" xfId="0" applyFont="1" applyFill="1" applyAlignment="1">
      <alignment horizontal="left" vertical="center"/>
    </xf>
    <xf numFmtId="0" fontId="15" fillId="0" borderId="1" xfId="0" applyFont="1" applyFill="1" applyBorder="1" applyAlignment="1">
      <alignment horizontal="left" vertical="center" wrapText="1"/>
    </xf>
    <xf numFmtId="0" fontId="7" fillId="0" borderId="1" xfId="0" applyFont="1" applyFill="1" applyBorder="1" applyAlignment="1">
      <alignment vertical="top" wrapText="1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vertical="top" wrapText="1"/>
    </xf>
    <xf numFmtId="0" fontId="8" fillId="0" borderId="1" xfId="0" applyFont="1" applyFill="1" applyBorder="1" applyAlignment="1">
      <alignment horizontal="justify" vertical="top" wrapText="1"/>
    </xf>
    <xf numFmtId="0" fontId="8" fillId="0" borderId="1" xfId="0" applyFont="1" applyFill="1" applyBorder="1" applyAlignment="1">
      <alignment vertical="center" wrapText="1"/>
    </xf>
    <xf numFmtId="1" fontId="8" fillId="0" borderId="1" xfId="0" applyNumberFormat="1" applyFont="1" applyFill="1" applyBorder="1" applyAlignment="1">
      <alignment vertical="center" wrapText="1"/>
    </xf>
    <xf numFmtId="0" fontId="7" fillId="0" borderId="1" xfId="0" applyFont="1" applyFill="1" applyBorder="1" applyAlignment="1">
      <alignment horizontal="justify" vertical="top" wrapText="1"/>
    </xf>
    <xf numFmtId="0" fontId="7" fillId="0" borderId="1" xfId="0" applyFont="1" applyFill="1" applyBorder="1" applyAlignment="1">
      <alignment vertical="center" wrapText="1"/>
    </xf>
    <xf numFmtId="1" fontId="7" fillId="0" borderId="1" xfId="0" applyNumberFormat="1" applyFont="1" applyFill="1" applyBorder="1" applyAlignment="1">
      <alignment vertical="center" wrapText="1"/>
    </xf>
    <xf numFmtId="0" fontId="6" fillId="0" borderId="1" xfId="0" applyFont="1" applyFill="1" applyBorder="1" applyAlignment="1">
      <alignment horizontal="right"/>
    </xf>
    <xf numFmtId="0" fontId="6" fillId="0" borderId="1" xfId="0" applyFont="1" applyFill="1" applyBorder="1" applyAlignment="1">
      <alignment horizontal="right" vertical="top"/>
    </xf>
    <xf numFmtId="0" fontId="8" fillId="3" borderId="1" xfId="0" applyFont="1" applyFill="1" applyBorder="1" applyAlignment="1">
      <alignment horizontal="right" wrapText="1"/>
    </xf>
    <xf numFmtId="0" fontId="6" fillId="3" borderId="1" xfId="0" applyFont="1" applyFill="1" applyBorder="1" applyAlignment="1">
      <alignment vertical="top"/>
    </xf>
    <xf numFmtId="0" fontId="6" fillId="3" borderId="1" xfId="0" applyFont="1" applyFill="1" applyBorder="1" applyAlignment="1">
      <alignment vertical="top" wrapText="1"/>
    </xf>
    <xf numFmtId="0" fontId="6" fillId="3" borderId="1" xfId="0" applyFont="1" applyFill="1" applyBorder="1" applyAlignment="1">
      <alignment horizontal="center" vertical="top"/>
    </xf>
    <xf numFmtId="0" fontId="19" fillId="3" borderId="1" xfId="0" applyFont="1" applyFill="1" applyBorder="1" applyAlignment="1">
      <alignment horizontal="left"/>
    </xf>
    <xf numFmtId="4" fontId="6" fillId="3" borderId="1" xfId="0" applyNumberFormat="1" applyFont="1" applyFill="1" applyBorder="1" applyAlignment="1">
      <alignment vertical="top" wrapText="1"/>
    </xf>
    <xf numFmtId="4" fontId="8" fillId="0" borderId="1" xfId="0" applyNumberFormat="1" applyFont="1" applyFill="1" applyBorder="1" applyAlignment="1">
      <alignment vertical="center" wrapText="1"/>
    </xf>
    <xf numFmtId="4" fontId="7" fillId="0" borderId="1" xfId="0" applyNumberFormat="1" applyFont="1" applyFill="1" applyBorder="1" applyAlignment="1">
      <alignment vertical="center" wrapText="1"/>
    </xf>
    <xf numFmtId="4" fontId="24" fillId="0" borderId="1" xfId="0" applyNumberFormat="1" applyFont="1" applyFill="1" applyBorder="1" applyAlignment="1">
      <alignment vertical="center" wrapText="1"/>
    </xf>
    <xf numFmtId="0" fontId="3" fillId="0" borderId="0" xfId="0" applyFont="1" applyFill="1"/>
    <xf numFmtId="0" fontId="14" fillId="0" borderId="0" xfId="0" applyFont="1" applyFill="1" applyAlignment="1"/>
    <xf numFmtId="0" fontId="3" fillId="0" borderId="0" xfId="0" applyFont="1" applyFill="1"/>
    <xf numFmtId="0" fontId="3" fillId="0" borderId="0" xfId="0" applyFont="1" applyFill="1"/>
    <xf numFmtId="0" fontId="0" fillId="0" borderId="0" xfId="0"/>
    <xf numFmtId="0" fontId="2" fillId="0" borderId="0" xfId="0" applyFont="1" applyFill="1" applyAlignment="1"/>
    <xf numFmtId="0" fontId="6" fillId="0" borderId="0" xfId="0" applyFont="1" applyFill="1" applyAlignment="1"/>
    <xf numFmtId="0" fontId="2" fillId="0" borderId="0" xfId="0" applyFont="1" applyFill="1" applyAlignment="1">
      <alignment horizontal="right"/>
    </xf>
    <xf numFmtId="0" fontId="13" fillId="0" borderId="0" xfId="0" applyFont="1" applyFill="1" applyAlignment="1">
      <alignment horizontal="center" vertical="top" wrapText="1"/>
    </xf>
    <xf numFmtId="0" fontId="7" fillId="0" borderId="0" xfId="0" applyFont="1" applyBorder="1" applyAlignment="1">
      <alignment horizontal="left"/>
    </xf>
    <xf numFmtId="0" fontId="6" fillId="0" borderId="0" xfId="0" applyFont="1" applyFill="1" applyAlignment="1">
      <alignment horizontal="center"/>
    </xf>
    <xf numFmtId="14" fontId="2" fillId="0" borderId="0" xfId="0" applyNumberFormat="1" applyFont="1" applyFill="1"/>
    <xf numFmtId="0" fontId="2" fillId="0" borderId="0" xfId="0" applyFont="1" applyFill="1"/>
    <xf numFmtId="0" fontId="6" fillId="0" borderId="0" xfId="0" applyFont="1" applyFill="1" applyAlignment="1">
      <alignment horizontal="left"/>
    </xf>
    <xf numFmtId="0" fontId="27" fillId="0" borderId="0" xfId="0" applyFont="1" applyFill="1"/>
    <xf numFmtId="164" fontId="6" fillId="0" borderId="1" xfId="0" applyNumberFormat="1" applyFont="1" applyFill="1" applyBorder="1" applyAlignment="1">
      <alignment vertical="center" wrapText="1"/>
    </xf>
    <xf numFmtId="2" fontId="23" fillId="0" borderId="0" xfId="0" applyNumberFormat="1" applyFont="1" applyFill="1" applyBorder="1" applyAlignment="1">
      <alignment vertical="top" wrapText="1"/>
    </xf>
    <xf numFmtId="2" fontId="23" fillId="0" borderId="0" xfId="0" applyNumberFormat="1" applyFont="1" applyFill="1" applyBorder="1" applyAlignment="1">
      <alignment horizontal="right" vertical="top" wrapText="1"/>
    </xf>
    <xf numFmtId="9" fontId="23" fillId="0" borderId="0" xfId="0" applyNumberFormat="1" applyFont="1" applyFill="1" applyBorder="1"/>
    <xf numFmtId="0" fontId="28" fillId="0" borderId="0" xfId="0" applyFont="1" applyFill="1"/>
    <xf numFmtId="0" fontId="29" fillId="0" borderId="0" xfId="0" applyFont="1" applyFill="1"/>
    <xf numFmtId="9" fontId="23" fillId="0" borderId="0" xfId="0" applyNumberFormat="1" applyFont="1" applyFill="1" applyAlignment="1">
      <alignment horizontal="center"/>
    </xf>
    <xf numFmtId="2" fontId="23" fillId="0" borderId="0" xfId="0" applyNumberFormat="1" applyFont="1" applyFill="1"/>
    <xf numFmtId="9" fontId="23" fillId="0" borderId="0" xfId="0" applyNumberFormat="1" applyFont="1" applyFill="1"/>
    <xf numFmtId="9" fontId="23" fillId="0" borderId="0" xfId="0" applyNumberFormat="1" applyFont="1" applyFill="1" applyAlignment="1">
      <alignment horizontal="left"/>
    </xf>
    <xf numFmtId="4" fontId="23" fillId="0" borderId="0" xfId="0" applyNumberFormat="1" applyFont="1" applyFill="1" applyAlignment="1">
      <alignment horizontal="left"/>
    </xf>
    <xf numFmtId="0" fontId="23" fillId="0" borderId="0" xfId="0" applyFont="1" applyFill="1" applyBorder="1" applyAlignment="1">
      <alignment horizontal="left"/>
    </xf>
    <xf numFmtId="4" fontId="23" fillId="0" borderId="0" xfId="0" applyNumberFormat="1" applyFont="1" applyFill="1" applyBorder="1" applyAlignment="1">
      <alignment horizontal="left"/>
    </xf>
    <xf numFmtId="0" fontId="23" fillId="0" borderId="0" xfId="0" applyFont="1" applyFill="1" applyAlignment="1">
      <alignment vertical="top"/>
    </xf>
    <xf numFmtId="9" fontId="23" fillId="0" borderId="0" xfId="1" applyFont="1" applyFill="1" applyAlignment="1">
      <alignment horizontal="left" vertical="top"/>
    </xf>
    <xf numFmtId="4" fontId="23" fillId="0" borderId="0" xfId="0" applyNumberFormat="1" applyFont="1" applyFill="1" applyAlignment="1">
      <alignment vertical="center"/>
    </xf>
    <xf numFmtId="4" fontId="23" fillId="0" borderId="0" xfId="0" applyNumberFormat="1" applyFont="1" applyFill="1"/>
    <xf numFmtId="4" fontId="27" fillId="0" borderId="0" xfId="0" applyNumberFormat="1" applyFont="1" applyFill="1" applyBorder="1"/>
    <xf numFmtId="2" fontId="23" fillId="0" borderId="0" xfId="0" applyNumberFormat="1" applyFont="1" applyFill="1" applyBorder="1"/>
    <xf numFmtId="0" fontId="30" fillId="0" borderId="0" xfId="0" applyFont="1" applyFill="1"/>
    <xf numFmtId="0" fontId="31" fillId="0" borderId="1" xfId="0" applyFont="1" applyFill="1" applyBorder="1" applyAlignment="1">
      <alignment horizontal="right" vertical="top" wrapText="1"/>
    </xf>
    <xf numFmtId="0" fontId="30" fillId="0" borderId="1" xfId="0" applyFont="1" applyFill="1" applyBorder="1" applyAlignment="1">
      <alignment horizontal="left" vertical="center" wrapText="1"/>
    </xf>
    <xf numFmtId="4" fontId="27" fillId="0" borderId="0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2" fontId="2" fillId="0" borderId="1" xfId="0" applyNumberFormat="1" applyFont="1" applyFill="1" applyBorder="1" applyAlignment="1">
      <alignment horizontal="left" vertical="center" wrapText="1"/>
    </xf>
    <xf numFmtId="4" fontId="2" fillId="0" borderId="1" xfId="0" applyNumberFormat="1" applyFont="1" applyFill="1" applyBorder="1" applyAlignment="1">
      <alignment horizontal="left" vertical="center" wrapText="1"/>
    </xf>
    <xf numFmtId="1" fontId="2" fillId="0" borderId="1" xfId="0" applyNumberFormat="1" applyFont="1" applyFill="1" applyBorder="1" applyAlignment="1">
      <alignment horizontal="right" vertical="center" wrapText="1"/>
    </xf>
    <xf numFmtId="4" fontId="2" fillId="0" borderId="1" xfId="0" applyNumberFormat="1" applyFont="1" applyFill="1" applyBorder="1" applyAlignment="1">
      <alignment horizontal="right" vertical="center" wrapText="1"/>
    </xf>
    <xf numFmtId="0" fontId="7" fillId="0" borderId="1" xfId="0" applyFont="1" applyFill="1" applyBorder="1" applyAlignment="1">
      <alignment horizontal="left" vertical="center" wrapText="1"/>
    </xf>
    <xf numFmtId="2" fontId="7" fillId="0" borderId="1" xfId="0" applyNumberFormat="1" applyFont="1" applyFill="1" applyBorder="1" applyAlignment="1">
      <alignment horizontal="left" vertical="center" wrapText="1"/>
    </xf>
    <xf numFmtId="4" fontId="7" fillId="0" borderId="1" xfId="0" applyNumberFormat="1" applyFont="1" applyFill="1" applyBorder="1" applyAlignment="1">
      <alignment horizontal="left" vertical="center" wrapText="1"/>
    </xf>
    <xf numFmtId="1" fontId="7" fillId="0" borderId="1" xfId="0" applyNumberFormat="1" applyFont="1" applyFill="1" applyBorder="1" applyAlignment="1">
      <alignment horizontal="right" vertical="center" wrapText="1"/>
    </xf>
    <xf numFmtId="0" fontId="3" fillId="0" borderId="1" xfId="0" applyFont="1" applyFill="1" applyBorder="1" applyAlignment="1">
      <alignment horizontal="right" vertical="top" wrapText="1"/>
    </xf>
    <xf numFmtId="2" fontId="7" fillId="0" borderId="1" xfId="0" applyNumberFormat="1" applyFont="1" applyFill="1" applyBorder="1" applyAlignment="1">
      <alignment vertical="top" wrapText="1"/>
    </xf>
    <xf numFmtId="0" fontId="6" fillId="0" borderId="1" xfId="0" applyFont="1" applyFill="1" applyBorder="1" applyAlignment="1">
      <alignment horizontal="right" vertical="top" wrapText="1"/>
    </xf>
    <xf numFmtId="0" fontId="6" fillId="0" borderId="1" xfId="0" applyFont="1" applyFill="1" applyBorder="1" applyAlignment="1">
      <alignment horizontal="justify" vertical="top" wrapText="1"/>
    </xf>
    <xf numFmtId="165" fontId="6" fillId="0" borderId="1" xfId="0" applyNumberFormat="1" applyFont="1" applyFill="1" applyBorder="1" applyAlignment="1">
      <alignment vertical="center" wrapText="1"/>
    </xf>
    <xf numFmtId="0" fontId="1" fillId="0" borderId="0" xfId="0" applyFont="1" applyFill="1" applyAlignment="1">
      <alignment horizontal="left" vertical="center"/>
    </xf>
    <xf numFmtId="0" fontId="3" fillId="0" borderId="1" xfId="0" applyFont="1" applyFill="1" applyBorder="1" applyAlignment="1">
      <alignment vertical="center"/>
    </xf>
    <xf numFmtId="0" fontId="6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Fill="1" applyAlignment="1">
      <alignment horizontal="center" vertical="center" wrapText="1"/>
    </xf>
    <xf numFmtId="0" fontId="8" fillId="0" borderId="3" xfId="0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right" vertical="top" wrapText="1"/>
    </xf>
    <xf numFmtId="0" fontId="4" fillId="0" borderId="2" xfId="0" applyFont="1" applyFill="1" applyBorder="1" applyAlignment="1">
      <alignment horizontal="center"/>
    </xf>
    <xf numFmtId="0" fontId="8" fillId="0" borderId="3" xfId="0" applyFont="1" applyFill="1" applyBorder="1" applyAlignment="1">
      <alignment horizontal="right" vertical="center" wrapText="1"/>
    </xf>
    <xf numFmtId="0" fontId="8" fillId="0" borderId="4" xfId="0" applyFont="1" applyFill="1" applyBorder="1" applyAlignment="1">
      <alignment horizontal="right" vertical="center" wrapText="1"/>
    </xf>
  </cellXfs>
  <cellStyles count="2">
    <cellStyle name="Įprastas" xfId="0" builtinId="0"/>
    <cellStyle name="Procentai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33"/>
  <sheetViews>
    <sheetView tabSelected="1" topLeftCell="A220" zoomScale="90" zoomScaleNormal="90" workbookViewId="0">
      <selection activeCell="I241" sqref="I241:L276"/>
    </sheetView>
  </sheetViews>
  <sheetFormatPr defaultRowHeight="15" x14ac:dyDescent="0.25"/>
  <cols>
    <col min="1" max="1" width="3.28515625" style="4" customWidth="1"/>
    <col min="2" max="2" width="35.85546875" style="4" customWidth="1"/>
    <col min="3" max="3" width="8.5703125" style="4" customWidth="1"/>
    <col min="4" max="4" width="8" style="4" hidden="1" customWidth="1"/>
    <col min="5" max="5" width="9" style="4" customWidth="1"/>
    <col min="6" max="6" width="9.7109375" style="4" customWidth="1"/>
    <col min="7" max="7" width="7.42578125" style="4" customWidth="1"/>
    <col min="8" max="8" width="11.28515625" style="4" bestFit="1" customWidth="1"/>
    <col min="9" max="9" width="13.42578125" style="106" customWidth="1"/>
    <col min="10" max="10" width="13.42578125" style="4" customWidth="1"/>
    <col min="11" max="11" width="12.85546875" style="4" customWidth="1"/>
    <col min="12" max="12" width="18" style="4" customWidth="1"/>
    <col min="13" max="14" width="12.7109375" style="4" customWidth="1"/>
    <col min="15" max="15" width="7.140625" style="4" customWidth="1"/>
    <col min="16" max="16" width="10.140625" style="4" customWidth="1"/>
    <col min="17" max="17" width="12" style="4" customWidth="1"/>
    <col min="18" max="18" width="11.42578125" style="4" customWidth="1"/>
    <col min="19" max="19" width="11.85546875" style="4" customWidth="1"/>
    <col min="20" max="20" width="11.5703125" style="4" customWidth="1"/>
    <col min="21" max="21" width="11.28515625" style="4" customWidth="1"/>
    <col min="22" max="22" width="11.5703125" style="4" customWidth="1"/>
    <col min="23" max="23" width="11.42578125" style="4" customWidth="1"/>
    <col min="24" max="24" width="12.5703125" style="4" customWidth="1"/>
    <col min="25" max="25" width="12.42578125" style="4" customWidth="1"/>
    <col min="26" max="26" width="16.7109375" style="4" customWidth="1"/>
    <col min="27" max="16384" width="9.140625" style="4"/>
  </cols>
  <sheetData>
    <row r="1" spans="1:9" x14ac:dyDescent="0.25">
      <c r="A1" s="137" t="s">
        <v>154</v>
      </c>
      <c r="B1" s="136"/>
      <c r="C1" s="137"/>
      <c r="D1" s="137"/>
      <c r="E1" s="136"/>
      <c r="F1" s="136"/>
      <c r="G1" s="138" t="s">
        <v>155</v>
      </c>
      <c r="H1" s="134"/>
    </row>
    <row r="2" spans="1:9" x14ac:dyDescent="0.25">
      <c r="A2" s="137" t="s">
        <v>156</v>
      </c>
      <c r="B2" s="137"/>
      <c r="C2" s="137"/>
      <c r="D2" s="137"/>
      <c r="E2" s="137"/>
      <c r="F2" s="137"/>
      <c r="G2" s="137"/>
      <c r="H2" s="134"/>
    </row>
    <row r="3" spans="1:9" x14ac:dyDescent="0.25">
      <c r="A3" s="136" t="s">
        <v>157</v>
      </c>
      <c r="B3" s="136"/>
      <c r="C3" s="136"/>
      <c r="D3" s="136"/>
      <c r="E3" s="136"/>
      <c r="F3" s="136"/>
      <c r="G3" s="136"/>
      <c r="H3" s="134"/>
    </row>
    <row r="4" spans="1:9" x14ac:dyDescent="0.25">
      <c r="A4" s="136" t="s">
        <v>158</v>
      </c>
      <c r="B4" s="136"/>
      <c r="C4" s="136"/>
      <c r="D4" s="136"/>
      <c r="E4" s="136"/>
      <c r="F4" s="136"/>
      <c r="G4" s="136"/>
      <c r="H4" s="134"/>
    </row>
    <row r="5" spans="1:9" x14ac:dyDescent="0.25">
      <c r="A5" s="136" t="s">
        <v>159</v>
      </c>
      <c r="B5" s="136"/>
      <c r="C5" s="136"/>
      <c r="D5" s="136"/>
      <c r="E5" s="136"/>
      <c r="F5" s="136"/>
      <c r="G5" s="136"/>
      <c r="H5" s="134"/>
    </row>
    <row r="6" spans="1:9" x14ac:dyDescent="0.25">
      <c r="A6" s="136"/>
      <c r="B6" s="136"/>
      <c r="C6" s="136"/>
      <c r="D6" s="136"/>
      <c r="E6" s="136"/>
      <c r="F6" s="136"/>
      <c r="G6" s="136"/>
      <c r="H6" s="134"/>
    </row>
    <row r="7" spans="1:9" s="133" customFormat="1" x14ac:dyDescent="0.25">
      <c r="A7" s="137" t="s">
        <v>160</v>
      </c>
      <c r="B7" s="137"/>
      <c r="C7" s="137"/>
      <c r="D7" s="137"/>
      <c r="E7" s="137"/>
      <c r="F7" s="137"/>
      <c r="G7" s="137"/>
      <c r="H7" s="134"/>
      <c r="I7" s="106"/>
    </row>
    <row r="8" spans="1:9" s="133" customFormat="1" x14ac:dyDescent="0.25">
      <c r="A8" s="136" t="s">
        <v>161</v>
      </c>
      <c r="B8" s="136"/>
      <c r="C8" s="136"/>
      <c r="D8" s="136"/>
      <c r="E8" s="136"/>
      <c r="F8" s="136"/>
      <c r="G8" s="136"/>
      <c r="H8" s="134"/>
      <c r="I8" s="106"/>
    </row>
    <row r="9" spans="1:9" s="133" customFormat="1" x14ac:dyDescent="0.25">
      <c r="A9" s="136" t="s">
        <v>162</v>
      </c>
      <c r="B9" s="136"/>
      <c r="C9" s="136"/>
      <c r="D9" s="136"/>
      <c r="E9" s="136"/>
      <c r="F9" s="136"/>
      <c r="G9" s="136"/>
      <c r="H9" s="134"/>
      <c r="I9" s="106"/>
    </row>
    <row r="10" spans="1:9" s="133" customFormat="1" x14ac:dyDescent="0.25">
      <c r="A10" s="136" t="s">
        <v>163</v>
      </c>
      <c r="B10" s="136"/>
      <c r="C10" s="136"/>
      <c r="D10" s="136"/>
      <c r="E10" s="136"/>
      <c r="F10" s="136"/>
      <c r="G10" s="136"/>
      <c r="H10" s="134"/>
      <c r="I10" s="106"/>
    </row>
    <row r="11" spans="1:9" s="133" customFormat="1" x14ac:dyDescent="0.25">
      <c r="A11" s="136"/>
      <c r="B11" s="136"/>
      <c r="C11" s="136"/>
      <c r="D11" s="136"/>
      <c r="E11" s="136"/>
      <c r="F11" s="136"/>
      <c r="G11" s="136"/>
      <c r="H11" s="134"/>
      <c r="I11" s="106"/>
    </row>
    <row r="12" spans="1:9" s="131" customFormat="1" x14ac:dyDescent="0.25">
      <c r="A12" s="142" t="s">
        <v>164</v>
      </c>
      <c r="B12" s="143"/>
      <c r="C12" s="136"/>
      <c r="D12" s="136"/>
      <c r="E12" s="137"/>
      <c r="F12" s="137"/>
      <c r="G12" s="136"/>
      <c r="H12" s="134"/>
      <c r="I12" s="106"/>
    </row>
    <row r="13" spans="1:9" s="131" customFormat="1" x14ac:dyDescent="0.25">
      <c r="A13" s="143" t="s">
        <v>181</v>
      </c>
      <c r="B13" s="145"/>
      <c r="C13" s="136"/>
      <c r="D13" s="136"/>
      <c r="E13" s="136"/>
      <c r="F13" s="136"/>
      <c r="G13" s="136"/>
      <c r="H13" s="134"/>
      <c r="I13" s="106"/>
    </row>
    <row r="14" spans="1:9" s="131" customFormat="1" x14ac:dyDescent="0.25">
      <c r="A14" s="140"/>
      <c r="B14" s="143"/>
      <c r="C14" s="143"/>
      <c r="D14" s="143"/>
      <c r="E14" s="144"/>
      <c r="F14" s="143"/>
      <c r="G14" s="136"/>
      <c r="H14" s="135"/>
      <c r="I14" s="106"/>
    </row>
    <row r="15" spans="1:9" s="131" customFormat="1" x14ac:dyDescent="0.25">
      <c r="A15" s="185" t="s">
        <v>108</v>
      </c>
      <c r="B15" s="185"/>
      <c r="C15" s="185"/>
      <c r="D15" s="185"/>
      <c r="E15" s="185"/>
      <c r="F15" s="185"/>
      <c r="G15" s="185"/>
      <c r="H15" s="135"/>
      <c r="I15" s="106"/>
    </row>
    <row r="16" spans="1:9" x14ac:dyDescent="0.25">
      <c r="A16" s="141"/>
      <c r="B16" s="141"/>
      <c r="C16" s="141"/>
      <c r="D16" s="141"/>
      <c r="E16" s="141"/>
      <c r="F16" s="141"/>
      <c r="G16" s="141"/>
      <c r="H16" s="135"/>
    </row>
    <row r="17" spans="1:28" ht="29.25" customHeight="1" x14ac:dyDescent="0.25">
      <c r="A17" s="187" t="s">
        <v>109</v>
      </c>
      <c r="B17" s="187"/>
      <c r="C17" s="187"/>
      <c r="D17" s="187"/>
      <c r="E17" s="187"/>
      <c r="F17" s="187"/>
      <c r="G17" s="187"/>
      <c r="H17" s="187"/>
    </row>
    <row r="18" spans="1:28" ht="15.75" x14ac:dyDescent="0.25">
      <c r="A18" s="139"/>
      <c r="B18" s="139"/>
      <c r="C18" s="139"/>
      <c r="D18" s="139"/>
      <c r="E18" s="139"/>
      <c r="F18" s="139"/>
      <c r="G18" s="139"/>
      <c r="H18" s="139"/>
    </row>
    <row r="19" spans="1:28" ht="15.75" x14ac:dyDescent="0.25">
      <c r="A19" s="186" t="s">
        <v>146</v>
      </c>
      <c r="B19" s="186"/>
      <c r="C19" s="186"/>
      <c r="D19" s="186"/>
      <c r="E19" s="186"/>
      <c r="F19" s="186"/>
      <c r="G19" s="186"/>
      <c r="H19" s="135"/>
    </row>
    <row r="20" spans="1:28" ht="15.75" customHeight="1" x14ac:dyDescent="0.25">
      <c r="A20" s="132" t="s">
        <v>110</v>
      </c>
      <c r="B20" s="132"/>
      <c r="C20" s="132"/>
      <c r="D20" s="132"/>
      <c r="E20" s="132"/>
      <c r="F20" s="190" t="s">
        <v>182</v>
      </c>
      <c r="G20" s="190"/>
      <c r="H20" s="190"/>
      <c r="L20" s="83"/>
    </row>
    <row r="21" spans="1:28" ht="54" customHeight="1" x14ac:dyDescent="0.25">
      <c r="A21" s="111" t="s">
        <v>0</v>
      </c>
      <c r="B21" s="112" t="s">
        <v>1</v>
      </c>
      <c r="C21" s="113" t="s">
        <v>2</v>
      </c>
      <c r="D21" s="113" t="s">
        <v>3</v>
      </c>
      <c r="E21" s="113" t="s">
        <v>148</v>
      </c>
      <c r="F21" s="113" t="s">
        <v>4</v>
      </c>
      <c r="G21" s="113" t="s">
        <v>5</v>
      </c>
      <c r="H21" s="112" t="s">
        <v>6</v>
      </c>
      <c r="I21" s="147"/>
      <c r="J21" s="7"/>
      <c r="K21" s="7"/>
      <c r="L21" s="83"/>
      <c r="M21" s="52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2"/>
      <c r="AB21" s="2"/>
    </row>
    <row r="22" spans="1:28" x14ac:dyDescent="0.25">
      <c r="A22" s="122" t="s">
        <v>7</v>
      </c>
      <c r="B22" s="126" t="s">
        <v>8</v>
      </c>
      <c r="C22" s="123"/>
      <c r="D22" s="124">
        <v>3.4527999999999999</v>
      </c>
      <c r="E22" s="124"/>
      <c r="F22" s="127"/>
      <c r="G22" s="124"/>
      <c r="H22" s="125"/>
      <c r="I22" s="148"/>
      <c r="J22" s="8"/>
      <c r="K22" s="8"/>
      <c r="L22" s="2"/>
      <c r="M22" s="3"/>
      <c r="N22" s="3"/>
      <c r="O22" s="5"/>
      <c r="P22" s="3"/>
      <c r="Q22" s="3"/>
      <c r="R22" s="3"/>
      <c r="S22" s="3"/>
      <c r="T22" s="3"/>
      <c r="U22" s="3"/>
      <c r="V22" s="5"/>
      <c r="W22" s="3"/>
      <c r="X22" s="5"/>
      <c r="Y22" s="5"/>
      <c r="Z22" s="5"/>
      <c r="AA22" s="2"/>
      <c r="AB22" s="2"/>
    </row>
    <row r="23" spans="1:28" ht="25.5" x14ac:dyDescent="0.25">
      <c r="A23" s="121"/>
      <c r="B23" s="114" t="s">
        <v>9</v>
      </c>
      <c r="C23" s="115" t="s">
        <v>104</v>
      </c>
      <c r="D23" s="115">
        <v>2.4300000000000002</v>
      </c>
      <c r="E23" s="128">
        <v>0.34</v>
      </c>
      <c r="F23" s="70">
        <f>F35</f>
        <v>9551.2800000000007</v>
      </c>
      <c r="G23" s="98">
        <f>11</f>
        <v>11</v>
      </c>
      <c r="H23" s="70">
        <f>ROUND((E23*F23*G23),2)</f>
        <v>35721.79</v>
      </c>
      <c r="I23" s="149"/>
      <c r="J23" s="2"/>
      <c r="K23" s="2"/>
      <c r="L23" s="9"/>
      <c r="M23" s="9"/>
      <c r="N23" s="10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 ht="15.75" x14ac:dyDescent="0.25">
      <c r="A24" s="120"/>
      <c r="B24" s="117" t="s">
        <v>10</v>
      </c>
      <c r="C24" s="118" t="s">
        <v>105</v>
      </c>
      <c r="D24" s="118">
        <v>2.4300000000000002</v>
      </c>
      <c r="E24" s="130">
        <v>0.34</v>
      </c>
      <c r="F24" s="129">
        <v>44.1</v>
      </c>
      <c r="G24" s="119">
        <f>11</f>
        <v>11</v>
      </c>
      <c r="H24" s="130">
        <f t="shared" ref="H24:H89" si="0">ROUND((E24*F24*G24),2)</f>
        <v>164.93</v>
      </c>
      <c r="I24" s="99"/>
      <c r="J24" s="2"/>
      <c r="K24" s="2"/>
      <c r="L24" s="3"/>
      <c r="M24" s="3"/>
      <c r="N24" s="10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</row>
    <row r="25" spans="1:28" ht="15.75" x14ac:dyDescent="0.25">
      <c r="A25" s="120"/>
      <c r="B25" s="117" t="s">
        <v>11</v>
      </c>
      <c r="C25" s="118" t="s">
        <v>105</v>
      </c>
      <c r="D25" s="118">
        <v>2.4300000000000002</v>
      </c>
      <c r="E25" s="130">
        <v>0.34</v>
      </c>
      <c r="F25" s="129">
        <v>2406.09</v>
      </c>
      <c r="G25" s="119">
        <f>11</f>
        <v>11</v>
      </c>
      <c r="H25" s="130">
        <f t="shared" si="0"/>
        <v>8998.7800000000007</v>
      </c>
      <c r="J25" s="6"/>
      <c r="K25" s="12"/>
      <c r="L25" s="3"/>
      <c r="M25" s="3"/>
      <c r="N25" s="10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 ht="15.75" x14ac:dyDescent="0.25">
      <c r="A26" s="120"/>
      <c r="B26" s="117" t="s">
        <v>12</v>
      </c>
      <c r="C26" s="118" t="s">
        <v>105</v>
      </c>
      <c r="D26" s="118">
        <v>2.4300000000000002</v>
      </c>
      <c r="E26" s="130">
        <v>0.34</v>
      </c>
      <c r="F26" s="129">
        <v>116.22</v>
      </c>
      <c r="G26" s="119">
        <f>11</f>
        <v>11</v>
      </c>
      <c r="H26" s="130">
        <f t="shared" si="0"/>
        <v>434.66</v>
      </c>
      <c r="J26" s="6"/>
      <c r="K26" s="12"/>
      <c r="L26" s="3"/>
      <c r="M26" s="3"/>
      <c r="N26" s="10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</row>
    <row r="27" spans="1:28" ht="15.75" x14ac:dyDescent="0.25">
      <c r="A27" s="34"/>
      <c r="B27" s="20" t="s">
        <v>13</v>
      </c>
      <c r="C27" s="21" t="s">
        <v>105</v>
      </c>
      <c r="D27" s="21">
        <v>2.4300000000000002</v>
      </c>
      <c r="E27" s="130">
        <v>0.34</v>
      </c>
      <c r="F27" s="67">
        <v>2444.5500000000002</v>
      </c>
      <c r="G27" s="119">
        <f>11</f>
        <v>11</v>
      </c>
      <c r="H27" s="102">
        <f t="shared" si="0"/>
        <v>9142.6200000000008</v>
      </c>
      <c r="J27" s="6"/>
      <c r="K27" s="12"/>
      <c r="L27" s="3"/>
      <c r="M27" s="3"/>
      <c r="N27" s="10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 ht="15.75" x14ac:dyDescent="0.25">
      <c r="A28" s="29"/>
      <c r="B28" s="20" t="s">
        <v>14</v>
      </c>
      <c r="C28" s="21" t="s">
        <v>105</v>
      </c>
      <c r="D28" s="21">
        <v>2.4300000000000002</v>
      </c>
      <c r="E28" s="130">
        <v>0.34</v>
      </c>
      <c r="F28" s="67">
        <v>13.89</v>
      </c>
      <c r="G28" s="119">
        <f>11</f>
        <v>11</v>
      </c>
      <c r="H28" s="102">
        <f t="shared" si="0"/>
        <v>51.95</v>
      </c>
      <c r="I28" s="99"/>
      <c r="J28" s="2"/>
      <c r="K28" s="12"/>
      <c r="L28" s="3"/>
      <c r="M28" s="3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 ht="15.75" x14ac:dyDescent="0.25">
      <c r="A29" s="29"/>
      <c r="B29" s="20" t="s">
        <v>15</v>
      </c>
      <c r="C29" s="21" t="s">
        <v>105</v>
      </c>
      <c r="D29" s="21">
        <v>2.4300000000000002</v>
      </c>
      <c r="E29" s="130">
        <v>0.34</v>
      </c>
      <c r="F29" s="67">
        <v>1323.8</v>
      </c>
      <c r="G29" s="119">
        <f>11</f>
        <v>11</v>
      </c>
      <c r="H29" s="102">
        <f t="shared" si="0"/>
        <v>4951.01</v>
      </c>
      <c r="J29" s="1"/>
      <c r="K29" s="12"/>
      <c r="L29" s="5"/>
      <c r="M29" s="5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</row>
    <row r="30" spans="1:28" ht="15.75" x14ac:dyDescent="0.25">
      <c r="A30" s="29"/>
      <c r="B30" s="20" t="s">
        <v>16</v>
      </c>
      <c r="C30" s="21" t="s">
        <v>105</v>
      </c>
      <c r="D30" s="21">
        <v>2.4300000000000002</v>
      </c>
      <c r="E30" s="130">
        <v>0.34</v>
      </c>
      <c r="F30" s="67">
        <v>10.54</v>
      </c>
      <c r="G30" s="119">
        <f>11</f>
        <v>11</v>
      </c>
      <c r="H30" s="102">
        <f t="shared" si="0"/>
        <v>39.42</v>
      </c>
      <c r="J30" s="1"/>
      <c r="K30" s="12"/>
      <c r="L30" s="5"/>
      <c r="M30" s="5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 ht="15.75" x14ac:dyDescent="0.25">
      <c r="A31" s="29"/>
      <c r="B31" s="20" t="s">
        <v>17</v>
      </c>
      <c r="C31" s="21" t="s">
        <v>105</v>
      </c>
      <c r="D31" s="21">
        <v>2.4300000000000002</v>
      </c>
      <c r="E31" s="130">
        <v>0.34</v>
      </c>
      <c r="F31" s="67">
        <v>33.659999999999997</v>
      </c>
      <c r="G31" s="119">
        <f>11</f>
        <v>11</v>
      </c>
      <c r="H31" s="102">
        <f t="shared" si="0"/>
        <v>125.89</v>
      </c>
      <c r="J31" s="1"/>
      <c r="K31" s="12"/>
      <c r="L31" s="5"/>
      <c r="M31" s="5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</row>
    <row r="32" spans="1:28" ht="15.75" x14ac:dyDescent="0.25">
      <c r="A32" s="29"/>
      <c r="B32" s="20" t="s">
        <v>18</v>
      </c>
      <c r="C32" s="21" t="s">
        <v>105</v>
      </c>
      <c r="D32" s="21">
        <v>2.4300000000000002</v>
      </c>
      <c r="E32" s="130">
        <v>0.34</v>
      </c>
      <c r="F32" s="67">
        <v>484.31</v>
      </c>
      <c r="G32" s="119">
        <f>11</f>
        <v>11</v>
      </c>
      <c r="H32" s="102">
        <f t="shared" si="0"/>
        <v>1811.32</v>
      </c>
      <c r="J32" s="1"/>
      <c r="K32" s="12"/>
      <c r="L32" s="14"/>
      <c r="M32" s="14"/>
      <c r="N32" s="2"/>
      <c r="O32" s="2"/>
      <c r="P32" s="2"/>
      <c r="Q32" s="2"/>
      <c r="R32" s="2"/>
      <c r="S32" s="2"/>
      <c r="T32" s="2"/>
      <c r="U32" s="2"/>
    </row>
    <row r="33" spans="1:21" ht="15.75" x14ac:dyDescent="0.25">
      <c r="A33" s="29"/>
      <c r="B33" s="20" t="s">
        <v>19</v>
      </c>
      <c r="C33" s="21" t="s">
        <v>105</v>
      </c>
      <c r="D33" s="21">
        <v>2.4300000000000002</v>
      </c>
      <c r="E33" s="130">
        <v>0.34</v>
      </c>
      <c r="F33" s="67">
        <v>1119.8399999999999</v>
      </c>
      <c r="G33" s="119">
        <f>11</f>
        <v>11</v>
      </c>
      <c r="H33" s="102">
        <f t="shared" si="0"/>
        <v>4188.2</v>
      </c>
      <c r="J33" s="1"/>
      <c r="K33" s="12"/>
      <c r="L33" s="5"/>
      <c r="M33" s="5"/>
      <c r="N33" s="2"/>
      <c r="O33" s="2"/>
      <c r="P33" s="2"/>
      <c r="Q33" s="2"/>
      <c r="R33" s="2"/>
      <c r="S33" s="2"/>
      <c r="T33" s="2"/>
      <c r="U33" s="2"/>
    </row>
    <row r="34" spans="1:21" ht="15.75" x14ac:dyDescent="0.25">
      <c r="A34" s="29"/>
      <c r="B34" s="20" t="s">
        <v>20</v>
      </c>
      <c r="C34" s="21" t="s">
        <v>105</v>
      </c>
      <c r="D34" s="21">
        <v>2.4300000000000002</v>
      </c>
      <c r="E34" s="130">
        <v>0.34</v>
      </c>
      <c r="F34" s="67">
        <v>1554.28</v>
      </c>
      <c r="G34" s="119">
        <f>11</f>
        <v>11</v>
      </c>
      <c r="H34" s="102">
        <f t="shared" si="0"/>
        <v>5813.01</v>
      </c>
      <c r="J34" s="1"/>
      <c r="K34" s="12"/>
      <c r="L34" s="12"/>
      <c r="M34" s="2"/>
      <c r="N34" s="2"/>
      <c r="O34" s="2"/>
      <c r="P34" s="2"/>
      <c r="Q34" s="2"/>
      <c r="R34" s="2"/>
      <c r="S34" s="2"/>
      <c r="T34" s="2"/>
      <c r="U34" s="2"/>
    </row>
    <row r="35" spans="1:21" ht="15.75" x14ac:dyDescent="0.25">
      <c r="A35" s="29"/>
      <c r="B35" s="20" t="s">
        <v>6</v>
      </c>
      <c r="C35" s="21" t="s">
        <v>105</v>
      </c>
      <c r="D35" s="21"/>
      <c r="E35" s="102"/>
      <c r="F35" s="67">
        <f>SUM(F24:F34)</f>
        <v>9551.2800000000007</v>
      </c>
      <c r="G35" s="22"/>
      <c r="H35" s="102"/>
      <c r="J35" s="1"/>
      <c r="K35" s="12"/>
      <c r="L35" s="12"/>
      <c r="M35" s="2"/>
      <c r="N35" s="2"/>
      <c r="O35" s="2"/>
      <c r="P35" s="2"/>
      <c r="Q35" s="2"/>
      <c r="R35" s="2"/>
      <c r="S35" s="2"/>
      <c r="T35" s="2"/>
      <c r="U35" s="2"/>
    </row>
    <row r="36" spans="1:21" ht="28.5" customHeight="1" x14ac:dyDescent="0.25">
      <c r="A36" s="29"/>
      <c r="B36" s="16" t="s">
        <v>21</v>
      </c>
      <c r="C36" s="17" t="s">
        <v>104</v>
      </c>
      <c r="D36" s="18">
        <v>0.09</v>
      </c>
      <c r="E36" s="66">
        <f t="shared" ref="E36:E92" si="1">+ROUND(D36/$D$22,2)</f>
        <v>0.03</v>
      </c>
      <c r="F36" s="66">
        <v>9551.2800000000007</v>
      </c>
      <c r="G36" s="19">
        <v>11</v>
      </c>
      <c r="H36" s="66">
        <f t="shared" ref="H36:H41" si="2">ROUND((E36*F36*G36),2)</f>
        <v>3151.92</v>
      </c>
      <c r="I36" s="154"/>
      <c r="J36" s="1"/>
      <c r="K36" s="12"/>
      <c r="L36" s="12"/>
      <c r="M36" s="2"/>
      <c r="N36" s="2"/>
      <c r="O36" s="2"/>
      <c r="P36" s="2"/>
      <c r="Q36" s="2"/>
      <c r="R36" s="2"/>
      <c r="S36" s="2"/>
      <c r="T36" s="2"/>
      <c r="U36" s="2"/>
    </row>
    <row r="37" spans="1:21" ht="30" customHeight="1" x14ac:dyDescent="0.25">
      <c r="A37" s="29"/>
      <c r="B37" s="16" t="s">
        <v>22</v>
      </c>
      <c r="C37" s="17" t="s">
        <v>104</v>
      </c>
      <c r="D37" s="18">
        <v>0.09</v>
      </c>
      <c r="E37" s="66">
        <f t="shared" si="1"/>
        <v>0.03</v>
      </c>
      <c r="F37" s="66">
        <v>2299.54</v>
      </c>
      <c r="G37" s="98">
        <v>8</v>
      </c>
      <c r="H37" s="70">
        <f t="shared" si="2"/>
        <v>551.89</v>
      </c>
      <c r="J37" s="1"/>
      <c r="K37" s="7"/>
      <c r="L37" s="51"/>
      <c r="M37" s="52"/>
      <c r="N37" s="2"/>
      <c r="O37" s="2"/>
      <c r="P37" s="2"/>
      <c r="Q37" s="2"/>
      <c r="R37" s="2"/>
      <c r="S37" s="2"/>
      <c r="T37" s="2"/>
      <c r="U37" s="2"/>
    </row>
    <row r="38" spans="1:21" ht="33" customHeight="1" x14ac:dyDescent="0.25">
      <c r="A38" s="29"/>
      <c r="B38" s="16" t="s">
        <v>141</v>
      </c>
      <c r="C38" s="17" t="s">
        <v>104</v>
      </c>
      <c r="D38" s="18">
        <v>7.0000000000000007E-2</v>
      </c>
      <c r="E38" s="66">
        <f t="shared" si="1"/>
        <v>0.02</v>
      </c>
      <c r="F38" s="66">
        <v>21629.79</v>
      </c>
      <c r="G38" s="19">
        <f>11</f>
        <v>11</v>
      </c>
      <c r="H38" s="66">
        <f t="shared" si="2"/>
        <v>4758.55</v>
      </c>
      <c r="K38" s="7"/>
      <c r="L38" s="78"/>
      <c r="M38" s="52"/>
      <c r="N38" s="2"/>
      <c r="O38" s="2"/>
      <c r="P38" s="2"/>
      <c r="Q38" s="2"/>
      <c r="R38" s="2"/>
      <c r="S38" s="2"/>
      <c r="T38" s="2"/>
      <c r="U38" s="2"/>
    </row>
    <row r="39" spans="1:21" ht="29.25" customHeight="1" x14ac:dyDescent="0.25">
      <c r="A39" s="29"/>
      <c r="B39" s="16" t="s">
        <v>23</v>
      </c>
      <c r="C39" s="17" t="s">
        <v>104</v>
      </c>
      <c r="D39" s="18">
        <v>7.0000000000000007E-2</v>
      </c>
      <c r="E39" s="66">
        <f t="shared" si="1"/>
        <v>0.02</v>
      </c>
      <c r="F39" s="66">
        <v>2545.61</v>
      </c>
      <c r="G39" s="116">
        <f>11</f>
        <v>11</v>
      </c>
      <c r="H39" s="66">
        <f t="shared" si="2"/>
        <v>560.03</v>
      </c>
      <c r="K39" s="7"/>
      <c r="L39" s="78"/>
      <c r="M39" s="52"/>
      <c r="N39" s="2"/>
      <c r="O39" s="2"/>
      <c r="P39" s="2"/>
      <c r="Q39" s="2"/>
      <c r="R39" s="2"/>
      <c r="S39" s="2"/>
      <c r="T39" s="2"/>
      <c r="U39" s="2"/>
    </row>
    <row r="40" spans="1:21" ht="25.5" x14ac:dyDescent="0.25">
      <c r="A40" s="29"/>
      <c r="B40" s="16" t="s">
        <v>24</v>
      </c>
      <c r="C40" s="17" t="s">
        <v>104</v>
      </c>
      <c r="D40" s="18">
        <v>7.0000000000000007E-2</v>
      </c>
      <c r="E40" s="66">
        <f t="shared" si="1"/>
        <v>0.02</v>
      </c>
      <c r="F40" s="66">
        <v>2614.35</v>
      </c>
      <c r="G40" s="116">
        <f>11</f>
        <v>11</v>
      </c>
      <c r="H40" s="66">
        <f t="shared" si="2"/>
        <v>575.16</v>
      </c>
      <c r="K40" s="12"/>
      <c r="L40" s="15"/>
      <c r="M40" s="2"/>
      <c r="N40" s="2"/>
      <c r="O40" s="2"/>
      <c r="P40" s="2"/>
      <c r="Q40" s="2"/>
      <c r="R40" s="2"/>
      <c r="S40" s="2"/>
      <c r="T40" s="2"/>
      <c r="U40" s="2"/>
    </row>
    <row r="41" spans="1:21" ht="30" customHeight="1" x14ac:dyDescent="0.25">
      <c r="A41" s="29"/>
      <c r="B41" s="16" t="s">
        <v>25</v>
      </c>
      <c r="C41" s="17" t="s">
        <v>104</v>
      </c>
      <c r="D41" s="18">
        <v>0.09</v>
      </c>
      <c r="E41" s="66">
        <f t="shared" si="1"/>
        <v>0.03</v>
      </c>
      <c r="F41" s="66">
        <v>176.58</v>
      </c>
      <c r="G41" s="116">
        <f>11</f>
        <v>11</v>
      </c>
      <c r="H41" s="66">
        <f t="shared" si="2"/>
        <v>58.27</v>
      </c>
      <c r="J41" s="12"/>
      <c r="K41" s="12"/>
      <c r="L41" s="51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5">
      <c r="A42" s="29"/>
      <c r="B42" s="103" t="s">
        <v>149</v>
      </c>
      <c r="C42" s="104"/>
      <c r="D42" s="104"/>
      <c r="E42" s="104"/>
      <c r="F42" s="104"/>
      <c r="G42" s="116"/>
      <c r="H42" s="104"/>
      <c r="J42" s="12"/>
      <c r="K42" s="12"/>
      <c r="L42" s="51"/>
      <c r="M42" s="2"/>
      <c r="N42" s="2"/>
      <c r="O42" s="2"/>
      <c r="P42" s="2"/>
      <c r="Q42" s="2"/>
      <c r="R42" s="2"/>
      <c r="S42" s="2"/>
      <c r="T42" s="2"/>
      <c r="U42" s="2"/>
    </row>
    <row r="43" spans="1:21" ht="15.75" x14ac:dyDescent="0.25">
      <c r="A43" s="29"/>
      <c r="B43" s="16" t="s">
        <v>150</v>
      </c>
      <c r="C43" s="17" t="s">
        <v>104</v>
      </c>
      <c r="D43" s="17">
        <v>0.75</v>
      </c>
      <c r="E43" s="27">
        <v>0.34</v>
      </c>
      <c r="F43" s="66">
        <v>12.240000000000002</v>
      </c>
      <c r="G43" s="116">
        <f>11</f>
        <v>11</v>
      </c>
      <c r="H43" s="66">
        <f t="shared" ref="H43:H48" si="3">ROUND((E43*F43*G43),2)</f>
        <v>45.78</v>
      </c>
      <c r="J43" s="12"/>
      <c r="K43" s="12"/>
      <c r="L43" s="51"/>
      <c r="M43" s="2"/>
      <c r="N43" s="2"/>
      <c r="O43" s="2"/>
      <c r="P43" s="2"/>
      <c r="Q43" s="2"/>
      <c r="R43" s="2"/>
      <c r="S43" s="2"/>
      <c r="T43" s="2"/>
      <c r="U43" s="2"/>
    </row>
    <row r="44" spans="1:21" ht="25.5" x14ac:dyDescent="0.25">
      <c r="A44" s="29"/>
      <c r="B44" s="16" t="s">
        <v>151</v>
      </c>
      <c r="C44" s="17" t="s">
        <v>104</v>
      </c>
      <c r="D44" s="105">
        <v>0.03</v>
      </c>
      <c r="E44" s="27">
        <v>0.03</v>
      </c>
      <c r="F44" s="66">
        <v>12.240000000000002</v>
      </c>
      <c r="G44" s="19">
        <v>30</v>
      </c>
      <c r="H44" s="66">
        <f t="shared" si="3"/>
        <v>11.02</v>
      </c>
      <c r="J44" s="12"/>
      <c r="K44" s="12"/>
      <c r="L44" s="51"/>
      <c r="M44" s="2"/>
      <c r="N44" s="2"/>
      <c r="O44" s="2"/>
      <c r="P44" s="2"/>
      <c r="Q44" s="2"/>
      <c r="R44" s="2"/>
      <c r="S44" s="2"/>
      <c r="T44" s="2"/>
      <c r="U44" s="2"/>
    </row>
    <row r="45" spans="1:21" ht="15.75" x14ac:dyDescent="0.25">
      <c r="A45" s="29"/>
      <c r="B45" s="16" t="s">
        <v>37</v>
      </c>
      <c r="C45" s="17" t="s">
        <v>104</v>
      </c>
      <c r="D45" s="105">
        <v>2.17</v>
      </c>
      <c r="E45" s="27">
        <v>1.08</v>
      </c>
      <c r="F45" s="66">
        <v>9.89</v>
      </c>
      <c r="G45" s="19">
        <v>11</v>
      </c>
      <c r="H45" s="66">
        <f t="shared" si="3"/>
        <v>117.49</v>
      </c>
      <c r="J45" s="12"/>
      <c r="K45" s="12"/>
      <c r="L45" s="51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5">
      <c r="A46" s="29"/>
      <c r="B46" s="16" t="s">
        <v>38</v>
      </c>
      <c r="C46" s="17" t="s">
        <v>33</v>
      </c>
      <c r="D46" s="17">
        <v>0.03</v>
      </c>
      <c r="E46" s="27">
        <v>0.03</v>
      </c>
      <c r="F46" s="66">
        <v>9.89</v>
      </c>
      <c r="G46" s="19">
        <v>30</v>
      </c>
      <c r="H46" s="66">
        <f t="shared" si="3"/>
        <v>8.9</v>
      </c>
      <c r="J46" s="12"/>
      <c r="K46" s="12"/>
      <c r="L46" s="51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5">
      <c r="A47" s="29"/>
      <c r="B47" s="16" t="s">
        <v>66</v>
      </c>
      <c r="C47" s="17" t="s">
        <v>33</v>
      </c>
      <c r="D47" s="17">
        <v>0.17</v>
      </c>
      <c r="E47" s="27">
        <v>4.1500000000000004</v>
      </c>
      <c r="F47" s="66">
        <v>16.670000000000002</v>
      </c>
      <c r="G47" s="146">
        <v>4</v>
      </c>
      <c r="H47" s="70">
        <f t="shared" si="3"/>
        <v>276.72000000000003</v>
      </c>
      <c r="J47" s="12"/>
      <c r="K47" s="12"/>
      <c r="L47" s="51"/>
      <c r="M47" s="2"/>
      <c r="N47" s="2"/>
      <c r="O47" s="2"/>
      <c r="P47" s="2"/>
      <c r="Q47" s="2"/>
      <c r="R47" s="2"/>
      <c r="S47" s="2"/>
      <c r="T47" s="2"/>
      <c r="U47" s="2"/>
    </row>
    <row r="48" spans="1:21" ht="15.75" x14ac:dyDescent="0.25">
      <c r="A48" s="31">
        <v>2</v>
      </c>
      <c r="B48" s="16" t="s">
        <v>26</v>
      </c>
      <c r="C48" s="17" t="s">
        <v>104</v>
      </c>
      <c r="D48" s="17">
        <v>5.26</v>
      </c>
      <c r="E48" s="66">
        <v>0.66</v>
      </c>
      <c r="F48" s="66">
        <f>F60</f>
        <v>1805.8</v>
      </c>
      <c r="G48" s="98">
        <f>11</f>
        <v>11</v>
      </c>
      <c r="H48" s="66">
        <f t="shared" si="3"/>
        <v>13110.11</v>
      </c>
      <c r="I48" s="149"/>
      <c r="J48" s="12"/>
      <c r="K48" s="80"/>
      <c r="L48" s="54"/>
      <c r="M48" s="53"/>
      <c r="N48" s="2"/>
      <c r="O48" s="2"/>
      <c r="P48" s="2"/>
      <c r="Q48" s="2"/>
      <c r="R48" s="2"/>
      <c r="S48" s="2"/>
      <c r="T48" s="2"/>
      <c r="U48" s="2"/>
    </row>
    <row r="49" spans="1:21" ht="15.75" x14ac:dyDescent="0.25">
      <c r="A49" s="29"/>
      <c r="B49" s="20" t="s">
        <v>10</v>
      </c>
      <c r="C49" s="21" t="s">
        <v>105</v>
      </c>
      <c r="D49" s="21">
        <v>5.26</v>
      </c>
      <c r="E49" s="102">
        <v>0.66</v>
      </c>
      <c r="F49" s="67">
        <v>19.5</v>
      </c>
      <c r="G49" s="23">
        <f>11</f>
        <v>11</v>
      </c>
      <c r="H49" s="102">
        <f t="shared" si="0"/>
        <v>141.57</v>
      </c>
      <c r="I49" s="99"/>
      <c r="J49" s="15"/>
      <c r="K49" s="12"/>
      <c r="L49" s="15"/>
      <c r="M49" s="2"/>
      <c r="N49" s="2"/>
      <c r="O49" s="2"/>
      <c r="P49" s="2"/>
      <c r="Q49" s="2"/>
      <c r="R49" s="2"/>
      <c r="S49" s="2"/>
      <c r="T49" s="2"/>
      <c r="U49" s="2"/>
    </row>
    <row r="50" spans="1:21" ht="15.75" x14ac:dyDescent="0.25">
      <c r="A50" s="29"/>
      <c r="B50" s="20" t="s">
        <v>11</v>
      </c>
      <c r="C50" s="21" t="s">
        <v>105</v>
      </c>
      <c r="D50" s="21">
        <v>5.26</v>
      </c>
      <c r="E50" s="130">
        <v>0.66</v>
      </c>
      <c r="F50" s="67">
        <v>454.31</v>
      </c>
      <c r="G50" s="119">
        <f>11</f>
        <v>11</v>
      </c>
      <c r="H50" s="102">
        <f t="shared" si="0"/>
        <v>3298.29</v>
      </c>
      <c r="I50" s="99"/>
      <c r="J50" s="12"/>
      <c r="K50" s="12"/>
      <c r="L50" s="15"/>
      <c r="M50" s="2"/>
      <c r="N50" s="2"/>
      <c r="O50" s="2"/>
      <c r="P50" s="2"/>
      <c r="Q50" s="2"/>
      <c r="R50" s="2"/>
      <c r="S50" s="2"/>
      <c r="T50" s="2"/>
      <c r="U50" s="2"/>
    </row>
    <row r="51" spans="1:21" ht="15.75" x14ac:dyDescent="0.25">
      <c r="A51" s="29"/>
      <c r="B51" s="20" t="s">
        <v>12</v>
      </c>
      <c r="C51" s="21" t="s">
        <v>105</v>
      </c>
      <c r="D51" s="21">
        <v>5.26</v>
      </c>
      <c r="E51" s="130">
        <v>0.66</v>
      </c>
      <c r="F51" s="67">
        <v>7.32</v>
      </c>
      <c r="G51" s="119">
        <f>11</f>
        <v>11</v>
      </c>
      <c r="H51" s="102">
        <f t="shared" si="0"/>
        <v>53.14</v>
      </c>
      <c r="I51" s="99"/>
      <c r="J51" s="12"/>
      <c r="K51" s="12"/>
      <c r="L51" s="15"/>
      <c r="M51" s="2"/>
      <c r="N51" s="2"/>
      <c r="O51" s="2"/>
      <c r="P51" s="2"/>
      <c r="Q51" s="2"/>
      <c r="R51" s="2"/>
      <c r="S51" s="2"/>
      <c r="T51" s="2"/>
      <c r="U51" s="2"/>
    </row>
    <row r="52" spans="1:21" ht="15.75" x14ac:dyDescent="0.25">
      <c r="A52" s="29"/>
      <c r="B52" s="20" t="s">
        <v>13</v>
      </c>
      <c r="C52" s="21" t="s">
        <v>105</v>
      </c>
      <c r="D52" s="21">
        <v>5.26</v>
      </c>
      <c r="E52" s="130">
        <v>0.66</v>
      </c>
      <c r="F52" s="67">
        <v>589.46</v>
      </c>
      <c r="G52" s="119">
        <f>11</f>
        <v>11</v>
      </c>
      <c r="H52" s="102">
        <f t="shared" si="0"/>
        <v>4279.4799999999996</v>
      </c>
      <c r="K52" s="2"/>
      <c r="L52" s="15"/>
      <c r="M52" s="2"/>
      <c r="N52" s="2"/>
      <c r="O52" s="2"/>
      <c r="P52" s="2"/>
      <c r="Q52" s="2"/>
      <c r="R52" s="2"/>
      <c r="S52" s="2"/>
      <c r="T52" s="2"/>
      <c r="U52" s="2"/>
    </row>
    <row r="53" spans="1:21" ht="15.75" x14ac:dyDescent="0.25">
      <c r="A53" s="29"/>
      <c r="B53" s="20" t="s">
        <v>14</v>
      </c>
      <c r="C53" s="21" t="s">
        <v>105</v>
      </c>
      <c r="D53" s="21">
        <v>5.26</v>
      </c>
      <c r="E53" s="130">
        <v>0.66</v>
      </c>
      <c r="F53" s="67">
        <v>3.41</v>
      </c>
      <c r="G53" s="119">
        <f>11</f>
        <v>11</v>
      </c>
      <c r="H53" s="102">
        <f t="shared" si="0"/>
        <v>24.76</v>
      </c>
      <c r="K53" s="2"/>
      <c r="L53" s="15"/>
      <c r="M53" s="2"/>
      <c r="N53" s="2"/>
      <c r="O53" s="2"/>
      <c r="P53" s="2"/>
      <c r="Q53" s="2"/>
      <c r="R53" s="2"/>
      <c r="S53" s="2"/>
      <c r="T53" s="2"/>
      <c r="U53" s="2"/>
    </row>
    <row r="54" spans="1:21" ht="15.75" x14ac:dyDescent="0.25">
      <c r="A54" s="29"/>
      <c r="B54" s="20" t="s">
        <v>15</v>
      </c>
      <c r="C54" s="21" t="s">
        <v>105</v>
      </c>
      <c r="D54" s="21">
        <v>5.26</v>
      </c>
      <c r="E54" s="130">
        <v>0.66</v>
      </c>
      <c r="F54" s="67">
        <v>185.55</v>
      </c>
      <c r="G54" s="119">
        <f>11</f>
        <v>11</v>
      </c>
      <c r="H54" s="102">
        <f t="shared" si="0"/>
        <v>1347.09</v>
      </c>
      <c r="I54" s="99"/>
      <c r="J54" s="12"/>
      <c r="K54" s="12"/>
      <c r="L54" s="15"/>
      <c r="M54" s="2"/>
      <c r="N54" s="2"/>
      <c r="O54" s="2"/>
      <c r="P54" s="2"/>
      <c r="Q54" s="2"/>
      <c r="R54" s="2"/>
      <c r="S54" s="2"/>
      <c r="T54" s="2"/>
      <c r="U54" s="2"/>
    </row>
    <row r="55" spans="1:21" ht="15.75" x14ac:dyDescent="0.25">
      <c r="A55" s="29"/>
      <c r="B55" s="20" t="s">
        <v>16</v>
      </c>
      <c r="C55" s="21" t="s">
        <v>105</v>
      </c>
      <c r="D55" s="21">
        <v>5.26</v>
      </c>
      <c r="E55" s="130">
        <v>0.66</v>
      </c>
      <c r="F55" s="67">
        <v>15.76</v>
      </c>
      <c r="G55" s="119">
        <f>11</f>
        <v>11</v>
      </c>
      <c r="H55" s="102">
        <f t="shared" si="0"/>
        <v>114.42</v>
      </c>
      <c r="I55" s="99"/>
      <c r="J55" s="12"/>
      <c r="K55" s="12"/>
      <c r="L55" s="15"/>
      <c r="M55" s="2"/>
      <c r="N55" s="2"/>
      <c r="O55" s="2"/>
      <c r="P55" s="2"/>
      <c r="Q55" s="2"/>
      <c r="R55" s="2"/>
      <c r="S55" s="2"/>
      <c r="T55" s="2"/>
      <c r="U55" s="2"/>
    </row>
    <row r="56" spans="1:21" ht="15.75" x14ac:dyDescent="0.25">
      <c r="A56" s="29"/>
      <c r="B56" s="20" t="s">
        <v>17</v>
      </c>
      <c r="C56" s="21" t="s">
        <v>105</v>
      </c>
      <c r="D56" s="21">
        <v>5.26</v>
      </c>
      <c r="E56" s="130">
        <v>0.66</v>
      </c>
      <c r="F56" s="67">
        <v>28.87</v>
      </c>
      <c r="G56" s="119">
        <f>11</f>
        <v>11</v>
      </c>
      <c r="H56" s="102">
        <f t="shared" si="0"/>
        <v>209.6</v>
      </c>
      <c r="I56" s="99"/>
      <c r="J56" s="12"/>
      <c r="K56" s="12"/>
      <c r="L56" s="15"/>
      <c r="M56" s="2"/>
      <c r="N56" s="2"/>
      <c r="O56" s="2"/>
      <c r="P56" s="2"/>
      <c r="Q56" s="2"/>
      <c r="R56" s="2"/>
      <c r="S56" s="2"/>
      <c r="T56" s="2"/>
      <c r="U56" s="2"/>
    </row>
    <row r="57" spans="1:21" ht="15.75" x14ac:dyDescent="0.25">
      <c r="A57" s="29"/>
      <c r="B57" s="20" t="s">
        <v>18</v>
      </c>
      <c r="C57" s="21" t="s">
        <v>105</v>
      </c>
      <c r="D57" s="21">
        <v>5.26</v>
      </c>
      <c r="E57" s="130">
        <v>0.66</v>
      </c>
      <c r="F57" s="67">
        <v>73.84</v>
      </c>
      <c r="G57" s="119">
        <f>11</f>
        <v>11</v>
      </c>
      <c r="H57" s="102">
        <f t="shared" si="0"/>
        <v>536.08000000000004</v>
      </c>
      <c r="I57" s="99"/>
      <c r="J57" s="12"/>
      <c r="K57" s="12"/>
      <c r="L57" s="15"/>
      <c r="M57" s="2"/>
      <c r="N57" s="2"/>
      <c r="O57" s="2"/>
      <c r="P57" s="2"/>
      <c r="Q57" s="2"/>
      <c r="R57" s="2"/>
      <c r="S57" s="2"/>
      <c r="T57" s="2"/>
      <c r="U57" s="2"/>
    </row>
    <row r="58" spans="1:21" ht="15.75" x14ac:dyDescent="0.25">
      <c r="A58" s="29"/>
      <c r="B58" s="20" t="s">
        <v>19</v>
      </c>
      <c r="C58" s="21" t="s">
        <v>105</v>
      </c>
      <c r="D58" s="21">
        <v>5.26</v>
      </c>
      <c r="E58" s="130">
        <v>0.66</v>
      </c>
      <c r="F58" s="67">
        <v>279.8</v>
      </c>
      <c r="G58" s="119">
        <f>11</f>
        <v>11</v>
      </c>
      <c r="H58" s="102">
        <f t="shared" si="0"/>
        <v>2031.35</v>
      </c>
      <c r="I58" s="99"/>
      <c r="J58" s="12"/>
      <c r="K58" s="80"/>
      <c r="L58" s="15"/>
      <c r="M58" s="43"/>
      <c r="N58" s="2"/>
      <c r="O58" s="2"/>
      <c r="P58" s="2"/>
      <c r="Q58" s="2"/>
      <c r="R58" s="2"/>
      <c r="S58" s="2"/>
      <c r="T58" s="2"/>
      <c r="U58" s="2"/>
    </row>
    <row r="59" spans="1:21" ht="15.75" x14ac:dyDescent="0.25">
      <c r="A59" s="29"/>
      <c r="B59" s="20" t="s">
        <v>20</v>
      </c>
      <c r="C59" s="21" t="s">
        <v>105</v>
      </c>
      <c r="D59" s="21">
        <v>5.26</v>
      </c>
      <c r="E59" s="130">
        <v>0.66</v>
      </c>
      <c r="F59" s="67">
        <v>147.97999999999999</v>
      </c>
      <c r="G59" s="119">
        <f>11</f>
        <v>11</v>
      </c>
      <c r="H59" s="102">
        <f t="shared" si="0"/>
        <v>1074.33</v>
      </c>
      <c r="I59" s="99"/>
      <c r="J59" s="12"/>
      <c r="K59" s="12"/>
      <c r="L59" s="15"/>
      <c r="M59" s="2"/>
      <c r="N59" s="2"/>
      <c r="O59" s="2"/>
      <c r="P59" s="2"/>
      <c r="Q59" s="2"/>
      <c r="R59" s="2"/>
      <c r="S59" s="2"/>
      <c r="T59" s="2"/>
      <c r="U59" s="2"/>
    </row>
    <row r="60" spans="1:21" ht="15.75" x14ac:dyDescent="0.25">
      <c r="A60" s="29"/>
      <c r="B60" s="20" t="s">
        <v>6</v>
      </c>
      <c r="C60" s="21" t="s">
        <v>105</v>
      </c>
      <c r="D60" s="21"/>
      <c r="E60" s="102"/>
      <c r="F60" s="67">
        <f>SUM(F49:F59)</f>
        <v>1805.8</v>
      </c>
      <c r="G60" s="23"/>
      <c r="H60" s="102"/>
      <c r="K60" s="2"/>
      <c r="L60" s="15"/>
      <c r="M60" s="2"/>
      <c r="N60" s="2"/>
      <c r="O60" s="2"/>
      <c r="P60" s="2"/>
      <c r="Q60" s="2"/>
      <c r="R60" s="2"/>
      <c r="S60" s="2"/>
      <c r="T60" s="2"/>
      <c r="U60" s="2"/>
    </row>
    <row r="61" spans="1:21" ht="25.5" x14ac:dyDescent="0.25">
      <c r="A61" s="29"/>
      <c r="B61" s="16" t="s">
        <v>27</v>
      </c>
      <c r="C61" s="17" t="s">
        <v>104</v>
      </c>
      <c r="D61" s="18">
        <v>0.09</v>
      </c>
      <c r="E61" s="66">
        <f t="shared" si="1"/>
        <v>0.03</v>
      </c>
      <c r="F61" s="66">
        <v>1805.8</v>
      </c>
      <c r="G61" s="19">
        <f>11</f>
        <v>11</v>
      </c>
      <c r="H61" s="66">
        <f>ROUND((E61*F61*G61),2)</f>
        <v>595.91</v>
      </c>
      <c r="K61" s="2"/>
      <c r="L61" s="15"/>
      <c r="M61" s="2"/>
      <c r="N61" s="2"/>
      <c r="O61" s="2"/>
      <c r="P61" s="2"/>
      <c r="Q61" s="2"/>
      <c r="R61" s="2"/>
      <c r="S61" s="2"/>
      <c r="T61" s="2"/>
      <c r="U61" s="2"/>
    </row>
    <row r="62" spans="1:21" ht="25.5" x14ac:dyDescent="0.25">
      <c r="A62" s="29"/>
      <c r="B62" s="16" t="s">
        <v>28</v>
      </c>
      <c r="C62" s="17" t="s">
        <v>104</v>
      </c>
      <c r="D62" s="18">
        <v>0.09</v>
      </c>
      <c r="E62" s="66">
        <f t="shared" si="1"/>
        <v>0.03</v>
      </c>
      <c r="F62" s="66">
        <v>402.39</v>
      </c>
      <c r="G62" s="19">
        <f>8</f>
        <v>8</v>
      </c>
      <c r="H62" s="66">
        <f>ROUND((E62*F62*G62),2)</f>
        <v>96.57</v>
      </c>
      <c r="I62" s="99"/>
      <c r="J62" s="12"/>
      <c r="K62" s="12"/>
      <c r="L62" s="15"/>
      <c r="M62" s="2"/>
      <c r="N62" s="2"/>
      <c r="O62" s="2"/>
      <c r="P62" s="2"/>
      <c r="Q62" s="2"/>
      <c r="R62" s="2"/>
      <c r="S62" s="2"/>
      <c r="T62" s="2"/>
      <c r="U62" s="2"/>
    </row>
    <row r="63" spans="1:21" ht="25.5" x14ac:dyDescent="0.25">
      <c r="A63" s="29">
        <v>3</v>
      </c>
      <c r="B63" s="16" t="s">
        <v>101</v>
      </c>
      <c r="C63" s="17" t="s">
        <v>104</v>
      </c>
      <c r="D63" s="17">
        <v>4.4400000000000004</v>
      </c>
      <c r="E63" s="66">
        <v>0.54</v>
      </c>
      <c r="F63" s="66">
        <v>769.49</v>
      </c>
      <c r="G63" s="19">
        <f>11</f>
        <v>11</v>
      </c>
      <c r="H63" s="66">
        <f>ROUND((E63*F63*G63),2)</f>
        <v>4570.7700000000004</v>
      </c>
      <c r="I63" s="149"/>
      <c r="J63" s="12"/>
      <c r="K63" s="12"/>
      <c r="L63" s="15"/>
      <c r="M63" s="2"/>
      <c r="N63" s="2"/>
      <c r="O63" s="2"/>
      <c r="P63" s="2"/>
      <c r="Q63" s="2"/>
      <c r="R63" s="2"/>
      <c r="S63" s="2"/>
      <c r="T63" s="2"/>
      <c r="U63" s="2"/>
    </row>
    <row r="64" spans="1:21" ht="15.75" x14ac:dyDescent="0.25">
      <c r="A64" s="29"/>
      <c r="B64" s="20" t="s">
        <v>10</v>
      </c>
      <c r="C64" s="21" t="s">
        <v>105</v>
      </c>
      <c r="D64" s="21">
        <v>4.4400000000000004</v>
      </c>
      <c r="E64" s="102">
        <v>0.54</v>
      </c>
      <c r="F64" s="67">
        <v>0.23</v>
      </c>
      <c r="G64" s="23">
        <f>11</f>
        <v>11</v>
      </c>
      <c r="H64" s="102">
        <f t="shared" si="0"/>
        <v>1.37</v>
      </c>
      <c r="J64" s="1"/>
      <c r="K64" s="12"/>
      <c r="L64" s="15"/>
      <c r="M64" s="2"/>
      <c r="N64" s="2"/>
      <c r="O64" s="2"/>
      <c r="P64" s="2"/>
      <c r="Q64" s="2"/>
      <c r="R64" s="2"/>
      <c r="S64" s="2"/>
      <c r="T64" s="2"/>
      <c r="U64" s="2"/>
    </row>
    <row r="65" spans="1:21" ht="15.75" x14ac:dyDescent="0.25">
      <c r="A65" s="29"/>
      <c r="B65" s="20" t="s">
        <v>11</v>
      </c>
      <c r="C65" s="21" t="s">
        <v>105</v>
      </c>
      <c r="D65" s="21">
        <v>4.4400000000000004</v>
      </c>
      <c r="E65" s="130">
        <v>0.54</v>
      </c>
      <c r="F65" s="67">
        <v>171.37</v>
      </c>
      <c r="G65" s="119">
        <f>11</f>
        <v>11</v>
      </c>
      <c r="H65" s="102">
        <f t="shared" si="0"/>
        <v>1017.94</v>
      </c>
      <c r="J65" s="1"/>
      <c r="K65" s="12"/>
      <c r="L65" s="15"/>
      <c r="M65" s="2"/>
      <c r="N65" s="2"/>
      <c r="O65" s="2"/>
      <c r="P65" s="2"/>
      <c r="Q65" s="2"/>
      <c r="R65" s="2"/>
      <c r="S65" s="2"/>
      <c r="T65" s="2"/>
      <c r="U65" s="2"/>
    </row>
    <row r="66" spans="1:21" ht="15.75" x14ac:dyDescent="0.25">
      <c r="A66" s="29"/>
      <c r="B66" s="20" t="s">
        <v>12</v>
      </c>
      <c r="C66" s="21" t="s">
        <v>105</v>
      </c>
      <c r="D66" s="21">
        <v>4.4400000000000004</v>
      </c>
      <c r="E66" s="130">
        <v>0.54</v>
      </c>
      <c r="F66" s="67">
        <v>16.91</v>
      </c>
      <c r="G66" s="119">
        <f>11</f>
        <v>11</v>
      </c>
      <c r="H66" s="102">
        <f t="shared" si="0"/>
        <v>100.45</v>
      </c>
      <c r="J66" s="1"/>
      <c r="K66" s="12"/>
      <c r="L66" s="15"/>
      <c r="M66" s="2"/>
      <c r="N66" s="2"/>
      <c r="O66" s="2"/>
      <c r="P66" s="2"/>
      <c r="Q66" s="2"/>
      <c r="R66" s="2"/>
      <c r="S66" s="2"/>
      <c r="T66" s="2"/>
      <c r="U66" s="2"/>
    </row>
    <row r="67" spans="1:21" ht="15.75" x14ac:dyDescent="0.25">
      <c r="A67" s="29"/>
      <c r="B67" s="20" t="s">
        <v>13</v>
      </c>
      <c r="C67" s="21" t="s">
        <v>105</v>
      </c>
      <c r="D67" s="21">
        <v>4.4400000000000004</v>
      </c>
      <c r="E67" s="130">
        <v>0.54</v>
      </c>
      <c r="F67" s="67">
        <v>222.11</v>
      </c>
      <c r="G67" s="119">
        <f>11</f>
        <v>11</v>
      </c>
      <c r="H67" s="102">
        <f t="shared" si="0"/>
        <v>1319.33</v>
      </c>
      <c r="I67" s="99"/>
      <c r="J67" s="12"/>
      <c r="K67" s="12"/>
      <c r="L67" s="15"/>
      <c r="M67" s="2"/>
      <c r="N67" s="2"/>
      <c r="O67" s="2"/>
      <c r="P67" s="2"/>
      <c r="Q67" s="2"/>
      <c r="R67" s="2"/>
      <c r="S67" s="2"/>
      <c r="T67" s="2"/>
      <c r="U67" s="2"/>
    </row>
    <row r="68" spans="1:21" ht="15.75" x14ac:dyDescent="0.25">
      <c r="A68" s="29"/>
      <c r="B68" s="20" t="s">
        <v>14</v>
      </c>
      <c r="C68" s="21" t="s">
        <v>105</v>
      </c>
      <c r="D68" s="21">
        <v>4.4400000000000004</v>
      </c>
      <c r="E68" s="130">
        <v>0.54</v>
      </c>
      <c r="F68" s="67">
        <v>0</v>
      </c>
      <c r="G68" s="119">
        <f>11</f>
        <v>11</v>
      </c>
      <c r="H68" s="102">
        <f t="shared" si="0"/>
        <v>0</v>
      </c>
      <c r="K68" s="2"/>
      <c r="L68" s="15"/>
      <c r="M68" s="2"/>
      <c r="N68" s="2"/>
      <c r="O68" s="2"/>
      <c r="P68" s="2"/>
      <c r="Q68" s="2"/>
      <c r="R68" s="2"/>
      <c r="S68" s="2"/>
      <c r="T68" s="2"/>
      <c r="U68" s="2"/>
    </row>
    <row r="69" spans="1:21" ht="15.75" x14ac:dyDescent="0.25">
      <c r="A69" s="29"/>
      <c r="B69" s="20" t="s">
        <v>15</v>
      </c>
      <c r="C69" s="21" t="s">
        <v>105</v>
      </c>
      <c r="D69" s="21">
        <v>4.4400000000000004</v>
      </c>
      <c r="E69" s="130">
        <v>0.54</v>
      </c>
      <c r="F69" s="67">
        <v>248.13</v>
      </c>
      <c r="G69" s="119">
        <f>11</f>
        <v>11</v>
      </c>
      <c r="H69" s="102">
        <f t="shared" si="0"/>
        <v>1473.89</v>
      </c>
      <c r="K69" s="2"/>
      <c r="L69" s="15"/>
      <c r="M69" s="2"/>
      <c r="N69" s="2"/>
      <c r="O69" s="2"/>
      <c r="P69" s="2"/>
      <c r="Q69" s="2"/>
      <c r="R69" s="2"/>
      <c r="S69" s="2"/>
      <c r="T69" s="2"/>
      <c r="U69" s="2"/>
    </row>
    <row r="70" spans="1:21" ht="15.75" x14ac:dyDescent="0.25">
      <c r="A70" s="29"/>
      <c r="B70" s="20" t="s">
        <v>16</v>
      </c>
      <c r="C70" s="21" t="s">
        <v>105</v>
      </c>
      <c r="D70" s="21">
        <v>4.4400000000000004</v>
      </c>
      <c r="E70" s="130">
        <v>0.54</v>
      </c>
      <c r="F70" s="67">
        <v>0</v>
      </c>
      <c r="G70" s="119">
        <f>11</f>
        <v>11</v>
      </c>
      <c r="H70" s="102">
        <f t="shared" si="0"/>
        <v>0</v>
      </c>
      <c r="I70" s="99"/>
      <c r="J70" s="12"/>
      <c r="K70" s="12"/>
      <c r="L70" s="15"/>
      <c r="M70" s="2"/>
      <c r="N70" s="2"/>
      <c r="O70" s="2"/>
      <c r="P70" s="2"/>
      <c r="Q70" s="2"/>
      <c r="R70" s="2"/>
      <c r="S70" s="2"/>
      <c r="T70" s="2"/>
      <c r="U70" s="2"/>
    </row>
    <row r="71" spans="1:21" ht="15.75" x14ac:dyDescent="0.25">
      <c r="A71" s="29"/>
      <c r="B71" s="20" t="s">
        <v>17</v>
      </c>
      <c r="C71" s="21" t="s">
        <v>105</v>
      </c>
      <c r="D71" s="21">
        <v>4.4400000000000004</v>
      </c>
      <c r="E71" s="130">
        <v>0.54</v>
      </c>
      <c r="F71" s="67">
        <v>0</v>
      </c>
      <c r="G71" s="119">
        <f>11</f>
        <v>11</v>
      </c>
      <c r="H71" s="102">
        <f t="shared" si="0"/>
        <v>0</v>
      </c>
      <c r="I71" s="99"/>
      <c r="J71" s="12"/>
      <c r="K71" s="12"/>
      <c r="L71" s="15"/>
      <c r="M71" s="2"/>
      <c r="N71" s="2"/>
      <c r="O71" s="2"/>
      <c r="P71" s="2"/>
      <c r="Q71" s="2"/>
      <c r="R71" s="2"/>
      <c r="S71" s="2"/>
      <c r="T71" s="2"/>
      <c r="U71" s="2"/>
    </row>
    <row r="72" spans="1:21" ht="15.75" x14ac:dyDescent="0.25">
      <c r="A72" s="29"/>
      <c r="B72" s="20" t="s">
        <v>18</v>
      </c>
      <c r="C72" s="21" t="s">
        <v>105</v>
      </c>
      <c r="D72" s="21">
        <v>4.4400000000000004</v>
      </c>
      <c r="E72" s="130">
        <v>0.54</v>
      </c>
      <c r="F72" s="67">
        <v>25.38</v>
      </c>
      <c r="G72" s="119">
        <f>11</f>
        <v>11</v>
      </c>
      <c r="H72" s="102">
        <f t="shared" si="0"/>
        <v>150.76</v>
      </c>
      <c r="K72" s="2"/>
      <c r="L72" s="15"/>
      <c r="M72" s="2"/>
      <c r="N72" s="2"/>
      <c r="O72" s="2"/>
      <c r="P72" s="2"/>
      <c r="Q72" s="2"/>
      <c r="R72" s="2"/>
      <c r="S72" s="2"/>
      <c r="T72" s="2"/>
      <c r="U72" s="2"/>
    </row>
    <row r="73" spans="1:21" ht="15.75" x14ac:dyDescent="0.25">
      <c r="A73" s="29"/>
      <c r="B73" s="20" t="s">
        <v>19</v>
      </c>
      <c r="C73" s="21" t="s">
        <v>105</v>
      </c>
      <c r="D73" s="21">
        <v>4.4400000000000004</v>
      </c>
      <c r="E73" s="130">
        <v>0.54</v>
      </c>
      <c r="F73" s="67">
        <v>85.36</v>
      </c>
      <c r="G73" s="119">
        <f>11</f>
        <v>11</v>
      </c>
      <c r="H73" s="102">
        <f t="shared" si="0"/>
        <v>507.04</v>
      </c>
      <c r="K73" s="2"/>
      <c r="L73" s="15"/>
      <c r="M73" s="2"/>
      <c r="N73" s="2"/>
      <c r="O73" s="2"/>
      <c r="P73" s="2"/>
      <c r="Q73" s="2"/>
      <c r="R73" s="2"/>
      <c r="S73" s="2"/>
      <c r="T73" s="2"/>
      <c r="U73" s="2"/>
    </row>
    <row r="74" spans="1:21" ht="15.75" x14ac:dyDescent="0.25">
      <c r="A74" s="29"/>
      <c r="B74" s="20" t="s">
        <v>20</v>
      </c>
      <c r="C74" s="21" t="s">
        <v>105</v>
      </c>
      <c r="D74" s="21">
        <v>4.4400000000000004</v>
      </c>
      <c r="E74" s="130">
        <v>0.54</v>
      </c>
      <c r="F74" s="67">
        <v>0</v>
      </c>
      <c r="G74" s="119">
        <f>11</f>
        <v>11</v>
      </c>
      <c r="H74" s="102">
        <f t="shared" si="0"/>
        <v>0</v>
      </c>
      <c r="I74" s="99"/>
      <c r="J74" s="12"/>
      <c r="K74" s="12"/>
      <c r="L74" s="15"/>
      <c r="M74" s="2"/>
      <c r="N74" s="2"/>
      <c r="O74" s="2"/>
      <c r="P74" s="2"/>
      <c r="Q74" s="2"/>
      <c r="R74" s="2"/>
      <c r="S74" s="2"/>
      <c r="T74" s="2"/>
      <c r="U74" s="2"/>
    </row>
    <row r="75" spans="1:21" ht="15.75" x14ac:dyDescent="0.25">
      <c r="A75" s="29"/>
      <c r="B75" s="20" t="s">
        <v>6</v>
      </c>
      <c r="C75" s="21" t="s">
        <v>105</v>
      </c>
      <c r="D75" s="21"/>
      <c r="E75" s="102"/>
      <c r="F75" s="67">
        <f>SUM(F64:F74)</f>
        <v>769.49</v>
      </c>
      <c r="G75" s="23"/>
      <c r="H75" s="102"/>
      <c r="I75" s="99"/>
      <c r="J75" s="12"/>
      <c r="K75" s="12"/>
      <c r="L75" s="15"/>
    </row>
    <row r="76" spans="1:21" ht="25.5" x14ac:dyDescent="0.25">
      <c r="A76" s="29"/>
      <c r="B76" s="16" t="s">
        <v>29</v>
      </c>
      <c r="C76" s="17" t="s">
        <v>104</v>
      </c>
      <c r="D76" s="18">
        <v>0.09</v>
      </c>
      <c r="E76" s="66">
        <f t="shared" si="1"/>
        <v>0.03</v>
      </c>
      <c r="F76" s="66">
        <v>769.49</v>
      </c>
      <c r="G76" s="19">
        <f>11</f>
        <v>11</v>
      </c>
      <c r="H76" s="66">
        <f>ROUND((E76*F76*G76),2)</f>
        <v>253.93</v>
      </c>
      <c r="J76" s="1"/>
      <c r="K76" s="12"/>
      <c r="L76" s="15"/>
    </row>
    <row r="77" spans="1:21" ht="25.5" x14ac:dyDescent="0.25">
      <c r="A77" s="29"/>
      <c r="B77" s="16" t="s">
        <v>28</v>
      </c>
      <c r="C77" s="17" t="s">
        <v>104</v>
      </c>
      <c r="D77" s="18">
        <v>0.09</v>
      </c>
      <c r="E77" s="66">
        <f t="shared" si="1"/>
        <v>0.03</v>
      </c>
      <c r="F77" s="66">
        <v>18.48</v>
      </c>
      <c r="G77" s="146">
        <v>8</v>
      </c>
      <c r="H77" s="70">
        <f>ROUND((E77*F77*G77),2)</f>
        <v>4.4400000000000004</v>
      </c>
      <c r="J77" s="1"/>
      <c r="K77" s="12"/>
      <c r="L77" s="15"/>
    </row>
    <row r="78" spans="1:21" ht="25.5" x14ac:dyDescent="0.25">
      <c r="A78" s="29">
        <v>4</v>
      </c>
      <c r="B78" s="16" t="s">
        <v>30</v>
      </c>
      <c r="C78" s="17" t="s">
        <v>104</v>
      </c>
      <c r="D78" s="17">
        <v>3.51</v>
      </c>
      <c r="E78" s="66">
        <v>0.43</v>
      </c>
      <c r="F78" s="66">
        <v>997.27</v>
      </c>
      <c r="G78" s="19">
        <f>11</f>
        <v>11</v>
      </c>
      <c r="H78" s="66">
        <f>ROUND((E78*F78*G78),2)</f>
        <v>4717.09</v>
      </c>
      <c r="I78" s="149"/>
      <c r="J78" s="12"/>
      <c r="K78" s="12"/>
      <c r="L78" s="15"/>
    </row>
    <row r="79" spans="1:21" ht="15.75" x14ac:dyDescent="0.25">
      <c r="A79" s="29"/>
      <c r="B79" s="20" t="s">
        <v>10</v>
      </c>
      <c r="C79" s="21" t="s">
        <v>105</v>
      </c>
      <c r="D79" s="21">
        <v>3.51</v>
      </c>
      <c r="E79" s="102">
        <v>0.43</v>
      </c>
      <c r="F79" s="67">
        <v>0</v>
      </c>
      <c r="G79" s="23">
        <f>11</f>
        <v>11</v>
      </c>
      <c r="H79" s="102">
        <f t="shared" si="0"/>
        <v>0</v>
      </c>
      <c r="I79" s="99"/>
      <c r="J79" s="12"/>
      <c r="K79" s="12"/>
      <c r="L79" s="15"/>
    </row>
    <row r="80" spans="1:21" ht="15.75" x14ac:dyDescent="0.25">
      <c r="A80" s="29"/>
      <c r="B80" s="20" t="s">
        <v>11</v>
      </c>
      <c r="C80" s="21" t="s">
        <v>105</v>
      </c>
      <c r="D80" s="21">
        <v>3.51</v>
      </c>
      <c r="E80" s="130">
        <v>0.43</v>
      </c>
      <c r="F80" s="67">
        <v>102.39</v>
      </c>
      <c r="G80" s="119">
        <f>11</f>
        <v>11</v>
      </c>
      <c r="H80" s="102">
        <f t="shared" si="0"/>
        <v>484.3</v>
      </c>
      <c r="I80" s="99"/>
      <c r="J80" s="12"/>
      <c r="K80" s="12"/>
      <c r="L80" s="15"/>
    </row>
    <row r="81" spans="1:12" ht="15.75" x14ac:dyDescent="0.25">
      <c r="A81" s="29"/>
      <c r="B81" s="20" t="s">
        <v>12</v>
      </c>
      <c r="C81" s="21" t="s">
        <v>105</v>
      </c>
      <c r="D81" s="21">
        <v>3.51</v>
      </c>
      <c r="E81" s="130">
        <v>0.43</v>
      </c>
      <c r="F81" s="67">
        <v>4</v>
      </c>
      <c r="G81" s="119">
        <f>11</f>
        <v>11</v>
      </c>
      <c r="H81" s="102">
        <f t="shared" si="0"/>
        <v>18.920000000000002</v>
      </c>
      <c r="I81" s="99"/>
      <c r="J81" s="12"/>
      <c r="K81" s="12"/>
      <c r="L81" s="15"/>
    </row>
    <row r="82" spans="1:12" ht="15.75" x14ac:dyDescent="0.25">
      <c r="A82" s="29"/>
      <c r="B82" s="20" t="s">
        <v>13</v>
      </c>
      <c r="C82" s="21" t="s">
        <v>105</v>
      </c>
      <c r="D82" s="21">
        <v>3.51</v>
      </c>
      <c r="E82" s="130">
        <v>0.43</v>
      </c>
      <c r="F82" s="67">
        <v>93.1</v>
      </c>
      <c r="G82" s="119">
        <f>11</f>
        <v>11</v>
      </c>
      <c r="H82" s="102">
        <f t="shared" si="0"/>
        <v>440.36</v>
      </c>
      <c r="I82" s="99"/>
      <c r="J82" s="12"/>
      <c r="K82" s="12"/>
      <c r="L82" s="15"/>
    </row>
    <row r="83" spans="1:12" ht="15.75" x14ac:dyDescent="0.25">
      <c r="A83" s="29"/>
      <c r="B83" s="20" t="s">
        <v>14</v>
      </c>
      <c r="C83" s="21" t="s">
        <v>105</v>
      </c>
      <c r="D83" s="21">
        <v>3.51</v>
      </c>
      <c r="E83" s="130">
        <v>0.43</v>
      </c>
      <c r="F83" s="67">
        <v>0</v>
      </c>
      <c r="G83" s="119">
        <f>11</f>
        <v>11</v>
      </c>
      <c r="H83" s="102">
        <f t="shared" si="0"/>
        <v>0</v>
      </c>
      <c r="I83" s="99"/>
      <c r="J83" s="12"/>
      <c r="K83" s="12"/>
    </row>
    <row r="84" spans="1:12" ht="15.75" x14ac:dyDescent="0.25">
      <c r="A84" s="29"/>
      <c r="B84" s="20" t="s">
        <v>15</v>
      </c>
      <c r="C84" s="21" t="s">
        <v>105</v>
      </c>
      <c r="D84" s="21">
        <v>3.51</v>
      </c>
      <c r="E84" s="130">
        <v>0.43</v>
      </c>
      <c r="F84" s="67">
        <v>362.04</v>
      </c>
      <c r="G84" s="119">
        <f>11</f>
        <v>11</v>
      </c>
      <c r="H84" s="102">
        <f t="shared" si="0"/>
        <v>1712.45</v>
      </c>
    </row>
    <row r="85" spans="1:12" ht="15.75" x14ac:dyDescent="0.25">
      <c r="A85" s="29"/>
      <c r="B85" s="20" t="s">
        <v>16</v>
      </c>
      <c r="C85" s="21" t="s">
        <v>105</v>
      </c>
      <c r="D85" s="21">
        <v>3.51</v>
      </c>
      <c r="E85" s="130">
        <v>0.43</v>
      </c>
      <c r="F85" s="67">
        <v>0</v>
      </c>
      <c r="G85" s="119">
        <f>11</f>
        <v>11</v>
      </c>
      <c r="H85" s="102">
        <f t="shared" si="0"/>
        <v>0</v>
      </c>
    </row>
    <row r="86" spans="1:12" ht="15.75" x14ac:dyDescent="0.25">
      <c r="A86" s="29"/>
      <c r="B86" s="20" t="s">
        <v>17</v>
      </c>
      <c r="C86" s="21" t="s">
        <v>105</v>
      </c>
      <c r="D86" s="21">
        <v>3.51</v>
      </c>
      <c r="E86" s="130">
        <v>0.43</v>
      </c>
      <c r="F86" s="67">
        <v>0</v>
      </c>
      <c r="G86" s="119">
        <f>11</f>
        <v>11</v>
      </c>
      <c r="H86" s="102">
        <f t="shared" si="0"/>
        <v>0</v>
      </c>
    </row>
    <row r="87" spans="1:12" ht="15.75" x14ac:dyDescent="0.25">
      <c r="A87" s="29"/>
      <c r="B87" s="20" t="s">
        <v>18</v>
      </c>
      <c r="C87" s="21" t="s">
        <v>105</v>
      </c>
      <c r="D87" s="21">
        <v>3.51</v>
      </c>
      <c r="E87" s="130">
        <v>0.43</v>
      </c>
      <c r="F87" s="67">
        <v>51.09</v>
      </c>
      <c r="G87" s="119">
        <f>11</f>
        <v>11</v>
      </c>
      <c r="H87" s="102">
        <f t="shared" si="0"/>
        <v>241.66</v>
      </c>
    </row>
    <row r="88" spans="1:12" ht="15.75" x14ac:dyDescent="0.25">
      <c r="A88" s="29"/>
      <c r="B88" s="20" t="s">
        <v>19</v>
      </c>
      <c r="C88" s="21" t="s">
        <v>105</v>
      </c>
      <c r="D88" s="21">
        <v>3.51</v>
      </c>
      <c r="E88" s="130">
        <v>0.43</v>
      </c>
      <c r="F88" s="67">
        <v>384.65</v>
      </c>
      <c r="G88" s="119">
        <f>11</f>
        <v>11</v>
      </c>
      <c r="H88" s="102">
        <f t="shared" si="0"/>
        <v>1819.39</v>
      </c>
    </row>
    <row r="89" spans="1:12" ht="15.75" x14ac:dyDescent="0.25">
      <c r="A89" s="29"/>
      <c r="B89" s="20" t="s">
        <v>20</v>
      </c>
      <c r="C89" s="21" t="s">
        <v>105</v>
      </c>
      <c r="D89" s="21">
        <v>3.51</v>
      </c>
      <c r="E89" s="130">
        <v>0.43</v>
      </c>
      <c r="F89" s="67">
        <v>0</v>
      </c>
      <c r="G89" s="119">
        <f>11</f>
        <v>11</v>
      </c>
      <c r="H89" s="102">
        <f t="shared" si="0"/>
        <v>0</v>
      </c>
    </row>
    <row r="90" spans="1:12" ht="15.75" x14ac:dyDescent="0.25">
      <c r="A90" s="29"/>
      <c r="B90" s="20" t="s">
        <v>6</v>
      </c>
      <c r="C90" s="21" t="s">
        <v>105</v>
      </c>
      <c r="D90" s="21"/>
      <c r="E90" s="102"/>
      <c r="F90" s="67">
        <f>SUM(F79:F89)</f>
        <v>997.27</v>
      </c>
      <c r="G90" s="23"/>
      <c r="H90" s="102"/>
    </row>
    <row r="91" spans="1:12" ht="25.5" x14ac:dyDescent="0.25">
      <c r="A91" s="29"/>
      <c r="B91" s="16" t="s">
        <v>31</v>
      </c>
      <c r="C91" s="17" t="s">
        <v>104</v>
      </c>
      <c r="D91" s="18">
        <v>0.09</v>
      </c>
      <c r="E91" s="66">
        <f t="shared" si="1"/>
        <v>0.03</v>
      </c>
      <c r="F91" s="66">
        <v>997.27</v>
      </c>
      <c r="G91" s="19">
        <f>11</f>
        <v>11</v>
      </c>
      <c r="H91" s="66">
        <f>ROUND((E91*F91*G91),2)</f>
        <v>329.1</v>
      </c>
    </row>
    <row r="92" spans="1:12" ht="25.5" x14ac:dyDescent="0.25">
      <c r="A92" s="29"/>
      <c r="B92" s="16" t="s">
        <v>28</v>
      </c>
      <c r="C92" s="17" t="s">
        <v>104</v>
      </c>
      <c r="D92" s="18">
        <v>0.09</v>
      </c>
      <c r="E92" s="66">
        <f t="shared" si="1"/>
        <v>0.03</v>
      </c>
      <c r="F92" s="70">
        <v>4.92</v>
      </c>
      <c r="G92" s="98">
        <v>8</v>
      </c>
      <c r="H92" s="70">
        <f>ROUND((E92*F92*G92),2)</f>
        <v>1.18</v>
      </c>
    </row>
    <row r="93" spans="1:12" ht="25.5" x14ac:dyDescent="0.25">
      <c r="A93" s="29">
        <v>5</v>
      </c>
      <c r="B93" s="16" t="s">
        <v>32</v>
      </c>
      <c r="C93" s="17" t="s">
        <v>33</v>
      </c>
      <c r="D93" s="18">
        <v>5.26</v>
      </c>
      <c r="E93" s="66">
        <v>0.66</v>
      </c>
      <c r="F93" s="70">
        <v>17.03</v>
      </c>
      <c r="G93" s="98">
        <f>11</f>
        <v>11</v>
      </c>
      <c r="H93" s="66">
        <f>ROUND((E93*F93*G93),2)</f>
        <v>123.64</v>
      </c>
      <c r="I93" s="154"/>
    </row>
    <row r="94" spans="1:12" ht="38.25" x14ac:dyDescent="0.25">
      <c r="A94" s="29"/>
      <c r="B94" s="16" t="s">
        <v>34</v>
      </c>
      <c r="C94" s="17" t="s">
        <v>33</v>
      </c>
      <c r="D94" s="18">
        <v>0.09</v>
      </c>
      <c r="E94" s="66">
        <f t="shared" ref="E94:E157" si="4">+ROUND(D94/$D$22,2)</f>
        <v>0.03</v>
      </c>
      <c r="F94" s="70">
        <v>17.03</v>
      </c>
      <c r="G94" s="98">
        <f>11</f>
        <v>11</v>
      </c>
      <c r="H94" s="66">
        <f>ROUND((E94*F94*G94),2)</f>
        <v>5.62</v>
      </c>
    </row>
    <row r="95" spans="1:12" ht="25.5" x14ac:dyDescent="0.25">
      <c r="A95" s="29">
        <v>6</v>
      </c>
      <c r="B95" s="16" t="s">
        <v>35</v>
      </c>
      <c r="C95" s="17" t="s">
        <v>33</v>
      </c>
      <c r="D95" s="18">
        <v>4.17</v>
      </c>
      <c r="E95" s="66">
        <v>0.51</v>
      </c>
      <c r="F95" s="70">
        <v>0</v>
      </c>
      <c r="G95" s="98">
        <f>11</f>
        <v>11</v>
      </c>
      <c r="H95" s="66">
        <f t="shared" ref="H95:H155" si="5">ROUND((E95*F95*G95),2)</f>
        <v>0</v>
      </c>
    </row>
    <row r="96" spans="1:12" ht="38.25" x14ac:dyDescent="0.25">
      <c r="A96" s="29"/>
      <c r="B96" s="16" t="s">
        <v>36</v>
      </c>
      <c r="C96" s="17" t="s">
        <v>33</v>
      </c>
      <c r="D96" s="18">
        <v>0.09</v>
      </c>
      <c r="E96" s="66">
        <f t="shared" si="4"/>
        <v>0.03</v>
      </c>
      <c r="F96" s="70">
        <v>0</v>
      </c>
      <c r="G96" s="98">
        <f>11</f>
        <v>11</v>
      </c>
      <c r="H96" s="66">
        <f t="shared" si="5"/>
        <v>0</v>
      </c>
    </row>
    <row r="97" spans="1:13" ht="15.75" x14ac:dyDescent="0.25">
      <c r="A97" s="31">
        <v>7</v>
      </c>
      <c r="B97" s="24" t="s">
        <v>37</v>
      </c>
      <c r="C97" s="17" t="s">
        <v>104</v>
      </c>
      <c r="D97" s="18">
        <v>7.02</v>
      </c>
      <c r="E97" s="66">
        <v>1.08</v>
      </c>
      <c r="F97" s="66">
        <v>129.82</v>
      </c>
      <c r="G97" s="98">
        <f>11</f>
        <v>11</v>
      </c>
      <c r="H97" s="66">
        <f>ROUND((E97*F97*G97),2)</f>
        <v>1542.26</v>
      </c>
    </row>
    <row r="98" spans="1:13" ht="15.75" x14ac:dyDescent="0.25">
      <c r="A98" s="29"/>
      <c r="B98" s="20" t="s">
        <v>10</v>
      </c>
      <c r="C98" s="21" t="s">
        <v>105</v>
      </c>
      <c r="D98" s="22">
        <v>7.02</v>
      </c>
      <c r="E98" s="102">
        <v>1.08</v>
      </c>
      <c r="F98" s="67">
        <v>9.94</v>
      </c>
      <c r="G98" s="23">
        <f>11</f>
        <v>11</v>
      </c>
      <c r="H98" s="102">
        <f t="shared" si="5"/>
        <v>118.09</v>
      </c>
    </row>
    <row r="99" spans="1:13" ht="15.75" x14ac:dyDescent="0.25">
      <c r="A99" s="29"/>
      <c r="B99" s="20" t="s">
        <v>11</v>
      </c>
      <c r="C99" s="21" t="s">
        <v>105</v>
      </c>
      <c r="D99" s="22">
        <v>7.02</v>
      </c>
      <c r="E99" s="130">
        <v>1.08</v>
      </c>
      <c r="F99" s="67">
        <v>18.62</v>
      </c>
      <c r="G99" s="119">
        <f>11</f>
        <v>11</v>
      </c>
      <c r="H99" s="102">
        <f t="shared" si="5"/>
        <v>221.21</v>
      </c>
    </row>
    <row r="100" spans="1:13" ht="15.75" x14ac:dyDescent="0.25">
      <c r="A100" s="29"/>
      <c r="B100" s="20" t="s">
        <v>12</v>
      </c>
      <c r="C100" s="21" t="s">
        <v>105</v>
      </c>
      <c r="D100" s="22">
        <v>7.02</v>
      </c>
      <c r="E100" s="130">
        <v>1.08</v>
      </c>
      <c r="F100" s="67">
        <v>6.29</v>
      </c>
      <c r="G100" s="119">
        <f>11</f>
        <v>11</v>
      </c>
      <c r="H100" s="102">
        <f t="shared" si="5"/>
        <v>74.73</v>
      </c>
    </row>
    <row r="101" spans="1:13" ht="15.75" x14ac:dyDescent="0.25">
      <c r="A101" s="29"/>
      <c r="B101" s="20" t="s">
        <v>13</v>
      </c>
      <c r="C101" s="21" t="s">
        <v>105</v>
      </c>
      <c r="D101" s="22">
        <v>7.02</v>
      </c>
      <c r="E101" s="130">
        <v>1.08</v>
      </c>
      <c r="F101" s="67">
        <v>27.09</v>
      </c>
      <c r="G101" s="119">
        <f>11</f>
        <v>11</v>
      </c>
      <c r="H101" s="102">
        <f t="shared" si="5"/>
        <v>321.83</v>
      </c>
    </row>
    <row r="102" spans="1:13" ht="15.75" x14ac:dyDescent="0.25">
      <c r="A102" s="29"/>
      <c r="B102" s="20" t="s">
        <v>15</v>
      </c>
      <c r="C102" s="21" t="s">
        <v>105</v>
      </c>
      <c r="D102" s="22">
        <v>7.02</v>
      </c>
      <c r="E102" s="130">
        <v>1.08</v>
      </c>
      <c r="F102" s="67">
        <v>39.880000000000003</v>
      </c>
      <c r="G102" s="119">
        <f>11</f>
        <v>11</v>
      </c>
      <c r="H102" s="102">
        <f t="shared" si="5"/>
        <v>473.77</v>
      </c>
    </row>
    <row r="103" spans="1:13" ht="15.75" x14ac:dyDescent="0.25">
      <c r="A103" s="29"/>
      <c r="B103" s="20" t="s">
        <v>17</v>
      </c>
      <c r="C103" s="21" t="s">
        <v>105</v>
      </c>
      <c r="D103" s="22">
        <v>7.02</v>
      </c>
      <c r="E103" s="130">
        <v>1.08</v>
      </c>
      <c r="F103" s="67">
        <v>0.98</v>
      </c>
      <c r="G103" s="119">
        <f>11</f>
        <v>11</v>
      </c>
      <c r="H103" s="102">
        <f t="shared" si="5"/>
        <v>11.64</v>
      </c>
    </row>
    <row r="104" spans="1:13" ht="15.75" x14ac:dyDescent="0.25">
      <c r="A104" s="29"/>
      <c r="B104" s="20" t="s">
        <v>18</v>
      </c>
      <c r="C104" s="21" t="s">
        <v>105</v>
      </c>
      <c r="D104" s="22">
        <v>7.02</v>
      </c>
      <c r="E104" s="130">
        <v>1.08</v>
      </c>
      <c r="F104" s="67">
        <v>4.41</v>
      </c>
      <c r="G104" s="119">
        <f>11</f>
        <v>11</v>
      </c>
      <c r="H104" s="102">
        <f t="shared" si="5"/>
        <v>52.39</v>
      </c>
    </row>
    <row r="105" spans="1:13" ht="15.75" x14ac:dyDescent="0.25">
      <c r="A105" s="29"/>
      <c r="B105" s="20" t="s">
        <v>19</v>
      </c>
      <c r="C105" s="21" t="s">
        <v>105</v>
      </c>
      <c r="D105" s="22">
        <v>7.02</v>
      </c>
      <c r="E105" s="130">
        <v>1.08</v>
      </c>
      <c r="F105" s="67">
        <v>6.4</v>
      </c>
      <c r="G105" s="119">
        <f>11</f>
        <v>11</v>
      </c>
      <c r="H105" s="102">
        <f t="shared" si="5"/>
        <v>76.03</v>
      </c>
    </row>
    <row r="106" spans="1:13" ht="15.75" x14ac:dyDescent="0.25">
      <c r="A106" s="29"/>
      <c r="B106" s="20" t="s">
        <v>20</v>
      </c>
      <c r="C106" s="21" t="s">
        <v>105</v>
      </c>
      <c r="D106" s="22">
        <v>7.02</v>
      </c>
      <c r="E106" s="130">
        <v>1.08</v>
      </c>
      <c r="F106" s="67">
        <v>16.21</v>
      </c>
      <c r="G106" s="119">
        <f>11</f>
        <v>11</v>
      </c>
      <c r="H106" s="102">
        <f t="shared" si="5"/>
        <v>192.57</v>
      </c>
    </row>
    <row r="107" spans="1:13" ht="15.75" x14ac:dyDescent="0.25">
      <c r="A107" s="29"/>
      <c r="B107" s="20" t="s">
        <v>6</v>
      </c>
      <c r="C107" s="21" t="s">
        <v>105</v>
      </c>
      <c r="D107" s="22"/>
      <c r="E107" s="102"/>
      <c r="F107" s="67">
        <f>SUM(F98:F106)</f>
        <v>129.82</v>
      </c>
      <c r="G107" s="23"/>
      <c r="H107" s="102"/>
    </row>
    <row r="108" spans="1:13" x14ac:dyDescent="0.25">
      <c r="A108" s="29"/>
      <c r="B108" s="16" t="s">
        <v>38</v>
      </c>
      <c r="C108" s="17" t="s">
        <v>33</v>
      </c>
      <c r="D108" s="18">
        <v>0.09</v>
      </c>
      <c r="E108" s="66">
        <f t="shared" si="4"/>
        <v>0.03</v>
      </c>
      <c r="F108" s="66">
        <v>129.82</v>
      </c>
      <c r="G108" s="19">
        <f>11</f>
        <v>11</v>
      </c>
      <c r="H108" s="66">
        <f>ROUND((E108*F108*G108),2)</f>
        <v>42.84</v>
      </c>
    </row>
    <row r="109" spans="1:13" ht="25.5" x14ac:dyDescent="0.25">
      <c r="A109" s="29"/>
      <c r="B109" s="16" t="s">
        <v>39</v>
      </c>
      <c r="C109" s="17" t="s">
        <v>33</v>
      </c>
      <c r="D109" s="18">
        <v>0.09</v>
      </c>
      <c r="E109" s="66">
        <f t="shared" si="4"/>
        <v>0.03</v>
      </c>
      <c r="F109" s="66">
        <v>66.14</v>
      </c>
      <c r="G109" s="116">
        <v>8</v>
      </c>
      <c r="H109" s="70">
        <f>ROUND((E109*F109*G109),2)</f>
        <v>15.87</v>
      </c>
      <c r="J109" s="79"/>
      <c r="K109" s="7"/>
      <c r="L109" s="78"/>
      <c r="M109" s="52"/>
    </row>
    <row r="110" spans="1:13" ht="25.5" x14ac:dyDescent="0.25">
      <c r="A110" s="29">
        <v>8</v>
      </c>
      <c r="B110" s="16" t="s">
        <v>40</v>
      </c>
      <c r="C110" s="17" t="s">
        <v>104</v>
      </c>
      <c r="D110" s="17">
        <v>2.34</v>
      </c>
      <c r="E110" s="66">
        <v>0.62</v>
      </c>
      <c r="F110" s="66">
        <v>1325.51</v>
      </c>
      <c r="G110" s="19">
        <f>11</f>
        <v>11</v>
      </c>
      <c r="H110" s="66">
        <f>ROUND((E110*F110*G110),2)</f>
        <v>9039.98</v>
      </c>
      <c r="J110" s="80"/>
      <c r="K110" s="2"/>
      <c r="L110" s="43"/>
    </row>
    <row r="111" spans="1:13" ht="15.75" x14ac:dyDescent="0.25">
      <c r="A111" s="29"/>
      <c r="B111" s="20" t="s">
        <v>10</v>
      </c>
      <c r="C111" s="21" t="s">
        <v>105</v>
      </c>
      <c r="D111" s="21">
        <v>2.34</v>
      </c>
      <c r="E111" s="102">
        <v>0.62</v>
      </c>
      <c r="F111" s="67">
        <v>58.19</v>
      </c>
      <c r="G111" s="23">
        <f>11</f>
        <v>11</v>
      </c>
      <c r="H111" s="102">
        <f t="shared" si="5"/>
        <v>396.86</v>
      </c>
      <c r="J111" s="2"/>
      <c r="K111" s="2"/>
      <c r="L111" s="43"/>
    </row>
    <row r="112" spans="1:13" ht="15.75" x14ac:dyDescent="0.25">
      <c r="A112" s="29"/>
      <c r="B112" s="20" t="s">
        <v>11</v>
      </c>
      <c r="C112" s="21" t="s">
        <v>105</v>
      </c>
      <c r="D112" s="21">
        <v>2.34</v>
      </c>
      <c r="E112" s="130">
        <v>0.62</v>
      </c>
      <c r="F112" s="67">
        <v>247.04</v>
      </c>
      <c r="G112" s="119">
        <f>11</f>
        <v>11</v>
      </c>
      <c r="H112" s="102">
        <f t="shared" si="5"/>
        <v>1684.81</v>
      </c>
      <c r="J112" s="2"/>
      <c r="K112" s="2"/>
      <c r="L112" s="43"/>
    </row>
    <row r="113" spans="1:12" ht="15.75" x14ac:dyDescent="0.25">
      <c r="A113" s="29"/>
      <c r="B113" s="20" t="s">
        <v>13</v>
      </c>
      <c r="C113" s="21" t="s">
        <v>105</v>
      </c>
      <c r="D113" s="21">
        <v>2.34</v>
      </c>
      <c r="E113" s="130">
        <v>0.62</v>
      </c>
      <c r="F113" s="67">
        <v>458.49</v>
      </c>
      <c r="G113" s="119">
        <f>11</f>
        <v>11</v>
      </c>
      <c r="H113" s="102">
        <f t="shared" si="5"/>
        <v>3126.9</v>
      </c>
      <c r="J113" s="2"/>
      <c r="K113" s="2"/>
      <c r="L113" s="43"/>
    </row>
    <row r="114" spans="1:12" ht="15.75" x14ac:dyDescent="0.25">
      <c r="A114" s="29"/>
      <c r="B114" s="20" t="s">
        <v>15</v>
      </c>
      <c r="C114" s="21" t="s">
        <v>105</v>
      </c>
      <c r="D114" s="21">
        <v>2.34</v>
      </c>
      <c r="E114" s="130">
        <v>0.62</v>
      </c>
      <c r="F114" s="67">
        <v>274.02</v>
      </c>
      <c r="G114" s="119">
        <f>11</f>
        <v>11</v>
      </c>
      <c r="H114" s="102">
        <f t="shared" si="5"/>
        <v>1868.82</v>
      </c>
      <c r="J114" s="80"/>
      <c r="K114" s="2"/>
      <c r="L114" s="43"/>
    </row>
    <row r="115" spans="1:12" ht="15.75" x14ac:dyDescent="0.25">
      <c r="A115" s="29"/>
      <c r="B115" s="20" t="s">
        <v>19</v>
      </c>
      <c r="C115" s="21" t="s">
        <v>105</v>
      </c>
      <c r="D115" s="21">
        <v>2.34</v>
      </c>
      <c r="E115" s="130">
        <v>0.62</v>
      </c>
      <c r="F115" s="67">
        <v>206.27</v>
      </c>
      <c r="G115" s="119">
        <f>11</f>
        <v>11</v>
      </c>
      <c r="H115" s="102">
        <f t="shared" si="5"/>
        <v>1406.76</v>
      </c>
      <c r="J115" s="80"/>
      <c r="K115" s="2"/>
      <c r="L115" s="43"/>
    </row>
    <row r="116" spans="1:12" ht="15.75" x14ac:dyDescent="0.25">
      <c r="A116" s="29"/>
      <c r="B116" s="20" t="s">
        <v>20</v>
      </c>
      <c r="C116" s="21" t="s">
        <v>105</v>
      </c>
      <c r="D116" s="21">
        <v>2.34</v>
      </c>
      <c r="E116" s="130">
        <v>0.62</v>
      </c>
      <c r="F116" s="67">
        <v>81.5</v>
      </c>
      <c r="G116" s="119">
        <f>11</f>
        <v>11</v>
      </c>
      <c r="H116" s="102">
        <f t="shared" si="5"/>
        <v>555.83000000000004</v>
      </c>
      <c r="J116" s="2"/>
      <c r="K116" s="2"/>
      <c r="L116" s="2"/>
    </row>
    <row r="117" spans="1:12" ht="15.75" x14ac:dyDescent="0.25">
      <c r="A117" s="29"/>
      <c r="B117" s="20" t="s">
        <v>6</v>
      </c>
      <c r="C117" s="21" t="s">
        <v>105</v>
      </c>
      <c r="D117" s="21"/>
      <c r="E117" s="102"/>
      <c r="F117" s="67">
        <f>SUM(F111:F116)</f>
        <v>1325.51</v>
      </c>
      <c r="G117" s="23"/>
      <c r="H117" s="102"/>
      <c r="J117" s="2"/>
      <c r="K117" s="2"/>
      <c r="L117" s="2"/>
    </row>
    <row r="118" spans="1:12" ht="26.25" customHeight="1" x14ac:dyDescent="0.25">
      <c r="A118" s="29"/>
      <c r="B118" s="16" t="s">
        <v>41</v>
      </c>
      <c r="C118" s="17" t="s">
        <v>104</v>
      </c>
      <c r="D118" s="18">
        <v>0.09</v>
      </c>
      <c r="E118" s="66">
        <f t="shared" si="4"/>
        <v>0.03</v>
      </c>
      <c r="F118" s="66">
        <v>1325.51</v>
      </c>
      <c r="G118" s="19">
        <f>11</f>
        <v>11</v>
      </c>
      <c r="H118" s="66">
        <f>ROUND((E118*F118*G118),2)</f>
        <v>437.42</v>
      </c>
    </row>
    <row r="119" spans="1:12" ht="38.25" x14ac:dyDescent="0.25">
      <c r="A119" s="29"/>
      <c r="B119" s="16" t="s">
        <v>42</v>
      </c>
      <c r="C119" s="17" t="s">
        <v>104</v>
      </c>
      <c r="D119" s="18">
        <v>0.09</v>
      </c>
      <c r="E119" s="66">
        <f t="shared" si="4"/>
        <v>0.03</v>
      </c>
      <c r="F119" s="66">
        <v>214.04</v>
      </c>
      <c r="G119" s="98">
        <v>8</v>
      </c>
      <c r="H119" s="70">
        <f>ROUND((E119*F119*G119),2)</f>
        <v>51.37</v>
      </c>
    </row>
    <row r="120" spans="1:12" ht="25.5" x14ac:dyDescent="0.25">
      <c r="A120" s="29">
        <v>9</v>
      </c>
      <c r="B120" s="16" t="s">
        <v>43</v>
      </c>
      <c r="C120" s="17"/>
      <c r="D120" s="17"/>
      <c r="E120" s="66"/>
      <c r="F120" s="66"/>
      <c r="G120" s="19"/>
      <c r="H120" s="66"/>
    </row>
    <row r="121" spans="1:12" ht="15.75" x14ac:dyDescent="0.25">
      <c r="A121" s="29">
        <v>10</v>
      </c>
      <c r="B121" s="16" t="s">
        <v>44</v>
      </c>
      <c r="C121" s="17" t="s">
        <v>104</v>
      </c>
      <c r="D121" s="18">
        <v>5.26</v>
      </c>
      <c r="E121" s="66">
        <v>0.76</v>
      </c>
      <c r="F121" s="66">
        <v>261.86</v>
      </c>
      <c r="G121" s="19">
        <f>11</f>
        <v>11</v>
      </c>
      <c r="H121" s="66">
        <f>ROUND((E121*F121*G121),2)</f>
        <v>2189.15</v>
      </c>
    </row>
    <row r="122" spans="1:12" ht="15.75" x14ac:dyDescent="0.25">
      <c r="A122" s="29"/>
      <c r="B122" s="20" t="s">
        <v>10</v>
      </c>
      <c r="C122" s="21" t="s">
        <v>105</v>
      </c>
      <c r="D122" s="22">
        <v>5.26</v>
      </c>
      <c r="E122" s="102">
        <v>0.76</v>
      </c>
      <c r="F122" s="67">
        <v>4.78</v>
      </c>
      <c r="G122" s="23">
        <f>11</f>
        <v>11</v>
      </c>
      <c r="H122" s="102">
        <f t="shared" si="5"/>
        <v>39.96</v>
      </c>
    </row>
    <row r="123" spans="1:12" ht="15.75" x14ac:dyDescent="0.25">
      <c r="A123" s="29"/>
      <c r="B123" s="20" t="s">
        <v>11</v>
      </c>
      <c r="C123" s="21" t="s">
        <v>105</v>
      </c>
      <c r="D123" s="22">
        <v>5.26</v>
      </c>
      <c r="E123" s="130">
        <v>0.76</v>
      </c>
      <c r="F123" s="67">
        <v>72.37</v>
      </c>
      <c r="G123" s="119">
        <f>11</f>
        <v>11</v>
      </c>
      <c r="H123" s="102">
        <f t="shared" si="5"/>
        <v>605.01</v>
      </c>
    </row>
    <row r="124" spans="1:12" ht="15.75" x14ac:dyDescent="0.25">
      <c r="A124" s="29"/>
      <c r="B124" s="20" t="s">
        <v>12</v>
      </c>
      <c r="C124" s="21" t="s">
        <v>105</v>
      </c>
      <c r="D124" s="22">
        <v>5.26</v>
      </c>
      <c r="E124" s="130">
        <v>0.76</v>
      </c>
      <c r="F124" s="67">
        <v>6.17</v>
      </c>
      <c r="G124" s="119">
        <f>11</f>
        <v>11</v>
      </c>
      <c r="H124" s="102">
        <f t="shared" si="5"/>
        <v>51.58</v>
      </c>
    </row>
    <row r="125" spans="1:12" ht="15.75" x14ac:dyDescent="0.25">
      <c r="A125" s="29"/>
      <c r="B125" s="20" t="s">
        <v>13</v>
      </c>
      <c r="C125" s="21" t="s">
        <v>105</v>
      </c>
      <c r="D125" s="22">
        <v>5.26</v>
      </c>
      <c r="E125" s="130">
        <v>0.76</v>
      </c>
      <c r="F125" s="67">
        <v>29.33</v>
      </c>
      <c r="G125" s="119">
        <f>11</f>
        <v>11</v>
      </c>
      <c r="H125" s="102">
        <f t="shared" si="5"/>
        <v>245.2</v>
      </c>
    </row>
    <row r="126" spans="1:12" ht="15.75" x14ac:dyDescent="0.25">
      <c r="A126" s="29"/>
      <c r="B126" s="20" t="s">
        <v>14</v>
      </c>
      <c r="C126" s="21" t="s">
        <v>105</v>
      </c>
      <c r="D126" s="22">
        <v>5.26</v>
      </c>
      <c r="E126" s="130">
        <v>0.76</v>
      </c>
      <c r="F126" s="67">
        <v>2.5</v>
      </c>
      <c r="G126" s="119">
        <f>11</f>
        <v>11</v>
      </c>
      <c r="H126" s="102">
        <f t="shared" si="5"/>
        <v>20.9</v>
      </c>
    </row>
    <row r="127" spans="1:12" ht="15.75" x14ac:dyDescent="0.25">
      <c r="A127" s="29"/>
      <c r="B127" s="20" t="s">
        <v>15</v>
      </c>
      <c r="C127" s="21" t="s">
        <v>105</v>
      </c>
      <c r="D127" s="22">
        <v>5.26</v>
      </c>
      <c r="E127" s="130">
        <v>0.76</v>
      </c>
      <c r="F127" s="67">
        <v>58.16</v>
      </c>
      <c r="G127" s="119">
        <f>11</f>
        <v>11</v>
      </c>
      <c r="H127" s="102">
        <f t="shared" si="5"/>
        <v>486.22</v>
      </c>
    </row>
    <row r="128" spans="1:12" ht="15.75" x14ac:dyDescent="0.25">
      <c r="A128" s="29"/>
      <c r="B128" s="20" t="s">
        <v>16</v>
      </c>
      <c r="C128" s="21" t="s">
        <v>105</v>
      </c>
      <c r="D128" s="22">
        <v>5.26</v>
      </c>
      <c r="E128" s="130">
        <v>0.76</v>
      </c>
      <c r="F128" s="67">
        <v>2.71</v>
      </c>
      <c r="G128" s="119">
        <f>11</f>
        <v>11</v>
      </c>
      <c r="H128" s="102">
        <f t="shared" si="5"/>
        <v>22.66</v>
      </c>
    </row>
    <row r="129" spans="1:8" ht="15.75" x14ac:dyDescent="0.25">
      <c r="A129" s="29"/>
      <c r="B129" s="20" t="s">
        <v>17</v>
      </c>
      <c r="C129" s="21" t="s">
        <v>105</v>
      </c>
      <c r="D129" s="22">
        <v>5.26</v>
      </c>
      <c r="E129" s="130">
        <v>0.76</v>
      </c>
      <c r="F129" s="67">
        <v>0</v>
      </c>
      <c r="G129" s="119">
        <f>11</f>
        <v>11</v>
      </c>
      <c r="H129" s="102">
        <f t="shared" si="5"/>
        <v>0</v>
      </c>
    </row>
    <row r="130" spans="1:8" ht="15.75" x14ac:dyDescent="0.25">
      <c r="A130" s="29"/>
      <c r="B130" s="20" t="s">
        <v>18</v>
      </c>
      <c r="C130" s="21" t="s">
        <v>105</v>
      </c>
      <c r="D130" s="22">
        <v>5.26</v>
      </c>
      <c r="E130" s="130">
        <v>0.76</v>
      </c>
      <c r="F130" s="67">
        <v>31.61</v>
      </c>
      <c r="G130" s="119">
        <f>11</f>
        <v>11</v>
      </c>
      <c r="H130" s="102">
        <f t="shared" si="5"/>
        <v>264.26</v>
      </c>
    </row>
    <row r="131" spans="1:8" ht="15.75" x14ac:dyDescent="0.25">
      <c r="A131" s="29"/>
      <c r="B131" s="20" t="s">
        <v>19</v>
      </c>
      <c r="C131" s="21" t="s">
        <v>105</v>
      </c>
      <c r="D131" s="22">
        <v>5.26</v>
      </c>
      <c r="E131" s="130">
        <v>0.76</v>
      </c>
      <c r="F131" s="67">
        <v>35.67</v>
      </c>
      <c r="G131" s="119">
        <f>11</f>
        <v>11</v>
      </c>
      <c r="H131" s="102">
        <f t="shared" si="5"/>
        <v>298.2</v>
      </c>
    </row>
    <row r="132" spans="1:8" ht="15.75" x14ac:dyDescent="0.25">
      <c r="A132" s="29"/>
      <c r="B132" s="20" t="s">
        <v>20</v>
      </c>
      <c r="C132" s="21" t="s">
        <v>105</v>
      </c>
      <c r="D132" s="22">
        <v>5.26</v>
      </c>
      <c r="E132" s="130">
        <v>0.76</v>
      </c>
      <c r="F132" s="67">
        <v>18.559999999999999</v>
      </c>
      <c r="G132" s="119">
        <f>11</f>
        <v>11</v>
      </c>
      <c r="H132" s="102">
        <f t="shared" si="5"/>
        <v>155.16</v>
      </c>
    </row>
    <row r="133" spans="1:8" ht="15.75" x14ac:dyDescent="0.25">
      <c r="A133" s="29"/>
      <c r="B133" s="20" t="s">
        <v>6</v>
      </c>
      <c r="C133" s="21" t="s">
        <v>105</v>
      </c>
      <c r="D133" s="21"/>
      <c r="E133" s="102"/>
      <c r="F133" s="67">
        <f>SUM(F122:F132)</f>
        <v>261.86</v>
      </c>
      <c r="G133" s="23"/>
      <c r="H133" s="102"/>
    </row>
    <row r="134" spans="1:8" ht="38.25" x14ac:dyDescent="0.25">
      <c r="A134" s="29"/>
      <c r="B134" s="16" t="s">
        <v>45</v>
      </c>
      <c r="C134" s="17" t="s">
        <v>104</v>
      </c>
      <c r="D134" s="18">
        <v>0.09</v>
      </c>
      <c r="E134" s="66">
        <f t="shared" si="4"/>
        <v>0.03</v>
      </c>
      <c r="F134" s="66">
        <v>261.86</v>
      </c>
      <c r="G134" s="116">
        <f>11</f>
        <v>11</v>
      </c>
      <c r="H134" s="66">
        <f>ROUND((E134*F134*G134),2)</f>
        <v>86.41</v>
      </c>
    </row>
    <row r="135" spans="1:8" ht="51" x14ac:dyDescent="0.25">
      <c r="A135" s="29"/>
      <c r="B135" s="16" t="s">
        <v>46</v>
      </c>
      <c r="C135" s="17" t="s">
        <v>104</v>
      </c>
      <c r="D135" s="18">
        <v>0.09</v>
      </c>
      <c r="E135" s="66">
        <f t="shared" si="4"/>
        <v>0.03</v>
      </c>
      <c r="F135" s="66">
        <v>86.6</v>
      </c>
      <c r="G135" s="116">
        <v>8</v>
      </c>
      <c r="H135" s="70">
        <f>ROUND((E135*F135*G135),2)</f>
        <v>20.78</v>
      </c>
    </row>
    <row r="136" spans="1:8" ht="15.75" x14ac:dyDescent="0.25">
      <c r="A136" s="29">
        <v>11</v>
      </c>
      <c r="B136" s="16" t="s">
        <v>47</v>
      </c>
      <c r="C136" s="17" t="s">
        <v>104</v>
      </c>
      <c r="D136" s="18">
        <v>7.88</v>
      </c>
      <c r="E136" s="66">
        <v>0.96</v>
      </c>
      <c r="F136" s="66">
        <v>79.59</v>
      </c>
      <c r="G136" s="19">
        <f>11</f>
        <v>11</v>
      </c>
      <c r="H136" s="66">
        <f>ROUND((E136*F136*G136),2)</f>
        <v>840.47</v>
      </c>
    </row>
    <row r="137" spans="1:8" ht="15.75" x14ac:dyDescent="0.25">
      <c r="A137" s="29"/>
      <c r="B137" s="20" t="s">
        <v>10</v>
      </c>
      <c r="C137" s="21" t="s">
        <v>105</v>
      </c>
      <c r="D137" s="22">
        <v>7.88</v>
      </c>
      <c r="E137" s="102">
        <v>0.96</v>
      </c>
      <c r="F137" s="67">
        <v>1.47</v>
      </c>
      <c r="G137" s="23">
        <f>11</f>
        <v>11</v>
      </c>
      <c r="H137" s="102">
        <f t="shared" si="5"/>
        <v>15.52</v>
      </c>
    </row>
    <row r="138" spans="1:8" ht="15.75" x14ac:dyDescent="0.25">
      <c r="A138" s="29"/>
      <c r="B138" s="20" t="s">
        <v>11</v>
      </c>
      <c r="C138" s="21" t="s">
        <v>105</v>
      </c>
      <c r="D138" s="22">
        <v>7.88</v>
      </c>
      <c r="E138" s="130">
        <v>0.96</v>
      </c>
      <c r="F138" s="67">
        <v>13.84</v>
      </c>
      <c r="G138" s="119">
        <f>11</f>
        <v>11</v>
      </c>
      <c r="H138" s="102">
        <f t="shared" si="5"/>
        <v>146.15</v>
      </c>
    </row>
    <row r="139" spans="1:8" ht="15.75" x14ac:dyDescent="0.25">
      <c r="A139" s="29"/>
      <c r="B139" s="20" t="s">
        <v>12</v>
      </c>
      <c r="C139" s="21" t="s">
        <v>105</v>
      </c>
      <c r="D139" s="22">
        <v>7.88</v>
      </c>
      <c r="E139" s="130">
        <v>0.96</v>
      </c>
      <c r="F139" s="67">
        <v>2.2200000000000002</v>
      </c>
      <c r="G139" s="119">
        <f>11</f>
        <v>11</v>
      </c>
      <c r="H139" s="102">
        <f t="shared" si="5"/>
        <v>23.44</v>
      </c>
    </row>
    <row r="140" spans="1:8" ht="15.75" x14ac:dyDescent="0.25">
      <c r="A140" s="29"/>
      <c r="B140" s="20" t="s">
        <v>13</v>
      </c>
      <c r="C140" s="21" t="s">
        <v>105</v>
      </c>
      <c r="D140" s="22">
        <v>7.88</v>
      </c>
      <c r="E140" s="130">
        <v>0.96</v>
      </c>
      <c r="F140" s="67">
        <v>9.32</v>
      </c>
      <c r="G140" s="119">
        <f>11</f>
        <v>11</v>
      </c>
      <c r="H140" s="102">
        <f t="shared" si="5"/>
        <v>98.42</v>
      </c>
    </row>
    <row r="141" spans="1:8" ht="15.75" x14ac:dyDescent="0.25">
      <c r="A141" s="29"/>
      <c r="B141" s="20" t="s">
        <v>14</v>
      </c>
      <c r="C141" s="21" t="s">
        <v>105</v>
      </c>
      <c r="D141" s="22">
        <v>7.88</v>
      </c>
      <c r="E141" s="130">
        <v>0.96</v>
      </c>
      <c r="F141" s="67">
        <v>0.7</v>
      </c>
      <c r="G141" s="119">
        <f>11</f>
        <v>11</v>
      </c>
      <c r="H141" s="102">
        <f t="shared" si="5"/>
        <v>7.39</v>
      </c>
    </row>
    <row r="142" spans="1:8" ht="15.75" x14ac:dyDescent="0.25">
      <c r="A142" s="29"/>
      <c r="B142" s="20" t="s">
        <v>15</v>
      </c>
      <c r="C142" s="21" t="s">
        <v>105</v>
      </c>
      <c r="D142" s="22">
        <v>7.88</v>
      </c>
      <c r="E142" s="130">
        <v>0.96</v>
      </c>
      <c r="F142" s="67">
        <v>24.28</v>
      </c>
      <c r="G142" s="119">
        <f>11</f>
        <v>11</v>
      </c>
      <c r="H142" s="102">
        <f t="shared" si="5"/>
        <v>256.39999999999998</v>
      </c>
    </row>
    <row r="143" spans="1:8" ht="15.75" x14ac:dyDescent="0.25">
      <c r="A143" s="29"/>
      <c r="B143" s="20" t="s">
        <v>16</v>
      </c>
      <c r="C143" s="21" t="s">
        <v>105</v>
      </c>
      <c r="D143" s="22">
        <v>7.88</v>
      </c>
      <c r="E143" s="130">
        <v>0.96</v>
      </c>
      <c r="F143" s="67">
        <v>0.86</v>
      </c>
      <c r="G143" s="119">
        <f>11</f>
        <v>11</v>
      </c>
      <c r="H143" s="102">
        <f t="shared" si="5"/>
        <v>9.08</v>
      </c>
    </row>
    <row r="144" spans="1:8" ht="15.75" x14ac:dyDescent="0.25">
      <c r="A144" s="29"/>
      <c r="B144" s="20" t="s">
        <v>18</v>
      </c>
      <c r="C144" s="21" t="s">
        <v>105</v>
      </c>
      <c r="D144" s="22">
        <v>7.88</v>
      </c>
      <c r="E144" s="130">
        <v>0.96</v>
      </c>
      <c r="F144" s="67">
        <v>7.46</v>
      </c>
      <c r="G144" s="119">
        <f>11</f>
        <v>11</v>
      </c>
      <c r="H144" s="102">
        <f t="shared" si="5"/>
        <v>78.78</v>
      </c>
    </row>
    <row r="145" spans="1:12" ht="15.75" x14ac:dyDescent="0.25">
      <c r="A145" s="29"/>
      <c r="B145" s="20" t="s">
        <v>19</v>
      </c>
      <c r="C145" s="21" t="s">
        <v>105</v>
      </c>
      <c r="D145" s="22">
        <v>7.88</v>
      </c>
      <c r="E145" s="130">
        <v>0.96</v>
      </c>
      <c r="F145" s="67">
        <v>15.68</v>
      </c>
      <c r="G145" s="119">
        <f>11</f>
        <v>11</v>
      </c>
      <c r="H145" s="102">
        <f t="shared" si="5"/>
        <v>165.58</v>
      </c>
    </row>
    <row r="146" spans="1:12" ht="15.75" x14ac:dyDescent="0.25">
      <c r="A146" s="29"/>
      <c r="B146" s="20" t="s">
        <v>20</v>
      </c>
      <c r="C146" s="21" t="s">
        <v>105</v>
      </c>
      <c r="D146" s="22">
        <v>7.88</v>
      </c>
      <c r="E146" s="130">
        <v>0.96</v>
      </c>
      <c r="F146" s="67">
        <v>3.76</v>
      </c>
      <c r="G146" s="119">
        <f>11</f>
        <v>11</v>
      </c>
      <c r="H146" s="102">
        <f t="shared" si="5"/>
        <v>39.71</v>
      </c>
    </row>
    <row r="147" spans="1:12" ht="15.75" x14ac:dyDescent="0.25">
      <c r="A147" s="29"/>
      <c r="B147" s="20" t="s">
        <v>6</v>
      </c>
      <c r="C147" s="21" t="s">
        <v>105</v>
      </c>
      <c r="D147" s="21"/>
      <c r="E147" s="102"/>
      <c r="F147" s="67">
        <f>SUM(F137:F146)</f>
        <v>79.59</v>
      </c>
      <c r="G147" s="23"/>
      <c r="H147" s="102"/>
    </row>
    <row r="148" spans="1:12" ht="38.25" x14ac:dyDescent="0.25">
      <c r="A148" s="29"/>
      <c r="B148" s="16" t="s">
        <v>48</v>
      </c>
      <c r="C148" s="17" t="s">
        <v>104</v>
      </c>
      <c r="D148" s="18">
        <v>0.09</v>
      </c>
      <c r="E148" s="66">
        <f t="shared" si="4"/>
        <v>0.03</v>
      </c>
      <c r="F148" s="66">
        <v>79.59</v>
      </c>
      <c r="G148" s="19">
        <f>11</f>
        <v>11</v>
      </c>
      <c r="H148" s="66">
        <f>ROUND((E148*F148*G148),2)</f>
        <v>26.26</v>
      </c>
    </row>
    <row r="149" spans="1:12" ht="51" x14ac:dyDescent="0.25">
      <c r="A149" s="29"/>
      <c r="B149" s="16" t="s">
        <v>49</v>
      </c>
      <c r="C149" s="17" t="s">
        <v>104</v>
      </c>
      <c r="D149" s="18">
        <v>0.09</v>
      </c>
      <c r="E149" s="66">
        <f t="shared" si="4"/>
        <v>0.03</v>
      </c>
      <c r="F149" s="66">
        <v>23.85</v>
      </c>
      <c r="G149" s="146">
        <v>8</v>
      </c>
      <c r="H149" s="70">
        <f>ROUND((E149*F149*G149),2)</f>
        <v>5.72</v>
      </c>
    </row>
    <row r="150" spans="1:12" ht="15.75" x14ac:dyDescent="0.25">
      <c r="A150" s="29">
        <v>12</v>
      </c>
      <c r="B150" s="16" t="s">
        <v>50</v>
      </c>
      <c r="C150" s="25" t="s">
        <v>33</v>
      </c>
      <c r="D150" s="26">
        <v>7.35</v>
      </c>
      <c r="E150" s="66">
        <f t="shared" si="4"/>
        <v>2.13</v>
      </c>
      <c r="F150" s="72">
        <v>7.48</v>
      </c>
      <c r="G150" s="76">
        <v>0</v>
      </c>
      <c r="H150" s="66">
        <f t="shared" si="5"/>
        <v>0</v>
      </c>
      <c r="I150" s="150"/>
      <c r="J150" s="77"/>
      <c r="K150" s="77"/>
    </row>
    <row r="151" spans="1:12" ht="15.75" x14ac:dyDescent="0.25">
      <c r="A151" s="29"/>
      <c r="B151" s="16" t="s">
        <v>51</v>
      </c>
      <c r="C151" s="25" t="s">
        <v>33</v>
      </c>
      <c r="D151" s="18">
        <v>101.28</v>
      </c>
      <c r="E151" s="66">
        <v>27.57</v>
      </c>
      <c r="F151" s="66">
        <v>0.02</v>
      </c>
      <c r="G151" s="19">
        <v>0</v>
      </c>
      <c r="H151" s="66">
        <f t="shared" si="5"/>
        <v>0</v>
      </c>
      <c r="I151" s="150"/>
      <c r="J151" s="56"/>
      <c r="K151" s="56"/>
    </row>
    <row r="152" spans="1:12" ht="15.75" x14ac:dyDescent="0.25">
      <c r="A152" s="29"/>
      <c r="B152" s="16" t="s">
        <v>52</v>
      </c>
      <c r="C152" s="25" t="s">
        <v>33</v>
      </c>
      <c r="D152" s="26">
        <v>17.940000000000001</v>
      </c>
      <c r="E152" s="66">
        <v>4.88</v>
      </c>
      <c r="F152" s="66">
        <v>0</v>
      </c>
      <c r="G152" s="19">
        <v>0</v>
      </c>
      <c r="H152" s="66">
        <f t="shared" si="5"/>
        <v>0</v>
      </c>
      <c r="I152" s="151"/>
      <c r="J152" s="56"/>
      <c r="K152" s="56"/>
    </row>
    <row r="153" spans="1:12" ht="15.75" x14ac:dyDescent="0.25">
      <c r="A153" s="29">
        <v>13</v>
      </c>
      <c r="B153" s="16" t="s">
        <v>53</v>
      </c>
      <c r="C153" s="17"/>
      <c r="D153" s="17"/>
      <c r="E153" s="66"/>
      <c r="F153" s="66"/>
      <c r="G153" s="17"/>
      <c r="H153" s="66"/>
      <c r="I153" s="151"/>
      <c r="J153" s="56"/>
      <c r="K153" s="56"/>
    </row>
    <row r="154" spans="1:12" ht="63.75" x14ac:dyDescent="0.25">
      <c r="A154" s="29">
        <v>14</v>
      </c>
      <c r="B154" s="16" t="s">
        <v>54</v>
      </c>
      <c r="C154" s="17" t="s">
        <v>55</v>
      </c>
      <c r="D154" s="18">
        <v>0.84</v>
      </c>
      <c r="E154" s="66">
        <f t="shared" si="4"/>
        <v>0.24</v>
      </c>
      <c r="F154" s="66">
        <v>115</v>
      </c>
      <c r="G154" s="28">
        <v>30</v>
      </c>
      <c r="H154" s="70">
        <f>ROUND((E154*F154*G154),2)</f>
        <v>828</v>
      </c>
      <c r="I154" s="109"/>
    </row>
    <row r="155" spans="1:12" hidden="1" x14ac:dyDescent="0.25">
      <c r="A155" s="29"/>
      <c r="B155" s="16"/>
      <c r="C155" s="17"/>
      <c r="D155" s="18"/>
      <c r="E155" s="66">
        <f t="shared" si="4"/>
        <v>0</v>
      </c>
      <c r="F155" s="66"/>
      <c r="G155" s="28">
        <v>30</v>
      </c>
      <c r="H155" s="70">
        <f t="shared" si="5"/>
        <v>0</v>
      </c>
      <c r="I155" s="109"/>
    </row>
    <row r="156" spans="1:12" ht="63.75" x14ac:dyDescent="0.25">
      <c r="A156" s="29">
        <v>15</v>
      </c>
      <c r="B156" s="16" t="s">
        <v>56</v>
      </c>
      <c r="C156" s="17" t="s">
        <v>55</v>
      </c>
      <c r="D156" s="18">
        <v>0.84</v>
      </c>
      <c r="E156" s="66">
        <f t="shared" si="4"/>
        <v>0.24</v>
      </c>
      <c r="F156" s="66">
        <v>174</v>
      </c>
      <c r="G156" s="28">
        <v>30</v>
      </c>
      <c r="H156" s="70">
        <f>ROUND((E156*F156*G156),2)</f>
        <v>1252.8</v>
      </c>
      <c r="I156" s="109"/>
    </row>
    <row r="157" spans="1:12" ht="51" x14ac:dyDescent="0.25">
      <c r="A157" s="29">
        <v>16</v>
      </c>
      <c r="B157" s="16" t="s">
        <v>57</v>
      </c>
      <c r="C157" s="17" t="s">
        <v>55</v>
      </c>
      <c r="D157" s="18">
        <v>0.84</v>
      </c>
      <c r="E157" s="66">
        <f t="shared" si="4"/>
        <v>0.24</v>
      </c>
      <c r="F157" s="66">
        <v>40</v>
      </c>
      <c r="G157" s="28">
        <v>30</v>
      </c>
      <c r="H157" s="70">
        <f>ROUND((E157*F157*G157),2)</f>
        <v>288</v>
      </c>
    </row>
    <row r="158" spans="1:12" ht="51" x14ac:dyDescent="0.25">
      <c r="A158" s="29">
        <v>17</v>
      </c>
      <c r="B158" s="16" t="s">
        <v>58</v>
      </c>
      <c r="C158" s="17" t="s">
        <v>55</v>
      </c>
      <c r="D158" s="18">
        <v>0.84</v>
      </c>
      <c r="E158" s="66">
        <f t="shared" ref="E158:E220" si="6">+ROUND(D158/$D$22,2)</f>
        <v>0.24</v>
      </c>
      <c r="F158" s="66">
        <v>432</v>
      </c>
      <c r="G158" s="28">
        <v>30</v>
      </c>
      <c r="H158" s="70">
        <f>ROUND((E158*F158*G158),2)</f>
        <v>3110.4</v>
      </c>
      <c r="I158" s="109"/>
      <c r="J158" s="2"/>
      <c r="K158" s="2"/>
      <c r="L158" s="2"/>
    </row>
    <row r="159" spans="1:12" ht="51" x14ac:dyDescent="0.25">
      <c r="A159" s="29">
        <v>18</v>
      </c>
      <c r="B159" s="16" t="s">
        <v>59</v>
      </c>
      <c r="C159" s="17" t="s">
        <v>55</v>
      </c>
      <c r="D159" s="18">
        <v>0.84</v>
      </c>
      <c r="E159" s="66">
        <f t="shared" si="6"/>
        <v>0.24</v>
      </c>
      <c r="F159" s="70">
        <v>19</v>
      </c>
      <c r="G159" s="28">
        <v>30</v>
      </c>
      <c r="H159" s="70">
        <f>ROUND((E159*F159*G159),2)</f>
        <v>136.80000000000001</v>
      </c>
      <c r="I159" s="109"/>
      <c r="J159" s="2"/>
      <c r="K159" s="2"/>
      <c r="L159" s="2"/>
    </row>
    <row r="160" spans="1:12" hidden="1" x14ac:dyDescent="0.25">
      <c r="A160" s="29"/>
      <c r="B160" s="16" t="s">
        <v>60</v>
      </c>
      <c r="C160" s="17" t="s">
        <v>55</v>
      </c>
      <c r="D160" s="18">
        <v>23.27</v>
      </c>
      <c r="E160" s="66">
        <f t="shared" si="6"/>
        <v>6.74</v>
      </c>
      <c r="F160" s="70"/>
      <c r="G160" s="28"/>
      <c r="H160" s="70">
        <f t="shared" ref="H160:H220" si="7">ROUND((E160*F160*G160),2)</f>
        <v>0</v>
      </c>
      <c r="J160" s="2"/>
      <c r="K160" s="2"/>
      <c r="L160" s="2"/>
    </row>
    <row r="161" spans="1:12" hidden="1" x14ac:dyDescent="0.25">
      <c r="A161" s="29"/>
      <c r="B161" s="16" t="s">
        <v>61</v>
      </c>
      <c r="C161" s="17" t="s">
        <v>55</v>
      </c>
      <c r="D161" s="18">
        <v>28.97</v>
      </c>
      <c r="E161" s="66">
        <f t="shared" si="6"/>
        <v>8.39</v>
      </c>
      <c r="F161" s="70"/>
      <c r="G161" s="28"/>
      <c r="H161" s="70">
        <f t="shared" si="7"/>
        <v>0</v>
      </c>
      <c r="J161" s="2"/>
      <c r="K161" s="2"/>
      <c r="L161" s="2"/>
    </row>
    <row r="162" spans="1:12" hidden="1" x14ac:dyDescent="0.25">
      <c r="A162" s="29"/>
      <c r="B162" s="16" t="s">
        <v>62</v>
      </c>
      <c r="C162" s="17" t="s">
        <v>55</v>
      </c>
      <c r="D162" s="18">
        <v>3.43</v>
      </c>
      <c r="E162" s="66">
        <f t="shared" si="6"/>
        <v>0.99</v>
      </c>
      <c r="F162" s="70"/>
      <c r="G162" s="28"/>
      <c r="H162" s="70">
        <f t="shared" si="7"/>
        <v>0</v>
      </c>
      <c r="J162" s="2"/>
      <c r="K162" s="2"/>
      <c r="L162" s="2"/>
    </row>
    <row r="163" spans="1:12" x14ac:dyDescent="0.25">
      <c r="A163" s="29">
        <v>19</v>
      </c>
      <c r="B163" s="16" t="s">
        <v>63</v>
      </c>
      <c r="C163" s="28" t="s">
        <v>64</v>
      </c>
      <c r="D163" s="27">
        <v>71.41</v>
      </c>
      <c r="E163" s="66">
        <f t="shared" si="6"/>
        <v>20.68</v>
      </c>
      <c r="F163" s="70">
        <v>800</v>
      </c>
      <c r="G163" s="28">
        <v>1</v>
      </c>
      <c r="H163" s="70">
        <f>ROUND((E163*F163*G163),2)</f>
        <v>16544</v>
      </c>
      <c r="J163" s="87"/>
      <c r="K163" s="2"/>
      <c r="L163" s="43"/>
    </row>
    <row r="164" spans="1:12" ht="63.75" x14ac:dyDescent="0.25">
      <c r="A164" s="29">
        <v>20</v>
      </c>
      <c r="B164" s="16" t="s">
        <v>65</v>
      </c>
      <c r="C164" s="17" t="s">
        <v>55</v>
      </c>
      <c r="D164" s="17">
        <v>107.11</v>
      </c>
      <c r="E164" s="66">
        <f t="shared" si="6"/>
        <v>31.02</v>
      </c>
      <c r="F164" s="96">
        <v>0</v>
      </c>
      <c r="G164" s="28">
        <v>0</v>
      </c>
      <c r="H164" s="66">
        <f t="shared" si="7"/>
        <v>0</v>
      </c>
      <c r="I164" s="107"/>
      <c r="J164" s="2"/>
      <c r="K164" s="2"/>
      <c r="L164" s="2"/>
    </row>
    <row r="165" spans="1:12" x14ac:dyDescent="0.25">
      <c r="A165" s="29"/>
      <c r="B165" s="16" t="s">
        <v>66</v>
      </c>
      <c r="C165" s="17" t="s">
        <v>33</v>
      </c>
      <c r="D165" s="18">
        <v>0.5</v>
      </c>
      <c r="E165" s="66">
        <f t="shared" si="6"/>
        <v>0.14000000000000001</v>
      </c>
      <c r="F165" s="66">
        <v>0</v>
      </c>
      <c r="G165" s="17">
        <v>0</v>
      </c>
      <c r="H165" s="66">
        <f t="shared" si="7"/>
        <v>0</v>
      </c>
      <c r="J165" s="2"/>
      <c r="K165" s="2"/>
      <c r="L165" s="2"/>
    </row>
    <row r="166" spans="1:12" s="106" customFormat="1" ht="26.25" customHeight="1" x14ac:dyDescent="0.25">
      <c r="A166" s="180">
        <v>21</v>
      </c>
      <c r="B166" s="181" t="s">
        <v>67</v>
      </c>
      <c r="C166" s="28" t="s">
        <v>68</v>
      </c>
      <c r="D166" s="27">
        <v>198.36</v>
      </c>
      <c r="E166" s="70">
        <f t="shared" si="6"/>
        <v>57.45</v>
      </c>
      <c r="F166" s="182">
        <v>7.4</v>
      </c>
      <c r="G166" s="28">
        <v>10</v>
      </c>
      <c r="H166" s="70">
        <f t="shared" si="7"/>
        <v>4251.3</v>
      </c>
      <c r="I166" s="183"/>
      <c r="J166" s="99"/>
      <c r="K166" s="99"/>
      <c r="L166" s="99"/>
    </row>
    <row r="167" spans="1:12" x14ac:dyDescent="0.25">
      <c r="A167" s="29">
        <v>22</v>
      </c>
      <c r="B167" s="16" t="s">
        <v>69</v>
      </c>
      <c r="C167" s="17" t="s">
        <v>70</v>
      </c>
      <c r="D167" s="18">
        <v>2.33</v>
      </c>
      <c r="E167" s="66">
        <v>0.32</v>
      </c>
      <c r="F167" s="66">
        <v>526</v>
      </c>
      <c r="G167" s="19">
        <v>11</v>
      </c>
      <c r="H167" s="66">
        <f>ROUND((E167*F167*G167),2)</f>
        <v>1851.52</v>
      </c>
      <c r="I167" s="154"/>
      <c r="J167" s="2"/>
      <c r="K167" s="2"/>
      <c r="L167" s="2"/>
    </row>
    <row r="168" spans="1:12" ht="63.75" x14ac:dyDescent="0.25">
      <c r="A168" s="29">
        <v>23</v>
      </c>
      <c r="B168" s="16" t="s">
        <v>71</v>
      </c>
      <c r="C168" s="17" t="s">
        <v>106</v>
      </c>
      <c r="D168" s="27">
        <v>21.92</v>
      </c>
      <c r="E168" s="66">
        <f t="shared" si="6"/>
        <v>6.35</v>
      </c>
      <c r="F168" s="96">
        <v>51</v>
      </c>
      <c r="G168" s="28">
        <v>1</v>
      </c>
      <c r="H168" s="66">
        <f>ROUND((E168*F168*G168),2)</f>
        <v>323.85000000000002</v>
      </c>
      <c r="I168" s="109"/>
      <c r="J168" s="97"/>
      <c r="K168" s="2"/>
      <c r="L168" s="2"/>
    </row>
    <row r="169" spans="1:12" s="106" customFormat="1" ht="25.5" x14ac:dyDescent="0.25">
      <c r="A169" s="166"/>
      <c r="B169" s="181" t="s">
        <v>72</v>
      </c>
      <c r="C169" s="28" t="s">
        <v>64</v>
      </c>
      <c r="D169" s="27">
        <v>44.63</v>
      </c>
      <c r="E169" s="70">
        <f t="shared" si="6"/>
        <v>12.93</v>
      </c>
      <c r="F169" s="70">
        <v>2000</v>
      </c>
      <c r="G169" s="28">
        <v>1</v>
      </c>
      <c r="H169" s="70">
        <f t="shared" si="7"/>
        <v>25860</v>
      </c>
      <c r="I169" s="152"/>
    </row>
    <row r="170" spans="1:12" x14ac:dyDescent="0.25">
      <c r="A170" s="58" t="s">
        <v>73</v>
      </c>
      <c r="B170" s="59" t="s">
        <v>74</v>
      </c>
      <c r="C170" s="57"/>
      <c r="D170" s="57"/>
      <c r="E170" s="57"/>
      <c r="F170" s="68"/>
      <c r="G170" s="60"/>
      <c r="H170" s="60"/>
    </row>
    <row r="171" spans="1:12" ht="15.75" x14ac:dyDescent="0.25">
      <c r="A171" s="29">
        <v>1</v>
      </c>
      <c r="B171" s="16" t="s">
        <v>75</v>
      </c>
      <c r="C171" s="17" t="s">
        <v>104</v>
      </c>
      <c r="D171" s="18">
        <v>2.4300000000000002</v>
      </c>
      <c r="E171" s="66">
        <v>0.34</v>
      </c>
      <c r="F171" s="66">
        <v>1354.73</v>
      </c>
      <c r="G171" s="19">
        <v>9</v>
      </c>
      <c r="H171" s="66">
        <f>ROUND((E171*F171*G171),2)</f>
        <v>4145.47</v>
      </c>
      <c r="I171" s="154"/>
    </row>
    <row r="172" spans="1:12" ht="15.75" x14ac:dyDescent="0.25">
      <c r="A172" s="29"/>
      <c r="B172" s="20" t="s">
        <v>11</v>
      </c>
      <c r="C172" s="21" t="s">
        <v>105</v>
      </c>
      <c r="D172" s="22">
        <v>2.4300000000000002</v>
      </c>
      <c r="E172" s="102">
        <v>0.34</v>
      </c>
      <c r="F172" s="67">
        <v>434.9</v>
      </c>
      <c r="G172" s="119">
        <v>9</v>
      </c>
      <c r="H172" s="102">
        <f t="shared" si="7"/>
        <v>1330.79</v>
      </c>
    </row>
    <row r="173" spans="1:12" ht="15.75" x14ac:dyDescent="0.25">
      <c r="A173" s="29"/>
      <c r="B173" s="20" t="s">
        <v>13</v>
      </c>
      <c r="C173" s="21" t="s">
        <v>105</v>
      </c>
      <c r="D173" s="22">
        <v>2.4300000000000002</v>
      </c>
      <c r="E173" s="130">
        <v>0.34</v>
      </c>
      <c r="F173" s="67">
        <v>218.87</v>
      </c>
      <c r="G173" s="119">
        <v>9</v>
      </c>
      <c r="H173" s="102">
        <f t="shared" si="7"/>
        <v>669.74</v>
      </c>
    </row>
    <row r="174" spans="1:12" ht="15.75" x14ac:dyDescent="0.25">
      <c r="A174" s="29"/>
      <c r="B174" s="20" t="s">
        <v>15</v>
      </c>
      <c r="C174" s="21" t="s">
        <v>105</v>
      </c>
      <c r="D174" s="22">
        <v>2.4300000000000002</v>
      </c>
      <c r="E174" s="130">
        <v>0.34</v>
      </c>
      <c r="F174" s="67">
        <v>327.62</v>
      </c>
      <c r="G174" s="119">
        <v>9</v>
      </c>
      <c r="H174" s="102">
        <f t="shared" si="7"/>
        <v>1002.52</v>
      </c>
    </row>
    <row r="175" spans="1:12" ht="15.75" x14ac:dyDescent="0.25">
      <c r="A175" s="29"/>
      <c r="B175" s="20" t="s">
        <v>18</v>
      </c>
      <c r="C175" s="21" t="s">
        <v>105</v>
      </c>
      <c r="D175" s="22">
        <v>2.4300000000000002</v>
      </c>
      <c r="E175" s="130">
        <v>0.34</v>
      </c>
      <c r="F175" s="67">
        <v>301.04000000000002</v>
      </c>
      <c r="G175" s="119">
        <v>9</v>
      </c>
      <c r="H175" s="102">
        <f t="shared" si="7"/>
        <v>921.18</v>
      </c>
    </row>
    <row r="176" spans="1:12" ht="15.75" x14ac:dyDescent="0.25">
      <c r="A176" s="29"/>
      <c r="B176" s="20" t="s">
        <v>19</v>
      </c>
      <c r="C176" s="21" t="s">
        <v>105</v>
      </c>
      <c r="D176" s="22">
        <v>2.4300000000000002</v>
      </c>
      <c r="E176" s="130">
        <v>0.34</v>
      </c>
      <c r="F176" s="67">
        <v>72.3</v>
      </c>
      <c r="G176" s="119">
        <v>9</v>
      </c>
      <c r="H176" s="102">
        <f t="shared" si="7"/>
        <v>221.24</v>
      </c>
    </row>
    <row r="177" spans="1:8" ht="15.75" x14ac:dyDescent="0.25">
      <c r="A177" s="29"/>
      <c r="B177" s="20" t="s">
        <v>6</v>
      </c>
      <c r="C177" s="21" t="s">
        <v>105</v>
      </c>
      <c r="D177" s="22"/>
      <c r="E177" s="102"/>
      <c r="F177" s="67">
        <f>SUM(F172:F176)</f>
        <v>1354.73</v>
      </c>
      <c r="G177" s="23"/>
      <c r="H177" s="102"/>
    </row>
    <row r="178" spans="1:8" ht="25.5" x14ac:dyDescent="0.25">
      <c r="A178" s="29"/>
      <c r="B178" s="16" t="s">
        <v>76</v>
      </c>
      <c r="C178" s="17" t="s">
        <v>104</v>
      </c>
      <c r="D178" s="18">
        <v>0.09</v>
      </c>
      <c r="E178" s="66">
        <f t="shared" si="6"/>
        <v>0.03</v>
      </c>
      <c r="F178" s="66">
        <v>1354.73</v>
      </c>
      <c r="G178" s="98">
        <v>13</v>
      </c>
      <c r="H178" s="70">
        <f>ROUND((E178*F178*G178),2)</f>
        <v>528.34</v>
      </c>
    </row>
    <row r="179" spans="1:8" ht="15.75" x14ac:dyDescent="0.25">
      <c r="A179" s="29">
        <v>2</v>
      </c>
      <c r="B179" s="16" t="s">
        <v>77</v>
      </c>
      <c r="C179" s="17" t="s">
        <v>104</v>
      </c>
      <c r="D179" s="18">
        <v>7.0000000000000007E-2</v>
      </c>
      <c r="E179" s="66">
        <f t="shared" si="6"/>
        <v>0.02</v>
      </c>
      <c r="F179" s="66">
        <v>13.3</v>
      </c>
      <c r="G179" s="19">
        <v>9</v>
      </c>
      <c r="H179" s="66">
        <f>ROUND((E179*F179*G179),2)</f>
        <v>2.39</v>
      </c>
    </row>
    <row r="180" spans="1:8" ht="15.75" x14ac:dyDescent="0.25">
      <c r="A180" s="29"/>
      <c r="B180" s="20" t="s">
        <v>11</v>
      </c>
      <c r="C180" s="21" t="s">
        <v>105</v>
      </c>
      <c r="D180" s="22">
        <v>7.0000000000000007E-2</v>
      </c>
      <c r="E180" s="102">
        <f t="shared" si="6"/>
        <v>0.02</v>
      </c>
      <c r="F180" s="67">
        <v>0</v>
      </c>
      <c r="G180" s="23">
        <v>9</v>
      </c>
      <c r="H180" s="102">
        <f t="shared" si="7"/>
        <v>0</v>
      </c>
    </row>
    <row r="181" spans="1:8" ht="15.75" x14ac:dyDescent="0.25">
      <c r="A181" s="29"/>
      <c r="B181" s="20" t="s">
        <v>13</v>
      </c>
      <c r="C181" s="21" t="s">
        <v>105</v>
      </c>
      <c r="D181" s="22">
        <v>7.0000000000000007E-2</v>
      </c>
      <c r="E181" s="102">
        <f t="shared" si="6"/>
        <v>0.02</v>
      </c>
      <c r="F181" s="67">
        <v>0</v>
      </c>
      <c r="G181" s="119">
        <v>9</v>
      </c>
      <c r="H181" s="102">
        <f t="shared" si="7"/>
        <v>0</v>
      </c>
    </row>
    <row r="182" spans="1:8" ht="15.75" x14ac:dyDescent="0.25">
      <c r="A182" s="29"/>
      <c r="B182" s="20" t="s">
        <v>15</v>
      </c>
      <c r="C182" s="21" t="s">
        <v>105</v>
      </c>
      <c r="D182" s="22">
        <v>7.0000000000000007E-2</v>
      </c>
      <c r="E182" s="102">
        <f t="shared" si="6"/>
        <v>0.02</v>
      </c>
      <c r="F182" s="67">
        <v>11.66</v>
      </c>
      <c r="G182" s="119">
        <v>9</v>
      </c>
      <c r="H182" s="102">
        <f t="shared" si="7"/>
        <v>2.1</v>
      </c>
    </row>
    <row r="183" spans="1:8" ht="15.75" x14ac:dyDescent="0.25">
      <c r="A183" s="29"/>
      <c r="B183" s="20" t="s">
        <v>18</v>
      </c>
      <c r="C183" s="21" t="s">
        <v>105</v>
      </c>
      <c r="D183" s="22">
        <v>7.0000000000000007E-2</v>
      </c>
      <c r="E183" s="102">
        <f t="shared" si="6"/>
        <v>0.02</v>
      </c>
      <c r="F183" s="67">
        <v>1.64</v>
      </c>
      <c r="G183" s="119">
        <v>9</v>
      </c>
      <c r="H183" s="102">
        <f t="shared" si="7"/>
        <v>0.3</v>
      </c>
    </row>
    <row r="184" spans="1:8" ht="15.75" x14ac:dyDescent="0.25">
      <c r="A184" s="29"/>
      <c r="B184" s="20" t="s">
        <v>19</v>
      </c>
      <c r="C184" s="21" t="s">
        <v>105</v>
      </c>
      <c r="D184" s="22">
        <v>7.0000000000000007E-2</v>
      </c>
      <c r="E184" s="102">
        <f t="shared" si="6"/>
        <v>0.02</v>
      </c>
      <c r="F184" s="67">
        <v>0</v>
      </c>
      <c r="G184" s="119">
        <v>9</v>
      </c>
      <c r="H184" s="102">
        <f t="shared" si="7"/>
        <v>0</v>
      </c>
    </row>
    <row r="185" spans="1:8" ht="15.75" x14ac:dyDescent="0.25">
      <c r="A185" s="29"/>
      <c r="B185" s="20" t="s">
        <v>6</v>
      </c>
      <c r="C185" s="21" t="s">
        <v>105</v>
      </c>
      <c r="D185" s="22"/>
      <c r="E185" s="102"/>
      <c r="F185" s="67">
        <f>SUM(F180:F184)</f>
        <v>13.3</v>
      </c>
      <c r="G185" s="23"/>
      <c r="H185" s="102"/>
    </row>
    <row r="186" spans="1:8" ht="25.5" x14ac:dyDescent="0.25">
      <c r="A186" s="29"/>
      <c r="B186" s="16" t="s">
        <v>78</v>
      </c>
      <c r="C186" s="17" t="s">
        <v>104</v>
      </c>
      <c r="D186" s="18">
        <v>0.09</v>
      </c>
      <c r="E186" s="66">
        <f t="shared" si="6"/>
        <v>0.03</v>
      </c>
      <c r="F186" s="66">
        <v>13.3</v>
      </c>
      <c r="G186" s="98">
        <v>13</v>
      </c>
      <c r="H186" s="70">
        <f>ROUND((E186*F186*G186),2)</f>
        <v>5.19</v>
      </c>
    </row>
    <row r="187" spans="1:8" ht="25.5" x14ac:dyDescent="0.25">
      <c r="A187" s="29">
        <v>3</v>
      </c>
      <c r="B187" s="16" t="s">
        <v>111</v>
      </c>
      <c r="C187" s="17" t="s">
        <v>104</v>
      </c>
      <c r="D187" s="18">
        <v>1.68</v>
      </c>
      <c r="E187" s="66">
        <v>0.42</v>
      </c>
      <c r="F187" s="66">
        <v>4130.29</v>
      </c>
      <c r="G187" s="116">
        <v>9</v>
      </c>
      <c r="H187" s="70">
        <f>ROUND((E187*F187*G187),2)</f>
        <v>15612.5</v>
      </c>
    </row>
    <row r="188" spans="1:8" ht="15.75" x14ac:dyDescent="0.25">
      <c r="A188" s="29"/>
      <c r="B188" s="20" t="s">
        <v>11</v>
      </c>
      <c r="C188" s="21" t="s">
        <v>105</v>
      </c>
      <c r="D188" s="22">
        <v>1.68</v>
      </c>
      <c r="E188" s="102">
        <v>0.42</v>
      </c>
      <c r="F188" s="67">
        <v>1237.06</v>
      </c>
      <c r="G188" s="119">
        <v>9</v>
      </c>
      <c r="H188" s="102">
        <f t="shared" si="7"/>
        <v>4676.09</v>
      </c>
    </row>
    <row r="189" spans="1:8" ht="15.75" x14ac:dyDescent="0.25">
      <c r="A189" s="29"/>
      <c r="B189" s="20" t="s">
        <v>13</v>
      </c>
      <c r="C189" s="21" t="s">
        <v>105</v>
      </c>
      <c r="D189" s="22">
        <v>1.68</v>
      </c>
      <c r="E189" s="130">
        <v>0.42</v>
      </c>
      <c r="F189" s="67">
        <v>1872.02</v>
      </c>
      <c r="G189" s="119">
        <v>9</v>
      </c>
      <c r="H189" s="102">
        <f t="shared" si="7"/>
        <v>7076.24</v>
      </c>
    </row>
    <row r="190" spans="1:8" ht="15.75" x14ac:dyDescent="0.25">
      <c r="A190" s="29"/>
      <c r="B190" s="20" t="s">
        <v>15</v>
      </c>
      <c r="C190" s="21" t="s">
        <v>105</v>
      </c>
      <c r="D190" s="22">
        <v>1.68</v>
      </c>
      <c r="E190" s="130">
        <v>0.42</v>
      </c>
      <c r="F190" s="67">
        <v>579.39</v>
      </c>
      <c r="G190" s="119">
        <v>9</v>
      </c>
      <c r="H190" s="102">
        <f t="shared" si="7"/>
        <v>2190.09</v>
      </c>
    </row>
    <row r="191" spans="1:8" ht="15.75" x14ac:dyDescent="0.25">
      <c r="A191" s="29"/>
      <c r="B191" s="20" t="s">
        <v>18</v>
      </c>
      <c r="C191" s="21" t="s">
        <v>105</v>
      </c>
      <c r="D191" s="22">
        <v>1.68</v>
      </c>
      <c r="E191" s="130">
        <v>0.42</v>
      </c>
      <c r="F191" s="67">
        <v>383.4</v>
      </c>
      <c r="G191" s="119">
        <v>9</v>
      </c>
      <c r="H191" s="102">
        <f t="shared" si="7"/>
        <v>1449.25</v>
      </c>
    </row>
    <row r="192" spans="1:8" ht="15.75" x14ac:dyDescent="0.25">
      <c r="A192" s="29"/>
      <c r="B192" s="20" t="s">
        <v>19</v>
      </c>
      <c r="C192" s="21" t="s">
        <v>105</v>
      </c>
      <c r="D192" s="22">
        <v>1.68</v>
      </c>
      <c r="E192" s="130">
        <v>0.42</v>
      </c>
      <c r="F192" s="67">
        <v>58.42</v>
      </c>
      <c r="G192" s="119">
        <v>9</v>
      </c>
      <c r="H192" s="102">
        <f t="shared" si="7"/>
        <v>220.83</v>
      </c>
    </row>
    <row r="193" spans="1:8" ht="15.75" x14ac:dyDescent="0.25">
      <c r="A193" s="29"/>
      <c r="B193" s="20" t="s">
        <v>6</v>
      </c>
      <c r="C193" s="21" t="s">
        <v>105</v>
      </c>
      <c r="D193" s="22"/>
      <c r="E193" s="102"/>
      <c r="F193" s="67">
        <f>SUM(F188:F192)</f>
        <v>4130.29</v>
      </c>
      <c r="G193" s="23"/>
      <c r="H193" s="102"/>
    </row>
    <row r="194" spans="1:8" ht="25.5" x14ac:dyDescent="0.25">
      <c r="A194" s="29">
        <v>4</v>
      </c>
      <c r="B194" s="16" t="s">
        <v>79</v>
      </c>
      <c r="C194" s="17" t="s">
        <v>104</v>
      </c>
      <c r="D194" s="18">
        <v>1.68</v>
      </c>
      <c r="E194" s="66">
        <f t="shared" si="6"/>
        <v>0.49</v>
      </c>
      <c r="F194" s="66">
        <v>2462.92</v>
      </c>
      <c r="G194" s="116">
        <v>9</v>
      </c>
      <c r="H194" s="70">
        <f>ROUND((E194*F194*G194),2)</f>
        <v>10861.48</v>
      </c>
    </row>
    <row r="195" spans="1:8" ht="15.75" x14ac:dyDescent="0.25">
      <c r="A195" s="29"/>
      <c r="B195" s="20" t="s">
        <v>11</v>
      </c>
      <c r="C195" s="21" t="s">
        <v>105</v>
      </c>
      <c r="D195" s="22">
        <v>1.68</v>
      </c>
      <c r="E195" s="102">
        <f t="shared" si="6"/>
        <v>0.49</v>
      </c>
      <c r="F195" s="67">
        <v>954.7</v>
      </c>
      <c r="G195" s="119">
        <v>9</v>
      </c>
      <c r="H195" s="102">
        <f t="shared" si="7"/>
        <v>4210.2299999999996</v>
      </c>
    </row>
    <row r="196" spans="1:8" ht="15.75" x14ac:dyDescent="0.25">
      <c r="A196" s="29"/>
      <c r="B196" s="20" t="s">
        <v>13</v>
      </c>
      <c r="C196" s="21" t="s">
        <v>105</v>
      </c>
      <c r="D196" s="22">
        <v>1.68</v>
      </c>
      <c r="E196" s="102">
        <f t="shared" si="6"/>
        <v>0.49</v>
      </c>
      <c r="F196" s="67">
        <v>21.49</v>
      </c>
      <c r="G196" s="119">
        <v>9</v>
      </c>
      <c r="H196" s="102">
        <f t="shared" si="7"/>
        <v>94.77</v>
      </c>
    </row>
    <row r="197" spans="1:8" ht="15.75" x14ac:dyDescent="0.25">
      <c r="A197" s="29"/>
      <c r="B197" s="20" t="s">
        <v>15</v>
      </c>
      <c r="C197" s="21" t="s">
        <v>105</v>
      </c>
      <c r="D197" s="22">
        <v>1.68</v>
      </c>
      <c r="E197" s="102">
        <f t="shared" si="6"/>
        <v>0.49</v>
      </c>
      <c r="F197" s="67">
        <v>1007.1</v>
      </c>
      <c r="G197" s="119">
        <v>9</v>
      </c>
      <c r="H197" s="102">
        <f t="shared" si="7"/>
        <v>4441.3100000000004</v>
      </c>
    </row>
    <row r="198" spans="1:8" ht="15.75" x14ac:dyDescent="0.25">
      <c r="A198" s="29"/>
      <c r="B198" s="20" t="s">
        <v>18</v>
      </c>
      <c r="C198" s="21" t="s">
        <v>105</v>
      </c>
      <c r="D198" s="22">
        <v>1.68</v>
      </c>
      <c r="E198" s="102">
        <f t="shared" si="6"/>
        <v>0.49</v>
      </c>
      <c r="F198" s="67">
        <v>0</v>
      </c>
      <c r="G198" s="119">
        <v>9</v>
      </c>
      <c r="H198" s="102">
        <f t="shared" si="7"/>
        <v>0</v>
      </c>
    </row>
    <row r="199" spans="1:8" ht="15.75" x14ac:dyDescent="0.25">
      <c r="A199" s="29"/>
      <c r="B199" s="20" t="s">
        <v>19</v>
      </c>
      <c r="C199" s="21" t="s">
        <v>105</v>
      </c>
      <c r="D199" s="22">
        <v>1.68</v>
      </c>
      <c r="E199" s="102">
        <f t="shared" si="6"/>
        <v>0.49</v>
      </c>
      <c r="F199" s="67">
        <v>479.63</v>
      </c>
      <c r="G199" s="119">
        <v>9</v>
      </c>
      <c r="H199" s="102">
        <f t="shared" si="7"/>
        <v>2115.17</v>
      </c>
    </row>
    <row r="200" spans="1:8" ht="15.75" x14ac:dyDescent="0.25">
      <c r="A200" s="29"/>
      <c r="B200" s="20" t="s">
        <v>6</v>
      </c>
      <c r="C200" s="21" t="s">
        <v>105</v>
      </c>
      <c r="D200" s="22"/>
      <c r="E200" s="102"/>
      <c r="F200" s="67">
        <f>SUM(F195:F199)</f>
        <v>2462.92</v>
      </c>
      <c r="G200" s="23"/>
      <c r="H200" s="102"/>
    </row>
    <row r="201" spans="1:8" ht="25.5" x14ac:dyDescent="0.25">
      <c r="A201" s="29">
        <v>5</v>
      </c>
      <c r="B201" s="16" t="s">
        <v>80</v>
      </c>
      <c r="C201" s="17" t="s">
        <v>104</v>
      </c>
      <c r="D201" s="18">
        <v>1.68</v>
      </c>
      <c r="E201" s="66">
        <v>0.49</v>
      </c>
      <c r="F201" s="66">
        <v>1333.04</v>
      </c>
      <c r="G201" s="98">
        <v>9</v>
      </c>
      <c r="H201" s="70">
        <f>ROUND((E201*F201*G201),2)</f>
        <v>5878.71</v>
      </c>
    </row>
    <row r="202" spans="1:8" ht="15.75" x14ac:dyDescent="0.25">
      <c r="A202" s="29"/>
      <c r="B202" s="20" t="s">
        <v>11</v>
      </c>
      <c r="C202" s="21" t="s">
        <v>105</v>
      </c>
      <c r="D202" s="22">
        <v>1.68</v>
      </c>
      <c r="E202" s="102">
        <f t="shared" si="6"/>
        <v>0.49</v>
      </c>
      <c r="F202" s="67">
        <v>226.52</v>
      </c>
      <c r="G202" s="119">
        <v>9</v>
      </c>
      <c r="H202" s="102">
        <f t="shared" si="7"/>
        <v>998.95</v>
      </c>
    </row>
    <row r="203" spans="1:8" ht="15.75" x14ac:dyDescent="0.25">
      <c r="A203" s="29"/>
      <c r="B203" s="20" t="s">
        <v>13</v>
      </c>
      <c r="C203" s="21" t="s">
        <v>105</v>
      </c>
      <c r="D203" s="22">
        <v>1.68</v>
      </c>
      <c r="E203" s="102">
        <f t="shared" si="6"/>
        <v>0.49</v>
      </c>
      <c r="F203" s="67">
        <v>1059.93</v>
      </c>
      <c r="G203" s="119">
        <v>9</v>
      </c>
      <c r="H203" s="102">
        <f t="shared" si="7"/>
        <v>4674.29</v>
      </c>
    </row>
    <row r="204" spans="1:8" ht="15.75" x14ac:dyDescent="0.25">
      <c r="A204" s="29"/>
      <c r="B204" s="20" t="s">
        <v>15</v>
      </c>
      <c r="C204" s="21" t="s">
        <v>105</v>
      </c>
      <c r="D204" s="22">
        <v>1.68</v>
      </c>
      <c r="E204" s="102">
        <f t="shared" si="6"/>
        <v>0.49</v>
      </c>
      <c r="F204" s="67">
        <v>40.17</v>
      </c>
      <c r="G204" s="119">
        <v>9</v>
      </c>
      <c r="H204" s="102">
        <f t="shared" si="7"/>
        <v>177.15</v>
      </c>
    </row>
    <row r="205" spans="1:8" ht="15.75" x14ac:dyDescent="0.25">
      <c r="A205" s="29"/>
      <c r="B205" s="20" t="s">
        <v>18</v>
      </c>
      <c r="C205" s="21" t="s">
        <v>105</v>
      </c>
      <c r="D205" s="22">
        <v>1.68</v>
      </c>
      <c r="E205" s="102">
        <f t="shared" si="6"/>
        <v>0.49</v>
      </c>
      <c r="F205" s="67">
        <v>6.42</v>
      </c>
      <c r="G205" s="119">
        <v>9</v>
      </c>
      <c r="H205" s="102">
        <f t="shared" si="7"/>
        <v>28.31</v>
      </c>
    </row>
    <row r="206" spans="1:8" ht="15.75" x14ac:dyDescent="0.25">
      <c r="A206" s="29"/>
      <c r="B206" s="20" t="s">
        <v>19</v>
      </c>
      <c r="C206" s="21" t="s">
        <v>105</v>
      </c>
      <c r="D206" s="22">
        <v>1.68</v>
      </c>
      <c r="E206" s="102">
        <f t="shared" si="6"/>
        <v>0.49</v>
      </c>
      <c r="F206" s="67">
        <v>0</v>
      </c>
      <c r="G206" s="119">
        <v>9</v>
      </c>
      <c r="H206" s="102">
        <f t="shared" si="7"/>
        <v>0</v>
      </c>
    </row>
    <row r="207" spans="1:8" ht="15.75" x14ac:dyDescent="0.25">
      <c r="A207" s="29"/>
      <c r="B207" s="20" t="s">
        <v>6</v>
      </c>
      <c r="C207" s="21" t="s">
        <v>105</v>
      </c>
      <c r="D207" s="22"/>
      <c r="E207" s="102"/>
      <c r="F207" s="67">
        <f>SUM(F202:F206)</f>
        <v>1333.0400000000002</v>
      </c>
      <c r="G207" s="23"/>
      <c r="H207" s="102"/>
    </row>
    <row r="208" spans="1:8" ht="25.5" x14ac:dyDescent="0.25">
      <c r="A208" s="29"/>
      <c r="B208" s="16" t="s">
        <v>81</v>
      </c>
      <c r="C208" s="17" t="s">
        <v>104</v>
      </c>
      <c r="D208" s="18">
        <v>0.09</v>
      </c>
      <c r="E208" s="66">
        <f t="shared" si="6"/>
        <v>0.03</v>
      </c>
      <c r="F208" s="66">
        <v>7926.25</v>
      </c>
      <c r="G208" s="98">
        <v>13</v>
      </c>
      <c r="H208" s="70">
        <f>ROUND((E208*F208*G208),2)</f>
        <v>3091.24</v>
      </c>
    </row>
    <row r="209" spans="1:8" ht="25.5" x14ac:dyDescent="0.25">
      <c r="A209" s="36">
        <v>6</v>
      </c>
      <c r="B209" s="16" t="s">
        <v>82</v>
      </c>
      <c r="C209" s="17" t="s">
        <v>104</v>
      </c>
      <c r="D209" s="17">
        <v>2.34</v>
      </c>
      <c r="E209" s="66">
        <v>0.62</v>
      </c>
      <c r="F209" s="66">
        <v>218.21</v>
      </c>
      <c r="G209" s="98">
        <v>9</v>
      </c>
      <c r="H209" s="70">
        <f>ROUND((E209*F209*G209),2)</f>
        <v>1217.6099999999999</v>
      </c>
    </row>
    <row r="210" spans="1:8" ht="15.75" x14ac:dyDescent="0.25">
      <c r="A210" s="35"/>
      <c r="B210" s="20" t="s">
        <v>11</v>
      </c>
      <c r="C210" s="21" t="s">
        <v>105</v>
      </c>
      <c r="D210" s="21">
        <v>2.34</v>
      </c>
      <c r="E210" s="102">
        <v>0.62</v>
      </c>
      <c r="F210" s="67">
        <v>34.369999999999997</v>
      </c>
      <c r="G210" s="119">
        <v>9</v>
      </c>
      <c r="H210" s="102">
        <f t="shared" si="7"/>
        <v>191.78</v>
      </c>
    </row>
    <row r="211" spans="1:8" ht="15.75" x14ac:dyDescent="0.25">
      <c r="A211" s="35"/>
      <c r="B211" s="20" t="s">
        <v>13</v>
      </c>
      <c r="C211" s="21" t="s">
        <v>105</v>
      </c>
      <c r="D211" s="21">
        <v>2.34</v>
      </c>
      <c r="E211" s="130">
        <v>0.62</v>
      </c>
      <c r="F211" s="67">
        <v>23.64</v>
      </c>
      <c r="G211" s="119">
        <v>9</v>
      </c>
      <c r="H211" s="102">
        <f t="shared" si="7"/>
        <v>131.91</v>
      </c>
    </row>
    <row r="212" spans="1:8" ht="15.75" x14ac:dyDescent="0.25">
      <c r="A212" s="35"/>
      <c r="B212" s="20" t="s">
        <v>15</v>
      </c>
      <c r="C212" s="21" t="s">
        <v>105</v>
      </c>
      <c r="D212" s="21">
        <v>2.34</v>
      </c>
      <c r="E212" s="130">
        <v>0.62</v>
      </c>
      <c r="F212" s="67">
        <v>113.72</v>
      </c>
      <c r="G212" s="119">
        <v>9</v>
      </c>
      <c r="H212" s="102">
        <f t="shared" si="7"/>
        <v>634.55999999999995</v>
      </c>
    </row>
    <row r="213" spans="1:8" ht="15.75" x14ac:dyDescent="0.25">
      <c r="A213" s="35"/>
      <c r="B213" s="20" t="s">
        <v>18</v>
      </c>
      <c r="C213" s="21" t="s">
        <v>105</v>
      </c>
      <c r="D213" s="21">
        <v>2.34</v>
      </c>
      <c r="E213" s="130">
        <v>0.62</v>
      </c>
      <c r="F213" s="67">
        <v>44.61</v>
      </c>
      <c r="G213" s="119">
        <v>9</v>
      </c>
      <c r="H213" s="102">
        <f t="shared" si="7"/>
        <v>248.92</v>
      </c>
    </row>
    <row r="214" spans="1:8" ht="15.75" x14ac:dyDescent="0.25">
      <c r="A214" s="35"/>
      <c r="B214" s="20" t="s">
        <v>19</v>
      </c>
      <c r="C214" s="21" t="s">
        <v>105</v>
      </c>
      <c r="D214" s="21">
        <v>2.34</v>
      </c>
      <c r="E214" s="130">
        <v>0.62</v>
      </c>
      <c r="F214" s="67">
        <v>1.87</v>
      </c>
      <c r="G214" s="119">
        <v>9</v>
      </c>
      <c r="H214" s="102">
        <f t="shared" si="7"/>
        <v>10.43</v>
      </c>
    </row>
    <row r="215" spans="1:8" ht="15.75" x14ac:dyDescent="0.25">
      <c r="A215" s="29"/>
      <c r="B215" s="20" t="s">
        <v>6</v>
      </c>
      <c r="C215" s="21" t="s">
        <v>105</v>
      </c>
      <c r="D215" s="21"/>
      <c r="E215" s="102"/>
      <c r="F215" s="67">
        <f>SUM(F210:F214)</f>
        <v>218.20999999999998</v>
      </c>
      <c r="G215" s="23"/>
      <c r="H215" s="102"/>
    </row>
    <row r="216" spans="1:8" ht="38.25" x14ac:dyDescent="0.25">
      <c r="A216" s="29"/>
      <c r="B216" s="16" t="s">
        <v>83</v>
      </c>
      <c r="C216" s="17" t="s">
        <v>104</v>
      </c>
      <c r="D216" s="18">
        <v>0.09</v>
      </c>
      <c r="E216" s="66">
        <f t="shared" si="6"/>
        <v>0.03</v>
      </c>
      <c r="F216" s="66">
        <v>218.21</v>
      </c>
      <c r="G216" s="98">
        <v>13</v>
      </c>
      <c r="H216" s="70">
        <f>ROUND((E216*F216*G216),2)</f>
        <v>85.1</v>
      </c>
    </row>
    <row r="217" spans="1:8" ht="25.5" x14ac:dyDescent="0.25">
      <c r="A217" s="29">
        <v>7</v>
      </c>
      <c r="B217" s="16" t="s">
        <v>84</v>
      </c>
      <c r="C217" s="17" t="s">
        <v>33</v>
      </c>
      <c r="D217" s="18">
        <v>7.0000000000000007E-2</v>
      </c>
      <c r="E217" s="66">
        <f t="shared" si="6"/>
        <v>0.02</v>
      </c>
      <c r="F217" s="66">
        <v>522.38</v>
      </c>
      <c r="G217" s="116">
        <v>11</v>
      </c>
      <c r="H217" s="66">
        <f>ROUND((E217*F217*G217),2)</f>
        <v>114.92</v>
      </c>
    </row>
    <row r="218" spans="1:8" x14ac:dyDescent="0.25">
      <c r="A218" s="29"/>
      <c r="B218" s="16" t="s">
        <v>85</v>
      </c>
      <c r="C218" s="17" t="s">
        <v>55</v>
      </c>
      <c r="D218" s="18">
        <v>99.18</v>
      </c>
      <c r="E218" s="66">
        <f t="shared" si="6"/>
        <v>28.72</v>
      </c>
      <c r="F218" s="66">
        <v>0</v>
      </c>
      <c r="G218" s="19">
        <v>0</v>
      </c>
      <c r="H218" s="66">
        <f>ROUND((E218*F218*G218),2)</f>
        <v>0</v>
      </c>
    </row>
    <row r="219" spans="1:8" x14ac:dyDescent="0.25">
      <c r="A219" s="29"/>
      <c r="B219" s="16" t="s">
        <v>86</v>
      </c>
      <c r="C219" s="17" t="s">
        <v>64</v>
      </c>
      <c r="D219" s="18">
        <v>69.430000000000007</v>
      </c>
      <c r="E219" s="66">
        <f t="shared" si="6"/>
        <v>20.11</v>
      </c>
      <c r="F219" s="66">
        <v>0</v>
      </c>
      <c r="G219" s="19">
        <v>0</v>
      </c>
      <c r="H219" s="66">
        <f t="shared" si="7"/>
        <v>0</v>
      </c>
    </row>
    <row r="220" spans="1:8" x14ac:dyDescent="0.25">
      <c r="A220" s="29"/>
      <c r="B220" s="16" t="s">
        <v>87</v>
      </c>
      <c r="C220" s="17" t="s">
        <v>55</v>
      </c>
      <c r="D220" s="18">
        <v>19.84</v>
      </c>
      <c r="E220" s="66">
        <f t="shared" si="6"/>
        <v>5.75</v>
      </c>
      <c r="F220" s="66">
        <v>0</v>
      </c>
      <c r="G220" s="19">
        <v>0</v>
      </c>
      <c r="H220" s="66">
        <f t="shared" si="7"/>
        <v>0</v>
      </c>
    </row>
    <row r="221" spans="1:8" ht="25.5" x14ac:dyDescent="0.25">
      <c r="A221" s="29">
        <v>8</v>
      </c>
      <c r="B221" s="16" t="s">
        <v>88</v>
      </c>
      <c r="C221" s="17" t="s">
        <v>33</v>
      </c>
      <c r="D221" s="18">
        <v>5.18</v>
      </c>
      <c r="E221" s="66">
        <v>3.61</v>
      </c>
      <c r="F221" s="66">
        <v>10</v>
      </c>
      <c r="G221" s="116">
        <v>11</v>
      </c>
      <c r="H221" s="66">
        <f>ROUND((E221*F221*G221),2)</f>
        <v>397.1</v>
      </c>
    </row>
    <row r="222" spans="1:8" ht="15.75" x14ac:dyDescent="0.25">
      <c r="A222" s="29">
        <v>9</v>
      </c>
      <c r="B222" s="16" t="s">
        <v>89</v>
      </c>
      <c r="C222" s="17" t="s">
        <v>104</v>
      </c>
      <c r="D222" s="18">
        <v>7.02</v>
      </c>
      <c r="E222" s="66">
        <v>1.08</v>
      </c>
      <c r="F222" s="66">
        <v>25.1</v>
      </c>
      <c r="G222" s="19">
        <v>9</v>
      </c>
      <c r="H222" s="66">
        <f>ROUND((E222*F222*G222),2)</f>
        <v>243.97</v>
      </c>
    </row>
    <row r="223" spans="1:8" ht="15.75" x14ac:dyDescent="0.25">
      <c r="A223" s="29"/>
      <c r="B223" s="20" t="s">
        <v>11</v>
      </c>
      <c r="C223" s="21" t="s">
        <v>105</v>
      </c>
      <c r="D223" s="22">
        <v>7.02</v>
      </c>
      <c r="E223" s="102">
        <v>1.08</v>
      </c>
      <c r="F223" s="67">
        <v>2.35</v>
      </c>
      <c r="G223" s="23">
        <v>9</v>
      </c>
      <c r="H223" s="102">
        <f t="shared" ref="H223:H242" si="8">ROUND((E223*F223*G223),2)</f>
        <v>22.84</v>
      </c>
    </row>
    <row r="224" spans="1:8" ht="15.75" x14ac:dyDescent="0.25">
      <c r="A224" s="29"/>
      <c r="B224" s="20" t="s">
        <v>13</v>
      </c>
      <c r="C224" s="21" t="s">
        <v>105</v>
      </c>
      <c r="D224" s="22">
        <v>7.02</v>
      </c>
      <c r="E224" s="130">
        <v>1.08</v>
      </c>
      <c r="F224" s="67">
        <v>18.52</v>
      </c>
      <c r="G224" s="119">
        <v>9</v>
      </c>
      <c r="H224" s="102">
        <f t="shared" si="8"/>
        <v>180.01</v>
      </c>
    </row>
    <row r="225" spans="1:10" ht="15.75" x14ac:dyDescent="0.25">
      <c r="A225" s="29"/>
      <c r="B225" s="20" t="s">
        <v>15</v>
      </c>
      <c r="C225" s="21" t="s">
        <v>105</v>
      </c>
      <c r="D225" s="22">
        <v>7.02</v>
      </c>
      <c r="E225" s="130">
        <v>1.08</v>
      </c>
      <c r="F225" s="67">
        <v>4</v>
      </c>
      <c r="G225" s="119">
        <v>9</v>
      </c>
      <c r="H225" s="102">
        <f t="shared" si="8"/>
        <v>38.880000000000003</v>
      </c>
    </row>
    <row r="226" spans="1:10" ht="15.75" x14ac:dyDescent="0.25">
      <c r="A226" s="29"/>
      <c r="B226" s="20" t="s">
        <v>18</v>
      </c>
      <c r="C226" s="21" t="s">
        <v>105</v>
      </c>
      <c r="D226" s="22">
        <v>7.02</v>
      </c>
      <c r="E226" s="130">
        <v>1.08</v>
      </c>
      <c r="F226" s="67">
        <v>0.23</v>
      </c>
      <c r="G226" s="119">
        <v>9</v>
      </c>
      <c r="H226" s="102">
        <f t="shared" si="8"/>
        <v>2.2400000000000002</v>
      </c>
      <c r="I226" s="153"/>
    </row>
    <row r="227" spans="1:10" ht="15.75" x14ac:dyDescent="0.25">
      <c r="A227" s="29"/>
      <c r="B227" s="20" t="s">
        <v>6</v>
      </c>
      <c r="C227" s="21" t="s">
        <v>105</v>
      </c>
      <c r="D227" s="22"/>
      <c r="E227" s="102"/>
      <c r="F227" s="67">
        <f>SUM(F223:F226)</f>
        <v>25.1</v>
      </c>
      <c r="G227" s="23"/>
      <c r="H227" s="102"/>
      <c r="I227" s="154"/>
    </row>
    <row r="228" spans="1:10" ht="25.5" x14ac:dyDescent="0.25">
      <c r="A228" s="29"/>
      <c r="B228" s="16" t="s">
        <v>90</v>
      </c>
      <c r="C228" s="17" t="s">
        <v>104</v>
      </c>
      <c r="D228" s="18">
        <v>0.09</v>
      </c>
      <c r="E228" s="66">
        <f t="shared" ref="E228:E266" si="9">+ROUND(D228/$D$22,2)</f>
        <v>0.03</v>
      </c>
      <c r="F228" s="66">
        <v>25.1</v>
      </c>
      <c r="G228" s="98">
        <v>13</v>
      </c>
      <c r="H228" s="70">
        <f>ROUND((E228*F228*G228),2)</f>
        <v>9.7899999999999991</v>
      </c>
    </row>
    <row r="229" spans="1:10" ht="25.5" x14ac:dyDescent="0.25">
      <c r="A229" s="29"/>
      <c r="B229" s="16" t="s">
        <v>91</v>
      </c>
      <c r="C229" s="17" t="s">
        <v>104</v>
      </c>
      <c r="D229" s="18">
        <v>7.0000000000000007E-2</v>
      </c>
      <c r="E229" s="66">
        <f t="shared" si="9"/>
        <v>0.02</v>
      </c>
      <c r="F229" s="66">
        <v>7375.88</v>
      </c>
      <c r="G229" s="19">
        <v>9</v>
      </c>
      <c r="H229" s="66">
        <f>ROUND((E229*F229*G229),2)</f>
        <v>1327.66</v>
      </c>
    </row>
    <row r="230" spans="1:10" ht="25.5" x14ac:dyDescent="0.25">
      <c r="A230" s="29"/>
      <c r="B230" s="16" t="s">
        <v>140</v>
      </c>
      <c r="C230" s="17" t="s">
        <v>104</v>
      </c>
      <c r="D230" s="18">
        <v>7.0000000000000007E-2</v>
      </c>
      <c r="E230" s="66">
        <f t="shared" si="9"/>
        <v>0.02</v>
      </c>
      <c r="F230" s="70">
        <v>15.4</v>
      </c>
      <c r="G230" s="116">
        <v>3</v>
      </c>
      <c r="H230" s="70">
        <f>ROUND((E230*F230*G230),2)</f>
        <v>0.92</v>
      </c>
    </row>
    <row r="231" spans="1:10" ht="15.75" hidden="1" x14ac:dyDescent="0.25">
      <c r="A231" s="29" t="s">
        <v>92</v>
      </c>
      <c r="B231" s="16" t="s">
        <v>95</v>
      </c>
      <c r="C231" s="89" t="s">
        <v>107</v>
      </c>
      <c r="D231" s="18">
        <v>4.13</v>
      </c>
      <c r="E231" s="66">
        <f t="shared" si="9"/>
        <v>1.2</v>
      </c>
      <c r="F231" s="66">
        <v>31796.6</v>
      </c>
      <c r="G231" s="18">
        <v>0</v>
      </c>
      <c r="H231" s="66">
        <f t="shared" si="8"/>
        <v>0</v>
      </c>
      <c r="I231" s="155"/>
      <c r="J231" s="32"/>
    </row>
    <row r="232" spans="1:10" hidden="1" x14ac:dyDescent="0.25">
      <c r="A232" s="29">
        <v>1</v>
      </c>
      <c r="B232" s="16" t="s">
        <v>96</v>
      </c>
      <c r="C232" s="90" t="s">
        <v>68</v>
      </c>
      <c r="D232" s="18">
        <v>9.14</v>
      </c>
      <c r="E232" s="66">
        <f t="shared" si="9"/>
        <v>2.65</v>
      </c>
      <c r="F232" s="66">
        <v>0</v>
      </c>
      <c r="G232" s="100">
        <v>0</v>
      </c>
      <c r="H232" s="66">
        <f t="shared" si="8"/>
        <v>0</v>
      </c>
      <c r="I232" s="155"/>
      <c r="J232" s="32"/>
    </row>
    <row r="233" spans="1:10" hidden="1" x14ac:dyDescent="0.25">
      <c r="A233" s="29">
        <v>2</v>
      </c>
      <c r="B233" s="16" t="s">
        <v>102</v>
      </c>
      <c r="C233" s="90" t="s">
        <v>94</v>
      </c>
      <c r="D233" s="18">
        <v>72.349999999999994</v>
      </c>
      <c r="E233" s="66">
        <f t="shared" si="9"/>
        <v>20.95</v>
      </c>
      <c r="F233" s="66">
        <v>0</v>
      </c>
      <c r="G233" s="100">
        <v>0</v>
      </c>
      <c r="H233" s="66">
        <f t="shared" si="8"/>
        <v>0</v>
      </c>
      <c r="I233" s="156"/>
      <c r="J233" s="32"/>
    </row>
    <row r="234" spans="1:10" ht="32.25" customHeight="1" x14ac:dyDescent="0.25">
      <c r="A234" s="29" t="s">
        <v>93</v>
      </c>
      <c r="B234" s="16" t="s">
        <v>103</v>
      </c>
      <c r="C234" s="17" t="s">
        <v>64</v>
      </c>
      <c r="D234" s="18">
        <v>69.430000000000007</v>
      </c>
      <c r="E234" s="66">
        <f t="shared" si="9"/>
        <v>20.11</v>
      </c>
      <c r="F234" s="66">
        <v>0</v>
      </c>
      <c r="G234" s="19">
        <v>0</v>
      </c>
      <c r="H234" s="66">
        <f>ROUND((E234*F234*G234),2)</f>
        <v>0</v>
      </c>
      <c r="I234" s="99"/>
      <c r="J234" s="37"/>
    </row>
    <row r="235" spans="1:10" ht="14.25" customHeight="1" x14ac:dyDescent="0.25">
      <c r="A235" s="44" t="s">
        <v>142</v>
      </c>
      <c r="B235" s="49" t="s">
        <v>116</v>
      </c>
      <c r="C235" s="47"/>
      <c r="D235" s="75"/>
      <c r="E235" s="75"/>
      <c r="F235" s="69"/>
      <c r="G235" s="50"/>
      <c r="H235" s="50"/>
      <c r="I235" s="99"/>
      <c r="J235" s="37"/>
    </row>
    <row r="236" spans="1:10" ht="16.5" customHeight="1" x14ac:dyDescent="0.25">
      <c r="A236" s="29">
        <v>1</v>
      </c>
      <c r="B236" s="20" t="s">
        <v>112</v>
      </c>
      <c r="C236" s="21" t="s">
        <v>55</v>
      </c>
      <c r="D236" s="22">
        <v>379.8</v>
      </c>
      <c r="E236" s="102">
        <v>103.41</v>
      </c>
      <c r="F236" s="84">
        <v>0</v>
      </c>
      <c r="G236" s="93">
        <v>0</v>
      </c>
      <c r="H236" s="84">
        <f t="shared" si="8"/>
        <v>0</v>
      </c>
      <c r="I236" s="99"/>
      <c r="J236" s="37"/>
    </row>
    <row r="237" spans="1:10" ht="18" customHeight="1" x14ac:dyDescent="0.25">
      <c r="A237" s="29">
        <v>2</v>
      </c>
      <c r="B237" s="20" t="s">
        <v>113</v>
      </c>
      <c r="C237" s="21" t="s">
        <v>114</v>
      </c>
      <c r="D237" s="92">
        <v>150.02000000000001</v>
      </c>
      <c r="E237" s="102">
        <f t="shared" si="9"/>
        <v>43.45</v>
      </c>
      <c r="F237" s="84">
        <v>100.64</v>
      </c>
      <c r="G237" s="93">
        <v>1</v>
      </c>
      <c r="H237" s="84">
        <f t="shared" si="8"/>
        <v>4372.8100000000004</v>
      </c>
      <c r="I237" s="99"/>
      <c r="J237" s="37"/>
    </row>
    <row r="238" spans="1:10" ht="18" customHeight="1" x14ac:dyDescent="0.25">
      <c r="A238" s="29">
        <v>3</v>
      </c>
      <c r="B238" s="20" t="s">
        <v>137</v>
      </c>
      <c r="C238" s="21" t="s">
        <v>55</v>
      </c>
      <c r="D238" s="22">
        <v>3.97</v>
      </c>
      <c r="E238" s="102">
        <f t="shared" si="9"/>
        <v>1.1499999999999999</v>
      </c>
      <c r="F238" s="94">
        <v>0</v>
      </c>
      <c r="G238" s="93">
        <v>0</v>
      </c>
      <c r="H238" s="84">
        <f t="shared" si="8"/>
        <v>0</v>
      </c>
      <c r="I238" s="157"/>
      <c r="J238" s="37"/>
    </row>
    <row r="239" spans="1:10" ht="18" customHeight="1" x14ac:dyDescent="0.25">
      <c r="A239" s="29">
        <v>4</v>
      </c>
      <c r="B239" s="20" t="s">
        <v>115</v>
      </c>
      <c r="C239" s="21" t="s">
        <v>55</v>
      </c>
      <c r="D239" s="22">
        <v>2.48</v>
      </c>
      <c r="E239" s="102">
        <f t="shared" si="9"/>
        <v>0.72</v>
      </c>
      <c r="F239" s="84">
        <v>10064</v>
      </c>
      <c r="G239" s="93">
        <v>1</v>
      </c>
      <c r="H239" s="84">
        <f t="shared" si="8"/>
        <v>7246.08</v>
      </c>
      <c r="I239" s="158"/>
      <c r="J239" s="37"/>
    </row>
    <row r="240" spans="1:10" ht="18" customHeight="1" x14ac:dyDescent="0.25">
      <c r="A240" s="29">
        <v>5</v>
      </c>
      <c r="B240" s="20" t="s">
        <v>138</v>
      </c>
      <c r="C240" s="21" t="s">
        <v>55</v>
      </c>
      <c r="D240" s="22">
        <v>0.99</v>
      </c>
      <c r="E240" s="102">
        <f t="shared" si="9"/>
        <v>0.28999999999999998</v>
      </c>
      <c r="F240" s="84">
        <v>0</v>
      </c>
      <c r="G240" s="93">
        <v>0</v>
      </c>
      <c r="H240" s="84">
        <f t="shared" si="8"/>
        <v>0</v>
      </c>
      <c r="I240" s="99"/>
      <c r="J240" s="37"/>
    </row>
    <row r="241" spans="1:13" ht="18" customHeight="1" x14ac:dyDescent="0.25">
      <c r="A241" s="29">
        <v>6</v>
      </c>
      <c r="B241" s="20" t="s">
        <v>116</v>
      </c>
      <c r="C241" s="21" t="s">
        <v>33</v>
      </c>
      <c r="D241" s="22">
        <v>376.69</v>
      </c>
      <c r="E241" s="102">
        <f>+ROUND(D241/$D$22,2)</f>
        <v>109.1</v>
      </c>
      <c r="F241" s="84">
        <v>14.4</v>
      </c>
      <c r="G241" s="93">
        <v>1</v>
      </c>
      <c r="H241" s="84">
        <f>ROUND((E241*F241*G241),2)</f>
        <v>1571.04</v>
      </c>
      <c r="I241" s="99"/>
      <c r="J241" s="37"/>
    </row>
    <row r="242" spans="1:13" ht="18" customHeight="1" x14ac:dyDescent="0.25">
      <c r="A242" s="29">
        <v>7</v>
      </c>
      <c r="B242" s="20" t="s">
        <v>117</v>
      </c>
      <c r="C242" s="21" t="s">
        <v>55</v>
      </c>
      <c r="D242" s="22">
        <v>126.6</v>
      </c>
      <c r="E242" s="102">
        <v>34.47</v>
      </c>
      <c r="F242" s="94">
        <v>198</v>
      </c>
      <c r="G242" s="93">
        <v>1</v>
      </c>
      <c r="H242" s="84">
        <f t="shared" si="8"/>
        <v>6825.06</v>
      </c>
      <c r="I242" s="99"/>
      <c r="J242" s="95"/>
    </row>
    <row r="243" spans="1:13" ht="16.5" customHeight="1" x14ac:dyDescent="0.25">
      <c r="A243" s="44" t="s">
        <v>143</v>
      </c>
      <c r="B243" s="46" t="s">
        <v>139</v>
      </c>
      <c r="C243" s="47"/>
      <c r="D243" s="81"/>
      <c r="E243" s="81"/>
      <c r="F243" s="71"/>
      <c r="G243" s="48"/>
      <c r="H243" s="48"/>
      <c r="I243" s="99"/>
      <c r="J243" s="95"/>
    </row>
    <row r="244" spans="1:13" ht="18" hidden="1" customHeight="1" x14ac:dyDescent="0.25">
      <c r="A244" s="29">
        <v>1</v>
      </c>
      <c r="B244" s="91" t="s">
        <v>118</v>
      </c>
      <c r="C244" s="85" t="s">
        <v>144</v>
      </c>
      <c r="D244" s="92">
        <v>1.84</v>
      </c>
      <c r="E244" s="66">
        <f t="shared" si="9"/>
        <v>0.53</v>
      </c>
      <c r="F244" s="84">
        <v>13606.88</v>
      </c>
      <c r="G244" s="93">
        <v>0</v>
      </c>
      <c r="H244" s="84">
        <f>ROUND((D244*F244*G244),2)</f>
        <v>0</v>
      </c>
      <c r="I244" s="99"/>
      <c r="J244" s="53"/>
      <c r="K244" s="53"/>
      <c r="L244" s="32"/>
      <c r="M244" s="32"/>
    </row>
    <row r="245" spans="1:13" ht="18" hidden="1" customHeight="1" x14ac:dyDescent="0.25">
      <c r="A245" s="29">
        <v>2</v>
      </c>
      <c r="B245" s="91" t="s">
        <v>119</v>
      </c>
      <c r="C245" s="85" t="s">
        <v>144</v>
      </c>
      <c r="D245" s="92">
        <v>1.84</v>
      </c>
      <c r="E245" s="66">
        <f t="shared" si="9"/>
        <v>0.53</v>
      </c>
      <c r="F245" s="84">
        <v>8001.93</v>
      </c>
      <c r="G245" s="93">
        <v>0</v>
      </c>
      <c r="H245" s="84">
        <f t="shared" ref="H245:H266" si="10">ROUND((D245*F245*G245),2)</f>
        <v>0</v>
      </c>
      <c r="I245" s="99"/>
      <c r="J245" s="53"/>
      <c r="L245" s="32"/>
      <c r="M245" s="32"/>
    </row>
    <row r="246" spans="1:13" ht="18" hidden="1" customHeight="1" x14ac:dyDescent="0.25">
      <c r="A246" s="29">
        <v>3</v>
      </c>
      <c r="B246" s="91" t="s">
        <v>120</v>
      </c>
      <c r="C246" s="85" t="s">
        <v>144</v>
      </c>
      <c r="D246" s="92">
        <v>0.64</v>
      </c>
      <c r="E246" s="66">
        <f t="shared" si="9"/>
        <v>0.19</v>
      </c>
      <c r="F246" s="84">
        <v>21608.81</v>
      </c>
      <c r="G246" s="85">
        <v>0</v>
      </c>
      <c r="H246" s="84">
        <f t="shared" si="10"/>
        <v>0</v>
      </c>
      <c r="I246" s="99"/>
      <c r="J246" s="37"/>
    </row>
    <row r="247" spans="1:13" ht="18" hidden="1" customHeight="1" x14ac:dyDescent="0.25">
      <c r="A247" s="29">
        <v>4</v>
      </c>
      <c r="B247" s="91" t="s">
        <v>121</v>
      </c>
      <c r="C247" s="85" t="s">
        <v>144</v>
      </c>
      <c r="D247" s="92">
        <v>1.84</v>
      </c>
      <c r="E247" s="66">
        <f t="shared" si="9"/>
        <v>0.53</v>
      </c>
      <c r="F247" s="84">
        <v>7375.88</v>
      </c>
      <c r="G247" s="93">
        <v>0</v>
      </c>
      <c r="H247" s="84">
        <f t="shared" si="10"/>
        <v>0</v>
      </c>
      <c r="I247" s="99"/>
      <c r="J247" s="37"/>
    </row>
    <row r="248" spans="1:13" ht="18" hidden="1" customHeight="1" x14ac:dyDescent="0.25">
      <c r="A248" s="29">
        <v>5</v>
      </c>
      <c r="B248" s="91" t="s">
        <v>120</v>
      </c>
      <c r="C248" s="85" t="s">
        <v>144</v>
      </c>
      <c r="D248" s="92">
        <v>0.64</v>
      </c>
      <c r="E248" s="66">
        <f t="shared" si="9"/>
        <v>0.19</v>
      </c>
      <c r="F248" s="84">
        <v>7375.88</v>
      </c>
      <c r="G248" s="93">
        <v>0</v>
      </c>
      <c r="H248" s="84">
        <f t="shared" si="10"/>
        <v>0</v>
      </c>
      <c r="I248" s="99"/>
      <c r="J248" s="37"/>
    </row>
    <row r="249" spans="1:13" ht="18" hidden="1" customHeight="1" x14ac:dyDescent="0.25">
      <c r="A249" s="29">
        <v>6</v>
      </c>
      <c r="B249" s="91" t="s">
        <v>122</v>
      </c>
      <c r="C249" s="85" t="s">
        <v>144</v>
      </c>
      <c r="D249" s="92">
        <v>1.68</v>
      </c>
      <c r="E249" s="66">
        <f t="shared" si="9"/>
        <v>0.49</v>
      </c>
      <c r="F249" s="84">
        <v>2614.35</v>
      </c>
      <c r="G249" s="93">
        <v>0</v>
      </c>
      <c r="H249" s="84">
        <f t="shared" si="10"/>
        <v>0</v>
      </c>
      <c r="I249" s="99"/>
      <c r="J249" s="53"/>
      <c r="K249" s="32"/>
      <c r="L249" s="32"/>
    </row>
    <row r="250" spans="1:13" ht="18" hidden="1" customHeight="1" x14ac:dyDescent="0.25">
      <c r="A250" s="29">
        <v>7</v>
      </c>
      <c r="B250" s="20" t="s">
        <v>145</v>
      </c>
      <c r="C250" s="85" t="s">
        <v>144</v>
      </c>
      <c r="D250" s="92">
        <v>0.71</v>
      </c>
      <c r="E250" s="66">
        <f t="shared" si="9"/>
        <v>0.21</v>
      </c>
      <c r="F250" s="84">
        <v>2614.35</v>
      </c>
      <c r="G250" s="93">
        <v>0</v>
      </c>
      <c r="H250" s="84">
        <f t="shared" si="10"/>
        <v>0</v>
      </c>
      <c r="I250" s="99"/>
      <c r="J250" s="37"/>
    </row>
    <row r="251" spans="1:13" ht="18" hidden="1" customHeight="1" x14ac:dyDescent="0.25">
      <c r="A251" s="29">
        <v>8</v>
      </c>
      <c r="B251" s="91" t="s">
        <v>123</v>
      </c>
      <c r="C251" s="85" t="s">
        <v>144</v>
      </c>
      <c r="D251" s="92">
        <v>1.68</v>
      </c>
      <c r="E251" s="66">
        <f t="shared" si="9"/>
        <v>0.49</v>
      </c>
      <c r="F251" s="84">
        <v>176.58</v>
      </c>
      <c r="G251" s="93">
        <v>0</v>
      </c>
      <c r="H251" s="84">
        <f t="shared" si="10"/>
        <v>0</v>
      </c>
      <c r="I251" s="99"/>
      <c r="J251" s="37"/>
    </row>
    <row r="252" spans="1:13" ht="18" hidden="1" customHeight="1" x14ac:dyDescent="0.25">
      <c r="A252" s="29">
        <v>9</v>
      </c>
      <c r="B252" s="20" t="s">
        <v>145</v>
      </c>
      <c r="C252" s="85" t="s">
        <v>144</v>
      </c>
      <c r="D252" s="92">
        <v>0.71</v>
      </c>
      <c r="E252" s="66">
        <f t="shared" si="9"/>
        <v>0.21</v>
      </c>
      <c r="F252" s="84">
        <v>176.58</v>
      </c>
      <c r="G252" s="93">
        <v>0</v>
      </c>
      <c r="H252" s="84">
        <f t="shared" si="10"/>
        <v>0</v>
      </c>
      <c r="I252" s="99"/>
      <c r="J252" s="37"/>
    </row>
    <row r="253" spans="1:13" ht="18" hidden="1" customHeight="1" x14ac:dyDescent="0.25">
      <c r="A253" s="29">
        <v>10</v>
      </c>
      <c r="B253" s="91" t="s">
        <v>126</v>
      </c>
      <c r="C253" s="85" t="s">
        <v>144</v>
      </c>
      <c r="D253" s="92">
        <v>1.84</v>
      </c>
      <c r="E253" s="66">
        <f t="shared" si="9"/>
        <v>0.53</v>
      </c>
      <c r="F253" s="84">
        <v>289.55</v>
      </c>
      <c r="G253" s="93">
        <v>0</v>
      </c>
      <c r="H253" s="84">
        <f t="shared" si="10"/>
        <v>0</v>
      </c>
      <c r="I253" s="99"/>
      <c r="J253" s="37"/>
    </row>
    <row r="254" spans="1:13" ht="18" hidden="1" customHeight="1" x14ac:dyDescent="0.25">
      <c r="A254" s="29">
        <v>11</v>
      </c>
      <c r="B254" s="91" t="s">
        <v>120</v>
      </c>
      <c r="C254" s="85" t="s">
        <v>144</v>
      </c>
      <c r="D254" s="92">
        <v>0.64</v>
      </c>
      <c r="E254" s="66">
        <f t="shared" si="9"/>
        <v>0.19</v>
      </c>
      <c r="F254" s="84">
        <v>289.55</v>
      </c>
      <c r="G254" s="93">
        <v>0</v>
      </c>
      <c r="H254" s="84">
        <f t="shared" si="10"/>
        <v>0</v>
      </c>
      <c r="I254" s="99"/>
      <c r="J254" s="37"/>
    </row>
    <row r="255" spans="1:13" ht="18" hidden="1" customHeight="1" x14ac:dyDescent="0.25">
      <c r="A255" s="29">
        <v>12</v>
      </c>
      <c r="B255" s="91" t="s">
        <v>124</v>
      </c>
      <c r="C255" s="85" t="s">
        <v>68</v>
      </c>
      <c r="D255" s="92">
        <v>9.33</v>
      </c>
      <c r="E255" s="66">
        <f t="shared" si="9"/>
        <v>2.7</v>
      </c>
      <c r="F255" s="84">
        <v>101.2</v>
      </c>
      <c r="G255" s="93">
        <v>0</v>
      </c>
      <c r="H255" s="84">
        <f t="shared" si="10"/>
        <v>0</v>
      </c>
      <c r="I255" s="99"/>
      <c r="J255" s="37"/>
    </row>
    <row r="256" spans="1:13" ht="18" hidden="1" customHeight="1" x14ac:dyDescent="0.25">
      <c r="A256" s="29">
        <v>13</v>
      </c>
      <c r="B256" s="91" t="s">
        <v>125</v>
      </c>
      <c r="C256" s="85" t="s">
        <v>94</v>
      </c>
      <c r="D256" s="92">
        <v>73.849999999999994</v>
      </c>
      <c r="E256" s="66">
        <f t="shared" si="9"/>
        <v>21.39</v>
      </c>
      <c r="F256" s="84">
        <v>55.2</v>
      </c>
      <c r="G256" s="93">
        <v>0</v>
      </c>
      <c r="H256" s="84">
        <f t="shared" si="10"/>
        <v>0</v>
      </c>
      <c r="I256" s="99"/>
      <c r="J256" s="37"/>
    </row>
    <row r="257" spans="1:13" ht="18" hidden="1" customHeight="1" x14ac:dyDescent="0.25">
      <c r="A257" s="29">
        <v>14</v>
      </c>
      <c r="B257" s="20" t="s">
        <v>127</v>
      </c>
      <c r="C257" s="21" t="s">
        <v>105</v>
      </c>
      <c r="D257" s="22">
        <v>10.94</v>
      </c>
      <c r="E257" s="66">
        <f t="shared" si="9"/>
        <v>3.17</v>
      </c>
      <c r="F257" s="67">
        <v>0</v>
      </c>
      <c r="G257" s="23">
        <v>0</v>
      </c>
      <c r="H257" s="67">
        <f t="shared" si="10"/>
        <v>0</v>
      </c>
      <c r="I257" s="99"/>
      <c r="J257" s="37"/>
    </row>
    <row r="258" spans="1:13" ht="18" hidden="1" customHeight="1" x14ac:dyDescent="0.25">
      <c r="A258" s="29">
        <v>15</v>
      </c>
      <c r="B258" s="20" t="s">
        <v>128</v>
      </c>
      <c r="C258" s="21" t="s">
        <v>114</v>
      </c>
      <c r="D258" s="22">
        <v>10.06</v>
      </c>
      <c r="E258" s="66">
        <f t="shared" si="9"/>
        <v>2.91</v>
      </c>
      <c r="F258" s="67">
        <v>0</v>
      </c>
      <c r="G258" s="23">
        <v>0</v>
      </c>
      <c r="H258" s="67">
        <f t="shared" si="10"/>
        <v>0</v>
      </c>
      <c r="I258" s="99"/>
      <c r="J258" s="37"/>
    </row>
    <row r="259" spans="1:13" ht="18" hidden="1" customHeight="1" x14ac:dyDescent="0.25">
      <c r="A259" s="29">
        <v>16</v>
      </c>
      <c r="B259" s="20" t="s">
        <v>129</v>
      </c>
      <c r="C259" s="21" t="s">
        <v>105</v>
      </c>
      <c r="D259" s="22">
        <v>16.600000000000001</v>
      </c>
      <c r="E259" s="66">
        <f t="shared" si="9"/>
        <v>4.8099999999999996</v>
      </c>
      <c r="F259" s="67">
        <v>0</v>
      </c>
      <c r="G259" s="23">
        <v>0</v>
      </c>
      <c r="H259" s="67">
        <f t="shared" si="10"/>
        <v>0</v>
      </c>
      <c r="I259" s="99"/>
      <c r="J259" s="37"/>
    </row>
    <row r="260" spans="1:13" ht="18" hidden="1" customHeight="1" x14ac:dyDescent="0.25">
      <c r="A260" s="29">
        <v>17</v>
      </c>
      <c r="B260" s="20" t="s">
        <v>130</v>
      </c>
      <c r="C260" s="21" t="s">
        <v>105</v>
      </c>
      <c r="D260" s="22">
        <v>4.82</v>
      </c>
      <c r="E260" s="66">
        <f t="shared" si="9"/>
        <v>1.4</v>
      </c>
      <c r="F260" s="67">
        <v>0</v>
      </c>
      <c r="G260" s="23">
        <v>0</v>
      </c>
      <c r="H260" s="67">
        <f t="shared" si="10"/>
        <v>0</v>
      </c>
      <c r="I260" s="99"/>
      <c r="J260" s="37"/>
    </row>
    <row r="261" spans="1:13" ht="18" hidden="1" customHeight="1" x14ac:dyDescent="0.25">
      <c r="A261" s="29">
        <v>18</v>
      </c>
      <c r="B261" s="20" t="s">
        <v>131</v>
      </c>
      <c r="C261" s="21" t="s">
        <v>105</v>
      </c>
      <c r="D261" s="22">
        <v>107.61</v>
      </c>
      <c r="E261" s="66">
        <f t="shared" si="9"/>
        <v>31.17</v>
      </c>
      <c r="F261" s="67">
        <v>0</v>
      </c>
      <c r="G261" s="23">
        <v>0</v>
      </c>
      <c r="H261" s="67">
        <f t="shared" si="10"/>
        <v>0</v>
      </c>
      <c r="I261" s="99"/>
      <c r="J261" s="37"/>
    </row>
    <row r="262" spans="1:13" ht="18" hidden="1" customHeight="1" x14ac:dyDescent="0.25">
      <c r="A262" s="29">
        <v>19</v>
      </c>
      <c r="B262" s="20" t="s">
        <v>132</v>
      </c>
      <c r="C262" s="21" t="s">
        <v>33</v>
      </c>
      <c r="D262" s="22">
        <v>11.3</v>
      </c>
      <c r="E262" s="66">
        <f t="shared" si="9"/>
        <v>3.27</v>
      </c>
      <c r="F262" s="67">
        <v>55.36</v>
      </c>
      <c r="G262" s="21">
        <v>0</v>
      </c>
      <c r="H262" s="67">
        <f t="shared" si="10"/>
        <v>0</v>
      </c>
      <c r="I262" s="99"/>
      <c r="J262" s="53"/>
      <c r="L262" s="32"/>
    </row>
    <row r="263" spans="1:13" ht="18" hidden="1" customHeight="1" x14ac:dyDescent="0.25">
      <c r="A263" s="29">
        <v>20</v>
      </c>
      <c r="B263" s="20" t="s">
        <v>133</v>
      </c>
      <c r="C263" s="21" t="s">
        <v>33</v>
      </c>
      <c r="D263" s="22">
        <v>15.26</v>
      </c>
      <c r="E263" s="66">
        <f t="shared" si="9"/>
        <v>4.42</v>
      </c>
      <c r="F263" s="67">
        <v>55.36</v>
      </c>
      <c r="G263" s="21">
        <v>0</v>
      </c>
      <c r="H263" s="67">
        <f t="shared" si="10"/>
        <v>0</v>
      </c>
      <c r="I263" s="99"/>
      <c r="J263" s="37"/>
    </row>
    <row r="264" spans="1:13" ht="18" hidden="1" customHeight="1" x14ac:dyDescent="0.25">
      <c r="A264" s="29">
        <v>22</v>
      </c>
      <c r="B264" s="20" t="s">
        <v>134</v>
      </c>
      <c r="C264" s="21" t="s">
        <v>33</v>
      </c>
      <c r="D264" s="22">
        <v>0.91</v>
      </c>
      <c r="E264" s="66">
        <f t="shared" si="9"/>
        <v>0.26</v>
      </c>
      <c r="F264" s="67">
        <v>55.36</v>
      </c>
      <c r="G264" s="21">
        <v>0</v>
      </c>
      <c r="H264" s="67">
        <f t="shared" si="10"/>
        <v>0</v>
      </c>
      <c r="I264" s="99"/>
      <c r="J264" s="37"/>
    </row>
    <row r="265" spans="1:13" ht="18" hidden="1" customHeight="1" x14ac:dyDescent="0.25">
      <c r="A265" s="29">
        <v>23</v>
      </c>
      <c r="B265" s="20" t="s">
        <v>135</v>
      </c>
      <c r="C265" s="21" t="s">
        <v>33</v>
      </c>
      <c r="D265" s="22">
        <v>14.66</v>
      </c>
      <c r="E265" s="66">
        <f t="shared" si="9"/>
        <v>4.25</v>
      </c>
      <c r="F265" s="67">
        <v>55.36</v>
      </c>
      <c r="G265" s="21">
        <v>0</v>
      </c>
      <c r="H265" s="67">
        <f t="shared" si="10"/>
        <v>0</v>
      </c>
      <c r="I265" s="99"/>
      <c r="J265" s="37"/>
    </row>
    <row r="266" spans="1:13" ht="18" hidden="1" customHeight="1" x14ac:dyDescent="0.25">
      <c r="A266" s="29">
        <v>24</v>
      </c>
      <c r="B266" s="20" t="s">
        <v>136</v>
      </c>
      <c r="C266" s="21" t="s">
        <v>33</v>
      </c>
      <c r="D266" s="22">
        <v>72.8</v>
      </c>
      <c r="E266" s="66">
        <f t="shared" si="9"/>
        <v>21.08</v>
      </c>
      <c r="F266" s="67">
        <v>55.36</v>
      </c>
      <c r="G266" s="21">
        <v>0</v>
      </c>
      <c r="H266" s="67">
        <f t="shared" si="10"/>
        <v>0</v>
      </c>
      <c r="I266" s="99"/>
      <c r="J266" s="37"/>
    </row>
    <row r="267" spans="1:13" ht="18" customHeight="1" x14ac:dyDescent="0.25">
      <c r="A267" s="61">
        <v>25</v>
      </c>
      <c r="B267" s="65" t="s">
        <v>152</v>
      </c>
      <c r="C267" s="62"/>
      <c r="D267" s="63"/>
      <c r="E267" s="66"/>
      <c r="F267" s="64"/>
      <c r="G267" s="64"/>
      <c r="H267" s="66"/>
      <c r="I267" s="99"/>
      <c r="J267" s="86"/>
      <c r="K267" s="2"/>
      <c r="L267" s="82"/>
      <c r="M267" s="2"/>
    </row>
    <row r="268" spans="1:13" x14ac:dyDescent="0.25">
      <c r="A268" s="110"/>
      <c r="B268" s="174" t="s">
        <v>153</v>
      </c>
      <c r="C268" s="174" t="s">
        <v>55</v>
      </c>
      <c r="D268" s="175">
        <v>1</v>
      </c>
      <c r="E268" s="170">
        <v>1</v>
      </c>
      <c r="F268" s="176">
        <v>1</v>
      </c>
      <c r="G268" s="177">
        <v>1</v>
      </c>
      <c r="H268" s="173">
        <v>-3451.0778649999997</v>
      </c>
      <c r="I268" s="159"/>
      <c r="J268" s="80"/>
      <c r="K268" s="2"/>
      <c r="L268" s="8"/>
      <c r="M268" s="2"/>
    </row>
    <row r="269" spans="1:13" s="106" customFormat="1" ht="26.25" customHeight="1" x14ac:dyDescent="0.25">
      <c r="A269" s="167"/>
      <c r="B269" s="169" t="s">
        <v>9</v>
      </c>
      <c r="C269" s="169" t="s">
        <v>33</v>
      </c>
      <c r="D269" s="170">
        <v>2.4300000000000002</v>
      </c>
      <c r="E269" s="170">
        <v>0.34</v>
      </c>
      <c r="F269" s="171">
        <v>9551.2800000000007</v>
      </c>
      <c r="G269" s="172">
        <v>11</v>
      </c>
      <c r="H269" s="173">
        <f t="shared" ref="H269:H276" si="11">ROUND((E269*F269*G269),2)*-0.1</f>
        <v>-3572.1790000000001</v>
      </c>
      <c r="I269" s="160"/>
      <c r="J269" s="168"/>
      <c r="K269" s="99"/>
      <c r="L269" s="148"/>
      <c r="M269" s="99"/>
    </row>
    <row r="270" spans="1:13" ht="38.25" x14ac:dyDescent="0.25">
      <c r="A270" s="110"/>
      <c r="B270" s="174" t="s">
        <v>21</v>
      </c>
      <c r="C270" s="174" t="s">
        <v>33</v>
      </c>
      <c r="D270" s="175">
        <v>0.09</v>
      </c>
      <c r="E270" s="170">
        <v>0.03</v>
      </c>
      <c r="F270" s="176">
        <v>9551.2800000000007</v>
      </c>
      <c r="G270" s="177">
        <v>11</v>
      </c>
      <c r="H270" s="173">
        <f t="shared" si="11"/>
        <v>-315.19200000000001</v>
      </c>
      <c r="I270" s="160"/>
      <c r="J270" s="80"/>
      <c r="K270" s="2"/>
      <c r="L270" s="8"/>
      <c r="M270" s="2"/>
    </row>
    <row r="271" spans="1:13" ht="27" customHeight="1" x14ac:dyDescent="0.25">
      <c r="A271" s="110"/>
      <c r="B271" s="174" t="s">
        <v>26</v>
      </c>
      <c r="C271" s="174" t="s">
        <v>33</v>
      </c>
      <c r="D271" s="175">
        <v>5.26</v>
      </c>
      <c r="E271" s="169">
        <v>0.66</v>
      </c>
      <c r="F271" s="176">
        <v>1805.8</v>
      </c>
      <c r="G271" s="177">
        <v>11</v>
      </c>
      <c r="H271" s="173">
        <f t="shared" si="11"/>
        <v>-1311.0110000000002</v>
      </c>
      <c r="I271" s="160"/>
      <c r="J271" s="80"/>
      <c r="K271" s="2"/>
      <c r="L271" s="8"/>
      <c r="M271" s="2"/>
    </row>
    <row r="272" spans="1:13" ht="28.5" customHeight="1" x14ac:dyDescent="0.25">
      <c r="A272" s="110">
        <v>3</v>
      </c>
      <c r="B272" s="174" t="s">
        <v>101</v>
      </c>
      <c r="C272" s="174" t="s">
        <v>33</v>
      </c>
      <c r="D272" s="175">
        <v>4.4400000000000004</v>
      </c>
      <c r="E272" s="170">
        <v>0.54</v>
      </c>
      <c r="F272" s="176">
        <v>769.49</v>
      </c>
      <c r="G272" s="177">
        <v>11</v>
      </c>
      <c r="H272" s="173">
        <f t="shared" si="11"/>
        <v>-457.07700000000006</v>
      </c>
      <c r="I272" s="160"/>
      <c r="J272" s="80"/>
      <c r="K272" s="2"/>
      <c r="L272" s="8"/>
      <c r="M272" s="2"/>
    </row>
    <row r="273" spans="1:14" ht="25.5" x14ac:dyDescent="0.25">
      <c r="A273" s="178">
        <v>4</v>
      </c>
      <c r="B273" s="117" t="s">
        <v>30</v>
      </c>
      <c r="C273" s="118" t="s">
        <v>33</v>
      </c>
      <c r="D273" s="179">
        <v>3.51</v>
      </c>
      <c r="E273" s="92">
        <v>0.43</v>
      </c>
      <c r="F273" s="129">
        <v>997.27</v>
      </c>
      <c r="G273" s="119">
        <v>11</v>
      </c>
      <c r="H273" s="173">
        <f t="shared" si="11"/>
        <v>-471.70900000000006</v>
      </c>
      <c r="I273" s="160"/>
      <c r="J273" s="80"/>
      <c r="K273" s="2"/>
      <c r="L273" s="8"/>
      <c r="M273" s="2"/>
    </row>
    <row r="274" spans="1:14" ht="25.5" x14ac:dyDescent="0.25">
      <c r="A274" s="61"/>
      <c r="B274" s="117" t="s">
        <v>32</v>
      </c>
      <c r="C274" s="184" t="s">
        <v>33</v>
      </c>
      <c r="D274" s="179">
        <v>5.26</v>
      </c>
      <c r="E274" s="85">
        <v>0.66</v>
      </c>
      <c r="F274" s="129">
        <v>17.03</v>
      </c>
      <c r="G274" s="119">
        <v>11</v>
      </c>
      <c r="H274" s="173">
        <f t="shared" si="11"/>
        <v>-12.364000000000001</v>
      </c>
      <c r="I274" s="160"/>
      <c r="J274" s="80"/>
      <c r="K274" s="2"/>
      <c r="L274" s="88"/>
      <c r="M274" s="2"/>
    </row>
    <row r="275" spans="1:14" ht="14.25" customHeight="1" x14ac:dyDescent="0.25">
      <c r="A275" s="61">
        <v>22</v>
      </c>
      <c r="B275" s="117" t="s">
        <v>69</v>
      </c>
      <c r="C275" s="118" t="s">
        <v>70</v>
      </c>
      <c r="D275" s="179">
        <v>2.33</v>
      </c>
      <c r="E275" s="92">
        <v>0.32</v>
      </c>
      <c r="F275" s="129">
        <v>526</v>
      </c>
      <c r="G275" s="119">
        <v>11</v>
      </c>
      <c r="H275" s="173">
        <f t="shared" si="11"/>
        <v>-185.15200000000002</v>
      </c>
      <c r="I275" s="160"/>
      <c r="J275" s="80"/>
      <c r="K275" s="2"/>
      <c r="L275" s="88"/>
      <c r="M275" s="2"/>
    </row>
    <row r="276" spans="1:14" ht="15" customHeight="1" x14ac:dyDescent="0.25">
      <c r="A276" s="61">
        <v>1</v>
      </c>
      <c r="B276" s="20" t="s">
        <v>75</v>
      </c>
      <c r="C276" s="21" t="s">
        <v>33</v>
      </c>
      <c r="D276" s="22">
        <v>2.4300000000000002</v>
      </c>
      <c r="E276" s="22">
        <v>0.34</v>
      </c>
      <c r="F276" s="67">
        <v>1354.73</v>
      </c>
      <c r="G276" s="108">
        <v>9</v>
      </c>
      <c r="H276" s="173">
        <f t="shared" si="11"/>
        <v>-414.54700000000003</v>
      </c>
      <c r="I276" s="160"/>
      <c r="J276" s="80"/>
      <c r="K276" s="2"/>
      <c r="L276" s="88"/>
      <c r="M276" s="2"/>
    </row>
    <row r="277" spans="1:14" x14ac:dyDescent="0.25">
      <c r="A277" s="61"/>
      <c r="B277" s="16"/>
      <c r="C277" s="17"/>
      <c r="D277" s="17"/>
      <c r="E277" s="17"/>
      <c r="F277" s="66"/>
      <c r="G277" s="19"/>
      <c r="H277" s="66"/>
      <c r="I277" s="107"/>
      <c r="J277" s="80"/>
      <c r="K277" s="2"/>
      <c r="L277" s="88"/>
      <c r="M277" s="2"/>
    </row>
    <row r="278" spans="1:14" x14ac:dyDescent="0.25">
      <c r="A278" s="61"/>
      <c r="B278" s="16"/>
      <c r="C278" s="17"/>
      <c r="D278" s="18"/>
      <c r="E278" s="18"/>
      <c r="F278" s="66"/>
      <c r="G278" s="19"/>
      <c r="H278" s="66"/>
      <c r="I278" s="161"/>
      <c r="J278" s="80"/>
      <c r="K278" s="2"/>
      <c r="L278" s="88"/>
      <c r="M278" s="2"/>
    </row>
    <row r="279" spans="1:14" ht="15" customHeight="1" x14ac:dyDescent="0.25">
      <c r="A279" s="61"/>
      <c r="B279" s="16"/>
      <c r="C279" s="17"/>
      <c r="D279" s="18"/>
      <c r="E279" s="18"/>
      <c r="F279" s="66"/>
      <c r="G279" s="19"/>
      <c r="H279" s="66"/>
      <c r="J279" s="80"/>
      <c r="K279" s="2"/>
      <c r="L279" s="88"/>
      <c r="M279" s="2"/>
    </row>
    <row r="280" spans="1:14" ht="15" customHeight="1" x14ac:dyDescent="0.25">
      <c r="A280" s="61"/>
      <c r="B280" s="16"/>
      <c r="C280" s="17"/>
      <c r="D280" s="17"/>
      <c r="E280" s="17"/>
      <c r="F280" s="66"/>
      <c r="G280" s="19"/>
      <c r="H280" s="66"/>
      <c r="J280" s="80"/>
      <c r="K280" s="2"/>
      <c r="L280" s="88"/>
      <c r="M280" s="2"/>
    </row>
    <row r="281" spans="1:14" ht="15" customHeight="1" x14ac:dyDescent="0.25">
      <c r="A281" s="61"/>
      <c r="B281" s="16"/>
      <c r="C281" s="17"/>
      <c r="D281" s="17"/>
      <c r="E281" s="17"/>
      <c r="F281" s="66"/>
      <c r="G281" s="19"/>
      <c r="H281" s="66"/>
      <c r="J281" s="80"/>
      <c r="K281" s="2"/>
      <c r="L281" s="88"/>
      <c r="M281" s="2"/>
    </row>
    <row r="282" spans="1:14" ht="15" customHeight="1" x14ac:dyDescent="0.25">
      <c r="A282" s="29"/>
      <c r="B282" s="38"/>
      <c r="C282" s="21"/>
      <c r="D282" s="21"/>
      <c r="E282" s="101"/>
      <c r="F282" s="188" t="s">
        <v>6</v>
      </c>
      <c r="G282" s="189"/>
      <c r="H282" s="73">
        <f>ROUND((H23+H36+H37+H38+H39+H40+H155+H41+H151+H43+H44+H45+H46+H47+H48+H61+H62+H63+H76+H77+H78+H91+H92+H93+H94+H95+H239+H240+H96+H97+H108+H109+H110+H118+H119+H121+H134+H135+H136+H148+H149+H150+H154+H156+H157+H158+H159+H163+H164+H165+H166+H167+H168+H169+H171+H178+H179+H186+H187+H194+H201+H208+H209+H216+H217+H218+H219+H220+H279+H231+H232+H233+H234+H221+H222+H228+H229+H230+H236+H237+H238+H241+H242+H244+H245+H246+H247+H248+H249+H250+H251+H252+H253+H254+H255+H256+H259+H260+H261+H262+H263+H264+H265+H266+H268+H270+H271+H272+H273+H274+H275+H276+H277+H278+H269),2)</f>
        <v>191738.15</v>
      </c>
      <c r="I282" s="162"/>
      <c r="J282" s="80"/>
      <c r="K282" s="2"/>
      <c r="L282" s="88"/>
      <c r="M282" s="2"/>
    </row>
    <row r="283" spans="1:14" ht="23.25" customHeight="1" x14ac:dyDescent="0.25">
      <c r="A283" s="29"/>
      <c r="B283" s="20"/>
      <c r="C283" s="30"/>
      <c r="D283" s="21"/>
      <c r="E283" s="101"/>
      <c r="F283" s="191" t="s">
        <v>97</v>
      </c>
      <c r="G283" s="192"/>
      <c r="H283" s="73">
        <f>ROUND((H282*0.21),2)</f>
        <v>40265.01</v>
      </c>
      <c r="I283" s="163"/>
      <c r="J283" s="42"/>
      <c r="K283" s="42"/>
      <c r="L283" s="42"/>
      <c r="M283" s="2"/>
      <c r="N283" s="2"/>
    </row>
    <row r="284" spans="1:14" ht="15" customHeight="1" x14ac:dyDescent="0.25">
      <c r="A284" s="29"/>
      <c r="B284" s="20"/>
      <c r="C284" s="21"/>
      <c r="D284" s="21"/>
      <c r="E284" s="101"/>
      <c r="F284" s="188" t="s">
        <v>98</v>
      </c>
      <c r="G284" s="189"/>
      <c r="H284" s="74">
        <f>ROUND((H282+H283),2)</f>
        <v>232003.16</v>
      </c>
      <c r="I284" s="99"/>
      <c r="J284" s="2"/>
      <c r="K284" s="43"/>
      <c r="L284" s="55"/>
      <c r="M284" s="2"/>
      <c r="N284" s="2"/>
    </row>
    <row r="285" spans="1:14" ht="15" customHeight="1" x14ac:dyDescent="0.25">
      <c r="A285" s="2"/>
      <c r="B285" s="41"/>
      <c r="I285" s="99"/>
      <c r="J285" s="2"/>
      <c r="K285" s="2"/>
      <c r="L285" s="2"/>
      <c r="M285" s="2"/>
    </row>
    <row r="286" spans="1:14" x14ac:dyDescent="0.25">
      <c r="A286" s="2"/>
      <c r="B286" s="11" t="s">
        <v>99</v>
      </c>
      <c r="C286" s="1" t="s">
        <v>147</v>
      </c>
      <c r="D286" s="1"/>
      <c r="E286" s="1"/>
      <c r="F286" s="1"/>
      <c r="G286" s="45"/>
      <c r="H286" s="40"/>
      <c r="I286" s="164"/>
      <c r="J286" s="43"/>
      <c r="K286" s="2"/>
      <c r="L286" s="2"/>
    </row>
    <row r="287" spans="1:14" x14ac:dyDescent="0.25">
      <c r="A287" s="2"/>
      <c r="B287" s="11"/>
      <c r="C287" s="1" t="s">
        <v>179</v>
      </c>
      <c r="D287" s="1"/>
      <c r="E287" s="1"/>
      <c r="F287" s="1"/>
      <c r="G287" s="45"/>
      <c r="H287" s="40"/>
    </row>
    <row r="288" spans="1:14" x14ac:dyDescent="0.25">
      <c r="A288" s="2"/>
      <c r="B288" s="1"/>
      <c r="C288" s="1" t="s">
        <v>180</v>
      </c>
      <c r="D288" s="1"/>
      <c r="E288" s="1"/>
      <c r="F288" s="1"/>
      <c r="G288" s="39"/>
      <c r="H288" s="40"/>
    </row>
    <row r="289" spans="1:9" x14ac:dyDescent="0.25">
      <c r="A289" s="33"/>
      <c r="B289" s="1"/>
      <c r="C289" s="1"/>
      <c r="D289" s="1"/>
      <c r="E289" s="1"/>
      <c r="F289" s="1"/>
      <c r="G289" s="1"/>
      <c r="H289" s="1"/>
      <c r="I289" s="153"/>
    </row>
    <row r="290" spans="1:9" x14ac:dyDescent="0.25">
      <c r="A290" s="33"/>
      <c r="B290" s="13"/>
      <c r="C290" s="1" t="s">
        <v>165</v>
      </c>
      <c r="D290" s="1"/>
      <c r="E290" s="1"/>
      <c r="F290" s="1"/>
      <c r="G290" s="1"/>
      <c r="H290" s="1"/>
      <c r="I290" s="165"/>
    </row>
    <row r="291" spans="1:9" x14ac:dyDescent="0.25">
      <c r="A291" s="33"/>
      <c r="B291" s="1" t="s">
        <v>100</v>
      </c>
      <c r="C291" s="1" t="s">
        <v>166</v>
      </c>
      <c r="D291" s="1"/>
      <c r="E291" s="1"/>
      <c r="F291" s="1"/>
      <c r="G291" s="1"/>
      <c r="H291" s="1"/>
    </row>
    <row r="292" spans="1:9" x14ac:dyDescent="0.25">
      <c r="A292" s="33"/>
      <c r="B292" s="1"/>
      <c r="C292" s="1" t="s">
        <v>167</v>
      </c>
      <c r="D292" s="1"/>
      <c r="E292" s="1"/>
      <c r="F292" s="1"/>
      <c r="G292" s="1"/>
      <c r="H292" s="1"/>
    </row>
    <row r="293" spans="1:9" x14ac:dyDescent="0.25">
      <c r="A293" s="33"/>
      <c r="B293" s="1"/>
      <c r="C293" s="1"/>
      <c r="D293" s="1"/>
      <c r="E293" s="1"/>
      <c r="F293" s="1"/>
      <c r="G293" s="13"/>
      <c r="H293" s="1"/>
    </row>
    <row r="294" spans="1:9" x14ac:dyDescent="0.25">
      <c r="A294" s="33"/>
      <c r="B294" s="1" t="s">
        <v>168</v>
      </c>
      <c r="C294" s="134" t="s">
        <v>169</v>
      </c>
      <c r="D294" s="134"/>
      <c r="E294" s="1"/>
      <c r="F294" s="134"/>
      <c r="G294" s="1"/>
      <c r="H294" s="1"/>
    </row>
    <row r="295" spans="1:9" x14ac:dyDescent="0.25">
      <c r="A295" s="33"/>
      <c r="B295" s="12"/>
      <c r="C295" s="134"/>
      <c r="D295" s="134"/>
      <c r="E295" s="1"/>
      <c r="F295" s="134"/>
      <c r="G295" s="1"/>
      <c r="H295" s="1"/>
    </row>
    <row r="296" spans="1:9" x14ac:dyDescent="0.25">
      <c r="A296" s="33"/>
      <c r="B296" s="12"/>
      <c r="C296" s="12"/>
      <c r="D296" s="12"/>
      <c r="E296" s="12"/>
      <c r="F296" s="12"/>
      <c r="G296" s="1"/>
      <c r="H296" s="1"/>
    </row>
    <row r="297" spans="1:9" x14ac:dyDescent="0.25">
      <c r="A297" s="33"/>
      <c r="B297" s="12"/>
      <c r="C297" s="12" t="s">
        <v>170</v>
      </c>
      <c r="D297" s="12"/>
      <c r="E297" s="12"/>
      <c r="F297" s="12"/>
      <c r="G297" s="1"/>
      <c r="H297" s="1"/>
    </row>
    <row r="298" spans="1:9" x14ac:dyDescent="0.25">
      <c r="A298" s="33"/>
      <c r="B298" s="12"/>
      <c r="C298" s="12"/>
      <c r="D298" s="12"/>
      <c r="E298" s="12"/>
      <c r="F298" s="12"/>
      <c r="G298" s="1"/>
      <c r="H298" s="1"/>
    </row>
    <row r="299" spans="1:9" x14ac:dyDescent="0.25">
      <c r="A299" s="33"/>
      <c r="B299" s="12"/>
      <c r="C299" s="12"/>
      <c r="D299" s="12"/>
      <c r="E299" s="12"/>
      <c r="F299" s="12"/>
      <c r="H299" s="1"/>
    </row>
    <row r="300" spans="1:9" x14ac:dyDescent="0.25">
      <c r="A300" s="33"/>
      <c r="B300" s="12"/>
      <c r="C300" s="12" t="s">
        <v>171</v>
      </c>
      <c r="D300" s="12"/>
      <c r="E300" s="12"/>
      <c r="F300" s="12"/>
      <c r="H300" s="1"/>
    </row>
    <row r="301" spans="1:9" x14ac:dyDescent="0.25">
      <c r="A301" s="2"/>
      <c r="B301" s="12"/>
      <c r="C301" s="12"/>
      <c r="D301" s="12"/>
      <c r="E301" s="12"/>
      <c r="F301" s="12"/>
      <c r="G301" s="12"/>
      <c r="H301" s="1"/>
    </row>
    <row r="302" spans="1:9" x14ac:dyDescent="0.25">
      <c r="B302" s="12"/>
      <c r="C302" s="12"/>
      <c r="D302" s="12"/>
      <c r="E302" s="12"/>
      <c r="F302" s="12"/>
      <c r="G302" s="12"/>
      <c r="H302" s="1"/>
    </row>
    <row r="303" spans="1:9" x14ac:dyDescent="0.25">
      <c r="B303" s="12"/>
      <c r="C303" s="134" t="s">
        <v>172</v>
      </c>
      <c r="D303" s="134"/>
      <c r="E303" s="1"/>
      <c r="F303" s="134"/>
      <c r="G303" s="12"/>
    </row>
    <row r="304" spans="1:9" x14ac:dyDescent="0.25">
      <c r="B304" s="12"/>
      <c r="C304" s="134"/>
      <c r="D304" s="134"/>
      <c r="E304" s="1"/>
      <c r="F304" s="134"/>
      <c r="G304" s="12"/>
    </row>
    <row r="305" spans="2:8" x14ac:dyDescent="0.25">
      <c r="B305" s="12"/>
      <c r="C305" s="134"/>
      <c r="D305" s="12"/>
      <c r="E305" s="12"/>
      <c r="F305" s="12"/>
      <c r="G305" s="12"/>
      <c r="H305" s="12"/>
    </row>
    <row r="306" spans="2:8" x14ac:dyDescent="0.25">
      <c r="B306" s="12"/>
      <c r="C306" s="12" t="s">
        <v>173</v>
      </c>
      <c r="D306" s="12"/>
      <c r="E306" s="12"/>
      <c r="F306" s="12"/>
      <c r="G306" s="12"/>
      <c r="H306" s="12"/>
    </row>
    <row r="307" spans="2:8" x14ac:dyDescent="0.25">
      <c r="B307" s="12"/>
      <c r="C307" s="12"/>
      <c r="D307" s="12"/>
      <c r="E307" s="12"/>
      <c r="F307" s="12"/>
      <c r="G307" s="12"/>
      <c r="H307" s="12"/>
    </row>
    <row r="308" spans="2:8" x14ac:dyDescent="0.25">
      <c r="B308" s="12"/>
      <c r="C308" s="134"/>
      <c r="D308" s="134"/>
      <c r="E308" s="1"/>
      <c r="F308" s="134"/>
      <c r="H308" s="12"/>
    </row>
    <row r="309" spans="2:8" x14ac:dyDescent="0.25">
      <c r="B309" s="12"/>
      <c r="C309" s="134" t="s">
        <v>174</v>
      </c>
      <c r="D309" s="134"/>
      <c r="E309" s="1"/>
      <c r="F309" s="134"/>
      <c r="H309" s="12"/>
    </row>
    <row r="310" spans="2:8" x14ac:dyDescent="0.25">
      <c r="B310" s="12"/>
      <c r="C310" s="12"/>
      <c r="D310" s="12"/>
      <c r="E310" s="12"/>
      <c r="F310" s="12"/>
      <c r="G310" s="12"/>
      <c r="H310" s="12"/>
    </row>
    <row r="311" spans="2:8" x14ac:dyDescent="0.25">
      <c r="B311" s="12"/>
      <c r="C311" s="134"/>
      <c r="D311" s="12"/>
      <c r="E311" s="1"/>
      <c r="F311" s="1"/>
      <c r="G311" s="12"/>
      <c r="H311" s="12"/>
    </row>
    <row r="312" spans="2:8" x14ac:dyDescent="0.25">
      <c r="B312" s="12"/>
      <c r="C312" s="12" t="s">
        <v>175</v>
      </c>
      <c r="D312" s="12"/>
      <c r="E312" s="1"/>
      <c r="F312" s="1"/>
      <c r="G312" s="12"/>
    </row>
    <row r="313" spans="2:8" x14ac:dyDescent="0.25">
      <c r="B313" s="12"/>
      <c r="C313" s="12"/>
      <c r="D313" s="12"/>
      <c r="E313" s="12"/>
      <c r="F313" s="12"/>
      <c r="G313" s="12"/>
    </row>
    <row r="314" spans="2:8" x14ac:dyDescent="0.25">
      <c r="B314" s="12"/>
      <c r="C314" s="134"/>
      <c r="D314" s="134"/>
      <c r="E314" s="1"/>
      <c r="F314" s="134"/>
      <c r="H314" s="12"/>
    </row>
    <row r="315" spans="2:8" x14ac:dyDescent="0.25">
      <c r="B315" s="12"/>
      <c r="C315" s="134" t="s">
        <v>176</v>
      </c>
      <c r="D315" s="134"/>
      <c r="E315" s="1"/>
      <c r="F315" s="134"/>
      <c r="H315" s="12"/>
    </row>
    <row r="316" spans="2:8" x14ac:dyDescent="0.25">
      <c r="B316" s="12"/>
      <c r="C316" s="12"/>
      <c r="D316" s="12"/>
      <c r="E316" s="12"/>
      <c r="F316" s="12"/>
      <c r="G316" s="12"/>
      <c r="H316" s="12"/>
    </row>
    <row r="317" spans="2:8" x14ac:dyDescent="0.25">
      <c r="B317" s="12"/>
      <c r="C317" s="134"/>
      <c r="D317" s="134"/>
      <c r="E317" s="1"/>
      <c r="F317" s="134"/>
      <c r="G317" s="1"/>
      <c r="H317" s="12"/>
    </row>
    <row r="318" spans="2:8" x14ac:dyDescent="0.25">
      <c r="B318" s="12"/>
      <c r="C318" s="134" t="s">
        <v>177</v>
      </c>
      <c r="D318" s="134"/>
      <c r="E318" s="1"/>
      <c r="F318" s="134"/>
      <c r="G318" s="1"/>
    </row>
    <row r="319" spans="2:8" x14ac:dyDescent="0.25">
      <c r="B319" s="12"/>
      <c r="C319" s="134"/>
      <c r="D319" s="1"/>
      <c r="E319" s="1"/>
      <c r="F319" s="1"/>
      <c r="G319" s="12"/>
    </row>
    <row r="320" spans="2:8" x14ac:dyDescent="0.25">
      <c r="B320" s="12"/>
      <c r="C320" s="134"/>
      <c r="D320" s="12"/>
      <c r="E320" s="12"/>
      <c r="F320" s="12"/>
      <c r="H320" s="12"/>
    </row>
    <row r="321" spans="2:8" x14ac:dyDescent="0.25">
      <c r="B321" s="12"/>
      <c r="C321" s="1" t="s">
        <v>178</v>
      </c>
      <c r="D321" s="12"/>
      <c r="E321" s="12"/>
      <c r="F321" s="12"/>
      <c r="H321" s="1"/>
    </row>
    <row r="322" spans="2:8" x14ac:dyDescent="0.25">
      <c r="B322" s="12"/>
      <c r="C322" s="134"/>
      <c r="D322" s="134"/>
      <c r="E322" s="1"/>
      <c r="F322" s="134"/>
      <c r="G322" s="12"/>
      <c r="H322" s="1"/>
    </row>
    <row r="323" spans="2:8" x14ac:dyDescent="0.25">
      <c r="B323" s="12"/>
      <c r="C323" s="134"/>
      <c r="D323" s="134"/>
      <c r="E323" s="1"/>
      <c r="F323" s="134"/>
      <c r="H323" s="1"/>
    </row>
    <row r="324" spans="2:8" x14ac:dyDescent="0.25">
      <c r="B324" s="12"/>
      <c r="C324" s="12"/>
      <c r="D324" s="12"/>
      <c r="E324" s="12"/>
      <c r="F324" s="12"/>
      <c r="H324" s="12"/>
    </row>
    <row r="325" spans="2:8" x14ac:dyDescent="0.25">
      <c r="B325" s="12"/>
      <c r="C325" s="12"/>
      <c r="D325" s="12"/>
      <c r="E325" s="12"/>
      <c r="F325" s="12"/>
      <c r="G325" s="12"/>
    </row>
    <row r="326" spans="2:8" x14ac:dyDescent="0.25">
      <c r="B326" s="12"/>
      <c r="C326" s="1"/>
      <c r="D326" s="1"/>
      <c r="E326" s="1"/>
      <c r="F326" s="1"/>
      <c r="G326" s="1"/>
    </row>
    <row r="327" spans="2:8" x14ac:dyDescent="0.25">
      <c r="B327" s="12"/>
      <c r="C327" s="12"/>
      <c r="D327" s="12"/>
      <c r="E327" s="12"/>
      <c r="F327" s="12"/>
      <c r="G327" s="12"/>
      <c r="H327" s="12"/>
    </row>
    <row r="328" spans="2:8" x14ac:dyDescent="0.25">
      <c r="B328" s="12"/>
      <c r="C328" s="12"/>
      <c r="D328" s="12"/>
      <c r="E328" s="12"/>
      <c r="F328" s="12"/>
      <c r="G328" s="12"/>
      <c r="H328" s="12"/>
    </row>
    <row r="329" spans="2:8" x14ac:dyDescent="0.25">
      <c r="B329" s="12"/>
    </row>
    <row r="330" spans="2:8" x14ac:dyDescent="0.25">
      <c r="B330" s="12"/>
    </row>
    <row r="331" spans="2:8" x14ac:dyDescent="0.25">
      <c r="B331" s="12"/>
      <c r="C331" s="12"/>
      <c r="D331" s="12"/>
      <c r="E331" s="12"/>
      <c r="F331" s="12"/>
      <c r="G331" s="12"/>
      <c r="H331" s="12"/>
    </row>
    <row r="332" spans="2:8" x14ac:dyDescent="0.25">
      <c r="B332" s="12"/>
      <c r="C332" s="12"/>
      <c r="D332" s="12"/>
      <c r="E332" s="12"/>
      <c r="F332" s="12"/>
      <c r="G332" s="12"/>
      <c r="H332" s="12"/>
    </row>
    <row r="333" spans="2:8" x14ac:dyDescent="0.25">
      <c r="B333" s="12"/>
    </row>
  </sheetData>
  <mergeCells count="7">
    <mergeCell ref="A15:G15"/>
    <mergeCell ref="A19:G19"/>
    <mergeCell ref="A17:H17"/>
    <mergeCell ref="F284:G284"/>
    <mergeCell ref="F20:H20"/>
    <mergeCell ref="F283:G283"/>
    <mergeCell ref="F282:G282"/>
  </mergeCells>
  <phoneticPr fontId="16" type="noConversion"/>
  <pageMargins left="0.75" right="0.75" top="0" bottom="0" header="0.31496062992125984" footer="0.31496062992125984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Pagrindinis aktas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Rasa Ražanskienė</cp:lastModifiedBy>
  <cp:lastPrinted>2015-04-08T08:13:53Z</cp:lastPrinted>
  <dcterms:created xsi:type="dcterms:W3CDTF">2012-10-02T09:35:58Z</dcterms:created>
  <dcterms:modified xsi:type="dcterms:W3CDTF">2016-07-01T06:44:00Z</dcterms:modified>
</cp:coreProperties>
</file>