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23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I175" i="1" l="1"/>
  <c r="I212" i="1" s="1"/>
  <c r="I176" i="1"/>
  <c r="I177" i="1"/>
  <c r="I178" i="1"/>
  <c r="I179" i="1"/>
  <c r="I180" i="1"/>
  <c r="I181" i="1"/>
  <c r="I182" i="1"/>
  <c r="I183" i="1"/>
  <c r="I103" i="1" l="1"/>
  <c r="I104" i="1"/>
  <c r="I105" i="1"/>
  <c r="I106" i="1"/>
  <c r="I107" i="1"/>
  <c r="E154" i="1" l="1"/>
  <c r="E155" i="1"/>
  <c r="E153" i="1"/>
  <c r="E152" i="1"/>
  <c r="E141" i="1"/>
  <c r="E135" i="1"/>
  <c r="E134" i="1"/>
  <c r="E133" i="1"/>
  <c r="E132" i="1"/>
  <c r="E131" i="1"/>
  <c r="E130" i="1"/>
  <c r="E128" i="1"/>
  <c r="E129" i="1"/>
  <c r="E127" i="1"/>
  <c r="E126" i="1"/>
  <c r="E125" i="1"/>
  <c r="E120" i="1"/>
  <c r="E114" i="1"/>
  <c r="E36" i="1" l="1"/>
  <c r="E25" i="1"/>
  <c r="E26" i="1"/>
  <c r="E24" i="1"/>
  <c r="E23" i="1"/>
  <c r="I38" i="1" l="1"/>
  <c r="I39" i="1"/>
  <c r="I40" i="1"/>
  <c r="I41" i="1"/>
  <c r="I37" i="1"/>
  <c r="I36" i="1"/>
  <c r="I35" i="1"/>
  <c r="I31" i="1"/>
  <c r="I32" i="1"/>
  <c r="I33" i="1"/>
  <c r="I34" i="1"/>
  <c r="I30" i="1"/>
  <c r="I29" i="1"/>
  <c r="F136" i="1" l="1"/>
  <c r="F126" i="1"/>
  <c r="F109" i="1"/>
  <c r="F71" i="1"/>
  <c r="F27" i="1"/>
  <c r="I136" i="1" l="1"/>
  <c r="I24" i="1"/>
  <c r="I25" i="1"/>
  <c r="I26" i="1"/>
  <c r="H27" i="1"/>
  <c r="I43" i="1"/>
  <c r="I44" i="1"/>
  <c r="I45" i="1"/>
  <c r="I46" i="1"/>
  <c r="H47" i="1"/>
  <c r="I47" i="1" s="1"/>
  <c r="I48" i="1"/>
  <c r="I49" i="1"/>
  <c r="I50" i="1"/>
  <c r="I51" i="1"/>
  <c r="H52" i="1"/>
  <c r="I52" i="1" s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H66" i="1"/>
  <c r="I66" i="1" s="1"/>
  <c r="I67" i="1"/>
  <c r="I68" i="1"/>
  <c r="I69" i="1"/>
  <c r="I70" i="1"/>
  <c r="H71" i="1"/>
  <c r="I71" i="1" s="1"/>
  <c r="I72" i="1"/>
  <c r="I73" i="1"/>
  <c r="I74" i="1"/>
  <c r="I75" i="1"/>
  <c r="H76" i="1"/>
  <c r="I76" i="1" s="1"/>
  <c r="H77" i="1"/>
  <c r="H78" i="1"/>
  <c r="I78" i="1" s="1"/>
  <c r="H79" i="1"/>
  <c r="I79" i="1" s="1"/>
  <c r="H80" i="1"/>
  <c r="I80" i="1" s="1"/>
  <c r="H81" i="1"/>
  <c r="I81" i="1" s="1"/>
  <c r="H82" i="1"/>
  <c r="H83" i="1"/>
  <c r="I83" i="1" s="1"/>
  <c r="H84" i="1"/>
  <c r="I84" i="1" s="1"/>
  <c r="H85" i="1"/>
  <c r="I85" i="1" s="1"/>
  <c r="H86" i="1"/>
  <c r="I86" i="1" s="1"/>
  <c r="H87" i="1"/>
  <c r="I87" i="1" s="1"/>
  <c r="I88" i="1"/>
  <c r="I89" i="1"/>
  <c r="I90" i="1"/>
  <c r="I91" i="1"/>
  <c r="H92" i="1"/>
  <c r="I92" i="1" s="1"/>
  <c r="I93" i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I109" i="1"/>
  <c r="I110" i="1"/>
  <c r="I111" i="1"/>
  <c r="I112" i="1"/>
  <c r="H114" i="1"/>
  <c r="I114" i="1" s="1"/>
  <c r="H115" i="1"/>
  <c r="I115" i="1" s="1"/>
  <c r="H116" i="1"/>
  <c r="I116" i="1" s="1"/>
  <c r="H117" i="1"/>
  <c r="I117" i="1" s="1"/>
  <c r="H118" i="1"/>
  <c r="I118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I126" i="1"/>
  <c r="I127" i="1"/>
  <c r="I128" i="1"/>
  <c r="I129" i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I137" i="1"/>
  <c r="I138" i="1"/>
  <c r="I139" i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I152" i="1"/>
  <c r="I153" i="1"/>
  <c r="I154" i="1"/>
  <c r="I155" i="1"/>
  <c r="I157" i="1"/>
  <c r="I158" i="1"/>
  <c r="I159" i="1"/>
  <c r="I160" i="1"/>
  <c r="H161" i="1"/>
  <c r="I161" i="1" s="1"/>
  <c r="H162" i="1"/>
  <c r="I162" i="1" s="1"/>
  <c r="H163" i="1"/>
  <c r="I163" i="1" s="1"/>
  <c r="H164" i="1"/>
  <c r="I164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I23" i="1"/>
  <c r="F82" i="1" l="1"/>
  <c r="I82" i="1" s="1"/>
  <c r="F77" i="1"/>
  <c r="I77" i="1" s="1"/>
  <c r="I27" i="1" l="1"/>
  <c r="I213" i="1" l="1"/>
  <c r="I214" i="1" s="1"/>
</calcChain>
</file>

<file path=xl/sharedStrings.xml><?xml version="1.0" encoding="utf-8"?>
<sst xmlns="http://schemas.openxmlformats.org/spreadsheetml/2006/main" count="319" uniqueCount="125">
  <si>
    <t>Objekto pavadinimas</t>
  </si>
  <si>
    <t>Teritorijų sanitarinio valymo ir želdinių priežiūros paslaugos Vilniaus miesto Vakarinėje 1 dalyje</t>
  </si>
  <si>
    <t>Eil.nr</t>
  </si>
  <si>
    <t>Paslaugų pavadinimas</t>
  </si>
  <si>
    <t>Vienetinių</t>
  </si>
  <si>
    <t>Vieneto</t>
  </si>
  <si>
    <t>Periodiš</t>
  </si>
  <si>
    <t>Darbai atlikti</t>
  </si>
  <si>
    <t>įkainių</t>
  </si>
  <si>
    <t>matas</t>
  </si>
  <si>
    <t>kumas</t>
  </si>
  <si>
    <t>Nr.</t>
  </si>
  <si>
    <t>Kiekis</t>
  </si>
  <si>
    <t>Kaina</t>
  </si>
  <si>
    <t>Suma</t>
  </si>
  <si>
    <t>I</t>
  </si>
  <si>
    <t>Gatvių sanitarinis valymas</t>
  </si>
  <si>
    <t>Šaligatvių ir takų valymas (prie gatvių, skveruose, aikštėse):</t>
  </si>
  <si>
    <t>konkursinė kaina</t>
  </si>
  <si>
    <r>
      <t>100 m</t>
    </r>
    <r>
      <rPr>
        <b/>
        <vertAlign val="superscript"/>
        <sz val="10"/>
        <rFont val="Times New Roman"/>
        <family val="1"/>
        <charset val="186"/>
      </rPr>
      <t>2</t>
    </r>
  </si>
  <si>
    <t>Karoliniškių seniūnija</t>
  </si>
  <si>
    <t>Lazdynų seniūnija</t>
  </si>
  <si>
    <t>Pilaitės seniūnija</t>
  </si>
  <si>
    <t>Atsitiktinių šiukšlių parinkimas</t>
  </si>
  <si>
    <t>Visuomeninio transporto sustojimo aikštelės</t>
  </si>
  <si>
    <t xml:space="preserve">Šaligatvių </t>
  </si>
  <si>
    <t>"</t>
  </si>
  <si>
    <t>Važiuojamosios dalies valymas</t>
  </si>
  <si>
    <t xml:space="preserve">Gatvių valymas I kategorija: </t>
  </si>
  <si>
    <t xml:space="preserve">Gatvių  valymas II kategorija: </t>
  </si>
  <si>
    <t xml:space="preserve">Gatvių  valymas III kategorija: </t>
  </si>
  <si>
    <t xml:space="preserve">Automobilių stovėjimo aikštelių valymas </t>
  </si>
  <si>
    <t xml:space="preserve">Laiptų valymas: </t>
  </si>
  <si>
    <t>Atsitiktinių šiukšlių surinkimas šlaituose</t>
  </si>
  <si>
    <t>100 m2</t>
  </si>
  <si>
    <t>Atsitiktinių šiukšlių surinkimas želdiniuose</t>
  </si>
  <si>
    <t>Atsitiktinių šiukšlių surinkimas neužstatytose terit.</t>
  </si>
  <si>
    <t xml:space="preserve">Skiriamosios juostos važiuojamoji dalis </t>
  </si>
  <si>
    <t>Konteinerių aikštelių priežiūra</t>
  </si>
  <si>
    <t>Šiukšlių dėžių priežiūra</t>
  </si>
  <si>
    <t>vnt.</t>
  </si>
  <si>
    <t>Bešeimininkių padangų surinkimas</t>
  </si>
  <si>
    <t>“</t>
  </si>
  <si>
    <t>t</t>
  </si>
  <si>
    <t>Vaikų žaidimo aikštelių remontas</t>
  </si>
  <si>
    <t>Savavališkų sąvartynų likvidavimas</t>
  </si>
  <si>
    <t>m3</t>
  </si>
  <si>
    <t>Sąšlavų išvežimas</t>
  </si>
  <si>
    <t>Kiemų valymas</t>
  </si>
  <si>
    <t>Kiemų važiuojamosios dalies su danga</t>
  </si>
  <si>
    <t>Kiemų važiuojamosios dalies be  dangos</t>
  </si>
  <si>
    <t>Kiemų važiuojamosios dalis su nepatobulinta danga</t>
  </si>
  <si>
    <t>Šaligatvių valymas</t>
  </si>
  <si>
    <t>Šaligatviai be dangos valymas</t>
  </si>
  <si>
    <t>Automobilių stovėjimo aikštelių valymas</t>
  </si>
  <si>
    <t>Vaikų žaidimo aikštelių valymas</t>
  </si>
  <si>
    <t>Atsitiktinių šiukšlių surinkimas (12 mėn.)
 nuo želdinių, esančių kiemuose</t>
  </si>
  <si>
    <t xml:space="preserve">Laiptų valymas </t>
  </si>
  <si>
    <t>Šunų vedžiojimo aikštelių priežiūra</t>
  </si>
  <si>
    <t>Lapų sugrėbimas</t>
  </si>
  <si>
    <t xml:space="preserve">Lapų pakrovimas </t>
  </si>
  <si>
    <t xml:space="preserve">Transportas lapų išvežimui </t>
  </si>
  <si>
    <t>val</t>
  </si>
  <si>
    <t>Smėlio išvežimas iš gatvių</t>
  </si>
  <si>
    <t>Viso:</t>
  </si>
  <si>
    <t>PVM 21 %</t>
  </si>
  <si>
    <t>IŠ VISO:</t>
  </si>
  <si>
    <t>`</t>
  </si>
  <si>
    <t>Darbus perdavė:</t>
  </si>
  <si>
    <t>Darbus priėmė:</t>
  </si>
  <si>
    <t>Šienavimo darbai</t>
  </si>
  <si>
    <t>Želdinių, esančių prie gatvių, šienavimas</t>
  </si>
  <si>
    <t>Šlaitų, esančių prie gatvių, šienavimas</t>
  </si>
  <si>
    <t>Šieno sugrėbimas</t>
  </si>
  <si>
    <t>Želdinių, esančių kiemuose, šienavimas</t>
  </si>
  <si>
    <t>Šieno pakrovimas</t>
  </si>
  <si>
    <t>Transportas šieno išvežimui</t>
  </si>
  <si>
    <t>Neužstatytų teritorijų šienavimas</t>
  </si>
  <si>
    <t xml:space="preserve">Paminklų ir paminklinių lentų priežiūra </t>
  </si>
  <si>
    <t>Smėlio atvežimas į smėliadėžes</t>
  </si>
  <si>
    <r>
      <t>100 m</t>
    </r>
    <r>
      <rPr>
        <b/>
        <vertAlign val="superscript"/>
        <sz val="10"/>
        <color indexed="8"/>
        <rFont val="Times New Roman"/>
        <family val="1"/>
        <charset val="186"/>
      </rPr>
      <t>2</t>
    </r>
  </si>
  <si>
    <r>
      <t>Sumažėjo krūmų Karoliniškėse, Laisvės pr. 2072 vnt. Liko 5272-2000=3272vnt. Laisvės pr. Viso Karoliniškėse 16703-2000</t>
    </r>
    <r>
      <rPr>
        <sz val="10"/>
        <rFont val="Arial"/>
        <family val="2"/>
        <charset val="186"/>
      </rPr>
      <t>=</t>
    </r>
    <r>
      <rPr>
        <sz val="10"/>
        <rFont val="Times New Roman"/>
        <family val="1"/>
        <charset val="186"/>
      </rPr>
      <t>14703 vnt.,bet Laisvės pr. skiriamojoje juostoje krūmai nekarpyti, nes dar mažiukai ir šone nekarpyti liko už pėsčiųjų viaduko prie gatvės šaligatvio, tai minusuojas jie. Viso išeina: 16703-2000-3272</t>
    </r>
    <r>
      <rPr>
        <sz val="10"/>
        <rFont val="Arial"/>
        <family val="2"/>
        <charset val="186"/>
      </rPr>
      <t>=</t>
    </r>
    <r>
      <rPr>
        <b/>
        <sz val="10"/>
        <rFont val="Times New Roman"/>
        <family val="1"/>
        <charset val="186"/>
      </rPr>
      <t>11431</t>
    </r>
    <r>
      <rPr>
        <sz val="10"/>
        <rFont val="Times New Roman"/>
        <family val="1"/>
        <charset val="186"/>
      </rPr>
      <t xml:space="preserve"> vnt. </t>
    </r>
    <r>
      <rPr>
        <b/>
        <sz val="10"/>
        <rFont val="Times New Roman"/>
        <family val="1"/>
        <charset val="186"/>
      </rPr>
      <t>Lazdynai</t>
    </r>
    <r>
      <rPr>
        <sz val="10"/>
        <rFont val="Times New Roman"/>
        <family val="1"/>
        <charset val="186"/>
      </rPr>
      <t xml:space="preserve"> dar nenukarpė, aktuosis už spalio mėn.  Skiriamojoje juostoje Laisvės pr. Lazdynuose krūmai iškirsti, nėra</t>
    </r>
  </si>
  <si>
    <r>
      <t>100 m</t>
    </r>
    <r>
      <rPr>
        <vertAlign val="superscript"/>
        <sz val="10"/>
        <rFont val="Times New Roman"/>
        <family val="1"/>
        <charset val="186"/>
      </rPr>
      <t>2</t>
    </r>
  </si>
  <si>
    <t xml:space="preserve">Gėlynų priežiūra </t>
  </si>
  <si>
    <t>Krūmų genėjimas krūmapjove, suteikiant formą</t>
  </si>
  <si>
    <t>Smėlio - druskos mišinio atvežimas į smėliadėžes</t>
  </si>
  <si>
    <t>Nepriemoka už konteinerinių aikštelių priežiūrą</t>
  </si>
  <si>
    <t>Vakarinis Aplinkelis II etapas</t>
  </si>
  <si>
    <t xml:space="preserve">ATLIKTŲ DARBŲ AKTAS Nr.  </t>
  </si>
  <si>
    <t>UAB „Mano aplinka“</t>
  </si>
  <si>
    <t>Direktorius Mindaugas Strigockis</t>
  </si>
  <si>
    <t>Požeminių perėjų valymas:</t>
  </si>
  <si>
    <t>Šaligatvių ir takų valymas</t>
  </si>
  <si>
    <t>Laisvės pr. Nr.1 ties Litexpo</t>
  </si>
  <si>
    <t>Laisvės pr. Nr.2 Erfurto g.  1</t>
  </si>
  <si>
    <t>Laisvės pr. Nr.3 prie SODROS</t>
  </si>
  <si>
    <t>Laisvės pr. Nr.4 Laisvės pr. 40</t>
  </si>
  <si>
    <t>Oslo g. Architektų g. 64 A</t>
  </si>
  <si>
    <t>Atsitiktinių šiukšlių parinkimas nuo šaligatvių ir takų</t>
  </si>
  <si>
    <t>Laiptų valymas</t>
  </si>
  <si>
    <t>Atsitiktinių šiukšlių parinkimas nuo laiptų</t>
  </si>
  <si>
    <t xml:space="preserve">Pagal sausio mėn. Susitarimą </t>
  </si>
  <si>
    <t>Minusavimai:</t>
  </si>
  <si>
    <t>UŽSAKOVAS: VILNIAUS MIESTO SAVIVALDYBĖS ADMINISTRACIJA</t>
  </si>
  <si>
    <t>15F03</t>
  </si>
  <si>
    <t xml:space="preserve">                            MIESTO ŪKIO IR TRANSPORTO DEPARTAMENTAS</t>
  </si>
  <si>
    <t>A.s. LT91 7044060001463742 AB SEB bankas</t>
  </si>
  <si>
    <t>Įm.kodas 188710061</t>
  </si>
  <si>
    <t>Konstitucijos pr. 3, LT-09601 Vilnius</t>
  </si>
  <si>
    <t>RANGOVAS: UAB „Mano Aplinka“</t>
  </si>
  <si>
    <t>A.s. LT722140030003267833 Nordea Bank AB Lietuvos skyrius</t>
  </si>
  <si>
    <t>Įm.kodas 303297727, Įm.PVM kodas LT100008551417</t>
  </si>
  <si>
    <t>Elektrinės g. 3, LT-03150 Vilnius</t>
  </si>
  <si>
    <t>2016 m. kovo mėn. 17 d.</t>
  </si>
  <si>
    <t>Miesto tvarkymo skyriaus</t>
  </si>
  <si>
    <t>Teritorijų tvarkymo poskyrio vyr. specialistė</t>
  </si>
  <si>
    <t>Lina Dalidonienė</t>
  </si>
  <si>
    <t>Seniūnai vizavo:</t>
  </si>
  <si>
    <t>Sutartis Nr.A64-22/16(3.10.22-TD2)</t>
  </si>
  <si>
    <t>2016 m. balandžio mėn.</t>
  </si>
  <si>
    <t>Nuo 2016 04 01 iki 2016 04 30</t>
  </si>
  <si>
    <t>Vasarinės gėlės</t>
  </si>
  <si>
    <t>vnt</t>
  </si>
  <si>
    <t>Gėlių sodinimas</t>
  </si>
  <si>
    <t>100 vnt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</si>
</sst>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4" x14ac:knownFonts="1">
    <font>
      <sz val="11"/>
      <color theme="1"/>
      <name val="Calibri"/>
      <family val="2"/>
      <charset val="186"/>
      <scheme val="minor"/>
    </font>
    <font>
      <b/>
      <sz val="10"/>
      <name val="Times New Roman"/>
      <family val="1"/>
      <charset val="186"/>
    </font>
    <font>
      <sz val="10"/>
      <name val="Times New Roman"/>
      <family val="1"/>
      <charset val="186"/>
    </font>
    <font>
      <b/>
      <i/>
      <sz val="12"/>
      <name val="Times New Roman"/>
      <family val="1"/>
      <charset val="186"/>
    </font>
    <font>
      <b/>
      <sz val="13"/>
      <name val="Times New Roman"/>
      <family val="1"/>
      <charset val="186"/>
    </font>
    <font>
      <b/>
      <sz val="11"/>
      <name val="Times New Roman"/>
      <family val="1"/>
      <charset val="186"/>
    </font>
    <font>
      <b/>
      <sz val="9"/>
      <name val="Times New Roman"/>
      <family val="1"/>
      <charset val="186"/>
    </font>
    <font>
      <sz val="9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b/>
      <vertAlign val="superscript"/>
      <sz val="10"/>
      <name val="Times New Roman"/>
      <family val="1"/>
      <charset val="186"/>
    </font>
    <font>
      <i/>
      <sz val="10"/>
      <name val="Times New Roman"/>
      <family val="1"/>
      <charset val="186"/>
    </font>
    <font>
      <sz val="10"/>
      <color indexed="8"/>
      <name val="Times New Roman"/>
      <family val="1"/>
      <charset val="186"/>
    </font>
    <font>
      <sz val="10"/>
      <color indexed="10"/>
      <name val="Times New Roman"/>
      <family val="1"/>
      <charset val="186"/>
    </font>
    <font>
      <b/>
      <i/>
      <sz val="10"/>
      <name val="Times New Roman"/>
      <family val="1"/>
      <charset val="186"/>
    </font>
    <font>
      <b/>
      <i/>
      <sz val="10"/>
      <color indexed="8"/>
      <name val="Times New Roman"/>
      <family val="1"/>
      <charset val="186"/>
    </font>
    <font>
      <b/>
      <sz val="10"/>
      <color indexed="10"/>
      <name val="Times New Roman"/>
      <family val="1"/>
      <charset val="186"/>
    </font>
    <font>
      <sz val="11"/>
      <name val="Times New Roman"/>
      <family val="1"/>
      <charset val="186"/>
    </font>
    <font>
      <i/>
      <sz val="9"/>
      <name val="Times New Roman"/>
      <family val="1"/>
      <charset val="186"/>
    </font>
    <font>
      <sz val="11"/>
      <color indexed="8"/>
      <name val="Times New Roman"/>
      <family val="1"/>
      <charset val="186"/>
    </font>
    <font>
      <b/>
      <sz val="11"/>
      <color indexed="8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sz val="8"/>
      <name val="Calibri"/>
      <family val="2"/>
      <charset val="186"/>
    </font>
    <font>
      <b/>
      <vertAlign val="superscript"/>
      <sz val="10"/>
      <color indexed="8"/>
      <name val="Times New Roman"/>
      <family val="1"/>
      <charset val="186"/>
    </font>
    <font>
      <sz val="10"/>
      <name val="Arial"/>
      <family val="2"/>
      <charset val="186"/>
    </font>
    <font>
      <vertAlign val="superscript"/>
      <sz val="10"/>
      <name val="Times New Roman"/>
      <family val="1"/>
      <charset val="186"/>
    </font>
    <font>
      <i/>
      <sz val="9"/>
      <color indexed="8"/>
      <name val="Times New Roman"/>
      <family val="1"/>
      <charset val="186"/>
    </font>
    <font>
      <sz val="10"/>
      <color rgb="FFFF0000"/>
      <name val="Times New Roman"/>
      <family val="1"/>
      <charset val="186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sz val="11"/>
      <color theme="1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9" fontId="33" fillId="0" borderId="0" applyFont="0" applyFill="0" applyBorder="0" applyAlignment="0" applyProtection="0"/>
  </cellStyleXfs>
  <cellXfs count="192">
    <xf numFmtId="0" fontId="0" fillId="0" borderId="0" xfId="0"/>
    <xf numFmtId="0" fontId="1" fillId="0" borderId="0" xfId="0" applyFont="1" applyFill="1" applyAlignment="1"/>
    <xf numFmtId="0" fontId="2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14" fontId="2" fillId="0" borderId="0" xfId="0" applyNumberFormat="1" applyFont="1" applyFill="1"/>
    <xf numFmtId="0" fontId="6" fillId="0" borderId="1" xfId="0" applyFont="1" applyFill="1" applyBorder="1" applyAlignment="1">
      <alignment horizontal="center"/>
    </xf>
    <xf numFmtId="0" fontId="1" fillId="0" borderId="2" xfId="0" applyFont="1" applyFill="1" applyBorder="1"/>
    <xf numFmtId="0" fontId="6" fillId="0" borderId="3" xfId="0" applyFont="1" applyFill="1" applyBorder="1"/>
    <xf numFmtId="0" fontId="6" fillId="0" borderId="3" xfId="0" applyFont="1" applyFill="1" applyBorder="1" applyAlignment="1">
      <alignment horizontal="center"/>
    </xf>
    <xf numFmtId="0" fontId="1" fillId="0" borderId="4" xfId="0" applyFont="1" applyFill="1" applyBorder="1"/>
    <xf numFmtId="0" fontId="6" fillId="0" borderId="4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top"/>
    </xf>
    <xf numFmtId="0" fontId="7" fillId="0" borderId="5" xfId="0" applyFont="1" applyFill="1" applyBorder="1" applyAlignment="1">
      <alignment horizontal="center"/>
    </xf>
    <xf numFmtId="0" fontId="2" fillId="0" borderId="5" xfId="0" applyFont="1" applyFill="1" applyBorder="1"/>
    <xf numFmtId="0" fontId="2" fillId="2" borderId="5" xfId="0" applyFont="1" applyFill="1" applyBorder="1" applyAlignment="1">
      <alignment vertical="top"/>
    </xf>
    <xf numFmtId="0" fontId="8" fillId="2" borderId="5" xfId="0" applyFont="1" applyFill="1" applyBorder="1"/>
    <xf numFmtId="0" fontId="2" fillId="2" borderId="5" xfId="0" applyFont="1" applyFill="1" applyBorder="1"/>
    <xf numFmtId="0" fontId="1" fillId="0" borderId="5" xfId="0" applyFont="1" applyFill="1" applyBorder="1" applyAlignment="1">
      <alignment horizontal="center" vertical="top"/>
    </xf>
    <xf numFmtId="0" fontId="8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right" vertical="top"/>
    </xf>
    <xf numFmtId="0" fontId="8" fillId="0" borderId="5" xfId="0" applyFont="1" applyFill="1" applyBorder="1" applyAlignment="1">
      <alignment horizontal="right" vertical="top" wrapText="1"/>
    </xf>
    <xf numFmtId="164" fontId="1" fillId="0" borderId="5" xfId="0" applyNumberFormat="1" applyFont="1" applyFill="1" applyBorder="1" applyAlignment="1">
      <alignment horizontal="right" vertical="top" wrapText="1"/>
    </xf>
    <xf numFmtId="0" fontId="10" fillId="0" borderId="5" xfId="0" applyFont="1" applyFill="1" applyBorder="1" applyAlignment="1">
      <alignment horizontal="justify" vertical="top" wrapText="1"/>
    </xf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right" vertical="top" wrapText="1"/>
    </xf>
    <xf numFmtId="0" fontId="2" fillId="0" borderId="5" xfId="0" applyFont="1" applyFill="1" applyBorder="1" applyAlignment="1">
      <alignment horizontal="right" vertical="top"/>
    </xf>
    <xf numFmtId="164" fontId="2" fillId="0" borderId="5" xfId="0" applyNumberFormat="1" applyFont="1" applyFill="1" applyBorder="1" applyAlignment="1">
      <alignment horizontal="right" vertical="top" wrapText="1"/>
    </xf>
    <xf numFmtId="2" fontId="2" fillId="0" borderId="5" xfId="0" applyNumberFormat="1" applyFont="1" applyFill="1" applyBorder="1" applyAlignment="1">
      <alignment horizontal="right" vertical="top"/>
    </xf>
    <xf numFmtId="0" fontId="12" fillId="0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justify" vertical="top" wrapText="1"/>
    </xf>
    <xf numFmtId="0" fontId="8" fillId="0" borderId="5" xfId="0" applyFont="1" applyFill="1" applyBorder="1" applyAlignment="1">
      <alignment horizontal="justify" vertical="top" wrapText="1"/>
    </xf>
    <xf numFmtId="0" fontId="14" fillId="0" borderId="5" xfId="0" applyFont="1" applyFill="1" applyBorder="1" applyAlignment="1">
      <alignment horizontal="justify" vertical="top" wrapText="1"/>
    </xf>
    <xf numFmtId="0" fontId="2" fillId="0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right" vertical="top"/>
    </xf>
    <xf numFmtId="0" fontId="8" fillId="0" borderId="5" xfId="0" applyFont="1" applyFill="1" applyBorder="1" applyAlignment="1">
      <alignment horizontal="center" vertical="top" wrapText="1"/>
    </xf>
    <xf numFmtId="2" fontId="8" fillId="0" borderId="5" xfId="0" applyNumberFormat="1" applyFont="1" applyFill="1" applyBorder="1" applyAlignment="1">
      <alignment horizontal="right" vertical="top" wrapText="1"/>
    </xf>
    <xf numFmtId="2" fontId="11" fillId="0" borderId="5" xfId="0" applyNumberFormat="1" applyFont="1" applyFill="1" applyBorder="1" applyAlignment="1">
      <alignment horizontal="right" vertical="top" wrapText="1"/>
    </xf>
    <xf numFmtId="0" fontId="12" fillId="0" borderId="5" xfId="0" applyFont="1" applyFill="1" applyBorder="1" applyAlignment="1">
      <alignment horizontal="right" vertical="top" wrapText="1"/>
    </xf>
    <xf numFmtId="0" fontId="2" fillId="0" borderId="0" xfId="0" applyFont="1" applyFill="1" applyBorder="1"/>
    <xf numFmtId="0" fontId="8" fillId="0" borderId="5" xfId="0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right" vertical="top" wrapText="1"/>
    </xf>
    <xf numFmtId="2" fontId="2" fillId="0" borderId="5" xfId="0" applyNumberFormat="1" applyFont="1" applyFill="1" applyBorder="1" applyAlignment="1">
      <alignment horizontal="right" vertical="top" wrapText="1"/>
    </xf>
    <xf numFmtId="0" fontId="8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vertical="top"/>
    </xf>
    <xf numFmtId="0" fontId="2" fillId="0" borderId="0" xfId="0" applyFont="1" applyFill="1" applyBorder="1" applyAlignment="1"/>
    <xf numFmtId="0" fontId="15" fillId="0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top"/>
    </xf>
    <xf numFmtId="0" fontId="8" fillId="2" borderId="5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/>
    </xf>
    <xf numFmtId="2" fontId="2" fillId="2" borderId="5" xfId="0" applyNumberFormat="1" applyFont="1" applyFill="1" applyBorder="1" applyAlignment="1">
      <alignment horizontal="right" vertical="top" wrapText="1"/>
    </xf>
    <xf numFmtId="0" fontId="8" fillId="0" borderId="5" xfId="0" applyFont="1" applyFill="1" applyBorder="1" applyAlignment="1">
      <alignment vertical="top" wrapText="1"/>
    </xf>
    <xf numFmtId="0" fontId="12" fillId="0" borderId="5" xfId="0" applyFont="1" applyFill="1" applyBorder="1" applyAlignment="1">
      <alignment horizontal="center" vertical="top" wrapText="1"/>
    </xf>
    <xf numFmtId="2" fontId="1" fillId="0" borderId="0" xfId="0" applyNumberFormat="1" applyFont="1" applyFill="1" applyBorder="1"/>
    <xf numFmtId="0" fontId="1" fillId="0" borderId="0" xfId="0" applyFont="1" applyFill="1" applyBorder="1"/>
    <xf numFmtId="0" fontId="2" fillId="0" borderId="5" xfId="0" applyFont="1" applyFill="1" applyBorder="1" applyAlignment="1">
      <alignment horizontal="justify" vertical="top" wrapText="1"/>
    </xf>
    <xf numFmtId="0" fontId="1" fillId="0" borderId="5" xfId="0" applyFont="1" applyFill="1" applyBorder="1" applyAlignment="1">
      <alignment horizontal="center"/>
    </xf>
    <xf numFmtId="2" fontId="1" fillId="0" borderId="0" xfId="0" applyNumberFormat="1" applyFont="1" applyFill="1"/>
    <xf numFmtId="2" fontId="2" fillId="0" borderId="5" xfId="0" applyNumberFormat="1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/>
    </xf>
    <xf numFmtId="2" fontId="2" fillId="0" borderId="0" xfId="0" applyNumberFormat="1" applyFont="1" applyFill="1" applyBorder="1"/>
    <xf numFmtId="9" fontId="2" fillId="0" borderId="0" xfId="0" applyNumberFormat="1" applyFont="1" applyFill="1" applyBorder="1" applyAlignment="1">
      <alignment horizontal="left"/>
    </xf>
    <xf numFmtId="0" fontId="16" fillId="0" borderId="0" xfId="0" applyFont="1" applyFill="1"/>
    <xf numFmtId="9" fontId="2" fillId="0" borderId="0" xfId="0" applyNumberFormat="1" applyFont="1" applyFill="1"/>
    <xf numFmtId="0" fontId="16" fillId="0" borderId="0" xfId="0" applyFont="1" applyFill="1" applyBorder="1"/>
    <xf numFmtId="0" fontId="17" fillId="0" borderId="0" xfId="0" applyFont="1" applyFill="1" applyBorder="1" applyAlignment="1">
      <alignment horizontal="justify" vertical="top" wrapText="1"/>
    </xf>
    <xf numFmtId="0" fontId="16" fillId="0" borderId="0" xfId="0" applyFont="1" applyFill="1" applyBorder="1" applyAlignment="1">
      <alignment vertical="top"/>
    </xf>
    <xf numFmtId="0" fontId="2" fillId="0" borderId="0" xfId="0" applyFont="1" applyFill="1" applyAlignment="1">
      <alignment horizontal="left" vertical="top"/>
    </xf>
    <xf numFmtId="2" fontId="2" fillId="0" borderId="0" xfId="0" applyNumberFormat="1" applyFont="1" applyFill="1" applyAlignment="1"/>
    <xf numFmtId="0" fontId="8" fillId="0" borderId="5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right" vertical="top" wrapText="1"/>
    </xf>
    <xf numFmtId="1" fontId="1" fillId="0" borderId="5" xfId="0" applyNumberFormat="1" applyFont="1" applyFill="1" applyBorder="1" applyAlignment="1">
      <alignment horizontal="right" vertical="top" wrapText="1"/>
    </xf>
    <xf numFmtId="1" fontId="8" fillId="0" borderId="5" xfId="0" applyNumberFormat="1" applyFont="1" applyFill="1" applyBorder="1" applyAlignment="1">
      <alignment vertical="center" wrapText="1"/>
    </xf>
    <xf numFmtId="2" fontId="8" fillId="0" borderId="5" xfId="0" applyNumberFormat="1" applyFont="1" applyFill="1" applyBorder="1" applyAlignment="1">
      <alignment vertical="center" wrapText="1"/>
    </xf>
    <xf numFmtId="2" fontId="2" fillId="0" borderId="0" xfId="0" applyNumberFormat="1" applyFont="1" applyFill="1" applyBorder="1" applyAlignment="1">
      <alignment horizontal="right" vertical="top"/>
    </xf>
    <xf numFmtId="4" fontId="1" fillId="0" borderId="5" xfId="0" applyNumberFormat="1" applyFont="1" applyFill="1" applyBorder="1" applyAlignment="1">
      <alignment horizontal="right" vertical="top"/>
    </xf>
    <xf numFmtId="4" fontId="2" fillId="0" borderId="5" xfId="0" applyNumberFormat="1" applyFont="1" applyFill="1" applyBorder="1" applyAlignment="1">
      <alignment horizontal="right" vertical="top"/>
    </xf>
    <xf numFmtId="0" fontId="18" fillId="0" borderId="0" xfId="0" applyFont="1"/>
    <xf numFmtId="0" fontId="19" fillId="0" borderId="0" xfId="0" applyFont="1" applyBorder="1"/>
    <xf numFmtId="0" fontId="18" fillId="0" borderId="0" xfId="0" applyFont="1" applyBorder="1"/>
    <xf numFmtId="1" fontId="18" fillId="0" borderId="0" xfId="0" applyNumberFormat="1" applyFont="1" applyBorder="1"/>
    <xf numFmtId="0" fontId="20" fillId="0" borderId="0" xfId="0" applyFont="1" applyBorder="1"/>
    <xf numFmtId="1" fontId="20" fillId="0" borderId="0" xfId="0" applyNumberFormat="1" applyFont="1" applyBorder="1"/>
    <xf numFmtId="2" fontId="2" fillId="0" borderId="0" xfId="0" applyNumberFormat="1" applyFont="1" applyFill="1" applyBorder="1" applyAlignment="1"/>
    <xf numFmtId="4" fontId="2" fillId="0" borderId="0" xfId="0" applyNumberFormat="1" applyFont="1" applyFill="1" applyAlignment="1"/>
    <xf numFmtId="0" fontId="2" fillId="0" borderId="0" xfId="0" applyFont="1" applyFill="1" applyAlignment="1">
      <alignment horizontal="right" vertical="top"/>
    </xf>
    <xf numFmtId="0" fontId="1" fillId="3" borderId="5" xfId="0" applyFont="1" applyFill="1" applyBorder="1" applyAlignment="1">
      <alignment horizontal="justify" vertical="top" wrapText="1"/>
    </xf>
    <xf numFmtId="0" fontId="2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right" vertical="top" wrapText="1"/>
    </xf>
    <xf numFmtId="0" fontId="2" fillId="3" borderId="5" xfId="0" applyFont="1" applyFill="1" applyBorder="1" applyAlignment="1">
      <alignment horizontal="right" vertical="top"/>
    </xf>
    <xf numFmtId="2" fontId="2" fillId="3" borderId="5" xfId="0" applyNumberFormat="1" applyFont="1" applyFill="1" applyBorder="1" applyAlignment="1">
      <alignment horizontal="right" vertical="top" wrapText="1"/>
    </xf>
    <xf numFmtId="3" fontId="2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/>
    <xf numFmtId="0" fontId="2" fillId="0" borderId="0" xfId="0" applyFont="1" applyFill="1" applyAlignment="1">
      <alignment vertical="center"/>
    </xf>
    <xf numFmtId="0" fontId="11" fillId="0" borderId="5" xfId="0" applyFont="1" applyFill="1" applyBorder="1" applyAlignment="1">
      <alignment horizontal="justify" vertical="top" wrapText="1"/>
    </xf>
    <xf numFmtId="0" fontId="2" fillId="0" borderId="0" xfId="0" applyFont="1" applyFill="1" applyBorder="1" applyAlignment="1">
      <alignment vertical="center"/>
    </xf>
    <xf numFmtId="4" fontId="8" fillId="0" borderId="5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/>
    </xf>
    <xf numFmtId="2" fontId="1" fillId="0" borderId="5" xfId="0" applyNumberFormat="1" applyFont="1" applyFill="1" applyBorder="1" applyAlignment="1">
      <alignment horizontal="right" vertical="top"/>
    </xf>
    <xf numFmtId="0" fontId="1" fillId="0" borderId="5" xfId="0" applyFont="1" applyFill="1" applyBorder="1" applyAlignment="1">
      <alignment vertical="center" wrapText="1"/>
    </xf>
    <xf numFmtId="2" fontId="11" fillId="0" borderId="5" xfId="0" applyNumberFormat="1" applyFont="1" applyFill="1" applyBorder="1" applyAlignment="1">
      <alignment horizontal="center" vertical="top" wrapText="1"/>
    </xf>
    <xf numFmtId="0" fontId="11" fillId="0" borderId="5" xfId="0" applyFont="1" applyFill="1" applyBorder="1" applyAlignment="1">
      <alignment horizontal="center" vertical="top" wrapText="1"/>
    </xf>
    <xf numFmtId="0" fontId="25" fillId="0" borderId="5" xfId="0" applyFont="1" applyFill="1" applyBorder="1" applyAlignment="1">
      <alignment horizontal="justify" vertical="top" wrapText="1"/>
    </xf>
    <xf numFmtId="0" fontId="11" fillId="0" borderId="5" xfId="0" applyFont="1" applyFill="1" applyBorder="1" applyAlignment="1">
      <alignment horizontal="center"/>
    </xf>
    <xf numFmtId="2" fontId="11" fillId="0" borderId="5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top"/>
    </xf>
    <xf numFmtId="0" fontId="8" fillId="3" borderId="5" xfId="0" applyFont="1" applyFill="1" applyBorder="1" applyAlignment="1">
      <alignment vertical="top"/>
    </xf>
    <xf numFmtId="0" fontId="8" fillId="3" borderId="5" xfId="0" applyFont="1" applyFill="1" applyBorder="1" applyAlignment="1">
      <alignment horizontal="center" vertical="top" wrapText="1"/>
    </xf>
    <xf numFmtId="0" fontId="8" fillId="3" borderId="5" xfId="0" applyFont="1" applyFill="1" applyBorder="1" applyAlignment="1">
      <alignment horizontal="center" vertical="top"/>
    </xf>
    <xf numFmtId="2" fontId="8" fillId="3" borderId="5" xfId="0" applyNumberFormat="1" applyFont="1" applyFill="1" applyBorder="1" applyAlignment="1">
      <alignment horizontal="center" vertical="top" wrapText="1"/>
    </xf>
    <xf numFmtId="2" fontId="1" fillId="0" borderId="5" xfId="0" applyNumberFormat="1" applyFont="1" applyFill="1" applyBorder="1" applyAlignment="1">
      <alignment vertical="center" wrapText="1"/>
    </xf>
    <xf numFmtId="2" fontId="8" fillId="0" borderId="5" xfId="0" applyNumberFormat="1" applyFont="1" applyFill="1" applyBorder="1" applyAlignment="1">
      <alignment horizontal="right" vertical="top" wrapText="1"/>
    </xf>
    <xf numFmtId="0" fontId="11" fillId="0" borderId="5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center" vertical="center"/>
    </xf>
    <xf numFmtId="2" fontId="13" fillId="0" borderId="5" xfId="0" applyNumberFormat="1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center" vertical="top" wrapText="1"/>
    </xf>
    <xf numFmtId="2" fontId="8" fillId="0" borderId="5" xfId="0" applyNumberFormat="1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vertical="top" wrapText="1"/>
    </xf>
    <xf numFmtId="0" fontId="27" fillId="0" borderId="5" xfId="0" applyFont="1" applyFill="1" applyBorder="1" applyAlignment="1">
      <alignment horizontal="right" vertical="top"/>
    </xf>
    <xf numFmtId="2" fontId="8" fillId="0" borderId="5" xfId="0" applyNumberFormat="1" applyFont="1" applyFill="1" applyBorder="1" applyAlignment="1">
      <alignment horizontal="right" vertical="top" wrapText="1"/>
    </xf>
    <xf numFmtId="2" fontId="1" fillId="0" borderId="5" xfId="0" applyNumberFormat="1" applyFont="1" applyFill="1" applyBorder="1" applyAlignment="1">
      <alignment horizontal="right" vertical="top"/>
    </xf>
    <xf numFmtId="0" fontId="1" fillId="0" borderId="0" xfId="0" applyFont="1" applyFill="1" applyAlignment="1">
      <alignment horizontal="center"/>
    </xf>
    <xf numFmtId="2" fontId="27" fillId="0" borderId="5" xfId="0" applyNumberFormat="1" applyFont="1" applyFill="1" applyBorder="1" applyAlignment="1">
      <alignment horizontal="right" vertical="top" wrapText="1"/>
    </xf>
    <xf numFmtId="4" fontId="27" fillId="0" borderId="5" xfId="0" applyNumberFormat="1" applyFont="1" applyFill="1" applyBorder="1" applyAlignment="1">
      <alignment horizontal="right" vertical="top"/>
    </xf>
    <xf numFmtId="0" fontId="27" fillId="0" borderId="5" xfId="0" applyFont="1" applyFill="1" applyBorder="1" applyAlignment="1">
      <alignment horizontal="center"/>
    </xf>
    <xf numFmtId="0" fontId="27" fillId="0" borderId="5" xfId="0" applyFont="1" applyFill="1" applyBorder="1" applyAlignment="1">
      <alignment horizontal="right" vertical="top" wrapText="1"/>
    </xf>
    <xf numFmtId="0" fontId="28" fillId="0" borderId="5" xfId="0" applyFont="1" applyFill="1" applyBorder="1" applyAlignment="1">
      <alignment horizontal="right" vertical="top"/>
    </xf>
    <xf numFmtId="0" fontId="28" fillId="0" borderId="5" xfId="0" applyFont="1" applyFill="1" applyBorder="1" applyAlignment="1">
      <alignment horizontal="right" vertical="top" wrapText="1"/>
    </xf>
    <xf numFmtId="0" fontId="28" fillId="0" borderId="5" xfId="0" applyFont="1" applyFill="1" applyBorder="1" applyAlignment="1">
      <alignment horizontal="justify" vertical="top" wrapText="1"/>
    </xf>
    <xf numFmtId="0" fontId="29" fillId="0" borderId="5" xfId="0" applyFont="1" applyFill="1" applyBorder="1" applyAlignment="1">
      <alignment horizontal="center"/>
    </xf>
    <xf numFmtId="0" fontId="28" fillId="0" borderId="5" xfId="0" applyFont="1" applyFill="1" applyBorder="1" applyAlignment="1">
      <alignment horizontal="center" vertical="center"/>
    </xf>
    <xf numFmtId="0" fontId="27" fillId="0" borderId="5" xfId="0" applyFont="1" applyFill="1" applyBorder="1" applyAlignment="1">
      <alignment horizontal="justify" vertical="top" wrapText="1"/>
    </xf>
    <xf numFmtId="0" fontId="30" fillId="0" borderId="5" xfId="0" applyFont="1" applyFill="1" applyBorder="1" applyAlignment="1">
      <alignment horizontal="justify" vertical="top" wrapText="1"/>
    </xf>
    <xf numFmtId="0" fontId="30" fillId="0" borderId="5" xfId="0" applyFont="1" applyFill="1" applyBorder="1" applyAlignment="1">
      <alignment horizontal="center"/>
    </xf>
    <xf numFmtId="0" fontId="30" fillId="0" borderId="5" xfId="0" applyFont="1" applyFill="1" applyBorder="1" applyAlignment="1">
      <alignment horizontal="right" vertical="top" wrapText="1"/>
    </xf>
    <xf numFmtId="0" fontId="30" fillId="0" borderId="5" xfId="0" applyFont="1" applyFill="1" applyBorder="1" applyAlignment="1">
      <alignment horizontal="right" vertical="top"/>
    </xf>
    <xf numFmtId="2" fontId="30" fillId="0" borderId="5" xfId="0" applyNumberFormat="1" applyFont="1" applyFill="1" applyBorder="1" applyAlignment="1">
      <alignment horizontal="right" vertical="top" wrapText="1"/>
    </xf>
    <xf numFmtId="4" fontId="30" fillId="0" borderId="5" xfId="0" applyNumberFormat="1" applyFont="1" applyFill="1" applyBorder="1" applyAlignment="1">
      <alignment horizontal="right" vertical="top"/>
    </xf>
    <xf numFmtId="0" fontId="31" fillId="0" borderId="5" xfId="0" applyFont="1" applyFill="1" applyBorder="1" applyAlignment="1">
      <alignment horizontal="right" vertical="top"/>
    </xf>
    <xf numFmtId="0" fontId="31" fillId="0" borderId="5" xfId="0" applyFont="1" applyFill="1" applyBorder="1" applyAlignment="1">
      <alignment horizontal="justify" vertical="top" wrapText="1"/>
    </xf>
    <xf numFmtId="0" fontId="32" fillId="0" borderId="5" xfId="0" applyFont="1" applyFill="1" applyBorder="1" applyAlignment="1">
      <alignment horizontal="center"/>
    </xf>
    <xf numFmtId="0" fontId="28" fillId="0" borderId="5" xfId="0" applyFont="1" applyFill="1" applyBorder="1" applyAlignment="1">
      <alignment horizontal="center" vertical="top" wrapText="1"/>
    </xf>
    <xf numFmtId="0" fontId="27" fillId="0" borderId="5" xfId="0" applyFont="1" applyFill="1" applyBorder="1" applyAlignment="1">
      <alignment vertical="top" wrapText="1"/>
    </xf>
    <xf numFmtId="0" fontId="26" fillId="0" borderId="0" xfId="0" applyFont="1" applyFill="1"/>
    <xf numFmtId="0" fontId="28" fillId="0" borderId="5" xfId="0" applyFont="1" applyFill="1" applyBorder="1" applyAlignment="1">
      <alignment horizontal="left" vertical="top" wrapText="1"/>
    </xf>
    <xf numFmtId="2" fontId="28" fillId="0" borderId="5" xfId="0" applyNumberFormat="1" applyFont="1" applyFill="1" applyBorder="1" applyAlignment="1">
      <alignment horizontal="right" vertical="top" wrapText="1"/>
    </xf>
    <xf numFmtId="1" fontId="2" fillId="0" borderId="5" xfId="0" applyNumberFormat="1" applyFont="1" applyFill="1" applyBorder="1" applyAlignment="1">
      <alignment horizontal="right" vertical="top" wrapText="1"/>
    </xf>
    <xf numFmtId="2" fontId="2" fillId="0" borderId="5" xfId="0" applyNumberFormat="1" applyFont="1" applyFill="1" applyBorder="1" applyAlignment="1">
      <alignment horizontal="right"/>
    </xf>
    <xf numFmtId="0" fontId="1" fillId="0" borderId="5" xfId="0" applyFont="1" applyFill="1" applyBorder="1" applyAlignment="1">
      <alignment horizontal="left" vertical="top"/>
    </xf>
    <xf numFmtId="0" fontId="18" fillId="0" borderId="0" xfId="0" applyFont="1" applyFill="1"/>
    <xf numFmtId="1" fontId="2" fillId="0" borderId="5" xfId="0" applyNumberFormat="1" applyFont="1" applyFill="1" applyBorder="1" applyAlignment="1">
      <alignment horizontal="center" vertical="top" wrapText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 applyAlignment="1"/>
    <xf numFmtId="4" fontId="11" fillId="0" borderId="5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right" vertical="top" wrapText="1"/>
    </xf>
    <xf numFmtId="0" fontId="2" fillId="0" borderId="5" xfId="0" applyFont="1" applyFill="1" applyBorder="1" applyAlignment="1">
      <alignment horizontal="right" vertical="top"/>
    </xf>
    <xf numFmtId="0" fontId="8" fillId="0" borderId="5" xfId="0" applyFont="1" applyFill="1" applyBorder="1" applyAlignment="1">
      <alignment horizontal="justify" vertical="top" wrapText="1"/>
    </xf>
    <xf numFmtId="0" fontId="8" fillId="0" borderId="5" xfId="0" applyFont="1" applyFill="1" applyBorder="1" applyAlignment="1">
      <alignment horizontal="center" vertical="top" wrapText="1"/>
    </xf>
    <xf numFmtId="2" fontId="2" fillId="0" borderId="5" xfId="0" applyNumberFormat="1" applyFont="1" applyFill="1" applyBorder="1" applyAlignment="1">
      <alignment horizontal="right" vertical="top" wrapText="1"/>
    </xf>
    <xf numFmtId="0" fontId="15" fillId="0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top" wrapText="1"/>
    </xf>
    <xf numFmtId="0" fontId="25" fillId="0" borderId="5" xfId="0" applyFont="1" applyFill="1" applyBorder="1" applyAlignment="1">
      <alignment horizontal="justify" vertical="top" wrapText="1"/>
    </xf>
    <xf numFmtId="2" fontId="11" fillId="0" borderId="5" xfId="0" applyNumberFormat="1" applyFont="1" applyFill="1" applyBorder="1" applyAlignment="1">
      <alignment horizontal="center" vertical="center" wrapText="1"/>
    </xf>
    <xf numFmtId="2" fontId="2" fillId="0" borderId="5" xfId="0" applyNumberFormat="1" applyFont="1" applyFill="1" applyBorder="1" applyAlignment="1">
      <alignment horizontal="center" vertical="top" wrapText="1"/>
    </xf>
    <xf numFmtId="9" fontId="2" fillId="4" borderId="0" xfId="0" applyNumberFormat="1" applyFont="1" applyFill="1" applyAlignment="1">
      <alignment horizontal="left" vertical="top"/>
    </xf>
    <xf numFmtId="9" fontId="2" fillId="0" borderId="0" xfId="1" applyFont="1" applyFill="1" applyBorder="1" applyAlignment="1">
      <alignment horizontal="right" vertical="top"/>
    </xf>
    <xf numFmtId="0" fontId="1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2" fontId="8" fillId="0" borderId="5" xfId="0" applyNumberFormat="1" applyFont="1" applyFill="1" applyBorder="1" applyAlignment="1">
      <alignment horizontal="right" vertical="top" wrapText="1"/>
    </xf>
    <xf numFmtId="2" fontId="1" fillId="0" borderId="5" xfId="0" applyNumberFormat="1" applyFont="1" applyFill="1" applyBorder="1" applyAlignment="1">
      <alignment horizontal="right" vertical="top"/>
    </xf>
    <xf numFmtId="0" fontId="18" fillId="0" borderId="0" xfId="0" applyFont="1" applyBorder="1" applyAlignment="1">
      <alignment horizontal="center"/>
    </xf>
  </cellXfs>
  <cellStyles count="2">
    <cellStyle name="Įprastas" xfId="0" builtinId="0"/>
    <cellStyle name="Procentai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4"/>
  <sheetViews>
    <sheetView tabSelected="1" topLeftCell="A3" zoomScale="90" zoomScaleNormal="90" workbookViewId="0">
      <selection activeCell="J23" sqref="J23"/>
    </sheetView>
  </sheetViews>
  <sheetFormatPr defaultRowHeight="12.75" x14ac:dyDescent="0.2"/>
  <cols>
    <col min="1" max="1" width="4.140625" style="2" customWidth="1"/>
    <col min="2" max="2" width="32.85546875" style="2" customWidth="1"/>
    <col min="3" max="3" width="7.7109375" style="2" customWidth="1"/>
    <col min="4" max="4" width="9" style="2" customWidth="1"/>
    <col min="5" max="5" width="7.5703125" style="2" customWidth="1"/>
    <col min="6" max="6" width="8.85546875" style="2" customWidth="1"/>
    <col min="7" max="7" width="9.42578125" style="2" hidden="1" customWidth="1"/>
    <col min="8" max="8" width="9.42578125" style="2" customWidth="1"/>
    <col min="9" max="9" width="9.85546875" style="2" bestFit="1" customWidth="1"/>
    <col min="10" max="10" width="12.42578125" style="2" customWidth="1"/>
    <col min="11" max="11" width="9.140625" style="2"/>
    <col min="12" max="12" width="10.140625" style="2" customWidth="1"/>
    <col min="13" max="14" width="9.140625" style="2"/>
    <col min="15" max="15" width="6.7109375" style="2" customWidth="1"/>
    <col min="16" max="16384" width="9.140625" style="2"/>
  </cols>
  <sheetData>
    <row r="1" spans="1:9" ht="15" x14ac:dyDescent="0.25">
      <c r="A1" s="1" t="s">
        <v>103</v>
      </c>
      <c r="B1" s="7"/>
      <c r="C1" s="1"/>
      <c r="D1" s="1"/>
      <c r="E1" s="7"/>
      <c r="F1" s="7"/>
      <c r="G1" s="4" t="s">
        <v>104</v>
      </c>
      <c r="H1" s="161"/>
      <c r="I1" s="4"/>
    </row>
    <row r="2" spans="1:9" ht="15" x14ac:dyDescent="0.25">
      <c r="A2" s="1" t="s">
        <v>105</v>
      </c>
      <c r="B2" s="1"/>
      <c r="C2" s="1"/>
      <c r="D2" s="1"/>
      <c r="E2" s="1"/>
      <c r="F2" s="1"/>
      <c r="G2" s="1"/>
      <c r="H2" s="161"/>
      <c r="I2" s="5"/>
    </row>
    <row r="3" spans="1:9" ht="15" x14ac:dyDescent="0.25">
      <c r="A3" s="7" t="s">
        <v>106</v>
      </c>
      <c r="B3" s="7"/>
      <c r="C3" s="7"/>
      <c r="D3" s="7"/>
      <c r="E3" s="7"/>
      <c r="F3" s="7"/>
      <c r="G3" s="7"/>
      <c r="H3" s="161"/>
      <c r="I3" s="5"/>
    </row>
    <row r="4" spans="1:9" ht="15" x14ac:dyDescent="0.25">
      <c r="A4" s="7" t="s">
        <v>107</v>
      </c>
      <c r="B4" s="7"/>
      <c r="C4" s="7"/>
      <c r="D4" s="7"/>
      <c r="E4" s="7"/>
      <c r="F4" s="7"/>
      <c r="G4" s="7"/>
      <c r="H4" s="161"/>
      <c r="I4" s="5"/>
    </row>
    <row r="5" spans="1:9" ht="15" x14ac:dyDescent="0.25">
      <c r="A5" s="7" t="s">
        <v>108</v>
      </c>
      <c r="B5" s="7"/>
      <c r="C5" s="7"/>
      <c r="D5" s="7"/>
      <c r="E5" s="7"/>
      <c r="F5" s="7"/>
      <c r="G5" s="7"/>
      <c r="H5" s="161"/>
      <c r="I5" s="5"/>
    </row>
    <row r="6" spans="1:9" ht="15" x14ac:dyDescent="0.25">
      <c r="A6" s="7"/>
      <c r="B6" s="7"/>
      <c r="C6" s="7"/>
      <c r="D6" s="7"/>
      <c r="E6" s="7"/>
      <c r="F6" s="7"/>
      <c r="G6" s="7"/>
      <c r="H6" s="161"/>
      <c r="I6" s="5"/>
    </row>
    <row r="7" spans="1:9" ht="15" x14ac:dyDescent="0.25">
      <c r="A7" s="1" t="s">
        <v>109</v>
      </c>
      <c r="B7" s="1"/>
      <c r="C7" s="1"/>
      <c r="D7" s="1"/>
      <c r="E7" s="1"/>
      <c r="F7" s="1"/>
      <c r="G7" s="1"/>
      <c r="H7" s="161"/>
      <c r="I7" s="5"/>
    </row>
    <row r="8" spans="1:9" ht="15" x14ac:dyDescent="0.25">
      <c r="A8" s="7" t="s">
        <v>110</v>
      </c>
      <c r="B8" s="7"/>
      <c r="C8" s="7"/>
      <c r="D8" s="7"/>
      <c r="E8" s="7"/>
      <c r="F8" s="7"/>
      <c r="G8" s="7"/>
      <c r="H8" s="161"/>
      <c r="I8" s="5"/>
    </row>
    <row r="9" spans="1:9" ht="15" x14ac:dyDescent="0.25">
      <c r="A9" s="7" t="s">
        <v>111</v>
      </c>
      <c r="B9" s="7"/>
      <c r="C9" s="7"/>
      <c r="D9" s="7"/>
      <c r="E9" s="7"/>
      <c r="F9" s="7"/>
      <c r="G9" s="7"/>
      <c r="H9" s="161"/>
      <c r="I9" s="5"/>
    </row>
    <row r="10" spans="1:9" ht="15" x14ac:dyDescent="0.25">
      <c r="A10" s="7" t="s">
        <v>112</v>
      </c>
      <c r="B10" s="7"/>
      <c r="C10" s="7"/>
      <c r="D10" s="7"/>
      <c r="E10" s="7"/>
      <c r="F10" s="7"/>
      <c r="G10" s="7"/>
      <c r="H10" s="161"/>
      <c r="I10" s="5"/>
    </row>
    <row r="11" spans="1:9" ht="15" x14ac:dyDescent="0.25">
      <c r="A11" s="7"/>
      <c r="B11" s="7"/>
      <c r="C11" s="7"/>
      <c r="D11" s="7"/>
      <c r="E11" s="7"/>
      <c r="F11" s="7"/>
      <c r="G11" s="7"/>
      <c r="H11" s="161"/>
      <c r="I11" s="5"/>
    </row>
    <row r="12" spans="1:9" ht="15" x14ac:dyDescent="0.25">
      <c r="A12" s="8" t="s">
        <v>113</v>
      </c>
      <c r="C12" s="7"/>
      <c r="D12" s="7"/>
      <c r="E12" s="1"/>
      <c r="F12" s="1"/>
      <c r="G12" s="7"/>
      <c r="H12" s="161"/>
      <c r="I12" s="5"/>
    </row>
    <row r="13" spans="1:9" ht="15" x14ac:dyDescent="0.25">
      <c r="A13" s="2" t="s">
        <v>118</v>
      </c>
      <c r="B13" s="155"/>
      <c r="C13" s="7"/>
      <c r="D13" s="7"/>
      <c r="E13" s="7"/>
      <c r="F13" s="7"/>
      <c r="G13" s="7"/>
      <c r="H13" s="161"/>
      <c r="I13" s="5"/>
    </row>
    <row r="14" spans="1:9" x14ac:dyDescent="0.2">
      <c r="B14" s="180" t="s">
        <v>0</v>
      </c>
      <c r="C14" s="180"/>
      <c r="D14" s="180"/>
      <c r="E14" s="180"/>
      <c r="F14" s="180"/>
      <c r="G14" s="180"/>
      <c r="H14" s="133"/>
      <c r="I14" s="5"/>
    </row>
    <row r="15" spans="1:9" ht="31.5" customHeight="1" x14ac:dyDescent="0.25">
      <c r="A15" s="184" t="s">
        <v>1</v>
      </c>
      <c r="B15" s="184"/>
      <c r="C15" s="184"/>
      <c r="D15" s="184"/>
      <c r="E15" s="184"/>
      <c r="F15" s="184"/>
      <c r="G15" s="184"/>
      <c r="H15" s="184"/>
      <c r="I15" s="184"/>
    </row>
    <row r="16" spans="1:9" ht="16.5" x14ac:dyDescent="0.25">
      <c r="B16" s="181" t="s">
        <v>88</v>
      </c>
      <c r="C16" s="181"/>
      <c r="D16" s="181"/>
      <c r="E16" s="181"/>
      <c r="F16" s="181"/>
      <c r="G16" s="181"/>
      <c r="H16" s="181"/>
      <c r="I16" s="181"/>
    </row>
    <row r="17" spans="1:14" ht="14.25" x14ac:dyDescent="0.2">
      <c r="A17" s="8"/>
      <c r="D17" s="3"/>
      <c r="F17" s="182" t="s">
        <v>119</v>
      </c>
      <c r="G17" s="182"/>
      <c r="H17" s="182"/>
      <c r="I17" s="182"/>
      <c r="J17" s="7"/>
      <c r="K17" s="7"/>
      <c r="L17" s="7"/>
      <c r="M17" s="7"/>
      <c r="N17" s="7"/>
    </row>
    <row r="18" spans="1:14" x14ac:dyDescent="0.2">
      <c r="A18" s="185" t="s">
        <v>2</v>
      </c>
      <c r="B18" s="9" t="s">
        <v>3</v>
      </c>
      <c r="C18" s="9" t="s">
        <v>4</v>
      </c>
      <c r="D18" s="9" t="s">
        <v>5</v>
      </c>
      <c r="E18" s="10" t="s">
        <v>6</v>
      </c>
      <c r="F18" s="187" t="s">
        <v>7</v>
      </c>
      <c r="G18" s="187"/>
      <c r="H18" s="187"/>
      <c r="I18" s="187"/>
      <c r="J18" s="7"/>
      <c r="K18" s="7"/>
      <c r="L18" s="7"/>
      <c r="M18" s="7"/>
      <c r="N18" s="7"/>
    </row>
    <row r="19" spans="1:14" x14ac:dyDescent="0.2">
      <c r="A19" s="185"/>
      <c r="B19" s="11"/>
      <c r="C19" s="12" t="s">
        <v>8</v>
      </c>
      <c r="D19" s="12" t="s">
        <v>9</v>
      </c>
      <c r="E19" s="13" t="s">
        <v>10</v>
      </c>
      <c r="F19" s="188" t="s">
        <v>120</v>
      </c>
      <c r="G19" s="188"/>
      <c r="H19" s="188"/>
      <c r="I19" s="188"/>
      <c r="J19" s="7"/>
      <c r="K19" s="7"/>
      <c r="L19" s="7"/>
      <c r="M19" s="7"/>
      <c r="N19" s="7"/>
    </row>
    <row r="20" spans="1:14" x14ac:dyDescent="0.2">
      <c r="A20" s="186"/>
      <c r="B20" s="11"/>
      <c r="C20" s="12" t="s">
        <v>11</v>
      </c>
      <c r="D20" s="12"/>
      <c r="E20" s="13"/>
      <c r="F20" s="12" t="s">
        <v>12</v>
      </c>
      <c r="G20" s="14" t="s">
        <v>13</v>
      </c>
      <c r="H20" s="14" t="s">
        <v>13</v>
      </c>
      <c r="I20" s="15" t="s">
        <v>14</v>
      </c>
      <c r="J20" s="7"/>
      <c r="K20" s="6"/>
      <c r="L20" s="7"/>
      <c r="M20" s="7"/>
      <c r="N20" s="7"/>
    </row>
    <row r="21" spans="1:14" x14ac:dyDescent="0.2">
      <c r="A21" s="16">
        <v>1</v>
      </c>
      <c r="B21" s="17">
        <v>2</v>
      </c>
      <c r="C21" s="17">
        <v>3</v>
      </c>
      <c r="D21" s="17">
        <v>4</v>
      </c>
      <c r="E21" s="18"/>
      <c r="F21" s="17">
        <v>5</v>
      </c>
      <c r="G21" s="17">
        <v>6</v>
      </c>
      <c r="H21" s="17">
        <v>6</v>
      </c>
      <c r="I21" s="17">
        <v>7</v>
      </c>
      <c r="J21" s="7"/>
      <c r="K21" s="7"/>
      <c r="L21" s="7"/>
      <c r="M21" s="7"/>
      <c r="N21" s="7"/>
    </row>
    <row r="22" spans="1:14" x14ac:dyDescent="0.2">
      <c r="A22" s="19" t="s">
        <v>15</v>
      </c>
      <c r="B22" s="20" t="s">
        <v>16</v>
      </c>
      <c r="C22" s="21"/>
      <c r="D22" s="21"/>
      <c r="E22" s="21"/>
      <c r="F22" s="21"/>
      <c r="G22" s="21">
        <v>3.4527999999999999</v>
      </c>
      <c r="H22" s="21"/>
      <c r="I22" s="21"/>
      <c r="J22" s="7"/>
      <c r="K22" s="7"/>
      <c r="L22" s="7"/>
      <c r="M22" s="7"/>
      <c r="N22" s="7"/>
    </row>
    <row r="23" spans="1:14" ht="25.5" x14ac:dyDescent="0.2">
      <c r="A23" s="22">
        <v>1</v>
      </c>
      <c r="B23" s="23" t="s">
        <v>17</v>
      </c>
      <c r="C23" s="24" t="s">
        <v>18</v>
      </c>
      <c r="D23" s="25" t="s">
        <v>19</v>
      </c>
      <c r="E23" s="26">
        <f>11</f>
        <v>11</v>
      </c>
      <c r="F23" s="27">
        <v>2508.4</v>
      </c>
      <c r="G23" s="47">
        <v>2.4300000000000002</v>
      </c>
      <c r="H23" s="47">
        <v>0.34</v>
      </c>
      <c r="I23" s="84">
        <f>ROUND((E23*F23*H23),2)</f>
        <v>9381.42</v>
      </c>
      <c r="J23" s="178"/>
      <c r="K23" s="76"/>
      <c r="L23" s="7"/>
      <c r="M23" s="7"/>
      <c r="N23" s="7"/>
    </row>
    <row r="24" spans="1:14" x14ac:dyDescent="0.2">
      <c r="A24" s="22"/>
      <c r="B24" s="29" t="s">
        <v>20</v>
      </c>
      <c r="C24" s="30"/>
      <c r="D24" s="31"/>
      <c r="E24" s="32">
        <f>11</f>
        <v>11</v>
      </c>
      <c r="F24" s="79">
        <v>682.21</v>
      </c>
      <c r="G24" s="48">
        <v>2.4300000000000002</v>
      </c>
      <c r="H24" s="134">
        <v>0.34</v>
      </c>
      <c r="I24" s="135">
        <f t="shared" ref="I24:I101" si="0">ROUND((E24*F24*H24),2)</f>
        <v>2551.4699999999998</v>
      </c>
      <c r="J24" s="7"/>
      <c r="K24" s="7"/>
      <c r="L24" s="7"/>
      <c r="M24" s="7"/>
      <c r="N24" s="7"/>
    </row>
    <row r="25" spans="1:14" x14ac:dyDescent="0.2">
      <c r="A25" s="22"/>
      <c r="B25" s="29" t="s">
        <v>21</v>
      </c>
      <c r="C25" s="30"/>
      <c r="D25" s="31"/>
      <c r="E25" s="32">
        <f>11</f>
        <v>11</v>
      </c>
      <c r="F25" s="43">
        <v>932.7</v>
      </c>
      <c r="G25" s="48">
        <v>2.4300000000000002</v>
      </c>
      <c r="H25" s="134">
        <v>0.34</v>
      </c>
      <c r="I25" s="135">
        <f t="shared" si="0"/>
        <v>3488.3</v>
      </c>
      <c r="J25" s="7"/>
      <c r="K25" s="7"/>
      <c r="L25" s="7"/>
      <c r="M25" s="7"/>
      <c r="N25" s="7"/>
    </row>
    <row r="26" spans="1:14" x14ac:dyDescent="0.2">
      <c r="A26" s="22"/>
      <c r="B26" s="29" t="s">
        <v>22</v>
      </c>
      <c r="C26" s="35"/>
      <c r="D26" s="31"/>
      <c r="E26" s="32">
        <f>11</f>
        <v>11</v>
      </c>
      <c r="F26" s="79">
        <v>893.49</v>
      </c>
      <c r="G26" s="48">
        <v>2.4300000000000002</v>
      </c>
      <c r="H26" s="134">
        <v>0.34</v>
      </c>
      <c r="I26" s="135">
        <f t="shared" si="0"/>
        <v>3341.65</v>
      </c>
      <c r="J26" s="7"/>
      <c r="K26" s="7"/>
      <c r="L26" s="7"/>
      <c r="M26" s="7"/>
      <c r="N26" s="7"/>
    </row>
    <row r="27" spans="1:14" ht="15.75" x14ac:dyDescent="0.2">
      <c r="A27" s="22"/>
      <c r="B27" s="36" t="s">
        <v>23</v>
      </c>
      <c r="C27" s="35"/>
      <c r="D27" s="25" t="s">
        <v>19</v>
      </c>
      <c r="E27" s="26">
        <v>11</v>
      </c>
      <c r="F27" s="25">
        <f>SUM(F24:F26)</f>
        <v>2508.4</v>
      </c>
      <c r="G27" s="47">
        <v>0.09</v>
      </c>
      <c r="H27" s="47">
        <f t="shared" ref="H27:H101" si="1">+ROUND(G27/$G$22,2)</f>
        <v>0.03</v>
      </c>
      <c r="I27" s="84">
        <f t="shared" si="0"/>
        <v>827.77</v>
      </c>
      <c r="J27" s="7"/>
      <c r="K27" s="7"/>
      <c r="L27" s="7"/>
      <c r="M27" s="7"/>
      <c r="N27" s="7"/>
    </row>
    <row r="28" spans="1:14" x14ac:dyDescent="0.2">
      <c r="A28" s="22"/>
      <c r="B28" s="36" t="s">
        <v>91</v>
      </c>
      <c r="C28" s="35"/>
      <c r="D28" s="25"/>
      <c r="E28" s="26"/>
      <c r="F28" s="25"/>
      <c r="G28" s="47"/>
      <c r="H28" s="47"/>
      <c r="I28" s="84"/>
      <c r="J28" s="7"/>
      <c r="K28" s="7"/>
      <c r="L28" s="7"/>
      <c r="M28" s="7"/>
      <c r="N28" s="7"/>
    </row>
    <row r="29" spans="1:14" x14ac:dyDescent="0.2">
      <c r="A29" s="22"/>
      <c r="B29" s="36" t="s">
        <v>92</v>
      </c>
      <c r="C29" s="35"/>
      <c r="D29" s="25" t="s">
        <v>34</v>
      </c>
      <c r="E29" s="26">
        <v>11</v>
      </c>
      <c r="F29" s="25">
        <v>17.029</v>
      </c>
      <c r="G29" s="47">
        <v>0.75</v>
      </c>
      <c r="H29" s="47">
        <v>0.34</v>
      </c>
      <c r="I29" s="84">
        <f>E29*F29*H29</f>
        <v>63.688459999999999</v>
      </c>
      <c r="J29" s="7"/>
      <c r="K29" s="7"/>
      <c r="L29" s="7"/>
      <c r="M29" s="7"/>
      <c r="N29" s="7"/>
    </row>
    <row r="30" spans="1:14" x14ac:dyDescent="0.2">
      <c r="A30" s="22"/>
      <c r="B30" s="64" t="s">
        <v>93</v>
      </c>
      <c r="C30" s="35"/>
      <c r="D30" s="31" t="s">
        <v>34</v>
      </c>
      <c r="E30" s="32">
        <v>11</v>
      </c>
      <c r="F30" s="31">
        <v>1.83</v>
      </c>
      <c r="G30" s="48">
        <v>0.75</v>
      </c>
      <c r="H30" s="48">
        <v>0.34</v>
      </c>
      <c r="I30" s="85">
        <f>E30*F30*H30</f>
        <v>6.8442000000000016</v>
      </c>
      <c r="J30" s="7"/>
      <c r="K30" s="7"/>
      <c r="L30" s="7"/>
      <c r="M30" s="7"/>
      <c r="N30" s="7"/>
    </row>
    <row r="31" spans="1:14" x14ac:dyDescent="0.2">
      <c r="A31" s="22"/>
      <c r="B31" s="64" t="s">
        <v>94</v>
      </c>
      <c r="C31" s="35"/>
      <c r="D31" s="31" t="s">
        <v>34</v>
      </c>
      <c r="E31" s="32">
        <v>11</v>
      </c>
      <c r="F31" s="31">
        <v>3.8380000000000001</v>
      </c>
      <c r="G31" s="48">
        <v>0.75</v>
      </c>
      <c r="H31" s="48">
        <v>0.34</v>
      </c>
      <c r="I31" s="85">
        <f t="shared" ref="I31:I40" si="2">E31*F31*H31</f>
        <v>14.354120000000002</v>
      </c>
      <c r="J31" s="7"/>
      <c r="K31" s="7"/>
      <c r="L31" s="7"/>
      <c r="M31" s="7"/>
      <c r="N31" s="7"/>
    </row>
    <row r="32" spans="1:14" x14ac:dyDescent="0.2">
      <c r="A32" s="22"/>
      <c r="B32" s="64" t="s">
        <v>95</v>
      </c>
      <c r="C32" s="35"/>
      <c r="D32" s="31" t="s">
        <v>34</v>
      </c>
      <c r="E32" s="32">
        <v>11</v>
      </c>
      <c r="F32" s="31">
        <v>3.9420000000000002</v>
      </c>
      <c r="G32" s="48">
        <v>0.75</v>
      </c>
      <c r="H32" s="48">
        <v>0.34</v>
      </c>
      <c r="I32" s="85">
        <f t="shared" si="2"/>
        <v>14.743080000000001</v>
      </c>
      <c r="J32" s="7"/>
      <c r="K32" s="7"/>
      <c r="L32" s="7"/>
      <c r="M32" s="7"/>
      <c r="N32" s="7"/>
    </row>
    <row r="33" spans="1:14" x14ac:dyDescent="0.2">
      <c r="A33" s="22"/>
      <c r="B33" s="64" t="s">
        <v>96</v>
      </c>
      <c r="C33" s="35"/>
      <c r="D33" s="31" t="s">
        <v>34</v>
      </c>
      <c r="E33" s="32">
        <v>11</v>
      </c>
      <c r="F33" s="31">
        <v>4.3179999999999996</v>
      </c>
      <c r="G33" s="48">
        <v>0.75</v>
      </c>
      <c r="H33" s="48">
        <v>0.34</v>
      </c>
      <c r="I33" s="85">
        <f t="shared" si="2"/>
        <v>16.149319999999999</v>
      </c>
      <c r="J33" s="7"/>
      <c r="K33" s="7"/>
      <c r="L33" s="7"/>
      <c r="M33" s="7"/>
      <c r="N33" s="7"/>
    </row>
    <row r="34" spans="1:14" x14ac:dyDescent="0.2">
      <c r="A34" s="22"/>
      <c r="B34" s="64" t="s">
        <v>97</v>
      </c>
      <c r="C34" s="35"/>
      <c r="D34" s="31" t="s">
        <v>34</v>
      </c>
      <c r="E34" s="32">
        <v>11</v>
      </c>
      <c r="F34" s="31">
        <v>3.101</v>
      </c>
      <c r="G34" s="48">
        <v>0.75</v>
      </c>
      <c r="H34" s="48">
        <v>0.34</v>
      </c>
      <c r="I34" s="85">
        <f t="shared" si="2"/>
        <v>11.59774</v>
      </c>
      <c r="J34" s="7"/>
      <c r="K34" s="7"/>
      <c r="L34" s="7"/>
      <c r="M34" s="7"/>
      <c r="N34" s="7"/>
    </row>
    <row r="35" spans="1:14" ht="25.5" x14ac:dyDescent="0.2">
      <c r="A35" s="22"/>
      <c r="B35" s="36" t="s">
        <v>98</v>
      </c>
      <c r="C35" s="35"/>
      <c r="D35" s="25" t="s">
        <v>34</v>
      </c>
      <c r="E35" s="26">
        <v>30</v>
      </c>
      <c r="F35" s="25">
        <v>17.029</v>
      </c>
      <c r="G35" s="47">
        <v>0.03</v>
      </c>
      <c r="H35" s="47">
        <v>0.3</v>
      </c>
      <c r="I35" s="84">
        <f t="shared" si="2"/>
        <v>153.261</v>
      </c>
      <c r="J35" s="7"/>
      <c r="K35" s="7"/>
      <c r="L35" s="7"/>
      <c r="M35" s="7"/>
      <c r="N35" s="7"/>
    </row>
    <row r="36" spans="1:14" x14ac:dyDescent="0.2">
      <c r="A36" s="22"/>
      <c r="B36" s="36" t="s">
        <v>99</v>
      </c>
      <c r="C36" s="35"/>
      <c r="D36" s="25" t="s">
        <v>34</v>
      </c>
      <c r="E36" s="26">
        <f>11</f>
        <v>11</v>
      </c>
      <c r="F36" s="25">
        <v>9.84</v>
      </c>
      <c r="G36" s="47">
        <v>2.17</v>
      </c>
      <c r="H36" s="47">
        <v>1.08</v>
      </c>
      <c r="I36" s="84">
        <f t="shared" si="2"/>
        <v>116.89920000000001</v>
      </c>
      <c r="J36" s="7"/>
      <c r="K36" s="7"/>
      <c r="L36" s="7"/>
      <c r="M36" s="7"/>
      <c r="N36" s="7"/>
    </row>
    <row r="37" spans="1:14" x14ac:dyDescent="0.2">
      <c r="A37" s="22"/>
      <c r="B37" s="64" t="s">
        <v>94</v>
      </c>
      <c r="C37" s="35"/>
      <c r="D37" s="31" t="s">
        <v>34</v>
      </c>
      <c r="E37" s="32">
        <v>11</v>
      </c>
      <c r="F37" s="31">
        <v>3.8420000000000001</v>
      </c>
      <c r="G37" s="48">
        <v>2.17</v>
      </c>
      <c r="H37" s="48">
        <v>1.08</v>
      </c>
      <c r="I37" s="85">
        <f t="shared" si="2"/>
        <v>45.642960000000002</v>
      </c>
      <c r="J37" s="7"/>
      <c r="K37" s="7"/>
      <c r="L37" s="7"/>
      <c r="M37" s="7"/>
      <c r="N37" s="7"/>
    </row>
    <row r="38" spans="1:14" x14ac:dyDescent="0.2">
      <c r="A38" s="22"/>
      <c r="B38" s="64" t="s">
        <v>95</v>
      </c>
      <c r="C38" s="35"/>
      <c r="D38" s="31" t="s">
        <v>34</v>
      </c>
      <c r="E38" s="32">
        <v>11</v>
      </c>
      <c r="F38" s="31">
        <v>2.1280000000000001</v>
      </c>
      <c r="G38" s="48">
        <v>2.17</v>
      </c>
      <c r="H38" s="48">
        <v>1.08</v>
      </c>
      <c r="I38" s="85">
        <f t="shared" si="2"/>
        <v>25.280640000000002</v>
      </c>
      <c r="J38" s="7"/>
      <c r="K38" s="7"/>
      <c r="L38" s="7"/>
      <c r="M38" s="7"/>
      <c r="N38" s="7"/>
    </row>
    <row r="39" spans="1:14" x14ac:dyDescent="0.2">
      <c r="A39" s="22"/>
      <c r="B39" s="64" t="s">
        <v>96</v>
      </c>
      <c r="C39" s="35"/>
      <c r="D39" s="31" t="s">
        <v>34</v>
      </c>
      <c r="E39" s="32">
        <v>11</v>
      </c>
      <c r="F39" s="31">
        <v>2.4009999999999998</v>
      </c>
      <c r="G39" s="48">
        <v>2.17</v>
      </c>
      <c r="H39" s="48">
        <v>1.08</v>
      </c>
      <c r="I39" s="85">
        <f t="shared" si="2"/>
        <v>28.523879999999998</v>
      </c>
      <c r="J39" s="7"/>
      <c r="K39" s="7"/>
      <c r="L39" s="7"/>
      <c r="M39" s="7"/>
      <c r="N39" s="7"/>
    </row>
    <row r="40" spans="1:14" x14ac:dyDescent="0.2">
      <c r="A40" s="22"/>
      <c r="B40" s="64" t="s">
        <v>97</v>
      </c>
      <c r="C40" s="35"/>
      <c r="D40" s="31" t="s">
        <v>34</v>
      </c>
      <c r="E40" s="32">
        <v>11</v>
      </c>
      <c r="F40" s="31">
        <v>1.4690000000000001</v>
      </c>
      <c r="G40" s="48">
        <v>2.17</v>
      </c>
      <c r="H40" s="48">
        <v>1.08</v>
      </c>
      <c r="I40" s="85">
        <f t="shared" si="2"/>
        <v>17.451720000000005</v>
      </c>
      <c r="J40" s="7"/>
      <c r="K40" s="7"/>
      <c r="L40" s="7"/>
      <c r="M40" s="7"/>
      <c r="N40" s="7"/>
    </row>
    <row r="41" spans="1:14" ht="25.5" x14ac:dyDescent="0.2">
      <c r="A41" s="22"/>
      <c r="B41" s="36" t="s">
        <v>100</v>
      </c>
      <c r="C41" s="35"/>
      <c r="D41" s="25" t="s">
        <v>34</v>
      </c>
      <c r="E41" s="26">
        <v>30</v>
      </c>
      <c r="F41" s="25">
        <v>9.84</v>
      </c>
      <c r="G41" s="47">
        <v>0.03</v>
      </c>
      <c r="H41" s="47">
        <v>0.03</v>
      </c>
      <c r="I41" s="84">
        <f t="shared" ref="I41" si="3">E41*F41*H41</f>
        <v>8.8559999999999999</v>
      </c>
      <c r="J41" s="7"/>
      <c r="K41" s="7"/>
      <c r="L41" s="7"/>
      <c r="M41" s="7"/>
      <c r="N41" s="7"/>
    </row>
    <row r="42" spans="1:14" ht="25.5" customHeight="1" x14ac:dyDescent="0.2">
      <c r="A42" s="22"/>
      <c r="B42" s="37" t="s">
        <v>24</v>
      </c>
      <c r="C42" s="30"/>
      <c r="D42" s="31"/>
      <c r="E42" s="26"/>
      <c r="F42" s="31"/>
      <c r="G42" s="126"/>
      <c r="H42" s="47"/>
      <c r="I42" s="84"/>
      <c r="J42" s="7"/>
      <c r="K42" s="7"/>
      <c r="L42" s="7"/>
      <c r="M42" s="7"/>
      <c r="N42" s="7"/>
    </row>
    <row r="43" spans="1:14" ht="15.75" x14ac:dyDescent="0.2">
      <c r="A43" s="22">
        <v>2</v>
      </c>
      <c r="B43" s="38" t="s">
        <v>25</v>
      </c>
      <c r="C43" s="39" t="s">
        <v>26</v>
      </c>
      <c r="D43" s="25" t="s">
        <v>19</v>
      </c>
      <c r="E43" s="26">
        <v>11</v>
      </c>
      <c r="F43" s="25">
        <v>151.08000000000001</v>
      </c>
      <c r="G43" s="47">
        <v>5.26</v>
      </c>
      <c r="H43" s="47">
        <v>0.76</v>
      </c>
      <c r="I43" s="84">
        <f t="shared" si="0"/>
        <v>1263.03</v>
      </c>
      <c r="J43" s="7"/>
      <c r="K43" s="7"/>
      <c r="L43" s="7"/>
      <c r="M43" s="7"/>
      <c r="N43" s="7"/>
    </row>
    <row r="44" spans="1:14" x14ac:dyDescent="0.2">
      <c r="A44" s="22"/>
      <c r="B44" s="29" t="s">
        <v>20</v>
      </c>
      <c r="C44" s="30"/>
      <c r="D44" s="31"/>
      <c r="E44" s="32">
        <v>11</v>
      </c>
      <c r="F44" s="31">
        <v>49.72</v>
      </c>
      <c r="G44" s="48">
        <v>5.26</v>
      </c>
      <c r="H44" s="134">
        <v>0.76</v>
      </c>
      <c r="I44" s="135">
        <f t="shared" si="0"/>
        <v>415.66</v>
      </c>
      <c r="J44" s="7"/>
      <c r="K44" s="7"/>
      <c r="L44" s="7"/>
      <c r="M44" s="7"/>
      <c r="N44" s="7"/>
    </row>
    <row r="45" spans="1:14" x14ac:dyDescent="0.2">
      <c r="A45" s="22"/>
      <c r="B45" s="29" t="s">
        <v>21</v>
      </c>
      <c r="C45" s="30"/>
      <c r="D45" s="31"/>
      <c r="E45" s="32">
        <v>11</v>
      </c>
      <c r="F45" s="31">
        <v>78.739999999999995</v>
      </c>
      <c r="G45" s="48">
        <v>5.26</v>
      </c>
      <c r="H45" s="134">
        <v>0.76</v>
      </c>
      <c r="I45" s="135">
        <f t="shared" si="0"/>
        <v>658.27</v>
      </c>
      <c r="J45" s="7"/>
      <c r="K45" s="7"/>
      <c r="L45" s="7"/>
      <c r="M45" s="7"/>
      <c r="N45" s="7"/>
    </row>
    <row r="46" spans="1:14" x14ac:dyDescent="0.2">
      <c r="A46" s="22"/>
      <c r="B46" s="29" t="s">
        <v>22</v>
      </c>
      <c r="C46" s="30"/>
      <c r="D46" s="31"/>
      <c r="E46" s="32">
        <v>11</v>
      </c>
      <c r="F46" s="31">
        <v>22.62</v>
      </c>
      <c r="G46" s="48">
        <v>5.26</v>
      </c>
      <c r="H46" s="134">
        <v>0.76</v>
      </c>
      <c r="I46" s="135">
        <f t="shared" si="0"/>
        <v>189.1</v>
      </c>
      <c r="J46" s="7"/>
      <c r="K46" s="7"/>
      <c r="L46" s="7"/>
      <c r="M46" s="7"/>
      <c r="N46" s="7"/>
    </row>
    <row r="47" spans="1:14" ht="15.75" x14ac:dyDescent="0.2">
      <c r="A47" s="22"/>
      <c r="B47" s="36" t="s">
        <v>23</v>
      </c>
      <c r="C47" s="30"/>
      <c r="D47" s="25" t="s">
        <v>19</v>
      </c>
      <c r="E47" s="26">
        <v>11</v>
      </c>
      <c r="F47" s="25">
        <v>151.08000000000001</v>
      </c>
      <c r="G47" s="47">
        <v>0.09</v>
      </c>
      <c r="H47" s="47">
        <f t="shared" si="1"/>
        <v>0.03</v>
      </c>
      <c r="I47" s="84">
        <f t="shared" si="0"/>
        <v>49.86</v>
      </c>
      <c r="J47" s="7"/>
      <c r="K47" s="7"/>
      <c r="L47" s="7"/>
      <c r="M47" s="7"/>
      <c r="N47" s="7"/>
    </row>
    <row r="48" spans="1:14" ht="15.75" x14ac:dyDescent="0.2">
      <c r="A48" s="22">
        <v>3</v>
      </c>
      <c r="B48" s="38" t="s">
        <v>27</v>
      </c>
      <c r="C48" s="39" t="s">
        <v>26</v>
      </c>
      <c r="D48" s="25" t="s">
        <v>19</v>
      </c>
      <c r="E48" s="26">
        <v>11</v>
      </c>
      <c r="F48" s="25">
        <v>64.209999999999994</v>
      </c>
      <c r="G48" s="47">
        <v>7.88</v>
      </c>
      <c r="H48" s="47">
        <v>0.96</v>
      </c>
      <c r="I48" s="84">
        <f t="shared" si="0"/>
        <v>678.06</v>
      </c>
      <c r="J48" s="7"/>
      <c r="K48" s="7"/>
      <c r="L48" s="7"/>
      <c r="M48" s="7"/>
      <c r="N48" s="7"/>
    </row>
    <row r="49" spans="1:14" x14ac:dyDescent="0.2">
      <c r="A49" s="22"/>
      <c r="B49" s="29" t="s">
        <v>20</v>
      </c>
      <c r="C49" s="30"/>
      <c r="D49" s="31"/>
      <c r="E49" s="40">
        <v>11</v>
      </c>
      <c r="F49" s="79">
        <v>13.86</v>
      </c>
      <c r="G49" s="48">
        <v>7.88</v>
      </c>
      <c r="H49" s="134">
        <v>0.96</v>
      </c>
      <c r="I49" s="135">
        <f t="shared" si="0"/>
        <v>146.36000000000001</v>
      </c>
      <c r="J49" s="7"/>
      <c r="K49" s="7"/>
      <c r="L49" s="7"/>
      <c r="M49" s="7"/>
      <c r="N49" s="7"/>
    </row>
    <row r="50" spans="1:14" x14ac:dyDescent="0.2">
      <c r="A50" s="22"/>
      <c r="B50" s="29" t="s">
        <v>21</v>
      </c>
      <c r="C50" s="30"/>
      <c r="D50" s="31"/>
      <c r="E50" s="40">
        <v>11</v>
      </c>
      <c r="F50" s="79">
        <v>27.4</v>
      </c>
      <c r="G50" s="48">
        <v>7.88</v>
      </c>
      <c r="H50" s="134">
        <v>0.96</v>
      </c>
      <c r="I50" s="135">
        <f t="shared" si="0"/>
        <v>289.33999999999997</v>
      </c>
      <c r="J50" s="7"/>
      <c r="K50" s="7"/>
      <c r="L50" s="7"/>
      <c r="M50" s="7"/>
      <c r="N50" s="7"/>
    </row>
    <row r="51" spans="1:14" x14ac:dyDescent="0.2">
      <c r="A51" s="22"/>
      <c r="B51" s="29" t="s">
        <v>22</v>
      </c>
      <c r="C51" s="30"/>
      <c r="D51" s="31"/>
      <c r="E51" s="40">
        <v>11</v>
      </c>
      <c r="F51" s="79">
        <v>22.95</v>
      </c>
      <c r="G51" s="48">
        <v>7.88</v>
      </c>
      <c r="H51" s="134">
        <v>0.96</v>
      </c>
      <c r="I51" s="135">
        <f t="shared" si="0"/>
        <v>242.35</v>
      </c>
      <c r="J51" s="7"/>
      <c r="K51" s="7"/>
      <c r="L51" s="7"/>
      <c r="M51" s="7"/>
      <c r="N51" s="7"/>
    </row>
    <row r="52" spans="1:14" ht="15.75" x14ac:dyDescent="0.2">
      <c r="A52" s="22"/>
      <c r="B52" s="36" t="s">
        <v>23</v>
      </c>
      <c r="C52" s="30"/>
      <c r="D52" s="25" t="s">
        <v>19</v>
      </c>
      <c r="E52" s="26">
        <v>11</v>
      </c>
      <c r="F52" s="25">
        <v>64.209999999999994</v>
      </c>
      <c r="G52" s="47">
        <v>0.09</v>
      </c>
      <c r="H52" s="47">
        <f t="shared" si="1"/>
        <v>0.03</v>
      </c>
      <c r="I52" s="84">
        <f t="shared" si="0"/>
        <v>21.19</v>
      </c>
      <c r="J52" s="7"/>
      <c r="K52" s="7"/>
      <c r="L52" s="7"/>
      <c r="M52" s="7"/>
      <c r="N52" s="7"/>
    </row>
    <row r="53" spans="1:14" ht="15.75" x14ac:dyDescent="0.2">
      <c r="A53" s="22">
        <v>4</v>
      </c>
      <c r="B53" s="23" t="s">
        <v>28</v>
      </c>
      <c r="C53" s="41" t="s">
        <v>26</v>
      </c>
      <c r="D53" s="25" t="s">
        <v>19</v>
      </c>
      <c r="E53" s="26">
        <v>11</v>
      </c>
      <c r="F53" s="128">
        <v>765.21</v>
      </c>
      <c r="G53" s="42">
        <v>5.26</v>
      </c>
      <c r="H53" s="47">
        <v>0.66</v>
      </c>
      <c r="I53" s="84">
        <f t="shared" si="0"/>
        <v>5555.42</v>
      </c>
      <c r="J53" s="178"/>
      <c r="K53" s="77"/>
      <c r="L53" s="7"/>
      <c r="M53" s="7"/>
      <c r="N53" s="7"/>
    </row>
    <row r="54" spans="1:14" x14ac:dyDescent="0.2">
      <c r="A54" s="22"/>
      <c r="B54" s="29" t="s">
        <v>20</v>
      </c>
      <c r="C54" s="30"/>
      <c r="D54" s="31"/>
      <c r="E54" s="40">
        <v>11</v>
      </c>
      <c r="F54" s="43">
        <v>110.22</v>
      </c>
      <c r="G54" s="43">
        <v>5.26</v>
      </c>
      <c r="H54" s="134">
        <v>0.66</v>
      </c>
      <c r="I54" s="135">
        <f t="shared" si="0"/>
        <v>800.2</v>
      </c>
      <c r="J54" s="77"/>
      <c r="K54" s="77"/>
      <c r="L54" s="7"/>
      <c r="M54" s="7"/>
      <c r="N54" s="7"/>
    </row>
    <row r="55" spans="1:14" x14ac:dyDescent="0.2">
      <c r="A55" s="22"/>
      <c r="B55" s="29" t="s">
        <v>21</v>
      </c>
      <c r="C55" s="30"/>
      <c r="D55" s="31"/>
      <c r="E55" s="40">
        <v>11</v>
      </c>
      <c r="F55" s="79">
        <v>386.67</v>
      </c>
      <c r="G55" s="43">
        <v>5.26</v>
      </c>
      <c r="H55" s="134">
        <v>0.66</v>
      </c>
      <c r="I55" s="135">
        <f t="shared" si="0"/>
        <v>2807.22</v>
      </c>
      <c r="J55" s="7"/>
      <c r="K55" s="77"/>
      <c r="L55" s="7"/>
      <c r="M55" s="7"/>
      <c r="N55" s="7"/>
    </row>
    <row r="56" spans="1:14" x14ac:dyDescent="0.2">
      <c r="A56" s="22"/>
      <c r="B56" s="29" t="s">
        <v>22</v>
      </c>
      <c r="C56" s="35"/>
      <c r="D56" s="31"/>
      <c r="E56" s="32">
        <v>11</v>
      </c>
      <c r="F56" s="31">
        <v>151.44</v>
      </c>
      <c r="G56" s="43">
        <v>5.26</v>
      </c>
      <c r="H56" s="134">
        <v>0.66</v>
      </c>
      <c r="I56" s="135">
        <f t="shared" si="0"/>
        <v>1099.45</v>
      </c>
      <c r="J56" s="7"/>
      <c r="K56" s="77"/>
      <c r="L56" s="7"/>
      <c r="M56" s="7"/>
      <c r="N56" s="7"/>
    </row>
    <row r="57" spans="1:14" x14ac:dyDescent="0.2">
      <c r="A57" s="22"/>
      <c r="B57" s="29" t="s">
        <v>87</v>
      </c>
      <c r="C57" s="30"/>
      <c r="D57" s="31"/>
      <c r="E57" s="32">
        <v>11</v>
      </c>
      <c r="F57" s="48">
        <v>116.88</v>
      </c>
      <c r="G57" s="43">
        <v>5.26</v>
      </c>
      <c r="H57" s="134">
        <v>0.66</v>
      </c>
      <c r="I57" s="135">
        <f t="shared" si="0"/>
        <v>848.55</v>
      </c>
      <c r="J57" s="7"/>
      <c r="K57" s="7"/>
      <c r="L57" s="7"/>
      <c r="M57" s="7"/>
      <c r="N57" s="7"/>
    </row>
    <row r="58" spans="1:14" ht="15.75" x14ac:dyDescent="0.2">
      <c r="A58" s="22">
        <v>5</v>
      </c>
      <c r="B58" s="23" t="s">
        <v>29</v>
      </c>
      <c r="C58" s="41" t="s">
        <v>26</v>
      </c>
      <c r="D58" s="25" t="s">
        <v>19</v>
      </c>
      <c r="E58" s="26">
        <v>11</v>
      </c>
      <c r="F58" s="27">
        <v>484.23</v>
      </c>
      <c r="G58" s="120">
        <v>4.4400000000000004</v>
      </c>
      <c r="H58" s="47">
        <v>0.54</v>
      </c>
      <c r="I58" s="84">
        <f t="shared" si="0"/>
        <v>2876.33</v>
      </c>
      <c r="J58" s="178"/>
      <c r="K58" s="7"/>
      <c r="L58" s="7"/>
      <c r="M58" s="7"/>
      <c r="N58" s="7"/>
    </row>
    <row r="59" spans="1:14" x14ac:dyDescent="0.2">
      <c r="A59" s="22"/>
      <c r="B59" s="29" t="s">
        <v>20</v>
      </c>
      <c r="C59" s="30"/>
      <c r="D59" s="31"/>
      <c r="E59" s="32">
        <v>11</v>
      </c>
      <c r="F59" s="31">
        <v>181.2</v>
      </c>
      <c r="G59" s="48">
        <v>4.4400000000000004</v>
      </c>
      <c r="H59" s="134">
        <v>0.54</v>
      </c>
      <c r="I59" s="135">
        <f t="shared" si="0"/>
        <v>1076.33</v>
      </c>
      <c r="J59" s="7"/>
      <c r="K59" s="7"/>
      <c r="L59" s="7"/>
      <c r="M59" s="7"/>
      <c r="N59" s="7"/>
    </row>
    <row r="60" spans="1:14" x14ac:dyDescent="0.2">
      <c r="A60" s="22"/>
      <c r="B60" s="29" t="s">
        <v>21</v>
      </c>
      <c r="C60" s="30"/>
      <c r="D60" s="31"/>
      <c r="E60" s="40">
        <v>11</v>
      </c>
      <c r="F60" s="79">
        <v>78.67</v>
      </c>
      <c r="G60" s="48">
        <v>4.4400000000000004</v>
      </c>
      <c r="H60" s="134">
        <v>0.54</v>
      </c>
      <c r="I60" s="135">
        <f t="shared" si="0"/>
        <v>467.3</v>
      </c>
      <c r="J60" s="7"/>
      <c r="K60" s="7"/>
      <c r="L60" s="7"/>
      <c r="M60" s="7"/>
      <c r="N60" s="7"/>
    </row>
    <row r="61" spans="1:14" x14ac:dyDescent="0.2">
      <c r="A61" s="22"/>
      <c r="B61" s="29" t="s">
        <v>22</v>
      </c>
      <c r="C61" s="35"/>
      <c r="D61" s="31"/>
      <c r="E61" s="40">
        <v>11</v>
      </c>
      <c r="F61" s="79">
        <v>224.36</v>
      </c>
      <c r="G61" s="48">
        <v>4.4400000000000004</v>
      </c>
      <c r="H61" s="134">
        <v>0.54</v>
      </c>
      <c r="I61" s="135">
        <f t="shared" si="0"/>
        <v>1332.7</v>
      </c>
      <c r="J61" s="7"/>
      <c r="K61" s="7"/>
      <c r="L61" s="7"/>
      <c r="M61" s="7"/>
      <c r="N61" s="7"/>
    </row>
    <row r="62" spans="1:14" ht="15.75" x14ac:dyDescent="0.2">
      <c r="A62" s="22">
        <v>6</v>
      </c>
      <c r="B62" s="23" t="s">
        <v>30</v>
      </c>
      <c r="C62" s="41" t="s">
        <v>26</v>
      </c>
      <c r="D62" s="25" t="s">
        <v>19</v>
      </c>
      <c r="E62" s="26">
        <v>11</v>
      </c>
      <c r="F62" s="27">
        <v>49.29</v>
      </c>
      <c r="G62" s="120">
        <v>3.51</v>
      </c>
      <c r="H62" s="47">
        <v>0.43</v>
      </c>
      <c r="I62" s="84">
        <f t="shared" si="0"/>
        <v>233.14</v>
      </c>
      <c r="J62" s="178"/>
      <c r="K62" s="7"/>
      <c r="L62" s="7"/>
      <c r="M62" s="7"/>
      <c r="N62" s="7"/>
    </row>
    <row r="63" spans="1:14" x14ac:dyDescent="0.2">
      <c r="A63" s="22"/>
      <c r="B63" s="29" t="s">
        <v>20</v>
      </c>
      <c r="C63" s="41"/>
      <c r="D63" s="25"/>
      <c r="E63" s="32">
        <v>11</v>
      </c>
      <c r="F63" s="79">
        <v>0</v>
      </c>
      <c r="G63" s="43">
        <v>3.51</v>
      </c>
      <c r="H63" s="134">
        <v>0.43</v>
      </c>
      <c r="I63" s="135">
        <f t="shared" si="0"/>
        <v>0</v>
      </c>
      <c r="J63" s="7"/>
      <c r="K63" s="7"/>
      <c r="L63" s="7"/>
      <c r="M63" s="7"/>
      <c r="N63" s="7"/>
    </row>
    <row r="64" spans="1:14" x14ac:dyDescent="0.2">
      <c r="A64" s="22"/>
      <c r="B64" s="29" t="s">
        <v>21</v>
      </c>
      <c r="C64" s="30"/>
      <c r="D64" s="31"/>
      <c r="E64" s="32">
        <v>11</v>
      </c>
      <c r="F64" s="79">
        <v>10.5</v>
      </c>
      <c r="G64" s="43">
        <v>3.51</v>
      </c>
      <c r="H64" s="134">
        <v>0.43</v>
      </c>
      <c r="I64" s="135">
        <f t="shared" si="0"/>
        <v>49.67</v>
      </c>
      <c r="J64" s="7"/>
      <c r="K64" s="7"/>
      <c r="L64" s="7"/>
      <c r="M64" s="7"/>
      <c r="N64" s="7"/>
    </row>
    <row r="65" spans="1:14" x14ac:dyDescent="0.2">
      <c r="A65" s="22"/>
      <c r="B65" s="29" t="s">
        <v>22</v>
      </c>
      <c r="C65" s="35"/>
      <c r="D65" s="31"/>
      <c r="E65" s="32">
        <v>11</v>
      </c>
      <c r="F65" s="79">
        <v>38.79</v>
      </c>
      <c r="G65" s="43">
        <v>3.51</v>
      </c>
      <c r="H65" s="134">
        <v>0.43</v>
      </c>
      <c r="I65" s="135">
        <f t="shared" si="0"/>
        <v>183.48</v>
      </c>
      <c r="J65" s="7"/>
      <c r="K65" s="7"/>
      <c r="L65" s="7"/>
      <c r="M65" s="7"/>
      <c r="N65" s="7"/>
    </row>
    <row r="66" spans="1:14" ht="15.75" x14ac:dyDescent="0.2">
      <c r="A66" s="22"/>
      <c r="B66" s="36" t="s">
        <v>23</v>
      </c>
      <c r="C66" s="35"/>
      <c r="D66" s="25" t="s">
        <v>19</v>
      </c>
      <c r="E66" s="26">
        <v>11</v>
      </c>
      <c r="F66" s="47">
        <v>1298.73</v>
      </c>
      <c r="G66" s="47">
        <v>0.09</v>
      </c>
      <c r="H66" s="47">
        <f t="shared" si="1"/>
        <v>0.03</v>
      </c>
      <c r="I66" s="84">
        <f t="shared" si="0"/>
        <v>428.58</v>
      </c>
      <c r="J66" s="4"/>
      <c r="K66" s="4"/>
      <c r="L66" s="4"/>
      <c r="M66" s="7"/>
      <c r="N66" s="7"/>
    </row>
    <row r="67" spans="1:14" ht="25.5" x14ac:dyDescent="0.2">
      <c r="A67" s="22">
        <v>7</v>
      </c>
      <c r="B67" s="37" t="s">
        <v>31</v>
      </c>
      <c r="C67" s="41" t="s">
        <v>26</v>
      </c>
      <c r="D67" s="25" t="s">
        <v>19</v>
      </c>
      <c r="E67" s="26">
        <v>11</v>
      </c>
      <c r="F67" s="27">
        <v>418.39</v>
      </c>
      <c r="G67" s="120">
        <v>2.34</v>
      </c>
      <c r="H67" s="47">
        <v>0.62</v>
      </c>
      <c r="I67" s="84">
        <f t="shared" si="0"/>
        <v>2853.42</v>
      </c>
      <c r="J67" s="7"/>
      <c r="K67" s="77"/>
      <c r="L67" s="77"/>
      <c r="M67" s="7"/>
      <c r="N67" s="7"/>
    </row>
    <row r="68" spans="1:14" x14ac:dyDescent="0.2">
      <c r="A68" s="22"/>
      <c r="B68" s="29" t="s">
        <v>20</v>
      </c>
      <c r="C68" s="35"/>
      <c r="D68" s="31"/>
      <c r="E68" s="40">
        <v>11</v>
      </c>
      <c r="F68" s="79">
        <v>46.93</v>
      </c>
      <c r="G68" s="43">
        <v>2.34</v>
      </c>
      <c r="H68" s="134">
        <v>0.62</v>
      </c>
      <c r="I68" s="135">
        <f t="shared" si="0"/>
        <v>320.06</v>
      </c>
      <c r="J68" s="7"/>
      <c r="K68" s="77"/>
      <c r="L68" s="77"/>
      <c r="M68" s="7"/>
      <c r="N68" s="7"/>
    </row>
    <row r="69" spans="1:14" x14ac:dyDescent="0.2">
      <c r="A69" s="22"/>
      <c r="B69" s="29" t="s">
        <v>21</v>
      </c>
      <c r="C69" s="35"/>
      <c r="D69" s="31"/>
      <c r="E69" s="40">
        <v>11</v>
      </c>
      <c r="F69" s="79">
        <v>76.55</v>
      </c>
      <c r="G69" s="43">
        <v>2.34</v>
      </c>
      <c r="H69" s="134">
        <v>0.62</v>
      </c>
      <c r="I69" s="135">
        <f t="shared" si="0"/>
        <v>522.07000000000005</v>
      </c>
      <c r="J69" s="7"/>
      <c r="K69" s="7"/>
      <c r="L69" s="7"/>
      <c r="M69" s="7"/>
      <c r="N69" s="7"/>
    </row>
    <row r="70" spans="1:14" x14ac:dyDescent="0.2">
      <c r="A70" s="22"/>
      <c r="B70" s="29" t="s">
        <v>22</v>
      </c>
      <c r="C70" s="35"/>
      <c r="D70" s="31"/>
      <c r="E70" s="40">
        <v>11</v>
      </c>
      <c r="F70" s="79">
        <v>294.91000000000003</v>
      </c>
      <c r="G70" s="43">
        <v>2.34</v>
      </c>
      <c r="H70" s="134">
        <v>0.62</v>
      </c>
      <c r="I70" s="135">
        <f t="shared" si="0"/>
        <v>2011.29</v>
      </c>
      <c r="J70" s="7"/>
      <c r="K70" s="7"/>
      <c r="L70" s="7"/>
      <c r="M70" s="7"/>
      <c r="N70" s="7"/>
    </row>
    <row r="71" spans="1:14" ht="15.75" x14ac:dyDescent="0.2">
      <c r="A71" s="22"/>
      <c r="B71" s="36" t="s">
        <v>23</v>
      </c>
      <c r="C71" s="35"/>
      <c r="D71" s="25" t="s">
        <v>19</v>
      </c>
      <c r="E71" s="26">
        <v>11</v>
      </c>
      <c r="F71" s="27">
        <f>F68+F69+F70</f>
        <v>418.39</v>
      </c>
      <c r="G71" s="120">
        <v>0.09</v>
      </c>
      <c r="H71" s="47">
        <f t="shared" si="1"/>
        <v>0.03</v>
      </c>
      <c r="I71" s="84">
        <f t="shared" si="0"/>
        <v>138.07</v>
      </c>
      <c r="J71" s="7"/>
      <c r="K71" s="7"/>
      <c r="L71" s="7"/>
      <c r="M71" s="7"/>
      <c r="N71" s="7"/>
    </row>
    <row r="72" spans="1:14" ht="15.75" x14ac:dyDescent="0.2">
      <c r="A72" s="22">
        <v>8</v>
      </c>
      <c r="B72" s="37" t="s">
        <v>32</v>
      </c>
      <c r="C72" s="46" t="s">
        <v>26</v>
      </c>
      <c r="D72" s="25" t="s">
        <v>19</v>
      </c>
      <c r="E72" s="26">
        <v>11</v>
      </c>
      <c r="F72" s="25">
        <v>11.16</v>
      </c>
      <c r="G72" s="47">
        <v>7.02</v>
      </c>
      <c r="H72" s="47">
        <v>1.08</v>
      </c>
      <c r="I72" s="84">
        <f t="shared" si="0"/>
        <v>132.58000000000001</v>
      </c>
      <c r="J72" s="7"/>
      <c r="K72" s="7"/>
      <c r="L72" s="7"/>
      <c r="M72" s="7"/>
      <c r="N72" s="7"/>
    </row>
    <row r="73" spans="1:14" x14ac:dyDescent="0.2">
      <c r="A73" s="22"/>
      <c r="B73" s="29" t="s">
        <v>20</v>
      </c>
      <c r="C73" s="30"/>
      <c r="D73" s="31"/>
      <c r="E73" s="40">
        <v>11</v>
      </c>
      <c r="F73" s="43">
        <v>7.1400000000000006</v>
      </c>
      <c r="G73" s="48">
        <v>7.02</v>
      </c>
      <c r="H73" s="134">
        <v>1.08</v>
      </c>
      <c r="I73" s="135">
        <f t="shared" si="0"/>
        <v>84.82</v>
      </c>
      <c r="J73" s="7"/>
      <c r="K73" s="7"/>
      <c r="L73" s="7"/>
      <c r="M73" s="7"/>
      <c r="N73" s="7"/>
    </row>
    <row r="74" spans="1:14" x14ac:dyDescent="0.2">
      <c r="A74" s="22"/>
      <c r="B74" s="29" t="s">
        <v>21</v>
      </c>
      <c r="C74" s="30"/>
      <c r="D74" s="31"/>
      <c r="E74" s="40">
        <v>11</v>
      </c>
      <c r="F74" s="43">
        <v>4.0199999999999996</v>
      </c>
      <c r="G74" s="48">
        <v>7.02</v>
      </c>
      <c r="H74" s="134">
        <v>1.08</v>
      </c>
      <c r="I74" s="135">
        <f t="shared" si="0"/>
        <v>47.76</v>
      </c>
      <c r="J74" s="7"/>
      <c r="K74" s="7"/>
      <c r="L74" s="7"/>
      <c r="M74" s="7"/>
      <c r="N74" s="7"/>
    </row>
    <row r="75" spans="1:14" x14ac:dyDescent="0.2">
      <c r="A75" s="22"/>
      <c r="B75" s="29" t="s">
        <v>22</v>
      </c>
      <c r="C75" s="30"/>
      <c r="D75" s="31"/>
      <c r="E75" s="40">
        <v>11</v>
      </c>
      <c r="F75" s="43">
        <v>0</v>
      </c>
      <c r="G75" s="48">
        <v>7.02</v>
      </c>
      <c r="H75" s="134">
        <v>1.08</v>
      </c>
      <c r="I75" s="135">
        <f t="shared" si="0"/>
        <v>0</v>
      </c>
      <c r="J75" s="7"/>
      <c r="K75" s="7"/>
      <c r="L75" s="7"/>
      <c r="M75" s="7"/>
      <c r="N75" s="7"/>
    </row>
    <row r="76" spans="1:14" ht="15.75" x14ac:dyDescent="0.2">
      <c r="A76" s="22"/>
      <c r="B76" s="36" t="s">
        <v>23</v>
      </c>
      <c r="C76" s="35"/>
      <c r="D76" s="25" t="s">
        <v>19</v>
      </c>
      <c r="E76" s="26">
        <v>11</v>
      </c>
      <c r="F76" s="27">
        <v>11.16</v>
      </c>
      <c r="G76" s="120">
        <v>0.09</v>
      </c>
      <c r="H76" s="47">
        <f t="shared" si="1"/>
        <v>0.03</v>
      </c>
      <c r="I76" s="84">
        <f t="shared" si="0"/>
        <v>3.68</v>
      </c>
      <c r="J76" s="7"/>
      <c r="K76" s="7"/>
      <c r="L76" s="7"/>
      <c r="M76" s="7"/>
      <c r="N76" s="7"/>
    </row>
    <row r="77" spans="1:14" ht="25.5" x14ac:dyDescent="0.2">
      <c r="A77" s="22">
        <v>9</v>
      </c>
      <c r="B77" s="37" t="s">
        <v>33</v>
      </c>
      <c r="C77" s="46"/>
      <c r="D77" s="27" t="s">
        <v>34</v>
      </c>
      <c r="E77" s="26">
        <v>11</v>
      </c>
      <c r="F77" s="42">
        <f>F78+F79+F80+F81</f>
        <v>2829.47</v>
      </c>
      <c r="G77" s="120">
        <v>0.09</v>
      </c>
      <c r="H77" s="47">
        <f t="shared" si="1"/>
        <v>0.03</v>
      </c>
      <c r="I77" s="84">
        <f t="shared" si="0"/>
        <v>933.73</v>
      </c>
      <c r="J77" s="7"/>
      <c r="K77" s="7"/>
      <c r="L77" s="7"/>
      <c r="M77" s="7"/>
      <c r="N77" s="7"/>
    </row>
    <row r="78" spans="1:14" x14ac:dyDescent="0.2">
      <c r="A78" s="22"/>
      <c r="B78" s="29" t="s">
        <v>20</v>
      </c>
      <c r="C78" s="46"/>
      <c r="D78" s="27"/>
      <c r="E78" s="40">
        <v>11</v>
      </c>
      <c r="F78" s="43">
        <v>758.44</v>
      </c>
      <c r="G78" s="43">
        <v>0.09</v>
      </c>
      <c r="H78" s="134">
        <f t="shared" si="1"/>
        <v>0.03</v>
      </c>
      <c r="I78" s="135">
        <f t="shared" si="0"/>
        <v>250.29</v>
      </c>
      <c r="J78" s="7"/>
      <c r="K78" s="7"/>
      <c r="L78" s="7"/>
      <c r="M78" s="7"/>
      <c r="N78" s="7"/>
    </row>
    <row r="79" spans="1:14" x14ac:dyDescent="0.2">
      <c r="A79" s="22"/>
      <c r="B79" s="29" t="s">
        <v>21</v>
      </c>
      <c r="C79" s="46"/>
      <c r="D79" s="27"/>
      <c r="E79" s="40">
        <v>11</v>
      </c>
      <c r="F79" s="43">
        <v>1518.55</v>
      </c>
      <c r="G79" s="43">
        <v>0.09</v>
      </c>
      <c r="H79" s="134">
        <f t="shared" si="1"/>
        <v>0.03</v>
      </c>
      <c r="I79" s="135">
        <f t="shared" si="0"/>
        <v>501.12</v>
      </c>
      <c r="J79" s="7"/>
      <c r="K79" s="7"/>
      <c r="L79" s="7"/>
      <c r="M79" s="7"/>
      <c r="N79" s="7"/>
    </row>
    <row r="80" spans="1:14" x14ac:dyDescent="0.2">
      <c r="A80" s="22"/>
      <c r="B80" s="29" t="s">
        <v>22</v>
      </c>
      <c r="C80" s="46"/>
      <c r="D80" s="27"/>
      <c r="E80" s="40">
        <v>11</v>
      </c>
      <c r="F80" s="43">
        <v>60.48</v>
      </c>
      <c r="G80" s="43">
        <v>0.09</v>
      </c>
      <c r="H80" s="134">
        <f t="shared" si="1"/>
        <v>0.03</v>
      </c>
      <c r="I80" s="135">
        <f t="shared" si="0"/>
        <v>19.96</v>
      </c>
      <c r="J80" s="7"/>
      <c r="K80" s="7"/>
      <c r="L80" s="7"/>
      <c r="M80" s="7"/>
      <c r="N80" s="7"/>
    </row>
    <row r="81" spans="1:14" x14ac:dyDescent="0.2">
      <c r="A81" s="22"/>
      <c r="B81" s="29" t="s">
        <v>87</v>
      </c>
      <c r="C81" s="65"/>
      <c r="D81" s="25"/>
      <c r="E81" s="32">
        <v>11</v>
      </c>
      <c r="F81" s="48">
        <v>492</v>
      </c>
      <c r="G81" s="48">
        <v>0.09</v>
      </c>
      <c r="H81" s="134">
        <f t="shared" si="1"/>
        <v>0.03</v>
      </c>
      <c r="I81" s="135">
        <f t="shared" si="0"/>
        <v>162.36000000000001</v>
      </c>
      <c r="J81" s="7"/>
      <c r="K81" s="7"/>
      <c r="L81" s="7"/>
      <c r="M81" s="7"/>
      <c r="N81" s="7"/>
    </row>
    <row r="82" spans="1:14" ht="24.75" customHeight="1" x14ac:dyDescent="0.2">
      <c r="A82" s="22">
        <v>10</v>
      </c>
      <c r="B82" s="37" t="s">
        <v>35</v>
      </c>
      <c r="C82" s="49" t="s">
        <v>26</v>
      </c>
      <c r="D82" s="25" t="s">
        <v>19</v>
      </c>
      <c r="E82" s="26">
        <v>11</v>
      </c>
      <c r="F82" s="42">
        <f>F83+F84+F85+F86</f>
        <v>8910.36</v>
      </c>
      <c r="G82" s="120">
        <v>7.0000000000000007E-2</v>
      </c>
      <c r="H82" s="47">
        <f t="shared" si="1"/>
        <v>0.02</v>
      </c>
      <c r="I82" s="84">
        <f t="shared" si="0"/>
        <v>1960.28</v>
      </c>
      <c r="J82" s="178"/>
      <c r="K82" s="7"/>
      <c r="L82" s="7"/>
      <c r="M82" s="7"/>
      <c r="N82" s="7"/>
    </row>
    <row r="83" spans="1:14" x14ac:dyDescent="0.2">
      <c r="A83" s="22"/>
      <c r="B83" s="29" t="s">
        <v>20</v>
      </c>
      <c r="C83" s="49"/>
      <c r="D83" s="25"/>
      <c r="E83" s="40">
        <v>11</v>
      </c>
      <c r="F83" s="79">
        <v>1594.76</v>
      </c>
      <c r="G83" s="43">
        <v>7.0000000000000007E-2</v>
      </c>
      <c r="H83" s="134">
        <f t="shared" si="1"/>
        <v>0.02</v>
      </c>
      <c r="I83" s="135">
        <f t="shared" si="0"/>
        <v>350.85</v>
      </c>
      <c r="J83" s="7"/>
      <c r="K83" s="7"/>
      <c r="L83" s="7"/>
      <c r="M83" s="7"/>
      <c r="N83" s="7"/>
    </row>
    <row r="84" spans="1:14" x14ac:dyDescent="0.2">
      <c r="A84" s="22"/>
      <c r="B84" s="29" t="s">
        <v>21</v>
      </c>
      <c r="C84" s="49"/>
      <c r="D84" s="25"/>
      <c r="E84" s="40">
        <v>11</v>
      </c>
      <c r="F84" s="79">
        <v>3688.19</v>
      </c>
      <c r="G84" s="43">
        <v>7.0000000000000007E-2</v>
      </c>
      <c r="H84" s="134">
        <f t="shared" si="1"/>
        <v>0.02</v>
      </c>
      <c r="I84" s="135">
        <f t="shared" si="0"/>
        <v>811.4</v>
      </c>
      <c r="J84" s="7"/>
      <c r="K84" s="7"/>
      <c r="L84" s="7"/>
      <c r="M84" s="7"/>
      <c r="N84" s="7"/>
    </row>
    <row r="85" spans="1:14" x14ac:dyDescent="0.2">
      <c r="A85" s="22"/>
      <c r="B85" s="29" t="s">
        <v>22</v>
      </c>
      <c r="C85" s="49"/>
      <c r="D85" s="25"/>
      <c r="E85" s="40">
        <v>11</v>
      </c>
      <c r="F85" s="79">
        <v>2996.09</v>
      </c>
      <c r="G85" s="43">
        <v>7.0000000000000007E-2</v>
      </c>
      <c r="H85" s="134">
        <f t="shared" si="1"/>
        <v>0.02</v>
      </c>
      <c r="I85" s="135">
        <f t="shared" si="0"/>
        <v>659.14</v>
      </c>
      <c r="J85" s="94"/>
      <c r="K85" s="94"/>
      <c r="L85" s="94"/>
      <c r="M85" s="7"/>
      <c r="N85" s="7"/>
    </row>
    <row r="86" spans="1:14" x14ac:dyDescent="0.2">
      <c r="A86" s="22"/>
      <c r="B86" s="29" t="s">
        <v>87</v>
      </c>
      <c r="C86" s="65"/>
      <c r="D86" s="25"/>
      <c r="E86" s="32">
        <v>11</v>
      </c>
      <c r="F86" s="48">
        <v>631.32000000000005</v>
      </c>
      <c r="G86" s="48">
        <v>7.0000000000000007E-2</v>
      </c>
      <c r="H86" s="134">
        <f t="shared" si="1"/>
        <v>0.02</v>
      </c>
      <c r="I86" s="135">
        <f t="shared" si="0"/>
        <v>138.88999999999999</v>
      </c>
      <c r="J86" s="94"/>
      <c r="K86" s="94"/>
      <c r="L86" s="94"/>
      <c r="M86" s="7"/>
      <c r="N86" s="7"/>
    </row>
    <row r="87" spans="1:14" ht="25.5" x14ac:dyDescent="0.2">
      <c r="A87" s="22"/>
      <c r="B87" s="37" t="s">
        <v>36</v>
      </c>
      <c r="C87" s="50" t="s">
        <v>26</v>
      </c>
      <c r="D87" s="25" t="s">
        <v>19</v>
      </c>
      <c r="E87" s="26">
        <v>3</v>
      </c>
      <c r="F87" s="27">
        <v>4655.07</v>
      </c>
      <c r="G87" s="120">
        <v>7.0000000000000007E-2</v>
      </c>
      <c r="H87" s="47">
        <f t="shared" si="1"/>
        <v>0.02</v>
      </c>
      <c r="I87" s="84">
        <f>ROUND((E87*F87*H87),2)</f>
        <v>279.3</v>
      </c>
      <c r="J87" s="94"/>
      <c r="K87" s="94"/>
      <c r="L87" s="94"/>
      <c r="M87" s="7"/>
      <c r="N87" s="7"/>
    </row>
    <row r="88" spans="1:14" ht="15.75" x14ac:dyDescent="0.2">
      <c r="A88" s="22">
        <v>11</v>
      </c>
      <c r="B88" s="160" t="s">
        <v>37</v>
      </c>
      <c r="C88" s="41" t="s">
        <v>26</v>
      </c>
      <c r="D88" s="25" t="s">
        <v>19</v>
      </c>
      <c r="E88" s="26">
        <v>11</v>
      </c>
      <c r="F88" s="124">
        <v>32.43</v>
      </c>
      <c r="G88" s="47">
        <v>5.26</v>
      </c>
      <c r="H88" s="47">
        <v>0.66</v>
      </c>
      <c r="I88" s="84">
        <f t="shared" si="0"/>
        <v>235.44</v>
      </c>
      <c r="J88" s="7"/>
      <c r="K88" s="7"/>
      <c r="L88" s="7"/>
      <c r="M88" s="7"/>
      <c r="N88" s="7"/>
    </row>
    <row r="89" spans="1:14" x14ac:dyDescent="0.2">
      <c r="A89" s="22"/>
      <c r="B89" s="29" t="s">
        <v>20</v>
      </c>
      <c r="C89" s="41"/>
      <c r="D89" s="25"/>
      <c r="E89" s="32">
        <v>11</v>
      </c>
      <c r="F89" s="48">
        <v>37.43</v>
      </c>
      <c r="G89" s="48">
        <v>5.26</v>
      </c>
      <c r="H89" s="134">
        <v>0.66</v>
      </c>
      <c r="I89" s="135">
        <f t="shared" si="0"/>
        <v>271.74</v>
      </c>
      <c r="J89" s="7"/>
      <c r="K89" s="7"/>
      <c r="L89" s="7"/>
      <c r="M89" s="7"/>
      <c r="N89" s="7"/>
    </row>
    <row r="90" spans="1:14" x14ac:dyDescent="0.2">
      <c r="A90" s="22"/>
      <c r="B90" s="29" t="s">
        <v>21</v>
      </c>
      <c r="C90" s="41"/>
      <c r="D90" s="25"/>
      <c r="E90" s="32">
        <v>11</v>
      </c>
      <c r="F90" s="31">
        <v>124.19</v>
      </c>
      <c r="G90" s="48">
        <v>5.26</v>
      </c>
      <c r="H90" s="134">
        <v>0.66</v>
      </c>
      <c r="I90" s="135">
        <f t="shared" si="0"/>
        <v>901.62</v>
      </c>
      <c r="J90" s="7"/>
      <c r="K90" s="7"/>
      <c r="L90" s="7"/>
      <c r="M90" s="7"/>
      <c r="N90" s="7"/>
    </row>
    <row r="91" spans="1:14" x14ac:dyDescent="0.2">
      <c r="A91" s="22"/>
      <c r="B91" s="29" t="s">
        <v>22</v>
      </c>
      <c r="C91" s="41"/>
      <c r="D91" s="25"/>
      <c r="E91" s="32">
        <v>11</v>
      </c>
      <c r="F91" s="48">
        <v>24.56</v>
      </c>
      <c r="G91" s="48">
        <v>5.26</v>
      </c>
      <c r="H91" s="134">
        <v>0.66</v>
      </c>
      <c r="I91" s="135">
        <f t="shared" si="0"/>
        <v>178.31</v>
      </c>
      <c r="J91" s="7"/>
      <c r="K91" s="7"/>
      <c r="L91" s="7"/>
      <c r="M91" s="7"/>
      <c r="N91" s="7"/>
    </row>
    <row r="92" spans="1:14" ht="15.75" x14ac:dyDescent="0.2">
      <c r="A92" s="22"/>
      <c r="B92" s="36" t="s">
        <v>23</v>
      </c>
      <c r="C92" s="41"/>
      <c r="D92" s="25" t="s">
        <v>19</v>
      </c>
      <c r="E92" s="26">
        <v>11</v>
      </c>
      <c r="F92" s="25">
        <v>32.43</v>
      </c>
      <c r="G92" s="47">
        <v>0.09</v>
      </c>
      <c r="H92" s="47">
        <f t="shared" si="1"/>
        <v>0.03</v>
      </c>
      <c r="I92" s="84">
        <f t="shared" si="0"/>
        <v>10.7</v>
      </c>
      <c r="J92" s="7"/>
      <c r="K92" s="7"/>
      <c r="L92" s="7"/>
      <c r="M92" s="7"/>
      <c r="N92" s="7"/>
    </row>
    <row r="93" spans="1:14" ht="15.75" x14ac:dyDescent="0.2">
      <c r="A93" s="22">
        <v>12</v>
      </c>
      <c r="B93" s="51" t="s">
        <v>38</v>
      </c>
      <c r="C93" s="41" t="s">
        <v>26</v>
      </c>
      <c r="D93" s="25" t="s">
        <v>19</v>
      </c>
      <c r="E93" s="26">
        <v>11</v>
      </c>
      <c r="F93" s="25">
        <v>311</v>
      </c>
      <c r="G93" s="47">
        <v>2.33</v>
      </c>
      <c r="H93" s="47">
        <v>0.32</v>
      </c>
      <c r="I93" s="84">
        <f t="shared" si="0"/>
        <v>1094.72</v>
      </c>
      <c r="J93" s="178"/>
      <c r="K93" s="7"/>
      <c r="L93" s="7"/>
      <c r="M93" s="7"/>
      <c r="N93" s="7"/>
    </row>
    <row r="94" spans="1:14" ht="25.5" hidden="1" x14ac:dyDescent="0.2">
      <c r="A94" s="22"/>
      <c r="B94" s="129" t="s">
        <v>86</v>
      </c>
      <c r="C94" s="127"/>
      <c r="D94" s="25"/>
      <c r="E94" s="26"/>
      <c r="F94" s="25"/>
      <c r="G94" s="47"/>
      <c r="H94" s="47">
        <f t="shared" si="1"/>
        <v>0</v>
      </c>
      <c r="I94" s="84">
        <f t="shared" si="0"/>
        <v>0</v>
      </c>
      <c r="J94" s="7"/>
      <c r="K94" s="7"/>
      <c r="L94" s="7"/>
      <c r="M94" s="7"/>
      <c r="N94" s="7"/>
    </row>
    <row r="95" spans="1:14" x14ac:dyDescent="0.2">
      <c r="A95" s="22">
        <v>13</v>
      </c>
      <c r="B95" s="37" t="s">
        <v>39</v>
      </c>
      <c r="C95" s="46"/>
      <c r="D95" s="27" t="s">
        <v>40</v>
      </c>
      <c r="E95" s="26">
        <v>30</v>
      </c>
      <c r="F95" s="25">
        <v>296</v>
      </c>
      <c r="G95" s="47">
        <v>0.84</v>
      </c>
      <c r="H95" s="47">
        <f t="shared" si="1"/>
        <v>0.24</v>
      </c>
      <c r="I95" s="84">
        <f t="shared" si="0"/>
        <v>2131.1999999999998</v>
      </c>
      <c r="J95" s="7"/>
      <c r="K95" s="7"/>
      <c r="L95" s="7"/>
      <c r="M95" s="7"/>
      <c r="N95" s="7"/>
    </row>
    <row r="96" spans="1:14" x14ac:dyDescent="0.2">
      <c r="A96" s="22">
        <v>14</v>
      </c>
      <c r="B96" s="36" t="s">
        <v>41</v>
      </c>
      <c r="C96" s="41" t="s">
        <v>42</v>
      </c>
      <c r="D96" s="27" t="s">
        <v>43</v>
      </c>
      <c r="E96" s="26">
        <v>1</v>
      </c>
      <c r="F96" s="47">
        <v>7.4</v>
      </c>
      <c r="G96" s="47">
        <v>198.36</v>
      </c>
      <c r="H96" s="47">
        <f t="shared" si="1"/>
        <v>57.45</v>
      </c>
      <c r="I96" s="84">
        <f t="shared" si="0"/>
        <v>425.13</v>
      </c>
      <c r="J96" s="7"/>
      <c r="K96" s="7"/>
      <c r="L96" s="7"/>
      <c r="M96" s="7"/>
      <c r="N96" s="7"/>
    </row>
    <row r="97" spans="1:14" x14ac:dyDescent="0.2">
      <c r="A97" s="22">
        <v>15</v>
      </c>
      <c r="B97" s="36" t="s">
        <v>44</v>
      </c>
      <c r="C97" s="41"/>
      <c r="D97" s="27" t="s">
        <v>40</v>
      </c>
      <c r="E97" s="26">
        <v>0</v>
      </c>
      <c r="F97" s="47">
        <v>0</v>
      </c>
      <c r="G97" s="47">
        <v>99.18</v>
      </c>
      <c r="H97" s="47">
        <f t="shared" si="1"/>
        <v>28.72</v>
      </c>
      <c r="I97" s="84">
        <f t="shared" si="0"/>
        <v>0</v>
      </c>
      <c r="J97" s="7"/>
      <c r="K97" s="7"/>
      <c r="L97" s="7"/>
      <c r="M97" s="7"/>
      <c r="N97" s="7"/>
    </row>
    <row r="98" spans="1:14" x14ac:dyDescent="0.2">
      <c r="A98" s="22">
        <v>16</v>
      </c>
      <c r="B98" s="36" t="s">
        <v>45</v>
      </c>
      <c r="C98" s="41"/>
      <c r="D98" s="27" t="s">
        <v>46</v>
      </c>
      <c r="E98" s="26">
        <v>1</v>
      </c>
      <c r="F98" s="80">
        <v>211</v>
      </c>
      <c r="G98" s="47">
        <v>21.92</v>
      </c>
      <c r="H98" s="47">
        <f t="shared" si="1"/>
        <v>6.35</v>
      </c>
      <c r="I98" s="84">
        <f t="shared" si="0"/>
        <v>1339.85</v>
      </c>
      <c r="J98" s="7"/>
      <c r="K98" s="7"/>
      <c r="L98" s="7"/>
      <c r="M98" s="7"/>
      <c r="N98" s="7"/>
    </row>
    <row r="99" spans="1:14" x14ac:dyDescent="0.2">
      <c r="A99" s="22">
        <v>17</v>
      </c>
      <c r="B99" s="36" t="s">
        <v>47</v>
      </c>
      <c r="C99" s="53"/>
      <c r="D99" s="25" t="s">
        <v>46</v>
      </c>
      <c r="E99" s="26">
        <v>1</v>
      </c>
      <c r="F99" s="47">
        <v>625</v>
      </c>
      <c r="G99" s="47">
        <v>71.41</v>
      </c>
      <c r="H99" s="47">
        <f t="shared" si="1"/>
        <v>20.68</v>
      </c>
      <c r="I99" s="84">
        <f t="shared" si="0"/>
        <v>12925</v>
      </c>
      <c r="J99" s="93"/>
      <c r="K99" s="7"/>
      <c r="L99" s="93"/>
      <c r="M99" s="7"/>
      <c r="N99" s="7"/>
    </row>
    <row r="100" spans="1:14" ht="25.5" x14ac:dyDescent="0.2">
      <c r="A100" s="22">
        <v>18</v>
      </c>
      <c r="B100" s="37" t="s">
        <v>78</v>
      </c>
      <c r="C100" s="53"/>
      <c r="D100" s="25" t="s">
        <v>40</v>
      </c>
      <c r="E100" s="26">
        <v>0</v>
      </c>
      <c r="F100" s="80">
        <v>0</v>
      </c>
      <c r="G100" s="47">
        <v>107.11</v>
      </c>
      <c r="H100" s="47">
        <f t="shared" si="1"/>
        <v>31.02</v>
      </c>
      <c r="I100" s="84">
        <f t="shared" si="0"/>
        <v>0</v>
      </c>
      <c r="J100" s="4"/>
      <c r="K100" s="4"/>
      <c r="L100" s="4"/>
      <c r="M100" s="7"/>
      <c r="N100" s="7"/>
    </row>
    <row r="101" spans="1:14" ht="25.5" x14ac:dyDescent="0.2">
      <c r="A101" s="22"/>
      <c r="B101" s="36" t="s">
        <v>85</v>
      </c>
      <c r="C101" s="125"/>
      <c r="D101" s="25" t="s">
        <v>46</v>
      </c>
      <c r="E101" s="26">
        <v>0</v>
      </c>
      <c r="F101" s="80">
        <v>0</v>
      </c>
      <c r="G101" s="47">
        <v>69.430000000000007</v>
      </c>
      <c r="H101" s="47">
        <f t="shared" si="1"/>
        <v>20.11</v>
      </c>
      <c r="I101" s="84">
        <f t="shared" si="0"/>
        <v>0</v>
      </c>
      <c r="J101" s="4"/>
      <c r="K101" s="4"/>
      <c r="L101" s="4"/>
      <c r="M101" s="7"/>
      <c r="N101" s="7"/>
    </row>
    <row r="102" spans="1:14" x14ac:dyDescent="0.2">
      <c r="A102" s="114"/>
      <c r="B102" s="115" t="s">
        <v>83</v>
      </c>
      <c r="C102" s="116"/>
      <c r="D102" s="116"/>
      <c r="E102" s="117"/>
      <c r="F102" s="116"/>
      <c r="G102" s="118"/>
      <c r="H102" s="118"/>
      <c r="I102" s="118"/>
      <c r="J102" s="4"/>
      <c r="K102" s="4"/>
      <c r="L102" s="4"/>
      <c r="M102" s="7"/>
      <c r="N102" s="7"/>
    </row>
    <row r="103" spans="1:14" ht="15.75" hidden="1" x14ac:dyDescent="0.2">
      <c r="A103" s="22"/>
      <c r="B103" s="111" t="s">
        <v>20</v>
      </c>
      <c r="C103" s="41"/>
      <c r="D103" s="110" t="s">
        <v>82</v>
      </c>
      <c r="E103" s="112">
        <v>0</v>
      </c>
      <c r="F103" s="109">
        <v>11.27</v>
      </c>
      <c r="G103" s="113">
        <v>400.69</v>
      </c>
      <c r="H103" s="166">
        <v>109.1</v>
      </c>
      <c r="I103" s="172">
        <f t="shared" ref="I103:I106" si="4">ROUND((E103*F103*H103),2)</f>
        <v>0</v>
      </c>
      <c r="J103" s="4"/>
      <c r="K103" s="4"/>
      <c r="L103" s="4"/>
      <c r="M103" s="7"/>
      <c r="N103" s="7"/>
    </row>
    <row r="104" spans="1:14" ht="15.75" hidden="1" x14ac:dyDescent="0.2">
      <c r="A104" s="22"/>
      <c r="B104" s="111" t="s">
        <v>21</v>
      </c>
      <c r="C104" s="41"/>
      <c r="D104" s="110" t="s">
        <v>82</v>
      </c>
      <c r="E104" s="112">
        <v>0</v>
      </c>
      <c r="F104" s="110">
        <v>7.23</v>
      </c>
      <c r="G104" s="113">
        <v>400.69</v>
      </c>
      <c r="H104" s="166">
        <v>109.1</v>
      </c>
      <c r="I104" s="172">
        <f t="shared" si="4"/>
        <v>0</v>
      </c>
      <c r="J104" s="4"/>
      <c r="K104" s="4"/>
      <c r="L104" s="4"/>
      <c r="M104" s="7"/>
      <c r="N104" s="7"/>
    </row>
    <row r="105" spans="1:14" ht="15.75" hidden="1" x14ac:dyDescent="0.2">
      <c r="A105" s="22"/>
      <c r="B105" s="111" t="s">
        <v>22</v>
      </c>
      <c r="C105" s="41"/>
      <c r="D105" s="174" t="s">
        <v>82</v>
      </c>
      <c r="E105" s="112">
        <v>0</v>
      </c>
      <c r="F105" s="109">
        <v>0</v>
      </c>
      <c r="G105" s="113">
        <v>400.69</v>
      </c>
      <c r="H105" s="166">
        <v>109.1</v>
      </c>
      <c r="I105" s="172">
        <f t="shared" si="4"/>
        <v>0</v>
      </c>
      <c r="J105" s="4"/>
      <c r="K105" s="4"/>
      <c r="L105" s="4"/>
      <c r="M105" s="7"/>
      <c r="N105" s="7"/>
    </row>
    <row r="106" spans="1:14" s="163" customFormat="1" hidden="1" x14ac:dyDescent="0.2">
      <c r="A106" s="167">
        <v>20</v>
      </c>
      <c r="B106" s="175" t="s">
        <v>121</v>
      </c>
      <c r="C106" s="171"/>
      <c r="D106" s="174" t="s">
        <v>122</v>
      </c>
      <c r="E106" s="112">
        <v>0</v>
      </c>
      <c r="F106" s="109">
        <v>0</v>
      </c>
      <c r="G106" s="176">
        <v>1.1499999999999999</v>
      </c>
      <c r="H106" s="176">
        <v>1.1499999999999999</v>
      </c>
      <c r="I106" s="172">
        <f t="shared" si="4"/>
        <v>0</v>
      </c>
      <c r="J106" s="164"/>
      <c r="K106" s="164"/>
      <c r="L106" s="164"/>
      <c r="M106" s="165"/>
      <c r="N106" s="165"/>
    </row>
    <row r="107" spans="1:14" hidden="1" x14ac:dyDescent="0.2">
      <c r="A107" s="167">
        <v>21</v>
      </c>
      <c r="B107" s="170" t="s">
        <v>123</v>
      </c>
      <c r="C107" s="173"/>
      <c r="D107" s="168" t="s">
        <v>124</v>
      </c>
      <c r="E107" s="169">
        <v>0</v>
      </c>
      <c r="F107" s="162">
        <v>0</v>
      </c>
      <c r="G107" s="177">
        <v>43.45</v>
      </c>
      <c r="H107" s="177">
        <v>43.45</v>
      </c>
      <c r="I107" s="177">
        <f t="shared" ref="I107" si="5">ROUND((E107*F107*H107),2)</f>
        <v>0</v>
      </c>
      <c r="J107" s="4"/>
      <c r="K107" s="4"/>
      <c r="L107" s="4"/>
      <c r="M107" s="7"/>
      <c r="N107" s="7"/>
    </row>
    <row r="108" spans="1:14" x14ac:dyDescent="0.2">
      <c r="A108" s="54">
        <v>19</v>
      </c>
      <c r="B108" s="55" t="s">
        <v>48</v>
      </c>
      <c r="C108" s="56"/>
      <c r="D108" s="57"/>
      <c r="E108" s="58"/>
      <c r="F108" s="57"/>
      <c r="G108" s="59"/>
      <c r="H108" s="59"/>
      <c r="I108" s="59"/>
      <c r="J108" s="7"/>
      <c r="K108" s="7"/>
      <c r="L108" s="7"/>
      <c r="M108" s="7"/>
      <c r="N108" s="7"/>
    </row>
    <row r="109" spans="1:14" ht="15.75" x14ac:dyDescent="0.2">
      <c r="A109" s="22">
        <v>20</v>
      </c>
      <c r="B109" s="37" t="s">
        <v>49</v>
      </c>
      <c r="C109" s="49" t="s">
        <v>26</v>
      </c>
      <c r="D109" s="25" t="s">
        <v>19</v>
      </c>
      <c r="E109" s="26">
        <v>9</v>
      </c>
      <c r="F109" s="25">
        <f>F110+F111+F112</f>
        <v>2676</v>
      </c>
      <c r="G109" s="47">
        <v>1.68</v>
      </c>
      <c r="H109" s="47">
        <v>0.42</v>
      </c>
      <c r="I109" s="84">
        <f>ROUND((E109*F109*H109),2)</f>
        <v>10115.280000000001</v>
      </c>
      <c r="J109" s="7"/>
      <c r="K109" s="7"/>
      <c r="L109" s="7"/>
      <c r="M109" s="7"/>
      <c r="N109" s="7"/>
    </row>
    <row r="110" spans="1:14" x14ac:dyDescent="0.2">
      <c r="A110" s="22"/>
      <c r="B110" s="29" t="s">
        <v>20</v>
      </c>
      <c r="C110" s="30"/>
      <c r="D110" s="31"/>
      <c r="E110" s="130">
        <v>9</v>
      </c>
      <c r="F110" s="31">
        <v>1080.98</v>
      </c>
      <c r="G110" s="48">
        <v>1.68</v>
      </c>
      <c r="H110" s="134">
        <v>0.42</v>
      </c>
      <c r="I110" s="135">
        <f t="shared" ref="I110:I166" si="6">ROUND((E110*F110*H110),2)</f>
        <v>4086.1</v>
      </c>
      <c r="J110" s="7"/>
      <c r="K110" s="7"/>
      <c r="L110" s="7"/>
      <c r="M110" s="7"/>
      <c r="N110" s="7"/>
    </row>
    <row r="111" spans="1:14" x14ac:dyDescent="0.2">
      <c r="A111" s="22"/>
      <c r="B111" s="29" t="s">
        <v>21</v>
      </c>
      <c r="C111" s="30"/>
      <c r="D111" s="31"/>
      <c r="E111" s="130">
        <v>9</v>
      </c>
      <c r="F111" s="31">
        <v>1393.81</v>
      </c>
      <c r="G111" s="48">
        <v>1.68</v>
      </c>
      <c r="H111" s="134">
        <v>0.42</v>
      </c>
      <c r="I111" s="135">
        <f t="shared" si="6"/>
        <v>5268.6</v>
      </c>
      <c r="J111" s="7"/>
      <c r="K111" s="7"/>
      <c r="L111" s="7"/>
      <c r="M111" s="7"/>
      <c r="N111" s="7"/>
    </row>
    <row r="112" spans="1:14" x14ac:dyDescent="0.2">
      <c r="A112" s="22"/>
      <c r="B112" s="29" t="s">
        <v>22</v>
      </c>
      <c r="C112" s="30"/>
      <c r="D112" s="31"/>
      <c r="E112" s="130">
        <v>9</v>
      </c>
      <c r="F112" s="31">
        <v>201.21</v>
      </c>
      <c r="G112" s="48">
        <v>1.68</v>
      </c>
      <c r="H112" s="134">
        <v>0.42</v>
      </c>
      <c r="I112" s="135">
        <f t="shared" si="6"/>
        <v>760.57</v>
      </c>
      <c r="J112" s="7"/>
      <c r="K112" s="7"/>
      <c r="L112" s="7"/>
      <c r="M112" s="7"/>
      <c r="N112" s="7"/>
    </row>
    <row r="113" spans="1:16" x14ac:dyDescent="0.2">
      <c r="A113" s="22"/>
      <c r="B113" s="29"/>
      <c r="C113" s="30"/>
      <c r="D113" s="31"/>
      <c r="E113" s="32"/>
      <c r="F113" s="31"/>
      <c r="G113" s="48"/>
      <c r="H113" s="134"/>
      <c r="I113" s="135"/>
      <c r="J113" s="7"/>
      <c r="K113" s="7"/>
      <c r="L113" s="7"/>
      <c r="M113" s="7"/>
      <c r="N113" s="7"/>
    </row>
    <row r="114" spans="1:16" ht="15.75" x14ac:dyDescent="0.2">
      <c r="A114" s="22"/>
      <c r="B114" s="36" t="s">
        <v>23</v>
      </c>
      <c r="C114" s="30"/>
      <c r="D114" s="25" t="s">
        <v>19</v>
      </c>
      <c r="E114" s="26">
        <f>13</f>
        <v>13</v>
      </c>
      <c r="F114" s="25">
        <v>2676</v>
      </c>
      <c r="G114" s="47">
        <v>0.09</v>
      </c>
      <c r="H114" s="47">
        <f t="shared" ref="H114:H166" si="7">+ROUND(G114/$G$22,2)</f>
        <v>0.03</v>
      </c>
      <c r="I114" s="84">
        <f>ROUND((E114*F114*H114),2)</f>
        <v>1043.6400000000001</v>
      </c>
      <c r="J114" s="7"/>
      <c r="K114" s="7"/>
      <c r="L114" s="7"/>
      <c r="M114" s="7"/>
      <c r="N114" s="7"/>
    </row>
    <row r="115" spans="1:16" ht="15.75" x14ac:dyDescent="0.2">
      <c r="A115" s="22">
        <v>21</v>
      </c>
      <c r="B115" s="37" t="s">
        <v>50</v>
      </c>
      <c r="C115" s="49" t="s">
        <v>26</v>
      </c>
      <c r="D115" s="25" t="s">
        <v>19</v>
      </c>
      <c r="E115" s="26">
        <v>9</v>
      </c>
      <c r="F115" s="25">
        <v>204.73</v>
      </c>
      <c r="G115" s="47">
        <v>1.68</v>
      </c>
      <c r="H115" s="47">
        <f t="shared" si="7"/>
        <v>0.49</v>
      </c>
      <c r="I115" s="84">
        <f>ROUND((E115*F115*H115),2)</f>
        <v>902.86</v>
      </c>
      <c r="J115" s="7"/>
      <c r="K115" s="7"/>
      <c r="L115" s="7"/>
      <c r="M115" s="7"/>
      <c r="N115" s="7"/>
    </row>
    <row r="116" spans="1:16" x14ac:dyDescent="0.2">
      <c r="A116" s="22"/>
      <c r="B116" s="29" t="s">
        <v>20</v>
      </c>
      <c r="C116" s="30"/>
      <c r="D116" s="31"/>
      <c r="E116" s="32">
        <v>9</v>
      </c>
      <c r="F116" s="31">
        <v>99.86</v>
      </c>
      <c r="G116" s="48">
        <v>1.68</v>
      </c>
      <c r="H116" s="134">
        <f t="shared" si="7"/>
        <v>0.49</v>
      </c>
      <c r="I116" s="135">
        <f t="shared" si="6"/>
        <v>440.38</v>
      </c>
      <c r="J116" s="7"/>
      <c r="K116" s="7"/>
      <c r="L116" s="7"/>
      <c r="M116" s="7"/>
      <c r="N116" s="7"/>
    </row>
    <row r="117" spans="1:16" x14ac:dyDescent="0.2">
      <c r="A117" s="22"/>
      <c r="B117" s="29" t="s">
        <v>21</v>
      </c>
      <c r="C117" s="30"/>
      <c r="D117" s="31"/>
      <c r="E117" s="32">
        <v>9</v>
      </c>
      <c r="F117" s="31">
        <v>24.12</v>
      </c>
      <c r="G117" s="48">
        <v>1.68</v>
      </c>
      <c r="H117" s="134">
        <f t="shared" si="7"/>
        <v>0.49</v>
      </c>
      <c r="I117" s="135">
        <f t="shared" si="6"/>
        <v>106.37</v>
      </c>
      <c r="J117" s="7"/>
      <c r="K117" s="7"/>
      <c r="L117" s="7"/>
      <c r="M117" s="7"/>
      <c r="N117" s="7"/>
    </row>
    <row r="118" spans="1:16" x14ac:dyDescent="0.2">
      <c r="A118" s="22"/>
      <c r="B118" s="29" t="s">
        <v>22</v>
      </c>
      <c r="C118" s="30"/>
      <c r="D118" s="31"/>
      <c r="E118" s="32">
        <v>9</v>
      </c>
      <c r="F118" s="31">
        <v>80.75</v>
      </c>
      <c r="G118" s="48">
        <v>1.68</v>
      </c>
      <c r="H118" s="134">
        <f t="shared" si="7"/>
        <v>0.49</v>
      </c>
      <c r="I118" s="135">
        <f t="shared" si="6"/>
        <v>356.11</v>
      </c>
      <c r="J118" s="7"/>
      <c r="K118" s="7"/>
      <c r="L118" s="7"/>
      <c r="M118" s="7"/>
      <c r="N118" s="7"/>
    </row>
    <row r="119" spans="1:16" x14ac:dyDescent="0.2">
      <c r="A119" s="22"/>
      <c r="B119" s="29"/>
      <c r="C119" s="30"/>
      <c r="D119" s="31"/>
      <c r="E119" s="32"/>
      <c r="F119" s="31"/>
      <c r="G119" s="48"/>
      <c r="H119" s="134"/>
      <c r="I119" s="135"/>
      <c r="J119" s="7"/>
      <c r="K119" s="7"/>
      <c r="L119" s="7"/>
      <c r="M119" s="7"/>
      <c r="N119" s="7"/>
    </row>
    <row r="120" spans="1:16" ht="15.75" x14ac:dyDescent="0.2">
      <c r="A120" s="22"/>
      <c r="B120" s="36" t="s">
        <v>23</v>
      </c>
      <c r="C120" s="30"/>
      <c r="D120" s="25" t="s">
        <v>19</v>
      </c>
      <c r="E120" s="26">
        <f>13</f>
        <v>13</v>
      </c>
      <c r="F120" s="25">
        <v>204.73</v>
      </c>
      <c r="G120" s="47">
        <v>0.09</v>
      </c>
      <c r="H120" s="47">
        <f t="shared" si="7"/>
        <v>0.03</v>
      </c>
      <c r="I120" s="84">
        <f>ROUND((E120*F120*H120),2)</f>
        <v>79.84</v>
      </c>
      <c r="J120" s="7"/>
      <c r="K120" s="7"/>
      <c r="L120" s="7"/>
      <c r="M120" s="7"/>
      <c r="N120" s="7"/>
    </row>
    <row r="121" spans="1:16" ht="25.5" x14ac:dyDescent="0.2">
      <c r="A121" s="22">
        <v>22</v>
      </c>
      <c r="B121" s="60" t="s">
        <v>51</v>
      </c>
      <c r="C121" s="49" t="s">
        <v>26</v>
      </c>
      <c r="D121" s="25" t="s">
        <v>19</v>
      </c>
      <c r="E121" s="26">
        <v>9</v>
      </c>
      <c r="F121" s="25">
        <v>122.76</v>
      </c>
      <c r="G121" s="47">
        <v>1.68</v>
      </c>
      <c r="H121" s="47">
        <f t="shared" si="7"/>
        <v>0.49</v>
      </c>
      <c r="I121" s="84">
        <f>ROUND((E121*F121*H121),2)</f>
        <v>541.37</v>
      </c>
      <c r="J121" s="7"/>
      <c r="K121" s="7"/>
      <c r="L121" s="7"/>
      <c r="M121" s="7"/>
      <c r="N121" s="7"/>
    </row>
    <row r="122" spans="1:16" x14ac:dyDescent="0.2">
      <c r="A122" s="22"/>
      <c r="B122" s="29" t="s">
        <v>20</v>
      </c>
      <c r="C122" s="30"/>
      <c r="D122" s="31"/>
      <c r="E122" s="32">
        <v>9</v>
      </c>
      <c r="F122" s="31">
        <v>55.11</v>
      </c>
      <c r="G122" s="48">
        <v>1.68</v>
      </c>
      <c r="H122" s="134">
        <f t="shared" si="7"/>
        <v>0.49</v>
      </c>
      <c r="I122" s="135">
        <f t="shared" si="6"/>
        <v>243.04</v>
      </c>
      <c r="J122" s="7"/>
      <c r="K122" s="7"/>
      <c r="L122" s="7"/>
      <c r="M122" s="7"/>
      <c r="N122" s="7"/>
    </row>
    <row r="123" spans="1:16" x14ac:dyDescent="0.2">
      <c r="A123" s="22"/>
      <c r="B123" s="29" t="s">
        <v>21</v>
      </c>
      <c r="C123" s="30"/>
      <c r="D123" s="31"/>
      <c r="E123" s="32">
        <v>9</v>
      </c>
      <c r="F123" s="31">
        <v>12.39</v>
      </c>
      <c r="G123" s="48">
        <v>1.68</v>
      </c>
      <c r="H123" s="134">
        <f t="shared" si="7"/>
        <v>0.49</v>
      </c>
      <c r="I123" s="135">
        <f t="shared" si="6"/>
        <v>54.64</v>
      </c>
      <c r="J123" s="7"/>
      <c r="K123" s="7"/>
      <c r="L123" s="7"/>
      <c r="M123" s="7"/>
      <c r="N123" s="7"/>
    </row>
    <row r="124" spans="1:16" x14ac:dyDescent="0.2">
      <c r="A124" s="22"/>
      <c r="B124" s="29" t="s">
        <v>22</v>
      </c>
      <c r="C124" s="30"/>
      <c r="D124" s="31"/>
      <c r="E124" s="32">
        <v>9</v>
      </c>
      <c r="F124" s="31">
        <v>55.26</v>
      </c>
      <c r="G124" s="48">
        <v>1.68</v>
      </c>
      <c r="H124" s="134">
        <f t="shared" si="7"/>
        <v>0.49</v>
      </c>
      <c r="I124" s="135">
        <f t="shared" si="6"/>
        <v>243.7</v>
      </c>
      <c r="J124" s="7"/>
      <c r="K124" s="7"/>
      <c r="L124" s="7"/>
      <c r="M124" s="7"/>
      <c r="N124" s="7"/>
    </row>
    <row r="125" spans="1:16" ht="15.75" x14ac:dyDescent="0.2">
      <c r="A125" s="22"/>
      <c r="B125" s="36" t="s">
        <v>23</v>
      </c>
      <c r="C125" s="30"/>
      <c r="D125" s="25" t="s">
        <v>19</v>
      </c>
      <c r="E125" s="26">
        <f>13</f>
        <v>13</v>
      </c>
      <c r="F125" s="25">
        <v>122.76</v>
      </c>
      <c r="G125" s="47">
        <v>0.09</v>
      </c>
      <c r="H125" s="47">
        <f t="shared" si="7"/>
        <v>0.03</v>
      </c>
      <c r="I125" s="84">
        <f>ROUND((E125*F125*H125),2)</f>
        <v>47.88</v>
      </c>
      <c r="J125" s="7"/>
      <c r="K125" s="7"/>
      <c r="L125" s="7"/>
      <c r="M125" s="7"/>
      <c r="N125" s="7"/>
    </row>
    <row r="126" spans="1:16" ht="15.75" x14ac:dyDescent="0.2">
      <c r="A126" s="22">
        <v>23</v>
      </c>
      <c r="B126" s="37" t="s">
        <v>52</v>
      </c>
      <c r="C126" s="49" t="s">
        <v>26</v>
      </c>
      <c r="D126" s="25" t="s">
        <v>19</v>
      </c>
      <c r="E126" s="26">
        <f>9</f>
        <v>9</v>
      </c>
      <c r="F126" s="47">
        <f>F127+F128+F129</f>
        <v>2841.69</v>
      </c>
      <c r="G126" s="47">
        <v>2.4300000000000002</v>
      </c>
      <c r="H126" s="47">
        <v>0.34</v>
      </c>
      <c r="I126" s="84">
        <f t="shared" si="6"/>
        <v>8695.57</v>
      </c>
      <c r="J126" s="178"/>
      <c r="K126" s="7"/>
      <c r="L126" s="7"/>
      <c r="M126" s="7"/>
      <c r="N126" s="7"/>
      <c r="O126" s="45"/>
      <c r="P126" s="45"/>
    </row>
    <row r="127" spans="1:16" x14ac:dyDescent="0.2">
      <c r="A127" s="22"/>
      <c r="B127" s="29" t="s">
        <v>20</v>
      </c>
      <c r="C127" s="30"/>
      <c r="D127" s="31"/>
      <c r="E127" s="32">
        <f>9</f>
        <v>9</v>
      </c>
      <c r="F127" s="48">
        <v>934.35</v>
      </c>
      <c r="G127" s="48">
        <v>2.4300000000000002</v>
      </c>
      <c r="H127" s="134">
        <v>0.34</v>
      </c>
      <c r="I127" s="135">
        <f t="shared" si="6"/>
        <v>2859.11</v>
      </c>
      <c r="J127" s="7"/>
      <c r="K127" s="7"/>
      <c r="L127" s="7"/>
      <c r="M127" s="7"/>
      <c r="N127" s="7"/>
      <c r="O127" s="45"/>
      <c r="P127" s="45"/>
    </row>
    <row r="128" spans="1:16" x14ac:dyDescent="0.2">
      <c r="A128" s="22"/>
      <c r="B128" s="29" t="s">
        <v>21</v>
      </c>
      <c r="C128" s="30"/>
      <c r="D128" s="31"/>
      <c r="E128" s="32">
        <f>9</f>
        <v>9</v>
      </c>
      <c r="F128" s="48">
        <v>1701.5</v>
      </c>
      <c r="G128" s="48">
        <v>2.4300000000000002</v>
      </c>
      <c r="H128" s="134">
        <v>0.34</v>
      </c>
      <c r="I128" s="135">
        <f t="shared" si="6"/>
        <v>5206.59</v>
      </c>
      <c r="J128" s="7"/>
      <c r="K128" s="7"/>
      <c r="L128" s="7"/>
      <c r="M128" s="7"/>
      <c r="N128" s="7"/>
      <c r="O128" s="45"/>
      <c r="P128" s="45"/>
    </row>
    <row r="129" spans="1:16" x14ac:dyDescent="0.2">
      <c r="A129" s="22"/>
      <c r="B129" s="29" t="s">
        <v>22</v>
      </c>
      <c r="C129" s="30"/>
      <c r="D129" s="31"/>
      <c r="E129" s="32">
        <f>9</f>
        <v>9</v>
      </c>
      <c r="F129" s="48">
        <v>205.84</v>
      </c>
      <c r="G129" s="48">
        <v>2.4300000000000002</v>
      </c>
      <c r="H129" s="134">
        <v>0.34</v>
      </c>
      <c r="I129" s="135">
        <f t="shared" si="6"/>
        <v>629.87</v>
      </c>
      <c r="J129" s="7"/>
      <c r="K129" s="7"/>
      <c r="L129" s="7"/>
      <c r="M129" s="7"/>
      <c r="N129" s="7"/>
      <c r="O129" s="45"/>
      <c r="P129" s="45"/>
    </row>
    <row r="130" spans="1:16" ht="15.75" x14ac:dyDescent="0.2">
      <c r="A130" s="22"/>
      <c r="B130" s="36" t="s">
        <v>23</v>
      </c>
      <c r="C130" s="30"/>
      <c r="D130" s="25" t="s">
        <v>19</v>
      </c>
      <c r="E130" s="26">
        <f>13</f>
        <v>13</v>
      </c>
      <c r="F130" s="47">
        <v>2841.69</v>
      </c>
      <c r="G130" s="47">
        <v>0.09</v>
      </c>
      <c r="H130" s="47">
        <f t="shared" si="7"/>
        <v>0.03</v>
      </c>
      <c r="I130" s="84">
        <f>ROUND((E130*F130*H130),2)</f>
        <v>1108.26</v>
      </c>
      <c r="J130" s="7"/>
      <c r="K130" s="7"/>
      <c r="L130" s="7"/>
      <c r="M130" s="7"/>
      <c r="N130" s="7"/>
      <c r="O130" s="45"/>
      <c r="P130" s="45"/>
    </row>
    <row r="131" spans="1:16" ht="15.75" x14ac:dyDescent="0.2">
      <c r="A131" s="22">
        <v>24</v>
      </c>
      <c r="B131" s="37" t="s">
        <v>53</v>
      </c>
      <c r="C131" s="49" t="s">
        <v>26</v>
      </c>
      <c r="D131" s="25" t="s">
        <v>19</v>
      </c>
      <c r="E131" s="26">
        <f>9</f>
        <v>9</v>
      </c>
      <c r="F131" s="47">
        <v>18.27</v>
      </c>
      <c r="G131" s="47">
        <v>7.0000000000000007E-2</v>
      </c>
      <c r="H131" s="47">
        <f t="shared" si="7"/>
        <v>0.02</v>
      </c>
      <c r="I131" s="84">
        <f t="shared" si="6"/>
        <v>3.29</v>
      </c>
      <c r="J131" s="7"/>
      <c r="K131" s="7"/>
      <c r="L131" s="7"/>
      <c r="M131" s="7"/>
      <c r="N131" s="7"/>
      <c r="O131" s="45"/>
      <c r="P131" s="45"/>
    </row>
    <row r="132" spans="1:16" x14ac:dyDescent="0.2">
      <c r="A132" s="22"/>
      <c r="B132" s="29" t="s">
        <v>20</v>
      </c>
      <c r="C132" s="30"/>
      <c r="D132" s="31"/>
      <c r="E132" s="32">
        <f>9</f>
        <v>9</v>
      </c>
      <c r="F132" s="48">
        <v>18.27</v>
      </c>
      <c r="G132" s="48">
        <v>7.0000000000000007E-2</v>
      </c>
      <c r="H132" s="134">
        <f t="shared" si="7"/>
        <v>0.02</v>
      </c>
      <c r="I132" s="135">
        <f t="shared" si="6"/>
        <v>3.29</v>
      </c>
      <c r="J132" s="7"/>
      <c r="K132" s="7"/>
      <c r="L132" s="7"/>
      <c r="M132" s="7"/>
      <c r="N132" s="7"/>
      <c r="O132" s="45"/>
      <c r="P132" s="45"/>
    </row>
    <row r="133" spans="1:16" x14ac:dyDescent="0.2">
      <c r="A133" s="22"/>
      <c r="B133" s="29" t="s">
        <v>21</v>
      </c>
      <c r="C133" s="30"/>
      <c r="D133" s="31"/>
      <c r="E133" s="32">
        <f>9</f>
        <v>9</v>
      </c>
      <c r="F133" s="48">
        <v>0</v>
      </c>
      <c r="G133" s="48">
        <v>7.0000000000000007E-2</v>
      </c>
      <c r="H133" s="134">
        <f t="shared" si="7"/>
        <v>0.02</v>
      </c>
      <c r="I133" s="135">
        <f t="shared" si="6"/>
        <v>0</v>
      </c>
      <c r="J133" s="7"/>
      <c r="K133" s="7"/>
      <c r="L133" s="7"/>
      <c r="M133" s="7"/>
      <c r="N133" s="7"/>
    </row>
    <row r="134" spans="1:16" x14ac:dyDescent="0.2">
      <c r="A134" s="22"/>
      <c r="B134" s="29" t="s">
        <v>22</v>
      </c>
      <c r="C134" s="30"/>
      <c r="D134" s="31"/>
      <c r="E134" s="32">
        <f>9</f>
        <v>9</v>
      </c>
      <c r="F134" s="48">
        <v>0</v>
      </c>
      <c r="G134" s="48">
        <v>7.0000000000000007E-2</v>
      </c>
      <c r="H134" s="134">
        <f t="shared" si="7"/>
        <v>0.02</v>
      </c>
      <c r="I134" s="135">
        <f t="shared" si="6"/>
        <v>0</v>
      </c>
      <c r="J134" s="7"/>
      <c r="K134" s="7"/>
      <c r="L134" s="7"/>
      <c r="M134" s="7"/>
      <c r="N134" s="7"/>
    </row>
    <row r="135" spans="1:16" ht="15.75" x14ac:dyDescent="0.2">
      <c r="A135" s="22"/>
      <c r="B135" s="36" t="s">
        <v>23</v>
      </c>
      <c r="C135" s="30"/>
      <c r="D135" s="25" t="s">
        <v>19</v>
      </c>
      <c r="E135" s="26">
        <f>13</f>
        <v>13</v>
      </c>
      <c r="F135" s="47">
        <v>18.27</v>
      </c>
      <c r="G135" s="47">
        <v>0.09</v>
      </c>
      <c r="H135" s="47">
        <f t="shared" si="7"/>
        <v>0.03</v>
      </c>
      <c r="I135" s="84">
        <f>ROUND((E135*F135*H135),2)</f>
        <v>7.13</v>
      </c>
      <c r="J135" s="7"/>
      <c r="K135" s="7"/>
      <c r="L135" s="7"/>
      <c r="M135" s="7"/>
      <c r="N135" s="7"/>
    </row>
    <row r="136" spans="1:16" ht="25.5" x14ac:dyDescent="0.2">
      <c r="A136" s="22">
        <v>25</v>
      </c>
      <c r="B136" s="37" t="s">
        <v>54</v>
      </c>
      <c r="C136" s="49" t="s">
        <v>26</v>
      </c>
      <c r="D136" s="25" t="s">
        <v>19</v>
      </c>
      <c r="E136" s="26">
        <v>9</v>
      </c>
      <c r="F136" s="47">
        <f>F137+F138+F139</f>
        <v>574.16</v>
      </c>
      <c r="G136" s="47">
        <v>2.34</v>
      </c>
      <c r="H136" s="47">
        <v>0.62</v>
      </c>
      <c r="I136" s="84">
        <f>ROUND((E136*F136*H136),2)</f>
        <v>3203.81</v>
      </c>
      <c r="J136" s="7"/>
      <c r="K136" s="7"/>
      <c r="L136" s="7"/>
      <c r="M136" s="7"/>
      <c r="N136" s="7"/>
    </row>
    <row r="137" spans="1:16" x14ac:dyDescent="0.2">
      <c r="A137" s="22"/>
      <c r="B137" s="29" t="s">
        <v>20</v>
      </c>
      <c r="C137" s="49"/>
      <c r="D137" s="25"/>
      <c r="E137" s="32">
        <v>9</v>
      </c>
      <c r="F137" s="48">
        <v>196.49</v>
      </c>
      <c r="G137" s="48">
        <v>2.34</v>
      </c>
      <c r="H137" s="134">
        <v>0.62</v>
      </c>
      <c r="I137" s="135">
        <f t="shared" si="6"/>
        <v>1096.4100000000001</v>
      </c>
      <c r="J137" s="7"/>
      <c r="K137" s="7"/>
      <c r="L137" s="7"/>
      <c r="M137" s="7"/>
      <c r="N137" s="7"/>
    </row>
    <row r="138" spans="1:16" x14ac:dyDescent="0.2">
      <c r="A138" s="22"/>
      <c r="B138" s="29" t="s">
        <v>21</v>
      </c>
      <c r="C138" s="49"/>
      <c r="D138" s="25"/>
      <c r="E138" s="32">
        <v>9</v>
      </c>
      <c r="F138" s="48">
        <v>268.62</v>
      </c>
      <c r="G138" s="48">
        <v>2.34</v>
      </c>
      <c r="H138" s="134">
        <v>0.62</v>
      </c>
      <c r="I138" s="135">
        <f t="shared" si="6"/>
        <v>1498.9</v>
      </c>
      <c r="J138" s="7"/>
      <c r="K138" s="7"/>
      <c r="L138" s="7"/>
      <c r="M138" s="7"/>
      <c r="N138" s="7"/>
    </row>
    <row r="139" spans="1:16" x14ac:dyDescent="0.2">
      <c r="A139" s="22"/>
      <c r="B139" s="29" t="s">
        <v>22</v>
      </c>
      <c r="C139" s="49"/>
      <c r="D139" s="25"/>
      <c r="E139" s="32">
        <v>9</v>
      </c>
      <c r="F139" s="48">
        <v>109.05</v>
      </c>
      <c r="G139" s="48">
        <v>2.34</v>
      </c>
      <c r="H139" s="134">
        <v>0.62</v>
      </c>
      <c r="I139" s="135">
        <f t="shared" si="6"/>
        <v>608.5</v>
      </c>
      <c r="J139" s="7"/>
      <c r="K139" s="7"/>
      <c r="L139" s="7"/>
      <c r="M139" s="7"/>
      <c r="N139" s="7"/>
    </row>
    <row r="140" spans="1:16" x14ac:dyDescent="0.2">
      <c r="A140" s="22"/>
      <c r="B140" s="29"/>
      <c r="C140" s="49"/>
      <c r="D140" s="25"/>
      <c r="E140" s="32"/>
      <c r="F140" s="48"/>
      <c r="G140" s="48"/>
      <c r="H140" s="134"/>
      <c r="I140" s="135"/>
      <c r="J140" s="7"/>
      <c r="K140" s="7"/>
      <c r="L140" s="7"/>
      <c r="M140" s="7"/>
      <c r="N140" s="7"/>
    </row>
    <row r="141" spans="1:16" ht="15.75" x14ac:dyDescent="0.2">
      <c r="A141" s="22"/>
      <c r="B141" s="36" t="s">
        <v>23</v>
      </c>
      <c r="C141" s="49"/>
      <c r="D141" s="25" t="s">
        <v>19</v>
      </c>
      <c r="E141" s="26">
        <f>13</f>
        <v>13</v>
      </c>
      <c r="F141" s="47">
        <v>574.16</v>
      </c>
      <c r="G141" s="47">
        <v>0.09</v>
      </c>
      <c r="H141" s="47">
        <f t="shared" si="7"/>
        <v>0.03</v>
      </c>
      <c r="I141" s="84">
        <f>ROUND((E141*F141*H141),2)</f>
        <v>223.92</v>
      </c>
      <c r="J141" s="7"/>
      <c r="K141" s="7"/>
      <c r="L141" s="7"/>
      <c r="M141" s="7"/>
      <c r="N141" s="7"/>
    </row>
    <row r="142" spans="1:16" ht="15.75" x14ac:dyDescent="0.2">
      <c r="A142" s="22">
        <v>26</v>
      </c>
      <c r="B142" s="37" t="s">
        <v>55</v>
      </c>
      <c r="C142" s="49" t="s">
        <v>26</v>
      </c>
      <c r="D142" s="25" t="s">
        <v>19</v>
      </c>
      <c r="E142" s="26">
        <v>11</v>
      </c>
      <c r="F142" s="47">
        <v>1281.96</v>
      </c>
      <c r="G142" s="47">
        <v>7.0000000000000007E-2</v>
      </c>
      <c r="H142" s="47">
        <f t="shared" si="7"/>
        <v>0.02</v>
      </c>
      <c r="I142" s="84">
        <f>ROUND((E142*F142*H142),2)</f>
        <v>282.02999999999997</v>
      </c>
      <c r="J142" s="7"/>
      <c r="K142" s="7"/>
      <c r="L142" s="7"/>
      <c r="M142" s="7"/>
      <c r="N142" s="7"/>
    </row>
    <row r="143" spans="1:16" x14ac:dyDescent="0.2">
      <c r="A143" s="22"/>
      <c r="B143" s="29" t="s">
        <v>20</v>
      </c>
      <c r="C143" s="49"/>
      <c r="D143" s="25"/>
      <c r="E143" s="32">
        <v>11</v>
      </c>
      <c r="F143" s="48">
        <v>526.53</v>
      </c>
      <c r="G143" s="48">
        <v>7.0000000000000007E-2</v>
      </c>
      <c r="H143" s="134">
        <f t="shared" si="7"/>
        <v>0.02</v>
      </c>
      <c r="I143" s="135">
        <f t="shared" si="6"/>
        <v>115.84</v>
      </c>
      <c r="J143" s="7"/>
      <c r="K143" s="7"/>
      <c r="L143" s="7"/>
      <c r="M143" s="7"/>
      <c r="N143" s="7"/>
    </row>
    <row r="144" spans="1:16" x14ac:dyDescent="0.2">
      <c r="A144" s="22"/>
      <c r="B144" s="29" t="s">
        <v>21</v>
      </c>
      <c r="C144" s="49"/>
      <c r="D144" s="25"/>
      <c r="E144" s="32">
        <v>11</v>
      </c>
      <c r="F144" s="48">
        <v>714.65</v>
      </c>
      <c r="G144" s="48">
        <v>7.0000000000000007E-2</v>
      </c>
      <c r="H144" s="134">
        <f t="shared" si="7"/>
        <v>0.02</v>
      </c>
      <c r="I144" s="135">
        <f t="shared" si="6"/>
        <v>157.22</v>
      </c>
      <c r="J144" s="7"/>
      <c r="K144" s="7"/>
      <c r="L144" s="7"/>
      <c r="M144" s="7"/>
      <c r="N144" s="7"/>
    </row>
    <row r="145" spans="1:14" x14ac:dyDescent="0.2">
      <c r="A145" s="22"/>
      <c r="B145" s="29" t="s">
        <v>22</v>
      </c>
      <c r="C145" s="49"/>
      <c r="D145" s="25"/>
      <c r="E145" s="32">
        <v>11</v>
      </c>
      <c r="F145" s="48">
        <v>40.78</v>
      </c>
      <c r="G145" s="48">
        <v>7.0000000000000007E-2</v>
      </c>
      <c r="H145" s="134">
        <f t="shared" si="7"/>
        <v>0.02</v>
      </c>
      <c r="I145" s="135">
        <f t="shared" si="6"/>
        <v>8.9700000000000006</v>
      </c>
      <c r="J145" s="7"/>
      <c r="K145" s="7"/>
      <c r="L145" s="7"/>
      <c r="M145" s="7"/>
      <c r="N145" s="7"/>
    </row>
    <row r="146" spans="1:14" x14ac:dyDescent="0.2">
      <c r="A146" s="22"/>
      <c r="B146" s="36" t="s">
        <v>79</v>
      </c>
      <c r="C146" s="49"/>
      <c r="D146" s="25" t="s">
        <v>46</v>
      </c>
      <c r="E146" s="26">
        <v>0</v>
      </c>
      <c r="F146" s="47">
        <v>0</v>
      </c>
      <c r="G146" s="47">
        <v>69.430000000000007</v>
      </c>
      <c r="H146" s="47">
        <f t="shared" si="7"/>
        <v>20.11</v>
      </c>
      <c r="I146" s="84">
        <f t="shared" si="6"/>
        <v>0</v>
      </c>
      <c r="J146" s="7"/>
      <c r="K146" s="7"/>
      <c r="L146" s="7"/>
      <c r="M146" s="7"/>
      <c r="N146" s="7"/>
    </row>
    <row r="147" spans="1:14" ht="38.25" x14ac:dyDescent="0.2">
      <c r="A147" s="22">
        <v>27</v>
      </c>
      <c r="B147" s="37" t="s">
        <v>56</v>
      </c>
      <c r="C147" s="46" t="s">
        <v>26</v>
      </c>
      <c r="D147" s="25" t="s">
        <v>19</v>
      </c>
      <c r="E147" s="26">
        <v>9</v>
      </c>
      <c r="F147" s="47">
        <v>18220.91</v>
      </c>
      <c r="G147" s="47">
        <v>7.0000000000000007E-2</v>
      </c>
      <c r="H147" s="47">
        <f t="shared" si="7"/>
        <v>0.02</v>
      </c>
      <c r="I147" s="84">
        <f t="shared" si="6"/>
        <v>3279.76</v>
      </c>
      <c r="J147" s="178"/>
      <c r="K147" s="7"/>
      <c r="L147" s="7"/>
      <c r="M147" s="7"/>
      <c r="N147" s="7"/>
    </row>
    <row r="148" spans="1:14" x14ac:dyDescent="0.2">
      <c r="A148" s="22"/>
      <c r="B148" s="29" t="s">
        <v>20</v>
      </c>
      <c r="C148" s="30"/>
      <c r="D148" s="31"/>
      <c r="E148" s="32">
        <v>9</v>
      </c>
      <c r="F148" s="48">
        <v>4557.07</v>
      </c>
      <c r="G148" s="48">
        <v>7.0000000000000007E-2</v>
      </c>
      <c r="H148" s="134">
        <f t="shared" si="7"/>
        <v>0.02</v>
      </c>
      <c r="I148" s="135">
        <f t="shared" si="6"/>
        <v>820.27</v>
      </c>
      <c r="J148" s="7"/>
      <c r="K148" s="7"/>
      <c r="L148" s="7"/>
      <c r="M148" s="7"/>
      <c r="N148" s="7"/>
    </row>
    <row r="149" spans="1:14" x14ac:dyDescent="0.2">
      <c r="A149" s="22"/>
      <c r="B149" s="29" t="s">
        <v>21</v>
      </c>
      <c r="C149" s="30"/>
      <c r="D149" s="31"/>
      <c r="E149" s="32">
        <v>9</v>
      </c>
      <c r="F149" s="48">
        <v>12640.2</v>
      </c>
      <c r="G149" s="48">
        <v>7.0000000000000007E-2</v>
      </c>
      <c r="H149" s="134">
        <f t="shared" si="7"/>
        <v>0.02</v>
      </c>
      <c r="I149" s="135">
        <f t="shared" si="6"/>
        <v>2275.2399999999998</v>
      </c>
      <c r="J149" s="7"/>
      <c r="K149" s="7"/>
      <c r="L149" s="7"/>
      <c r="M149" s="7"/>
      <c r="N149" s="7"/>
    </row>
    <row r="150" spans="1:14" x14ac:dyDescent="0.2">
      <c r="A150" s="22"/>
      <c r="B150" s="29" t="s">
        <v>22</v>
      </c>
      <c r="C150" s="30"/>
      <c r="D150" s="31"/>
      <c r="E150" s="32">
        <v>9</v>
      </c>
      <c r="F150" s="48">
        <v>1023.64</v>
      </c>
      <c r="G150" s="48">
        <v>7.0000000000000007E-2</v>
      </c>
      <c r="H150" s="134">
        <f t="shared" si="7"/>
        <v>0.02</v>
      </c>
      <c r="I150" s="135">
        <f t="shared" si="6"/>
        <v>184.26</v>
      </c>
      <c r="J150" s="7"/>
      <c r="K150" s="7"/>
      <c r="L150" s="7"/>
      <c r="M150" s="7"/>
      <c r="N150" s="7"/>
    </row>
    <row r="151" spans="1:14" x14ac:dyDescent="0.2">
      <c r="A151" s="22"/>
      <c r="B151" s="29"/>
      <c r="C151" s="30"/>
      <c r="D151" s="31"/>
      <c r="E151" s="32"/>
      <c r="F151" s="48"/>
      <c r="G151" s="48"/>
      <c r="H151" s="47">
        <f t="shared" si="7"/>
        <v>0</v>
      </c>
      <c r="I151" s="84">
        <f t="shared" si="6"/>
        <v>0</v>
      </c>
      <c r="J151" s="7"/>
      <c r="K151" s="7"/>
      <c r="L151" s="7"/>
      <c r="M151" s="7"/>
      <c r="N151" s="7"/>
    </row>
    <row r="152" spans="1:14" ht="15.75" x14ac:dyDescent="0.2">
      <c r="A152" s="22">
        <v>28</v>
      </c>
      <c r="B152" s="38" t="s">
        <v>57</v>
      </c>
      <c r="C152" s="46" t="s">
        <v>26</v>
      </c>
      <c r="D152" s="25" t="s">
        <v>19</v>
      </c>
      <c r="E152" s="26">
        <f>9</f>
        <v>9</v>
      </c>
      <c r="F152" s="25">
        <v>43.31</v>
      </c>
      <c r="G152" s="47">
        <v>7.02</v>
      </c>
      <c r="H152" s="47">
        <v>1.08</v>
      </c>
      <c r="I152" s="84">
        <f t="shared" si="6"/>
        <v>420.97</v>
      </c>
      <c r="J152" s="7"/>
      <c r="K152" s="7"/>
      <c r="L152" s="7"/>
      <c r="M152" s="7"/>
      <c r="N152" s="7"/>
    </row>
    <row r="153" spans="1:14" x14ac:dyDescent="0.2">
      <c r="A153" s="22"/>
      <c r="B153" s="29" t="s">
        <v>20</v>
      </c>
      <c r="C153" s="30"/>
      <c r="D153" s="31"/>
      <c r="E153" s="32">
        <f>9</f>
        <v>9</v>
      </c>
      <c r="F153" s="31">
        <v>10.050000000000001</v>
      </c>
      <c r="G153" s="48">
        <v>7.02</v>
      </c>
      <c r="H153" s="134">
        <v>1.08</v>
      </c>
      <c r="I153" s="135">
        <f t="shared" si="6"/>
        <v>97.69</v>
      </c>
      <c r="J153" s="7"/>
      <c r="K153" s="7"/>
      <c r="L153" s="7"/>
      <c r="M153" s="7"/>
      <c r="N153" s="7"/>
    </row>
    <row r="154" spans="1:14" x14ac:dyDescent="0.2">
      <c r="A154" s="22"/>
      <c r="B154" s="29" t="s">
        <v>21</v>
      </c>
      <c r="C154" s="30"/>
      <c r="D154" s="31"/>
      <c r="E154" s="32">
        <f>9</f>
        <v>9</v>
      </c>
      <c r="F154" s="31">
        <v>32.840000000000003</v>
      </c>
      <c r="G154" s="48">
        <v>7.02</v>
      </c>
      <c r="H154" s="134">
        <v>1.08</v>
      </c>
      <c r="I154" s="135">
        <f t="shared" si="6"/>
        <v>319.2</v>
      </c>
      <c r="J154" s="7"/>
      <c r="K154" s="7"/>
      <c r="L154" s="7"/>
      <c r="M154" s="7"/>
      <c r="N154" s="7"/>
    </row>
    <row r="155" spans="1:14" x14ac:dyDescent="0.2">
      <c r="A155" s="22"/>
      <c r="B155" s="29" t="s">
        <v>22</v>
      </c>
      <c r="C155" s="30"/>
      <c r="D155" s="31"/>
      <c r="E155" s="32">
        <f>9</f>
        <v>9</v>
      </c>
      <c r="F155" s="31">
        <v>0.42</v>
      </c>
      <c r="G155" s="48">
        <v>7.02</v>
      </c>
      <c r="H155" s="134">
        <v>1.08</v>
      </c>
      <c r="I155" s="135">
        <f t="shared" si="6"/>
        <v>4.08</v>
      </c>
      <c r="J155" s="7"/>
      <c r="K155" s="7"/>
      <c r="L155" s="7"/>
      <c r="M155" s="7"/>
      <c r="N155" s="7"/>
    </row>
    <row r="156" spans="1:14" x14ac:dyDescent="0.2">
      <c r="A156" s="22"/>
      <c r="B156" s="29"/>
      <c r="C156" s="30"/>
      <c r="D156" s="31"/>
      <c r="E156" s="32"/>
      <c r="F156" s="31"/>
      <c r="G156" s="48"/>
      <c r="H156" s="134"/>
      <c r="I156" s="135"/>
      <c r="J156" s="7"/>
      <c r="K156" s="7"/>
      <c r="L156" s="7"/>
      <c r="M156" s="7"/>
      <c r="N156" s="7"/>
    </row>
    <row r="157" spans="1:14" ht="15.75" x14ac:dyDescent="0.2">
      <c r="A157" s="22">
        <v>29</v>
      </c>
      <c r="B157" s="37" t="s">
        <v>58</v>
      </c>
      <c r="C157" s="49" t="s">
        <v>26</v>
      </c>
      <c r="D157" s="25" t="s">
        <v>19</v>
      </c>
      <c r="E157" s="26">
        <v>11</v>
      </c>
      <c r="F157" s="47">
        <v>50.92</v>
      </c>
      <c r="G157" s="47">
        <v>5.18</v>
      </c>
      <c r="H157" s="47">
        <v>3.61</v>
      </c>
      <c r="I157" s="84">
        <f>ROUND((E157*F157*H157),2)</f>
        <v>2022.03</v>
      </c>
      <c r="J157" s="7"/>
      <c r="K157" s="7"/>
      <c r="L157" s="7"/>
      <c r="M157" s="7"/>
      <c r="N157" s="7"/>
    </row>
    <row r="158" spans="1:14" x14ac:dyDescent="0.2">
      <c r="A158" s="22"/>
      <c r="B158" s="29" t="s">
        <v>20</v>
      </c>
      <c r="C158" s="61"/>
      <c r="D158" s="44"/>
      <c r="E158" s="32">
        <v>11</v>
      </c>
      <c r="F158" s="48">
        <v>41</v>
      </c>
      <c r="G158" s="48">
        <v>5.18</v>
      </c>
      <c r="H158" s="134">
        <v>3.61</v>
      </c>
      <c r="I158" s="135">
        <f t="shared" si="6"/>
        <v>1628.11</v>
      </c>
      <c r="J158" s="7"/>
      <c r="K158" s="7"/>
      <c r="L158" s="7"/>
      <c r="M158" s="7"/>
      <c r="N158" s="7"/>
    </row>
    <row r="159" spans="1:14" x14ac:dyDescent="0.2">
      <c r="A159" s="22"/>
      <c r="B159" s="29" t="s">
        <v>21</v>
      </c>
      <c r="C159" s="61"/>
      <c r="D159" s="44"/>
      <c r="E159" s="32">
        <v>11</v>
      </c>
      <c r="F159" s="48">
        <v>0</v>
      </c>
      <c r="G159" s="48">
        <v>5.18</v>
      </c>
      <c r="H159" s="134">
        <v>3.61</v>
      </c>
      <c r="I159" s="135">
        <f t="shared" si="6"/>
        <v>0</v>
      </c>
      <c r="J159" s="7"/>
      <c r="K159" s="7"/>
      <c r="L159" s="7"/>
      <c r="M159" s="7"/>
      <c r="N159" s="7"/>
    </row>
    <row r="160" spans="1:14" x14ac:dyDescent="0.2">
      <c r="A160" s="22"/>
      <c r="B160" s="29" t="s">
        <v>22</v>
      </c>
      <c r="C160" s="61"/>
      <c r="D160" s="44"/>
      <c r="E160" s="32">
        <v>11</v>
      </c>
      <c r="F160" s="48">
        <v>9.92</v>
      </c>
      <c r="G160" s="48">
        <v>5.18</v>
      </c>
      <c r="H160" s="134">
        <v>3.61</v>
      </c>
      <c r="I160" s="135">
        <f t="shared" si="6"/>
        <v>393.92</v>
      </c>
      <c r="J160" s="7"/>
      <c r="K160" s="7"/>
      <c r="L160" s="7"/>
      <c r="M160" s="7"/>
      <c r="N160" s="7"/>
    </row>
    <row r="161" spans="1:15" ht="15.75" x14ac:dyDescent="0.2">
      <c r="A161" s="22">
        <v>31</v>
      </c>
      <c r="B161" s="36" t="s">
        <v>59</v>
      </c>
      <c r="C161" s="30"/>
      <c r="D161" s="25" t="s">
        <v>19</v>
      </c>
      <c r="E161" s="26">
        <v>0</v>
      </c>
      <c r="F161" s="47">
        <v>0</v>
      </c>
      <c r="G161" s="47">
        <v>4.13</v>
      </c>
      <c r="H161" s="47">
        <f t="shared" si="7"/>
        <v>1.2</v>
      </c>
      <c r="I161" s="84">
        <f t="shared" si="6"/>
        <v>0</v>
      </c>
      <c r="J161" s="7"/>
      <c r="K161" s="7"/>
      <c r="L161" s="7"/>
      <c r="M161" s="7"/>
      <c r="N161" s="7"/>
    </row>
    <row r="162" spans="1:15" x14ac:dyDescent="0.2">
      <c r="A162" s="22">
        <v>32</v>
      </c>
      <c r="B162" s="37" t="s">
        <v>60</v>
      </c>
      <c r="C162" s="41"/>
      <c r="D162" s="27" t="s">
        <v>43</v>
      </c>
      <c r="E162" s="81">
        <v>0</v>
      </c>
      <c r="F162" s="108">
        <v>0</v>
      </c>
      <c r="G162" s="119">
        <v>9.14</v>
      </c>
      <c r="H162" s="47">
        <f t="shared" si="7"/>
        <v>2.65</v>
      </c>
      <c r="I162" s="84">
        <f t="shared" si="6"/>
        <v>0</v>
      </c>
      <c r="J162" s="7"/>
      <c r="K162" s="7"/>
      <c r="L162" s="7"/>
      <c r="M162" s="7"/>
      <c r="N162" s="7"/>
    </row>
    <row r="163" spans="1:15" x14ac:dyDescent="0.2">
      <c r="A163" s="22">
        <v>33</v>
      </c>
      <c r="B163" s="36" t="s">
        <v>61</v>
      </c>
      <c r="C163" s="30"/>
      <c r="D163" s="25" t="s">
        <v>62</v>
      </c>
      <c r="E163" s="26">
        <v>0</v>
      </c>
      <c r="F163" s="80">
        <v>0</v>
      </c>
      <c r="G163" s="47">
        <v>72.349999999999994</v>
      </c>
      <c r="H163" s="47">
        <f t="shared" si="7"/>
        <v>20.95</v>
      </c>
      <c r="I163" s="84">
        <f t="shared" si="6"/>
        <v>0</v>
      </c>
      <c r="J163" s="7"/>
      <c r="K163" s="7"/>
      <c r="L163" s="7"/>
      <c r="M163" s="7"/>
      <c r="N163" s="7"/>
    </row>
    <row r="164" spans="1:15" x14ac:dyDescent="0.2">
      <c r="A164" s="22"/>
      <c r="B164" s="36" t="s">
        <v>63</v>
      </c>
      <c r="C164" s="30"/>
      <c r="D164" s="27" t="s">
        <v>46</v>
      </c>
      <c r="E164" s="26">
        <v>1</v>
      </c>
      <c r="F164" s="80">
        <v>1186</v>
      </c>
      <c r="G164" s="47">
        <v>44.63</v>
      </c>
      <c r="H164" s="47">
        <f t="shared" si="7"/>
        <v>12.93</v>
      </c>
      <c r="I164" s="84">
        <f t="shared" si="6"/>
        <v>15334.98</v>
      </c>
      <c r="J164" s="7"/>
      <c r="K164" s="7"/>
      <c r="L164" s="77"/>
      <c r="M164" s="7"/>
      <c r="N164" s="7"/>
    </row>
    <row r="165" spans="1:15" x14ac:dyDescent="0.2">
      <c r="A165" s="22">
        <v>30</v>
      </c>
      <c r="B165" s="95" t="s">
        <v>70</v>
      </c>
      <c r="C165" s="96"/>
      <c r="D165" s="97"/>
      <c r="E165" s="98"/>
      <c r="F165" s="99"/>
      <c r="G165" s="99"/>
      <c r="H165" s="99"/>
      <c r="I165" s="99"/>
      <c r="J165" s="7"/>
      <c r="K165" s="7"/>
      <c r="L165" s="7"/>
      <c r="M165" s="7"/>
      <c r="N165" s="7"/>
    </row>
    <row r="166" spans="1:15" ht="25.5" hidden="1" x14ac:dyDescent="0.2">
      <c r="A166" s="22"/>
      <c r="B166" s="36" t="s">
        <v>71</v>
      </c>
      <c r="C166" s="108"/>
      <c r="D166" s="108" t="s">
        <v>34</v>
      </c>
      <c r="E166" s="32">
        <v>1</v>
      </c>
      <c r="F166" s="48">
        <v>0</v>
      </c>
      <c r="G166" s="48">
        <v>1.84</v>
      </c>
      <c r="H166" s="47">
        <f t="shared" si="7"/>
        <v>0.53</v>
      </c>
      <c r="I166" s="84">
        <f t="shared" si="6"/>
        <v>0</v>
      </c>
      <c r="J166" s="104"/>
      <c r="K166" s="7"/>
      <c r="L166" s="7"/>
      <c r="M166" s="7"/>
      <c r="N166" s="7"/>
    </row>
    <row r="167" spans="1:15" hidden="1" x14ac:dyDescent="0.2">
      <c r="A167" s="22"/>
      <c r="B167" s="36" t="s">
        <v>72</v>
      </c>
      <c r="C167" s="108"/>
      <c r="D167" s="108" t="s">
        <v>34</v>
      </c>
      <c r="E167" s="32">
        <v>1</v>
      </c>
      <c r="F167" s="48">
        <v>0</v>
      </c>
      <c r="G167" s="48">
        <v>1.84</v>
      </c>
      <c r="H167" s="47">
        <f t="shared" ref="H167:H173" si="8">+ROUND(G167/$G$22,2)</f>
        <v>0.53</v>
      </c>
      <c r="I167" s="84">
        <f t="shared" ref="I167:I173" si="9">ROUND((E167*F167*H167),2)</f>
        <v>0</v>
      </c>
      <c r="J167" s="104"/>
      <c r="K167" s="7"/>
      <c r="L167" s="7"/>
      <c r="M167" s="7"/>
      <c r="N167" s="7"/>
    </row>
    <row r="168" spans="1:15" hidden="1" x14ac:dyDescent="0.2">
      <c r="A168" s="22"/>
      <c r="B168" s="36" t="s">
        <v>74</v>
      </c>
      <c r="C168" s="108"/>
      <c r="D168" s="108" t="s">
        <v>34</v>
      </c>
      <c r="E168" s="32">
        <v>1</v>
      </c>
      <c r="F168" s="48">
        <v>0</v>
      </c>
      <c r="G168" s="33">
        <v>1.84</v>
      </c>
      <c r="H168" s="47">
        <f t="shared" si="8"/>
        <v>0.53</v>
      </c>
      <c r="I168" s="84">
        <f t="shared" si="9"/>
        <v>0</v>
      </c>
      <c r="J168" s="104"/>
      <c r="K168" s="102"/>
      <c r="L168" s="7"/>
      <c r="M168" s="7"/>
      <c r="N168" s="7"/>
    </row>
    <row r="169" spans="1:15" hidden="1" x14ac:dyDescent="0.2">
      <c r="A169" s="22"/>
      <c r="B169" s="36" t="s">
        <v>77</v>
      </c>
      <c r="C169" s="108"/>
      <c r="D169" s="108" t="s">
        <v>34</v>
      </c>
      <c r="E169" s="32">
        <v>1</v>
      </c>
      <c r="F169" s="31">
        <v>0</v>
      </c>
      <c r="G169" s="48">
        <v>0</v>
      </c>
      <c r="H169" s="47">
        <f t="shared" si="8"/>
        <v>0</v>
      </c>
      <c r="I169" s="84">
        <f t="shared" si="9"/>
        <v>0</v>
      </c>
      <c r="J169" s="52"/>
      <c r="K169" s="52"/>
      <c r="L169" s="7"/>
      <c r="M169" s="7"/>
      <c r="N169" s="7"/>
    </row>
    <row r="170" spans="1:15" ht="12.75" hidden="1" customHeight="1" x14ac:dyDescent="0.2">
      <c r="A170" s="22"/>
      <c r="B170" s="36" t="s">
        <v>73</v>
      </c>
      <c r="C170" s="108"/>
      <c r="D170" s="108" t="s">
        <v>34</v>
      </c>
      <c r="E170" s="32">
        <v>1</v>
      </c>
      <c r="F170" s="48">
        <v>0</v>
      </c>
      <c r="G170" s="48">
        <v>0.64</v>
      </c>
      <c r="H170" s="47">
        <f t="shared" si="8"/>
        <v>0.19</v>
      </c>
      <c r="I170" s="84">
        <f t="shared" si="9"/>
        <v>0</v>
      </c>
      <c r="J170" s="52"/>
      <c r="K170" s="52"/>
      <c r="L170" s="7"/>
      <c r="M170" s="7"/>
      <c r="N170" s="7"/>
    </row>
    <row r="171" spans="1:15" hidden="1" x14ac:dyDescent="0.2">
      <c r="A171" s="22"/>
      <c r="B171" s="37" t="s">
        <v>75</v>
      </c>
      <c r="C171" s="78"/>
      <c r="D171" s="78" t="s">
        <v>43</v>
      </c>
      <c r="E171" s="32">
        <v>1</v>
      </c>
      <c r="F171" s="48">
        <v>0</v>
      </c>
      <c r="G171" s="48">
        <v>9.33</v>
      </c>
      <c r="H171" s="47">
        <f t="shared" si="8"/>
        <v>2.7</v>
      </c>
      <c r="I171" s="84">
        <f t="shared" si="9"/>
        <v>0</v>
      </c>
      <c r="J171" s="52"/>
      <c r="K171" s="52"/>
      <c r="L171" s="7"/>
      <c r="M171" s="7"/>
      <c r="N171" s="7"/>
    </row>
    <row r="172" spans="1:15" hidden="1" x14ac:dyDescent="0.2">
      <c r="A172" s="22"/>
      <c r="B172" s="37" t="s">
        <v>76</v>
      </c>
      <c r="C172" s="78"/>
      <c r="D172" s="78" t="s">
        <v>62</v>
      </c>
      <c r="E172" s="32">
        <v>1</v>
      </c>
      <c r="F172" s="48">
        <v>0</v>
      </c>
      <c r="G172" s="48">
        <v>73.849999999999994</v>
      </c>
      <c r="H172" s="47">
        <f t="shared" si="8"/>
        <v>21.39</v>
      </c>
      <c r="I172" s="84">
        <f t="shared" si="9"/>
        <v>0</v>
      </c>
      <c r="J172" s="52"/>
      <c r="K172" s="52"/>
      <c r="L172" s="7"/>
      <c r="M172" s="7"/>
      <c r="N172" s="7"/>
    </row>
    <row r="173" spans="1:15" ht="25.5" hidden="1" x14ac:dyDescent="0.2">
      <c r="A173" s="22">
        <v>31</v>
      </c>
      <c r="B173" s="37" t="s">
        <v>84</v>
      </c>
      <c r="C173" s="103"/>
      <c r="D173" s="78" t="s">
        <v>80</v>
      </c>
      <c r="E173" s="106">
        <v>1</v>
      </c>
      <c r="F173" s="82">
        <v>17.11</v>
      </c>
      <c r="G173" s="105">
        <v>107.61</v>
      </c>
      <c r="H173" s="47">
        <f t="shared" si="8"/>
        <v>31.17</v>
      </c>
      <c r="I173" s="84">
        <f t="shared" si="9"/>
        <v>533.32000000000005</v>
      </c>
      <c r="J173" s="6"/>
      <c r="K173" s="52"/>
      <c r="L173" s="52"/>
      <c r="M173" s="7"/>
      <c r="N173" s="7"/>
      <c r="O173" s="7"/>
    </row>
    <row r="174" spans="1:15" x14ac:dyDescent="0.2">
      <c r="A174" s="22"/>
      <c r="B174" s="144" t="s">
        <v>102</v>
      </c>
      <c r="C174" s="145"/>
      <c r="D174" s="146"/>
      <c r="E174" s="147"/>
      <c r="F174" s="148"/>
      <c r="G174" s="148"/>
      <c r="H174" s="148"/>
      <c r="I174" s="149"/>
      <c r="J174" s="83"/>
      <c r="K174" s="92"/>
      <c r="L174" s="7"/>
      <c r="M174" s="7"/>
      <c r="N174" s="7"/>
    </row>
    <row r="175" spans="1:15" x14ac:dyDescent="0.2">
      <c r="A175" s="24">
        <v>1</v>
      </c>
      <c r="B175" s="64" t="s">
        <v>101</v>
      </c>
      <c r="C175" s="30"/>
      <c r="D175" s="31" t="s">
        <v>40</v>
      </c>
      <c r="E175" s="32">
        <v>1</v>
      </c>
      <c r="F175" s="158">
        <v>1</v>
      </c>
      <c r="G175" s="31">
        <v>1</v>
      </c>
      <c r="H175" s="31">
        <v>1</v>
      </c>
      <c r="I175" s="159">
        <f>-1962.74</f>
        <v>-1962.74</v>
      </c>
      <c r="J175" s="100"/>
      <c r="K175" s="92"/>
      <c r="L175" s="7"/>
      <c r="M175" s="7"/>
      <c r="N175" s="7"/>
    </row>
    <row r="176" spans="1:15" ht="25.5" x14ac:dyDescent="0.2">
      <c r="A176" s="24">
        <v>2</v>
      </c>
      <c r="B176" s="156" t="s">
        <v>17</v>
      </c>
      <c r="C176" s="153" t="s">
        <v>18</v>
      </c>
      <c r="D176" s="31" t="s">
        <v>34</v>
      </c>
      <c r="E176" s="138">
        <v>11</v>
      </c>
      <c r="F176" s="139">
        <v>2508.4</v>
      </c>
      <c r="G176" s="137">
        <v>2.4300000000000002</v>
      </c>
      <c r="H176" s="157">
        <v>0.34</v>
      </c>
      <c r="I176" s="135">
        <f>ROUND((E176*F176*H176),2)*-0.1</f>
        <v>-938.14200000000005</v>
      </c>
      <c r="J176" s="179"/>
      <c r="K176" s="92"/>
      <c r="L176" s="93"/>
      <c r="M176" s="7"/>
      <c r="N176" s="7"/>
    </row>
    <row r="177" spans="1:14" x14ac:dyDescent="0.2">
      <c r="A177" s="24">
        <v>3</v>
      </c>
      <c r="B177" s="154" t="s">
        <v>28</v>
      </c>
      <c r="C177" s="153" t="s">
        <v>26</v>
      </c>
      <c r="D177" s="31" t="s">
        <v>34</v>
      </c>
      <c r="E177" s="138">
        <v>11</v>
      </c>
      <c r="F177" s="137">
        <v>765.21</v>
      </c>
      <c r="G177" s="137">
        <v>5.26</v>
      </c>
      <c r="H177" s="134">
        <v>0.66</v>
      </c>
      <c r="I177" s="135">
        <f>ROUND((E177*F177*H177),2)*-0.15</f>
        <v>-833.31299999999999</v>
      </c>
      <c r="J177" s="179"/>
      <c r="K177" s="92"/>
      <c r="L177" s="93"/>
      <c r="M177" s="7"/>
      <c r="N177" s="7"/>
    </row>
    <row r="178" spans="1:14" ht="13.5" customHeight="1" x14ac:dyDescent="0.2">
      <c r="A178" s="24">
        <v>4</v>
      </c>
      <c r="B178" s="140" t="s">
        <v>29</v>
      </c>
      <c r="C178" s="142" t="s">
        <v>26</v>
      </c>
      <c r="D178" s="31" t="s">
        <v>34</v>
      </c>
      <c r="E178" s="138">
        <v>11</v>
      </c>
      <c r="F178" s="137">
        <v>484.23</v>
      </c>
      <c r="G178" s="137">
        <v>4.4400000000000004</v>
      </c>
      <c r="H178" s="134">
        <v>0.54</v>
      </c>
      <c r="I178" s="135">
        <f>ROUND((E178*F178*H178),2)*-0.15</f>
        <v>-431.4495</v>
      </c>
      <c r="J178" s="179"/>
      <c r="K178" s="92"/>
      <c r="L178" s="93"/>
      <c r="M178" s="7"/>
      <c r="N178" s="7"/>
    </row>
    <row r="179" spans="1:14" x14ac:dyDescent="0.2">
      <c r="A179" s="24">
        <v>5</v>
      </c>
      <c r="B179" s="64" t="s">
        <v>30</v>
      </c>
      <c r="C179" s="30" t="s">
        <v>26</v>
      </c>
      <c r="D179" s="31" t="s">
        <v>34</v>
      </c>
      <c r="E179" s="138">
        <v>11</v>
      </c>
      <c r="F179" s="31">
        <v>49.29</v>
      </c>
      <c r="G179" s="31">
        <v>3.51</v>
      </c>
      <c r="H179" s="48">
        <v>0.43</v>
      </c>
      <c r="I179" s="135">
        <f>ROUND((E179*F179*H179),2)*-0.15</f>
        <v>-34.970999999999997</v>
      </c>
      <c r="J179" s="179"/>
      <c r="K179" s="92"/>
      <c r="L179" s="93"/>
      <c r="M179" s="7"/>
      <c r="N179" s="7"/>
    </row>
    <row r="180" spans="1:14" ht="25.5" x14ac:dyDescent="0.2">
      <c r="A180" s="24">
        <v>6</v>
      </c>
      <c r="B180" s="64" t="s">
        <v>35</v>
      </c>
      <c r="C180" s="30" t="s">
        <v>26</v>
      </c>
      <c r="D180" s="31" t="s">
        <v>34</v>
      </c>
      <c r="E180" s="138">
        <v>11</v>
      </c>
      <c r="F180" s="79">
        <v>8910.36</v>
      </c>
      <c r="G180" s="31">
        <v>7.0000000000000007E-2</v>
      </c>
      <c r="H180" s="48">
        <v>0.02</v>
      </c>
      <c r="I180" s="135">
        <f>ROUND((E180*F180*H180),2)*-0.1</f>
        <v>-196.02800000000002</v>
      </c>
      <c r="J180" s="179"/>
      <c r="K180" s="92"/>
      <c r="L180" s="93"/>
      <c r="M180" s="7"/>
      <c r="N180" s="7"/>
    </row>
    <row r="181" spans="1:14" x14ac:dyDescent="0.2">
      <c r="A181" s="24">
        <v>7</v>
      </c>
      <c r="B181" s="64" t="s">
        <v>38</v>
      </c>
      <c r="C181" s="30" t="s">
        <v>26</v>
      </c>
      <c r="D181" s="31" t="s">
        <v>34</v>
      </c>
      <c r="E181" s="32">
        <v>11</v>
      </c>
      <c r="F181" s="31">
        <v>311</v>
      </c>
      <c r="G181" s="31">
        <v>2.33</v>
      </c>
      <c r="H181" s="48">
        <v>0.32</v>
      </c>
      <c r="I181" s="135">
        <f>ROUND((E181*F181*H181),2)*-0.1</f>
        <v>-109.47200000000001</v>
      </c>
      <c r="J181" s="179"/>
      <c r="K181" s="92"/>
      <c r="L181" s="93"/>
      <c r="M181" s="7"/>
      <c r="N181" s="7"/>
    </row>
    <row r="182" spans="1:14" x14ac:dyDescent="0.2">
      <c r="A182" s="24">
        <v>8</v>
      </c>
      <c r="B182" s="64" t="s">
        <v>52</v>
      </c>
      <c r="C182" s="30" t="s">
        <v>26</v>
      </c>
      <c r="D182" s="31" t="s">
        <v>34</v>
      </c>
      <c r="E182" s="32">
        <v>9</v>
      </c>
      <c r="F182" s="48">
        <v>2841.69</v>
      </c>
      <c r="G182" s="137">
        <v>2.4300000000000002</v>
      </c>
      <c r="H182" s="48">
        <v>0.34</v>
      </c>
      <c r="I182" s="135">
        <f>ROUND((E182*F182*H182),2)*-0.1</f>
        <v>-869.55700000000002</v>
      </c>
      <c r="J182" s="179"/>
      <c r="K182" s="92"/>
      <c r="L182" s="93"/>
      <c r="M182" s="7"/>
      <c r="N182" s="7"/>
    </row>
    <row r="183" spans="1:14" ht="25.5" x14ac:dyDescent="0.2">
      <c r="A183" s="24">
        <v>9</v>
      </c>
      <c r="B183" s="103" t="s">
        <v>56</v>
      </c>
      <c r="C183" s="121" t="s">
        <v>26</v>
      </c>
      <c r="D183" s="31" t="s">
        <v>34</v>
      </c>
      <c r="E183" s="32">
        <v>9</v>
      </c>
      <c r="F183" s="31">
        <v>18220.91</v>
      </c>
      <c r="G183" s="31">
        <v>7.0000000000000007E-2</v>
      </c>
      <c r="H183" s="48">
        <v>0.02</v>
      </c>
      <c r="I183" s="135">
        <f>ROUND((E183*F183*H183),2)*-0.1</f>
        <v>-327.97600000000006</v>
      </c>
      <c r="J183" s="179"/>
      <c r="K183" s="92"/>
      <c r="L183" s="93"/>
      <c r="M183" s="7"/>
      <c r="N183" s="7"/>
    </row>
    <row r="184" spans="1:14" hidden="1" x14ac:dyDescent="0.2">
      <c r="A184" s="22"/>
      <c r="B184" s="103"/>
      <c r="C184" s="49"/>
      <c r="D184" s="31"/>
      <c r="E184" s="32"/>
      <c r="F184" s="48"/>
      <c r="G184" s="31"/>
      <c r="H184" s="48"/>
      <c r="I184" s="135"/>
      <c r="J184" s="100"/>
      <c r="K184" s="92"/>
      <c r="L184" s="93"/>
      <c r="M184" s="7"/>
      <c r="N184" s="7"/>
    </row>
    <row r="185" spans="1:14" hidden="1" x14ac:dyDescent="0.2">
      <c r="A185" s="22"/>
      <c r="B185" s="64"/>
      <c r="C185" s="49"/>
      <c r="D185" s="31"/>
      <c r="E185" s="32"/>
      <c r="F185" s="48"/>
      <c r="G185" s="31"/>
      <c r="H185" s="48"/>
      <c r="I185" s="135"/>
      <c r="J185" s="100"/>
      <c r="K185" s="92"/>
      <c r="L185" s="93"/>
      <c r="M185" s="7"/>
      <c r="N185" s="7"/>
    </row>
    <row r="186" spans="1:14" hidden="1" x14ac:dyDescent="0.2">
      <c r="A186" s="22"/>
      <c r="B186" s="103"/>
      <c r="C186" s="121"/>
      <c r="D186" s="31"/>
      <c r="E186" s="32"/>
      <c r="F186" s="31"/>
      <c r="G186" s="31"/>
      <c r="H186" s="48"/>
      <c r="I186" s="135"/>
      <c r="J186" s="100"/>
      <c r="K186" s="92"/>
      <c r="L186" s="93"/>
      <c r="M186" s="7"/>
      <c r="N186" s="7"/>
    </row>
    <row r="187" spans="1:14" hidden="1" x14ac:dyDescent="0.2">
      <c r="A187" s="22"/>
      <c r="B187" s="64"/>
      <c r="C187" s="30"/>
      <c r="D187" s="31"/>
      <c r="E187" s="32"/>
      <c r="F187" s="31"/>
      <c r="G187" s="48"/>
      <c r="H187" s="137"/>
      <c r="I187" s="135"/>
      <c r="J187" s="100"/>
      <c r="K187" s="92"/>
      <c r="L187" s="7"/>
      <c r="M187" s="7"/>
      <c r="N187" s="7"/>
    </row>
    <row r="188" spans="1:14" hidden="1" x14ac:dyDescent="0.2">
      <c r="A188" s="22"/>
      <c r="B188" s="103"/>
      <c r="C188" s="49"/>
      <c r="D188" s="31"/>
      <c r="E188" s="32"/>
      <c r="F188" s="48"/>
      <c r="G188" s="48"/>
      <c r="H188" s="31"/>
      <c r="I188" s="135"/>
      <c r="J188" s="100"/>
      <c r="K188" s="92"/>
      <c r="L188" s="7"/>
      <c r="M188" s="7"/>
      <c r="N188" s="7"/>
    </row>
    <row r="189" spans="1:14" hidden="1" x14ac:dyDescent="0.2">
      <c r="A189" s="22"/>
      <c r="B189" s="64"/>
      <c r="C189" s="49"/>
      <c r="D189" s="31"/>
      <c r="E189" s="32"/>
      <c r="F189" s="48"/>
      <c r="G189" s="48"/>
      <c r="H189" s="48"/>
      <c r="I189" s="135"/>
      <c r="J189" s="100"/>
      <c r="K189" s="92"/>
      <c r="L189" s="7"/>
      <c r="M189" s="7"/>
      <c r="N189" s="7"/>
    </row>
    <row r="190" spans="1:14" hidden="1" x14ac:dyDescent="0.2">
      <c r="A190" s="22"/>
      <c r="B190" s="64"/>
      <c r="C190" s="121"/>
      <c r="D190" s="31"/>
      <c r="E190" s="32"/>
      <c r="F190" s="48"/>
      <c r="G190" s="48"/>
      <c r="H190" s="137"/>
      <c r="I190" s="135"/>
      <c r="J190" s="100"/>
      <c r="K190" s="92"/>
      <c r="L190" s="7"/>
      <c r="M190" s="7"/>
      <c r="N190" s="7"/>
    </row>
    <row r="191" spans="1:14" hidden="1" x14ac:dyDescent="0.2">
      <c r="A191" s="22"/>
      <c r="B191" s="144"/>
      <c r="C191" s="152"/>
      <c r="D191" s="146"/>
      <c r="E191" s="150"/>
      <c r="F191" s="139"/>
      <c r="G191" s="43"/>
      <c r="H191" s="43"/>
      <c r="I191" s="85"/>
      <c r="J191" s="100"/>
      <c r="K191" s="92"/>
      <c r="L191" s="7"/>
      <c r="M191" s="7"/>
      <c r="N191" s="7"/>
    </row>
    <row r="192" spans="1:14" hidden="1" x14ac:dyDescent="0.2">
      <c r="A192" s="22"/>
      <c r="B192" s="143"/>
      <c r="C192" s="141"/>
      <c r="D192" s="137"/>
      <c r="E192" s="138"/>
      <c r="F192" s="139"/>
      <c r="G192" s="43"/>
      <c r="H192" s="43"/>
      <c r="I192" s="85"/>
      <c r="J192" s="100"/>
      <c r="K192" s="92"/>
      <c r="L192" s="7"/>
      <c r="M192" s="7"/>
      <c r="N192" s="7"/>
    </row>
    <row r="193" spans="1:14" hidden="1" x14ac:dyDescent="0.2">
      <c r="A193" s="22"/>
      <c r="B193" s="143"/>
      <c r="C193" s="141"/>
      <c r="D193" s="137"/>
      <c r="E193" s="138"/>
      <c r="F193" s="139"/>
      <c r="G193" s="43"/>
      <c r="H193" s="43"/>
      <c r="I193" s="85"/>
      <c r="J193" s="100"/>
      <c r="K193" s="92"/>
      <c r="L193" s="7"/>
      <c r="M193" s="7"/>
      <c r="N193" s="7"/>
    </row>
    <row r="194" spans="1:14" hidden="1" x14ac:dyDescent="0.2">
      <c r="A194" s="22"/>
      <c r="B194" s="151"/>
      <c r="C194" s="152"/>
      <c r="D194" s="146"/>
      <c r="E194" s="150"/>
      <c r="F194" s="139"/>
      <c r="G194" s="43"/>
      <c r="H194" s="43"/>
      <c r="I194" s="85"/>
      <c r="J194" s="100"/>
      <c r="K194" s="92"/>
      <c r="L194" s="7"/>
      <c r="M194" s="7"/>
      <c r="N194" s="7"/>
    </row>
    <row r="195" spans="1:14" hidden="1" x14ac:dyDescent="0.2">
      <c r="A195" s="22"/>
      <c r="B195" s="143"/>
      <c r="C195" s="136"/>
      <c r="D195" s="137"/>
      <c r="E195" s="130"/>
      <c r="F195" s="137"/>
      <c r="G195" s="48"/>
      <c r="H195" s="48"/>
      <c r="I195" s="85"/>
      <c r="J195" s="100"/>
      <c r="K195" s="92"/>
      <c r="L195" s="7"/>
      <c r="M195" s="7"/>
      <c r="N195" s="7"/>
    </row>
    <row r="196" spans="1:14" hidden="1" x14ac:dyDescent="0.2">
      <c r="A196" s="22"/>
      <c r="B196" s="143"/>
      <c r="C196" s="136"/>
      <c r="D196" s="137"/>
      <c r="E196" s="130"/>
      <c r="F196" s="137"/>
      <c r="G196" s="48"/>
      <c r="H196" s="48"/>
      <c r="I196" s="85"/>
      <c r="J196" s="100"/>
      <c r="K196" s="92"/>
      <c r="L196" s="7"/>
      <c r="M196" s="7"/>
      <c r="N196" s="7"/>
    </row>
    <row r="197" spans="1:14" hidden="1" x14ac:dyDescent="0.2">
      <c r="A197" s="22"/>
      <c r="B197" s="143"/>
      <c r="C197" s="136"/>
      <c r="D197" s="137"/>
      <c r="E197" s="130"/>
      <c r="F197" s="137"/>
      <c r="G197" s="48"/>
      <c r="H197" s="48"/>
      <c r="I197" s="85"/>
      <c r="J197" s="100"/>
      <c r="K197" s="92"/>
      <c r="L197" s="7"/>
      <c r="M197" s="7"/>
      <c r="N197" s="7"/>
    </row>
    <row r="198" spans="1:14" hidden="1" x14ac:dyDescent="0.2">
      <c r="A198" s="22"/>
      <c r="B198" s="140"/>
      <c r="C198" s="141"/>
      <c r="D198" s="137"/>
      <c r="E198" s="138"/>
      <c r="F198" s="139"/>
      <c r="G198" s="43"/>
      <c r="H198" s="43"/>
      <c r="I198" s="85"/>
      <c r="J198" s="100"/>
      <c r="K198" s="92"/>
      <c r="L198" s="7"/>
      <c r="M198" s="7"/>
      <c r="N198" s="7"/>
    </row>
    <row r="199" spans="1:14" hidden="1" x14ac:dyDescent="0.2">
      <c r="A199" s="22"/>
      <c r="B199" s="29"/>
      <c r="C199" s="30"/>
      <c r="D199" s="31"/>
      <c r="E199" s="32"/>
      <c r="F199" s="48"/>
      <c r="G199" s="48"/>
      <c r="H199" s="48"/>
      <c r="I199" s="85"/>
      <c r="J199" s="100"/>
      <c r="K199" s="92"/>
      <c r="L199" s="7"/>
      <c r="M199" s="7"/>
      <c r="N199" s="7"/>
    </row>
    <row r="200" spans="1:14" hidden="1" x14ac:dyDescent="0.2">
      <c r="A200" s="22"/>
      <c r="B200" s="29"/>
      <c r="C200" s="30"/>
      <c r="D200" s="31"/>
      <c r="E200" s="32"/>
      <c r="F200" s="48"/>
      <c r="G200" s="48"/>
      <c r="H200" s="48"/>
      <c r="I200" s="85"/>
      <c r="J200" s="100"/>
      <c r="K200" s="92"/>
      <c r="L200" s="7"/>
      <c r="M200" s="7"/>
      <c r="N200" s="7"/>
    </row>
    <row r="201" spans="1:14" hidden="1" x14ac:dyDescent="0.2">
      <c r="A201" s="22"/>
      <c r="B201" s="103"/>
      <c r="C201" s="35"/>
      <c r="D201" s="31"/>
      <c r="E201" s="40"/>
      <c r="F201" s="79"/>
      <c r="G201" s="43"/>
      <c r="H201" s="43"/>
      <c r="I201" s="85"/>
      <c r="J201" s="100"/>
      <c r="K201" s="92"/>
      <c r="L201" s="7"/>
      <c r="M201" s="7"/>
      <c r="N201" s="7"/>
    </row>
    <row r="202" spans="1:14" hidden="1" x14ac:dyDescent="0.2">
      <c r="A202" s="22"/>
      <c r="B202" s="29"/>
      <c r="C202" s="121"/>
      <c r="D202" s="31"/>
      <c r="E202" s="32"/>
      <c r="F202" s="48"/>
      <c r="G202" s="48"/>
      <c r="H202" s="48"/>
      <c r="I202" s="85"/>
      <c r="J202" s="100"/>
      <c r="K202" s="92"/>
      <c r="L202" s="7"/>
      <c r="M202" s="7"/>
      <c r="N202" s="7"/>
    </row>
    <row r="203" spans="1:14" hidden="1" x14ac:dyDescent="0.2">
      <c r="A203" s="22"/>
      <c r="B203" s="29"/>
      <c r="C203" s="121"/>
      <c r="D203" s="31"/>
      <c r="E203" s="32"/>
      <c r="F203" s="48"/>
      <c r="G203" s="48"/>
      <c r="H203" s="48"/>
      <c r="I203" s="85"/>
      <c r="J203" s="100"/>
      <c r="K203" s="92"/>
      <c r="L203" s="7"/>
      <c r="M203" s="7"/>
      <c r="N203" s="7"/>
    </row>
    <row r="204" spans="1:14" hidden="1" x14ac:dyDescent="0.2">
      <c r="A204" s="22"/>
      <c r="B204" s="103"/>
      <c r="C204" s="112"/>
      <c r="D204" s="31"/>
      <c r="E204" s="32"/>
      <c r="F204" s="48"/>
      <c r="G204" s="48"/>
      <c r="H204" s="48"/>
      <c r="I204" s="85"/>
      <c r="J204" s="100"/>
      <c r="K204" s="92"/>
      <c r="L204" s="7"/>
      <c r="M204" s="7"/>
      <c r="N204" s="7"/>
    </row>
    <row r="205" spans="1:14" hidden="1" x14ac:dyDescent="0.2">
      <c r="A205" s="22"/>
      <c r="B205" s="29"/>
      <c r="C205" s="30"/>
      <c r="D205" s="31"/>
      <c r="E205" s="32"/>
      <c r="F205" s="48"/>
      <c r="G205" s="48"/>
      <c r="H205" s="48"/>
      <c r="I205" s="85"/>
      <c r="J205" s="100"/>
      <c r="K205" s="92"/>
      <c r="L205" s="7"/>
      <c r="M205" s="7"/>
      <c r="N205" s="7"/>
    </row>
    <row r="206" spans="1:14" hidden="1" x14ac:dyDescent="0.2">
      <c r="A206" s="22"/>
      <c r="B206" s="29"/>
      <c r="C206" s="30"/>
      <c r="D206" s="31"/>
      <c r="E206" s="32"/>
      <c r="F206" s="48"/>
      <c r="G206" s="48"/>
      <c r="H206" s="48"/>
      <c r="I206" s="85"/>
      <c r="J206" s="100"/>
      <c r="K206" s="92"/>
      <c r="L206" s="7"/>
      <c r="M206" s="7"/>
      <c r="N206" s="7"/>
    </row>
    <row r="207" spans="1:14" hidden="1" x14ac:dyDescent="0.2">
      <c r="A207" s="22"/>
      <c r="B207" s="29"/>
      <c r="C207" s="121"/>
      <c r="D207" s="31"/>
      <c r="E207" s="32"/>
      <c r="F207" s="48"/>
      <c r="G207" s="48"/>
      <c r="H207" s="48"/>
      <c r="I207" s="85"/>
      <c r="J207" s="100"/>
      <c r="K207" s="92"/>
      <c r="L207" s="7"/>
      <c r="M207" s="7"/>
      <c r="N207" s="7"/>
    </row>
    <row r="208" spans="1:14" hidden="1" x14ac:dyDescent="0.2">
      <c r="A208" s="22"/>
      <c r="B208" s="29"/>
      <c r="C208" s="121"/>
      <c r="D208" s="31"/>
      <c r="E208" s="32"/>
      <c r="F208" s="48"/>
      <c r="G208" s="33"/>
      <c r="H208" s="33"/>
      <c r="I208" s="85"/>
      <c r="J208" s="100"/>
      <c r="K208" s="92"/>
      <c r="L208" s="7"/>
      <c r="M208" s="7"/>
      <c r="N208" s="7"/>
    </row>
    <row r="209" spans="1:15" x14ac:dyDescent="0.2">
      <c r="A209" s="22"/>
      <c r="B209" s="29"/>
      <c r="C209" s="49"/>
      <c r="D209" s="25"/>
      <c r="E209" s="26"/>
      <c r="F209" s="47"/>
      <c r="G209" s="28"/>
      <c r="H209" s="28"/>
      <c r="I209" s="84"/>
      <c r="J209" s="100"/>
      <c r="K209" s="92"/>
      <c r="L209" s="7"/>
      <c r="M209" s="7"/>
      <c r="N209" s="7"/>
    </row>
    <row r="210" spans="1:15" x14ac:dyDescent="0.2">
      <c r="A210" s="22"/>
      <c r="B210" s="29"/>
      <c r="C210" s="49"/>
      <c r="D210" s="25"/>
      <c r="E210" s="26"/>
      <c r="F210" s="47"/>
      <c r="G210" s="28"/>
      <c r="H210" s="28"/>
      <c r="I210" s="84"/>
      <c r="J210" s="100"/>
      <c r="K210" s="92"/>
      <c r="L210" s="7"/>
      <c r="M210" s="7"/>
      <c r="N210" s="7"/>
    </row>
    <row r="211" spans="1:15" x14ac:dyDescent="0.2">
      <c r="A211" s="22"/>
      <c r="B211" s="29"/>
      <c r="C211" s="49"/>
      <c r="D211" s="25"/>
      <c r="E211" s="26"/>
      <c r="F211" s="47"/>
      <c r="G211" s="28"/>
      <c r="H211" s="28"/>
      <c r="I211" s="84"/>
      <c r="J211" s="100"/>
      <c r="K211" s="92"/>
      <c r="L211" s="7"/>
      <c r="M211" s="7"/>
      <c r="N211" s="7"/>
    </row>
    <row r="212" spans="1:15" x14ac:dyDescent="0.2">
      <c r="A212" s="65"/>
      <c r="B212" s="64"/>
      <c r="C212" s="30"/>
      <c r="D212" s="31"/>
      <c r="E212" s="40"/>
      <c r="F212" s="189" t="s">
        <v>64</v>
      </c>
      <c r="G212" s="189"/>
      <c r="H212" s="131"/>
      <c r="I212" s="84">
        <f>I23+I27+I43+I47+I48+I52+I53+I58+I62+I66+I67+I71+I72+I29+I35+I36+I41+I101+I76+I77+I82+I87+I88+I92+I93+I95+I96+I97+I98+I99+I109+I114+I115+I120+I121+I125+I126+I130+I131+I135+I136+I141+I142+I147+I152+I157+I161+I162+I163+I164+I175+I176+I177+I178+I179+I180+I181+I182+I183+I184+I185+I186+I187+I188+I189+I190</f>
        <v>87729.576159999968</v>
      </c>
      <c r="J212" s="101"/>
      <c r="K212" s="52"/>
      <c r="L212" s="7"/>
      <c r="M212" s="7"/>
      <c r="N212" s="7"/>
    </row>
    <row r="213" spans="1:15" ht="16.5" customHeight="1" x14ac:dyDescent="0.2">
      <c r="A213" s="65"/>
      <c r="B213" s="64"/>
      <c r="C213" s="30"/>
      <c r="D213" s="31"/>
      <c r="E213" s="40"/>
      <c r="F213" s="189" t="s">
        <v>65</v>
      </c>
      <c r="G213" s="189"/>
      <c r="H213" s="131"/>
      <c r="I213" s="84">
        <f>ROUND((I212*0.21),2)</f>
        <v>18423.21</v>
      </c>
      <c r="J213" s="52"/>
      <c r="K213" s="52"/>
      <c r="L213" s="7"/>
      <c r="M213" s="7"/>
      <c r="N213" s="7"/>
    </row>
    <row r="214" spans="1:15" ht="19.5" customHeight="1" x14ac:dyDescent="0.2">
      <c r="A214" s="65"/>
      <c r="B214" s="64"/>
      <c r="C214" s="30"/>
      <c r="D214" s="31"/>
      <c r="E214" s="40"/>
      <c r="F214" s="190" t="s">
        <v>66</v>
      </c>
      <c r="G214" s="190"/>
      <c r="H214" s="132"/>
      <c r="I214" s="84">
        <f>I212+I213</f>
        <v>106152.78615999996</v>
      </c>
      <c r="J214" s="52"/>
      <c r="K214" s="52"/>
      <c r="L214" s="7"/>
      <c r="M214" s="7"/>
      <c r="N214" s="7"/>
    </row>
    <row r="215" spans="1:15" ht="15.75" customHeight="1" x14ac:dyDescent="0.2">
      <c r="A215" s="65"/>
      <c r="B215" s="64"/>
      <c r="C215" s="30"/>
      <c r="D215" s="31"/>
      <c r="E215" s="40"/>
      <c r="F215" s="107"/>
      <c r="G215" s="107"/>
      <c r="H215" s="132"/>
      <c r="I215" s="84"/>
      <c r="J215" s="52"/>
      <c r="K215" s="52"/>
      <c r="L215" s="7"/>
      <c r="M215" s="7"/>
      <c r="N215" s="7"/>
    </row>
    <row r="216" spans="1:15" ht="142.5" hidden="1" customHeight="1" x14ac:dyDescent="0.2">
      <c r="A216" s="65"/>
      <c r="B216" s="64" t="s">
        <v>81</v>
      </c>
      <c r="C216" s="67"/>
      <c r="D216" s="34"/>
      <c r="E216" s="34"/>
      <c r="F216" s="190"/>
      <c r="G216" s="190"/>
      <c r="H216" s="132"/>
      <c r="I216" s="84"/>
      <c r="J216" s="52"/>
      <c r="K216" s="52"/>
      <c r="L216" s="7"/>
      <c r="M216" s="7"/>
      <c r="N216" s="7"/>
    </row>
    <row r="217" spans="1:15" ht="37.5" hidden="1" customHeight="1" x14ac:dyDescent="0.2">
      <c r="A217" s="68"/>
      <c r="B217" s="63"/>
      <c r="C217" s="45"/>
      <c r="D217" s="45"/>
      <c r="E217" s="45"/>
      <c r="F217" s="45"/>
      <c r="G217" s="63"/>
      <c r="H217" s="63"/>
      <c r="I217" s="62"/>
      <c r="J217" s="52"/>
      <c r="K217" s="52"/>
      <c r="L217" s="7"/>
      <c r="M217" s="7"/>
      <c r="N217" s="7"/>
    </row>
    <row r="218" spans="1:15" x14ac:dyDescent="0.2">
      <c r="A218" s="45"/>
      <c r="B218" s="45"/>
      <c r="C218" s="45"/>
      <c r="D218" s="45" t="s">
        <v>67</v>
      </c>
      <c r="E218" s="45"/>
      <c r="F218" s="45"/>
      <c r="G218" s="45"/>
      <c r="H218" s="45"/>
      <c r="I218" s="62"/>
      <c r="J218" s="52"/>
      <c r="K218" s="52"/>
      <c r="L218" s="7"/>
      <c r="M218" s="7"/>
      <c r="N218" s="7"/>
      <c r="O218" s="45"/>
    </row>
    <row r="219" spans="1:15" x14ac:dyDescent="0.2">
      <c r="I219" s="66"/>
      <c r="J219" s="52"/>
      <c r="K219" s="52"/>
      <c r="L219" s="7"/>
      <c r="M219" s="7"/>
      <c r="N219" s="7"/>
      <c r="O219" s="70"/>
    </row>
    <row r="220" spans="1:15" x14ac:dyDescent="0.2">
      <c r="I220" s="66"/>
      <c r="J220" s="52"/>
      <c r="K220" s="52"/>
      <c r="L220" s="7"/>
      <c r="M220" s="7"/>
      <c r="N220" s="7"/>
      <c r="O220" s="70"/>
    </row>
    <row r="221" spans="1:15" ht="15" x14ac:dyDescent="0.25">
      <c r="A221" s="71"/>
      <c r="B221" s="122" t="s">
        <v>68</v>
      </c>
      <c r="C221" s="71" t="s">
        <v>89</v>
      </c>
      <c r="D221" s="123"/>
      <c r="E221" s="71"/>
      <c r="F221" s="71"/>
      <c r="G221" s="71"/>
      <c r="H221" s="71"/>
      <c r="I221" s="71"/>
      <c r="J221" s="52"/>
      <c r="K221" s="52"/>
      <c r="L221" s="7"/>
      <c r="M221" s="7"/>
      <c r="N221" s="7"/>
      <c r="O221" s="70"/>
    </row>
    <row r="222" spans="1:15" ht="15" x14ac:dyDescent="0.25">
      <c r="A222" s="71"/>
      <c r="B222" s="122"/>
      <c r="C222" s="71" t="s">
        <v>90</v>
      </c>
      <c r="D222" s="123"/>
      <c r="E222" s="71"/>
      <c r="F222" s="71"/>
      <c r="G222" s="71"/>
      <c r="H222" s="71"/>
      <c r="I222" s="71"/>
      <c r="J222" s="52"/>
      <c r="K222" s="52"/>
      <c r="L222" s="7"/>
      <c r="M222" s="7"/>
      <c r="N222" s="7"/>
      <c r="O222" s="70"/>
    </row>
    <row r="223" spans="1:15" ht="15" x14ac:dyDescent="0.25">
      <c r="A223" s="71"/>
      <c r="B223" s="71"/>
      <c r="C223" s="71"/>
      <c r="D223" s="123"/>
      <c r="E223" s="71"/>
      <c r="F223" s="71"/>
      <c r="G223" s="71"/>
      <c r="H223" s="71"/>
      <c r="I223" s="71"/>
      <c r="J223" s="52"/>
      <c r="K223" s="52"/>
      <c r="L223" s="7"/>
      <c r="M223" s="7"/>
      <c r="N223" s="7"/>
      <c r="O223" s="70"/>
    </row>
    <row r="224" spans="1:15" ht="15" x14ac:dyDescent="0.25">
      <c r="A224" s="71"/>
      <c r="B224" s="71"/>
      <c r="C224" s="71"/>
      <c r="D224" s="123"/>
      <c r="E224" s="71"/>
      <c r="F224" s="71"/>
      <c r="G224" s="71"/>
      <c r="H224" s="71"/>
      <c r="I224" s="71"/>
      <c r="J224" s="52"/>
      <c r="K224" s="52"/>
      <c r="L224" s="7"/>
      <c r="M224" s="7"/>
      <c r="N224" s="7"/>
      <c r="O224" s="69"/>
    </row>
    <row r="225" spans="1:15" ht="15" x14ac:dyDescent="0.25">
      <c r="A225" s="71"/>
      <c r="B225" s="71" t="s">
        <v>69</v>
      </c>
      <c r="C225" s="71" t="s">
        <v>114</v>
      </c>
      <c r="D225" s="71"/>
      <c r="E225" s="71"/>
      <c r="F225" s="71"/>
      <c r="G225" s="71"/>
      <c r="H225" s="71"/>
      <c r="I225" s="71"/>
      <c r="J225" s="52"/>
      <c r="K225" s="52"/>
      <c r="L225" s="7"/>
      <c r="M225" s="7"/>
      <c r="N225" s="7"/>
      <c r="O225" s="45"/>
    </row>
    <row r="226" spans="1:15" ht="15" x14ac:dyDescent="0.25">
      <c r="A226" s="71"/>
      <c r="B226" s="71"/>
      <c r="C226" s="71" t="s">
        <v>115</v>
      </c>
      <c r="D226" s="71"/>
      <c r="E226" s="71"/>
      <c r="F226" s="71"/>
      <c r="G226" s="71"/>
      <c r="H226" s="71"/>
      <c r="I226" s="71"/>
      <c r="J226" s="45"/>
      <c r="K226" s="45"/>
      <c r="M226" s="72"/>
    </row>
    <row r="227" spans="1:15" ht="15" x14ac:dyDescent="0.25">
      <c r="A227" s="71"/>
      <c r="B227" s="71"/>
      <c r="C227" s="71" t="s">
        <v>116</v>
      </c>
      <c r="D227" s="71"/>
      <c r="E227" s="71"/>
      <c r="F227" s="71"/>
      <c r="G227" s="71"/>
      <c r="H227" s="71"/>
      <c r="I227" s="71"/>
      <c r="J227" s="45"/>
      <c r="K227" s="45"/>
    </row>
    <row r="228" spans="1:15" ht="15" x14ac:dyDescent="0.25">
      <c r="A228" s="71"/>
      <c r="B228" s="71"/>
      <c r="C228" s="71"/>
      <c r="D228" s="71"/>
      <c r="E228" s="71"/>
      <c r="F228" s="71"/>
      <c r="G228" s="71"/>
      <c r="H228" s="71"/>
      <c r="I228" s="71"/>
      <c r="J228" s="45"/>
      <c r="K228" s="45"/>
    </row>
    <row r="229" spans="1:15" ht="15" x14ac:dyDescent="0.25">
      <c r="A229" s="71"/>
      <c r="B229" s="73"/>
      <c r="C229" s="73"/>
      <c r="D229" s="73"/>
      <c r="E229" s="73"/>
      <c r="F229" s="73"/>
      <c r="G229" s="73"/>
      <c r="H229" s="71"/>
      <c r="I229" s="71"/>
      <c r="J229" s="45"/>
      <c r="K229" s="45"/>
    </row>
    <row r="230" spans="1:15" ht="15" x14ac:dyDescent="0.25">
      <c r="A230" s="71"/>
      <c r="B230" s="75" t="s">
        <v>117</v>
      </c>
      <c r="C230" s="183" t="s">
        <v>20</v>
      </c>
      <c r="D230" s="183"/>
      <c r="E230" s="183"/>
      <c r="F230" s="73"/>
      <c r="G230" s="73"/>
      <c r="H230" s="73"/>
      <c r="I230" s="71"/>
      <c r="J230" s="74"/>
      <c r="K230" s="45"/>
    </row>
    <row r="231" spans="1:15" ht="15" x14ac:dyDescent="0.25">
      <c r="A231" s="71"/>
      <c r="B231" s="73"/>
      <c r="C231" s="73"/>
      <c r="D231" s="73"/>
      <c r="E231" s="73"/>
      <c r="F231" s="73"/>
      <c r="G231" s="73"/>
      <c r="H231" s="73"/>
      <c r="I231" s="71"/>
      <c r="J231" s="74"/>
      <c r="K231" s="45"/>
    </row>
    <row r="232" spans="1:15" ht="15" x14ac:dyDescent="0.25">
      <c r="A232" s="71"/>
      <c r="B232" s="73"/>
      <c r="C232" s="73"/>
      <c r="D232" s="73"/>
      <c r="E232" s="73"/>
      <c r="F232" s="73"/>
      <c r="G232" s="73"/>
      <c r="H232" s="73"/>
      <c r="I232" s="71"/>
      <c r="J232" s="74"/>
      <c r="K232" s="45"/>
    </row>
    <row r="233" spans="1:15" ht="15" x14ac:dyDescent="0.25">
      <c r="A233" s="71"/>
      <c r="B233" s="73"/>
      <c r="C233" s="183" t="s">
        <v>21</v>
      </c>
      <c r="D233" s="183"/>
      <c r="E233" s="183"/>
      <c r="F233" s="73"/>
      <c r="G233" s="73"/>
      <c r="H233" s="73"/>
      <c r="I233" s="71"/>
      <c r="J233" s="45"/>
      <c r="K233" s="45"/>
    </row>
    <row r="234" spans="1:15" ht="15" x14ac:dyDescent="0.25">
      <c r="A234" s="71"/>
      <c r="B234" s="73"/>
      <c r="C234" s="73"/>
      <c r="D234" s="73"/>
      <c r="E234" s="73"/>
      <c r="F234" s="73"/>
      <c r="G234" s="73"/>
      <c r="H234" s="73"/>
      <c r="I234" s="71"/>
      <c r="J234" s="45"/>
      <c r="K234" s="45"/>
    </row>
    <row r="235" spans="1:15" ht="15" x14ac:dyDescent="0.25">
      <c r="A235" s="71"/>
      <c r="B235" s="73"/>
      <c r="C235" s="73"/>
      <c r="D235" s="73"/>
      <c r="E235" s="73"/>
      <c r="F235" s="73"/>
      <c r="G235" s="73"/>
      <c r="H235" s="73"/>
      <c r="I235" s="71"/>
      <c r="J235" s="45"/>
    </row>
    <row r="236" spans="1:15" ht="15" x14ac:dyDescent="0.25">
      <c r="A236" s="71"/>
      <c r="B236" s="73"/>
      <c r="C236" s="183" t="s">
        <v>22</v>
      </c>
      <c r="D236" s="183"/>
      <c r="E236" s="183"/>
      <c r="F236" s="73"/>
      <c r="G236" s="73"/>
      <c r="H236" s="73"/>
      <c r="I236" s="71"/>
      <c r="J236" s="45"/>
    </row>
    <row r="237" spans="1:15" ht="15" x14ac:dyDescent="0.25">
      <c r="A237" s="71"/>
      <c r="B237" s="73"/>
      <c r="C237" s="73"/>
      <c r="D237" s="73"/>
      <c r="E237" s="73"/>
      <c r="F237" s="73"/>
      <c r="G237" s="73"/>
      <c r="H237" s="73"/>
      <c r="I237" s="71"/>
      <c r="J237" s="45"/>
    </row>
    <row r="238" spans="1:15" ht="15" x14ac:dyDescent="0.25">
      <c r="A238" s="71"/>
      <c r="B238" s="73"/>
      <c r="C238" s="73"/>
      <c r="D238" s="73"/>
      <c r="E238" s="73"/>
      <c r="F238" s="73"/>
      <c r="G238" s="73"/>
      <c r="H238" s="73"/>
      <c r="I238" s="71"/>
      <c r="J238" s="45"/>
    </row>
    <row r="239" spans="1:15" ht="15" x14ac:dyDescent="0.25">
      <c r="A239" s="71"/>
      <c r="B239" s="71"/>
      <c r="C239" s="71"/>
      <c r="D239" s="71"/>
      <c r="E239" s="71"/>
      <c r="F239" s="71"/>
      <c r="G239" s="71"/>
      <c r="H239" s="71"/>
      <c r="I239" s="71"/>
    </row>
    <row r="240" spans="1:15" ht="15" x14ac:dyDescent="0.25">
      <c r="A240" s="71"/>
      <c r="B240" s="71"/>
      <c r="C240" s="71"/>
      <c r="D240" s="71"/>
      <c r="E240" s="71"/>
      <c r="F240" s="71"/>
      <c r="G240" s="71"/>
      <c r="H240" s="71"/>
      <c r="I240" s="71"/>
    </row>
    <row r="241" spans="1:9" ht="15" x14ac:dyDescent="0.25">
      <c r="A241" s="71"/>
      <c r="B241" s="71"/>
      <c r="C241" s="71"/>
      <c r="D241" s="71"/>
      <c r="E241" s="71"/>
      <c r="F241" s="71"/>
      <c r="G241" s="71"/>
      <c r="H241" s="71"/>
      <c r="I241" s="71"/>
    </row>
    <row r="242" spans="1:9" ht="15" x14ac:dyDescent="0.25">
      <c r="A242" s="71"/>
      <c r="B242" s="71"/>
      <c r="C242" s="71"/>
      <c r="D242" s="71"/>
      <c r="E242" s="71"/>
      <c r="F242" s="71"/>
      <c r="G242" s="71"/>
      <c r="H242" s="71"/>
      <c r="I242" s="71"/>
    </row>
    <row r="243" spans="1:9" ht="15" x14ac:dyDescent="0.25">
      <c r="A243" s="71"/>
      <c r="B243" s="71"/>
      <c r="C243" s="71"/>
      <c r="D243" s="71"/>
      <c r="E243" s="71"/>
      <c r="F243" s="71"/>
      <c r="G243" s="71"/>
      <c r="H243" s="71"/>
      <c r="I243" s="71"/>
    </row>
    <row r="244" spans="1:9" ht="15" x14ac:dyDescent="0.25">
      <c r="A244" s="71"/>
      <c r="B244" s="71"/>
      <c r="C244" s="71"/>
      <c r="D244" s="71"/>
      <c r="E244" s="71"/>
      <c r="F244" s="71"/>
      <c r="G244" s="71"/>
      <c r="H244" s="71"/>
      <c r="I244" s="71"/>
    </row>
  </sheetData>
  <mergeCells count="14">
    <mergeCell ref="C233:E233"/>
    <mergeCell ref="C236:E236"/>
    <mergeCell ref="A18:A20"/>
    <mergeCell ref="F18:I18"/>
    <mergeCell ref="F19:I19"/>
    <mergeCell ref="F212:G212"/>
    <mergeCell ref="F213:G213"/>
    <mergeCell ref="F216:G216"/>
    <mergeCell ref="F214:G214"/>
    <mergeCell ref="B14:G14"/>
    <mergeCell ref="B16:I16"/>
    <mergeCell ref="F17:I17"/>
    <mergeCell ref="C230:E230"/>
    <mergeCell ref="A15:I15"/>
  </mergeCells>
  <phoneticPr fontId="21" type="noConversion"/>
  <pageMargins left="0.31496062992125984" right="0.75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K17" sqref="K17"/>
    </sheetView>
  </sheetViews>
  <sheetFormatPr defaultRowHeight="15" x14ac:dyDescent="0.25"/>
  <cols>
    <col min="1" max="1" width="24.5703125" style="86" customWidth="1"/>
    <col min="2" max="16384" width="9.140625" style="86"/>
  </cols>
  <sheetData>
    <row r="1" spans="1:8" x14ac:dyDescent="0.25">
      <c r="A1" s="87"/>
      <c r="B1" s="88"/>
      <c r="C1" s="88"/>
      <c r="D1" s="88"/>
      <c r="E1" s="88"/>
      <c r="F1" s="88"/>
      <c r="G1" s="88"/>
      <c r="H1" s="88"/>
    </row>
    <row r="2" spans="1:8" x14ac:dyDescent="0.25">
      <c r="A2" s="87"/>
      <c r="B2" s="88"/>
      <c r="C2" s="88"/>
      <c r="D2" s="88"/>
      <c r="E2" s="88"/>
      <c r="F2" s="88"/>
      <c r="G2" s="88"/>
      <c r="H2" s="88"/>
    </row>
    <row r="3" spans="1:8" x14ac:dyDescent="0.25">
      <c r="A3" s="88"/>
      <c r="B3" s="88"/>
      <c r="C3" s="88"/>
      <c r="D3" s="88"/>
      <c r="E3" s="88"/>
      <c r="F3" s="88"/>
      <c r="G3" s="88"/>
      <c r="H3" s="88"/>
    </row>
    <row r="4" spans="1:8" x14ac:dyDescent="0.25">
      <c r="A4" s="88"/>
      <c r="B4" s="88"/>
      <c r="C4" s="88"/>
      <c r="D4" s="88"/>
      <c r="E4" s="88"/>
      <c r="F4" s="88"/>
      <c r="G4" s="88"/>
      <c r="H4" s="88"/>
    </row>
    <row r="5" spans="1:8" x14ac:dyDescent="0.25">
      <c r="A5" s="88"/>
      <c r="B5" s="88"/>
      <c r="C5" s="89"/>
      <c r="D5" s="88"/>
      <c r="E5" s="88"/>
      <c r="F5" s="88"/>
      <c r="G5" s="88"/>
      <c r="H5" s="88"/>
    </row>
    <row r="6" spans="1:8" x14ac:dyDescent="0.25">
      <c r="A6" s="88"/>
      <c r="B6" s="88"/>
      <c r="C6" s="88"/>
      <c r="D6" s="88"/>
      <c r="E6" s="88"/>
      <c r="F6" s="88"/>
      <c r="G6" s="88"/>
      <c r="H6" s="88"/>
    </row>
    <row r="7" spans="1:8" x14ac:dyDescent="0.25">
      <c r="A7" s="88"/>
      <c r="B7" s="88"/>
      <c r="C7" s="88"/>
      <c r="D7" s="88"/>
      <c r="E7" s="88"/>
      <c r="F7" s="88"/>
      <c r="G7" s="88"/>
      <c r="H7" s="88"/>
    </row>
    <row r="8" spans="1:8" x14ac:dyDescent="0.25">
      <c r="A8" s="88"/>
      <c r="B8" s="88"/>
      <c r="C8" s="88"/>
      <c r="D8" s="88"/>
      <c r="E8" s="88"/>
      <c r="F8" s="88"/>
      <c r="G8" s="88"/>
      <c r="H8" s="88"/>
    </row>
    <row r="9" spans="1:8" x14ac:dyDescent="0.25">
      <c r="A9" s="88"/>
      <c r="B9" s="88"/>
      <c r="C9" s="89"/>
      <c r="D9" s="191"/>
      <c r="E9" s="191"/>
      <c r="F9" s="88"/>
      <c r="G9" s="88"/>
      <c r="H9" s="88"/>
    </row>
    <row r="10" spans="1:8" x14ac:dyDescent="0.25">
      <c r="A10" s="88"/>
      <c r="B10" s="88"/>
      <c r="C10" s="89"/>
      <c r="D10" s="191"/>
      <c r="E10" s="191"/>
      <c r="F10" s="88"/>
      <c r="G10" s="88"/>
      <c r="H10" s="88"/>
    </row>
    <row r="11" spans="1:8" x14ac:dyDescent="0.25">
      <c r="A11" s="88"/>
      <c r="B11" s="87"/>
      <c r="C11" s="90"/>
      <c r="D11" s="88"/>
      <c r="E11" s="88"/>
      <c r="F11" s="88"/>
      <c r="G11" s="88"/>
      <c r="H11" s="88"/>
    </row>
    <row r="12" spans="1:8" x14ac:dyDescent="0.25">
      <c r="A12" s="88"/>
      <c r="B12" s="88"/>
      <c r="C12" s="88"/>
      <c r="D12" s="88"/>
      <c r="E12" s="88"/>
      <c r="F12" s="88"/>
      <c r="G12" s="88"/>
      <c r="H12" s="88"/>
    </row>
    <row r="13" spans="1:8" x14ac:dyDescent="0.25">
      <c r="A13" s="90"/>
      <c r="B13" s="90"/>
      <c r="C13" s="91"/>
      <c r="D13" s="88"/>
      <c r="E13" s="88"/>
      <c r="F13" s="88"/>
      <c r="G13" s="88"/>
      <c r="H13" s="88"/>
    </row>
    <row r="14" spans="1:8" x14ac:dyDescent="0.25">
      <c r="A14" s="88"/>
      <c r="B14" s="88"/>
      <c r="C14" s="88"/>
      <c r="D14" s="88"/>
      <c r="E14" s="88"/>
      <c r="F14" s="88"/>
      <c r="G14" s="88"/>
      <c r="H14" s="88"/>
    </row>
    <row r="15" spans="1:8" x14ac:dyDescent="0.25">
      <c r="A15" s="88"/>
      <c r="B15" s="88"/>
      <c r="C15" s="88"/>
      <c r="D15" s="88"/>
      <c r="E15" s="88"/>
      <c r="F15" s="88"/>
      <c r="G15" s="88"/>
      <c r="H15" s="88"/>
    </row>
    <row r="16" spans="1:8" x14ac:dyDescent="0.25">
      <c r="A16" s="88"/>
      <c r="B16" s="88"/>
      <c r="C16" s="88"/>
      <c r="D16" s="88"/>
      <c r="E16" s="88"/>
      <c r="F16" s="88"/>
      <c r="G16" s="88"/>
      <c r="H16" s="88"/>
    </row>
    <row r="17" spans="1:8" x14ac:dyDescent="0.25">
      <c r="A17" s="88"/>
      <c r="B17" s="88"/>
      <c r="C17" s="88"/>
      <c r="D17" s="88"/>
      <c r="E17" s="88"/>
      <c r="F17" s="88"/>
      <c r="G17" s="88"/>
      <c r="H17" s="88"/>
    </row>
  </sheetData>
  <mergeCells count="2">
    <mergeCell ref="D9:E9"/>
    <mergeCell ref="D10:E10"/>
  </mergeCells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Rasa Ražanskienė</cp:lastModifiedBy>
  <cp:lastPrinted>2016-04-18T07:18:53Z</cp:lastPrinted>
  <dcterms:created xsi:type="dcterms:W3CDTF">2013-05-22T12:58:54Z</dcterms:created>
  <dcterms:modified xsi:type="dcterms:W3CDTF">2016-07-01T06:44:36Z</dcterms:modified>
</cp:coreProperties>
</file>