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450" windowHeight="9315" tabRatio="765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D22" i="6" l="1"/>
  <c r="G30" i="3"/>
  <c r="G32" i="3"/>
  <c r="G15" i="3"/>
  <c r="G31" i="2"/>
  <c r="G33" i="2" s="1"/>
  <c r="G32" i="2" s="1"/>
  <c r="G15" i="2"/>
  <c r="G15" i="1"/>
  <c r="G17" i="1"/>
  <c r="G31" i="1"/>
  <c r="G33" i="1" s="1"/>
  <c r="G32" i="1" s="1"/>
  <c r="G30" i="9"/>
  <c r="G15" i="5"/>
  <c r="G22" i="8"/>
  <c r="G15" i="8"/>
  <c r="G30" i="6"/>
  <c r="G32" i="6"/>
  <c r="G31" i="6" s="1"/>
  <c r="G30" i="4"/>
  <c r="G31" i="9"/>
  <c r="G16" i="5"/>
  <c r="G26" i="5"/>
  <c r="G27" i="5"/>
  <c r="G30" i="7"/>
  <c r="G32" i="7" s="1"/>
  <c r="G31" i="7" s="1"/>
  <c r="G25" i="8"/>
  <c r="G27" i="8"/>
  <c r="G26" i="8" s="1"/>
  <c r="G28" i="5"/>
  <c r="G17" i="6"/>
  <c r="G32" i="9"/>
  <c r="D18" i="1"/>
  <c r="G15" i="10"/>
  <c r="G16" i="10"/>
  <c r="G17" i="10"/>
  <c r="G23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7" i="3"/>
  <c r="G16" i="3"/>
  <c r="G31" i="3"/>
  <c r="G16" i="2"/>
  <c r="G16" i="1"/>
  <c r="D20" i="3"/>
  <c r="D22" i="4"/>
  <c r="G22" i="4" s="1"/>
  <c r="G32" i="4"/>
  <c r="G31" i="4" s="1"/>
  <c r="D18" i="7"/>
  <c r="D21" i="7"/>
  <c r="D18" i="5"/>
  <c r="D18" i="8"/>
  <c r="D19" i="8"/>
  <c r="D21" i="8"/>
  <c r="D19" i="6"/>
  <c r="G17" i="2"/>
  <c r="D21" i="2"/>
  <c r="G24" i="10"/>
  <c r="G25" i="10" s="1"/>
</calcChain>
</file>

<file path=xl/comments1.xml><?xml version="1.0" encoding="utf-8"?>
<comments xmlns="http://schemas.openxmlformats.org/spreadsheetml/2006/main">
  <authors>
    <author>Admin</author>
    <author>User1</author>
  </authors>
  <commentList>
    <comment ref="D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29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  <comment ref="G33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  <comment ref="G34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</commentList>
</comments>
</file>

<file path=xl/comments5.xml><?xml version="1.0" encoding="utf-8"?>
<comments xmlns="http://schemas.openxmlformats.org/spreadsheetml/2006/main">
  <authors>
    <author>User1</author>
  </authors>
  <commentList>
    <comment ref="G32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6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23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<sst xmlns="http://schemas.openxmlformats.org/spreadsheetml/2006/main" count="567" uniqueCount="123">
  <si>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</si>
  <si>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</si>
  <si>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</si>
  <si>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</si>
  <si>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</si>
  <si>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</si>
  <si>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</si>
  <si>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</si>
  <si>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</si>
  <si>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</si>
  <si>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</si>
  <si>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</si>
  <si>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</si>
  <si>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</si>
  <si>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</si>
  <si>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</si>
  <si>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</si>
  <si>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</si>
  <si>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</si>
  <si>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</si>
  <si>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</si>
  <si>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</si>
  <si>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</si>
  <si>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</si>
  <si>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</si>
  <si>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</si>
  <si>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</si>
  <si>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</si>
  <si>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</si>
  <si>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</si>
  <si>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 xml:space="preserve">                                                Priėmė:
                                                Miesto ūkio ir transporto departamento 
                                                Miesto tvarkymo skyriaus 
                                                Komunalinio ūkio poskyrio
                                                vyriausiasis specialistas
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</si>
  <si>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</si>
  <si>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</si>
  <si>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</si>
  <si>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</si>
  <si>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</si>
  <si>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</si>
  <si>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</si>
  <si>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</si>
  <si>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</si>
  <si>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</si>
  <si>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</si>
  <si>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</si>
  <si>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</si>
  <si>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</si>
  <si>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</si>
  <si>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</si>
  <si>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</si>
  <si>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</si>
  <si>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</si>
  <si>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</si>
  <si>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</si>
  <si>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</si>
  <si>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Lokalinė sąmata 2012.05.31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</si>
  <si>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</si>
  <si>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</si>
  <si>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</si>
  <si>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</si>
  <si>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</si>
  <si>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</si>
  <si>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r>
      <t xml:space="preserve">Pateikiamas </t>
    </r>
    <r>
      <rPr>
        <sz val="10.5"/>
        <color indexed="8"/>
        <rFont val="Calibri"/>
        <family val="2"/>
        <charset val="186"/>
      </rPr>
      <t>kiekvieną</t>
    </r>
    <r>
      <rPr>
        <sz val="11"/>
        <color indexed="8"/>
        <rFont val="Calibri"/>
        <family val="2"/>
        <charset val="186"/>
      </rPr>
      <t xml:space="preserve"> mėnesį su sąskaitom už </t>
    </r>
    <r>
      <rPr>
        <sz val="10"/>
        <color indexed="8"/>
        <rFont val="Calibri"/>
        <family val="2"/>
        <charset val="186"/>
      </rPr>
      <t xml:space="preserve">padarytus darbus </t>
    </r>
    <r>
      <rPr>
        <b/>
        <sz val="11"/>
        <color indexed="8"/>
        <rFont val="Calibri"/>
        <family val="2"/>
        <charset val="186"/>
      </rPr>
      <t>Vilniaus miesto viešojo kanalizuoto tualeto Maironio g.14A
priežiūra</t>
    </r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</si>
  <si>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</si>
  <si>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</si>
  <si>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</si>
  <si>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</si>
  <si>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</si>
  <si>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</si>
  <si>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</si>
  <si>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</si>
  <si>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</si>
  <si>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</si>
  <si>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</si>
  <si>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</si>
  <si>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</si>
  <si>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t>vnt.</t>
  </si>
  <si>
    <t>Pisuaro vandens nuleidimo mechanizmo (ventilio) pakeitimas</t>
  </si>
  <si>
    <t>PVM sąskaita faktūra Nr. BSS 010702</t>
  </si>
  <si>
    <t>Rankų džiovintuvo sumontavimas</t>
  </si>
  <si>
    <t>Klozeto dangčio pakeitimas</t>
  </si>
  <si>
    <t>Klozeto vandens bakelio pakeitimas</t>
  </si>
  <si>
    <t>Klozeto vandens nuleidimo mechanizmo pakeitimas</t>
  </si>
  <si>
    <t>Perdegusios kaitrinės lemputės keitimas</t>
  </si>
  <si>
    <t>Paslaugos teikiamos pagal užsakymą Nr.3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</si>
  <si>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</si>
  <si>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</si>
  <si>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</si>
  <si>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</si>
  <si>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Paslaugos teikiamos pagal užsakymą Nr.2</t>
  </si>
  <si>
    <t>Praustuvo pakeitimas</t>
  </si>
  <si>
    <t>Įstatomų durų spynos pakeitimas</t>
  </si>
  <si>
    <t>Monolitinių laiptų keitimas</t>
  </si>
  <si>
    <t>Paslaugos teikiamos pagal užsakymą Nr.</t>
  </si>
  <si>
    <t>0,38 m³</t>
  </si>
  <si>
    <t>Paslaugos teikiamos pagal užsakymą Nr.4</t>
  </si>
  <si>
    <t>Indrė Gečiauskienė</t>
  </si>
  <si>
    <t>Vienos dienos paslaugų teikimo įkainis EUR</t>
  </si>
  <si>
    <t>Paslaugų teikimo kaina EUR</t>
  </si>
  <si>
    <t>AKTAS  Nr.  02/01</t>
  </si>
  <si>
    <t>Už 2015 m. vasario mėn.</t>
  </si>
  <si>
    <r>
      <t xml:space="preserve">nuo </t>
    </r>
    <r>
      <rPr>
        <b/>
        <sz val="10"/>
        <rFont val="Times New Roman"/>
        <family val="1"/>
        <charset val="186"/>
      </rPr>
      <t>2015 02 01</t>
    </r>
  </si>
  <si>
    <r>
      <t xml:space="preserve">iki   </t>
    </r>
    <r>
      <rPr>
        <b/>
        <sz val="10"/>
        <rFont val="Times New Roman"/>
        <family val="1"/>
        <charset val="186"/>
      </rPr>
      <t>2015 02 28</t>
    </r>
  </si>
  <si>
    <t>2015 02 01 - 02 28</t>
  </si>
  <si>
    <t>AKTAS  Nr.  02/02</t>
  </si>
  <si>
    <t>Už 2015 vasario mėn.</t>
  </si>
  <si>
    <t>2015 02 01-28</t>
  </si>
  <si>
    <t>AKTAS  Nr. 02/03</t>
  </si>
  <si>
    <t>Už 2015 m. vasario  mėn.</t>
  </si>
  <si>
    <t>AKTAS  Nr.02/04</t>
  </si>
  <si>
    <t>AKTAS  Nr.  02/05</t>
  </si>
  <si>
    <t>AKTAS  Nr.  02/06</t>
  </si>
  <si>
    <t>AKTAS  Nr. 02/07</t>
  </si>
  <si>
    <t>AKTAS  Nr.  02/08</t>
  </si>
  <si>
    <t>AKTAS  Nr.02/09</t>
  </si>
  <si>
    <t>AKTAS  Nr. 02/10</t>
  </si>
  <si>
    <t>Paslaugos teikiamos pagal užsakymą Nr.5</t>
  </si>
  <si>
    <t>Sienų plytelių keitimas</t>
  </si>
  <si>
    <t>1,8m²</t>
  </si>
  <si>
    <t>Monolitinių laiptų remontas</t>
  </si>
  <si>
    <t xml:space="preserve">0,3 m³ </t>
  </si>
  <si>
    <t>0,5 m²</t>
  </si>
  <si>
    <t>PVM sąskaita faktūra  I15014497</t>
  </si>
  <si>
    <t>PVM sąskaita faktūra Nr. EVCKJ 127438</t>
  </si>
  <si>
    <t>PVM sąskaita faktūra Nr. SU2015000076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</si>
</sst>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.5"/>
      <color indexed="8"/>
      <name val="Calibri"/>
      <family val="2"/>
      <charset val="186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2" fontId="5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2" borderId="1" xfId="0" applyFill="1" applyBorder="1"/>
    <xf numFmtId="0" fontId="4" fillId="0" borderId="2" xfId="0" applyFont="1" applyBorder="1" applyAlignment="1">
      <alignment vertical="top" wrapText="1"/>
    </xf>
    <xf numFmtId="0" fontId="16" fillId="0" borderId="1" xfId="0" applyFont="1" applyBorder="1"/>
    <xf numFmtId="0" fontId="5" fillId="2" borderId="2" xfId="0" applyFont="1" applyFill="1" applyBorder="1" applyAlignment="1">
      <alignment vertical="top" wrapText="1"/>
    </xf>
    <xf numFmtId="0" fontId="19" fillId="0" borderId="0" xfId="0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2" borderId="0" xfId="0" applyFont="1" applyFill="1"/>
    <xf numFmtId="0" fontId="22" fillId="0" borderId="0" xfId="0" applyFont="1" applyAlignment="1">
      <alignment vertical="center" wrapText="1"/>
    </xf>
    <xf numFmtId="0" fontId="20" fillId="0" borderId="1" xfId="0" applyFont="1" applyBorder="1" applyAlignment="1">
      <alignment horizontal="center" vertical="top" wrapText="1"/>
    </xf>
    <xf numFmtId="0" fontId="25" fillId="0" borderId="0" xfId="0" applyFont="1" applyAlignment="1">
      <alignment horizontal="left"/>
    </xf>
    <xf numFmtId="0" fontId="25" fillId="2" borderId="0" xfId="0" applyFont="1" applyFill="1"/>
    <xf numFmtId="0" fontId="25" fillId="0" borderId="0" xfId="0" applyFont="1" applyAlignment="1">
      <alignment vertical="center" wrapText="1"/>
    </xf>
    <xf numFmtId="0" fontId="22" fillId="0" borderId="0" xfId="0" applyFont="1"/>
    <xf numFmtId="0" fontId="22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8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7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2" fontId="30" fillId="0" borderId="1" xfId="0" applyNumberFormat="1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30" fillId="0" borderId="1" xfId="0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2" fontId="20" fillId="0" borderId="1" xfId="0" applyNumberFormat="1" applyFont="1" applyBorder="1" applyAlignment="1">
      <alignment horizontal="center"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0" fontId="32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2" borderId="1" xfId="0" applyFont="1" applyFill="1" applyBorder="1" applyAlignment="1">
      <alignment vertical="top" wrapText="1"/>
    </xf>
    <xf numFmtId="2" fontId="21" fillId="0" borderId="1" xfId="0" applyNumberFormat="1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2" fontId="20" fillId="0" borderId="1" xfId="0" applyNumberFormat="1" applyFont="1" applyBorder="1" applyAlignment="1">
      <alignment horizontal="right" vertical="top" wrapText="1"/>
    </xf>
    <xf numFmtId="2" fontId="4" fillId="0" borderId="1" xfId="0" applyNumberFormat="1" applyFont="1" applyFill="1" applyBorder="1" applyAlignment="1">
      <alignment vertical="top" wrapText="1"/>
    </xf>
    <xf numFmtId="0" fontId="16" fillId="0" borderId="0" xfId="0" applyFont="1"/>
    <xf numFmtId="2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2" fontId="20" fillId="0" borderId="1" xfId="0" applyNumberFormat="1" applyFont="1" applyFill="1" applyBorder="1" applyAlignment="1">
      <alignment vertical="top" wrapText="1"/>
    </xf>
    <xf numFmtId="2" fontId="20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21" fillId="0" borderId="2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31" fillId="0" borderId="2" xfId="0" applyFont="1" applyFill="1" applyBorder="1" applyAlignment="1">
      <alignment vertical="top" wrapText="1"/>
    </xf>
    <xf numFmtId="0" fontId="31" fillId="0" borderId="5" xfId="0" applyFont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21" fillId="2" borderId="1" xfId="0" applyNumberFormat="1" applyFont="1" applyFill="1" applyBorder="1" applyAlignment="1">
      <alignment vertical="top" wrapText="1"/>
    </xf>
    <xf numFmtId="2" fontId="0" fillId="0" borderId="0" xfId="0" applyNumberFormat="1"/>
    <xf numFmtId="0" fontId="31" fillId="0" borderId="1" xfId="0" applyFont="1" applyBorder="1" applyAlignment="1">
      <alignment vertical="top" wrapText="1"/>
    </xf>
    <xf numFmtId="0" fontId="31" fillId="0" borderId="1" xfId="0" applyFont="1" applyFill="1" applyBorder="1" applyAlignment="1">
      <alignment vertical="top" wrapText="1"/>
    </xf>
    <xf numFmtId="2" fontId="5" fillId="2" borderId="3" xfId="0" applyNumberFormat="1" applyFont="1" applyFill="1" applyBorder="1" applyAlignment="1">
      <alignment horizontal="right" vertical="top" wrapText="1"/>
    </xf>
    <xf numFmtId="14" fontId="9" fillId="0" borderId="1" xfId="0" applyNumberFormat="1" applyFont="1" applyBorder="1" applyAlignment="1">
      <alignment vertical="top" wrapText="1"/>
    </xf>
    <xf numFmtId="1" fontId="20" fillId="2" borderId="1" xfId="0" applyNumberFormat="1" applyFont="1" applyFill="1" applyBorder="1" applyAlignment="1">
      <alignment horizontal="right" vertical="top" wrapText="1"/>
    </xf>
    <xf numFmtId="0" fontId="39" fillId="0" borderId="1" xfId="0" applyFont="1" applyBorder="1" applyAlignment="1">
      <alignment horizontal="center" vertical="top" wrapText="1"/>
    </xf>
    <xf numFmtId="1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" fontId="20" fillId="2" borderId="1" xfId="0" applyNumberFormat="1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2" fontId="20" fillId="0" borderId="5" xfId="0" applyNumberFormat="1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right" vertical="top" wrapText="1"/>
    </xf>
    <xf numFmtId="2" fontId="22" fillId="0" borderId="0" xfId="0" applyNumberFormat="1" applyFont="1"/>
    <xf numFmtId="2" fontId="20" fillId="2" borderId="1" xfId="0" applyNumberFormat="1" applyFont="1" applyFill="1" applyBorder="1" applyAlignment="1">
      <alignment vertical="center" wrapText="1"/>
    </xf>
    <xf numFmtId="2" fontId="20" fillId="2" borderId="1" xfId="0" applyNumberFormat="1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2" fontId="4" fillId="0" borderId="1" xfId="0" applyNumberFormat="1" applyFont="1" applyFill="1" applyBorder="1" applyAlignment="1">
      <alignment horizontal="right" vertical="top" wrapText="1"/>
    </xf>
    <xf numFmtId="1" fontId="30" fillId="2" borderId="1" xfId="0" applyNumberFormat="1" applyFont="1" applyFill="1" applyBorder="1" applyAlignment="1">
      <alignment horizontal="right" vertical="top" wrapText="1"/>
    </xf>
    <xf numFmtId="2" fontId="21" fillId="0" borderId="3" xfId="0" applyNumberFormat="1" applyFont="1" applyFill="1" applyBorder="1" applyAlignment="1">
      <alignment horizontal="right" vertical="center" wrapText="1"/>
    </xf>
    <xf numFmtId="2" fontId="21" fillId="0" borderId="2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26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19" fillId="0" borderId="0" xfId="0" applyFont="1" applyAlignment="1">
      <alignment horizontal="center"/>
    </xf>
    <xf numFmtId="0" fontId="21" fillId="2" borderId="3" xfId="0" applyFont="1" applyFill="1" applyBorder="1" applyAlignment="1">
      <alignment vertical="top" wrapText="1"/>
    </xf>
    <xf numFmtId="0" fontId="21" fillId="2" borderId="2" xfId="0" applyFont="1" applyFill="1" applyBorder="1" applyAlignment="1">
      <alignment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vertical="top" wrapText="1"/>
    </xf>
    <xf numFmtId="0" fontId="38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21" fillId="2" borderId="1" xfId="0" applyNumberFormat="1" applyFont="1" applyFill="1" applyBorder="1" applyAlignment="1">
      <alignment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top" wrapText="1"/>
    </xf>
    <xf numFmtId="0" fontId="22" fillId="0" borderId="1" xfId="0" applyFont="1" applyBorder="1"/>
    <xf numFmtId="0" fontId="22" fillId="0" borderId="0" xfId="0" applyFont="1" applyAlignment="1">
      <alignment horizontal="center"/>
    </xf>
    <xf numFmtId="0" fontId="5" fillId="2" borderId="1" xfId="0" applyFont="1" applyFill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5" fillId="0" borderId="3" xfId="0" applyNumberFormat="1" applyFont="1" applyFill="1" applyBorder="1" applyAlignment="1">
      <alignment vertical="center" wrapText="1"/>
    </xf>
    <xf numFmtId="2" fontId="5" fillId="0" borderId="2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top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3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2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5" fillId="2" borderId="3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abSelected="1" topLeftCell="A4" workbookViewId="0">
      <selection activeCell="H4" sqref="H1:Q1048576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hidden="1" customWidth="1"/>
    <col min="9" max="9" width="10.5703125" hidden="1" customWidth="1"/>
    <col min="10" max="10" width="0" hidden="1" customWidth="1"/>
    <col min="11" max="11" width="9.85546875" style="2" hidden="1" customWidth="1"/>
    <col min="12" max="12" width="0" style="2" hidden="1" customWidth="1"/>
    <col min="13" max="17" width="0" hidden="1" customWidth="1"/>
  </cols>
  <sheetData>
    <row r="1" spans="1:12" ht="29.25" customHeight="1" x14ac:dyDescent="0.25">
      <c r="A1" s="142" t="s">
        <v>43</v>
      </c>
      <c r="B1" s="142"/>
      <c r="C1" s="142"/>
      <c r="D1" s="142"/>
      <c r="E1" s="13"/>
      <c r="F1" s="13"/>
      <c r="G1" s="14"/>
      <c r="H1" s="14"/>
      <c r="J1" s="6"/>
      <c r="K1" s="6"/>
      <c r="L1" s="6"/>
    </row>
    <row r="2" spans="1:12" ht="69.599999999999994" customHeight="1" x14ac:dyDescent="0.25">
      <c r="A2" s="143" t="s">
        <v>64</v>
      </c>
      <c r="B2" s="144"/>
      <c r="C2" s="144"/>
      <c r="D2" s="142" t="s">
        <v>19</v>
      </c>
      <c r="E2" s="142"/>
      <c r="F2" s="142"/>
      <c r="G2" s="142"/>
      <c r="H2" s="142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"/>
      <c r="H3" s="15"/>
      <c r="J3" s="6"/>
      <c r="K3" s="6"/>
      <c r="L3" s="6"/>
    </row>
    <row r="4" spans="1:12" ht="18.600000000000001" customHeight="1" x14ac:dyDescent="0.25">
      <c r="B4" s="145" t="s">
        <v>97</v>
      </c>
      <c r="C4" s="146"/>
      <c r="D4" s="146"/>
      <c r="E4" s="146"/>
      <c r="F4" s="48"/>
      <c r="G4" s="49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32</v>
      </c>
      <c r="E5" s="51"/>
      <c r="F5" s="52"/>
      <c r="G5" s="53"/>
      <c r="H5" s="49"/>
      <c r="J5" s="6"/>
      <c r="K5" s="6"/>
      <c r="L5" s="6"/>
    </row>
    <row r="6" spans="1:12" ht="13.9" customHeight="1" x14ac:dyDescent="0.25">
      <c r="B6" s="123" t="s">
        <v>31</v>
      </c>
      <c r="C6" s="123"/>
      <c r="D6" s="147" t="s">
        <v>33</v>
      </c>
      <c r="E6" s="147"/>
      <c r="F6" s="147"/>
      <c r="G6" s="147"/>
      <c r="H6" s="49"/>
      <c r="J6" s="6"/>
      <c r="K6" s="6"/>
      <c r="L6" s="6"/>
    </row>
    <row r="7" spans="1:12" ht="13.9" customHeight="1" x14ac:dyDescent="0.25">
      <c r="B7" s="123" t="s">
        <v>98</v>
      </c>
      <c r="C7" s="123"/>
      <c r="D7" s="147" t="s">
        <v>34</v>
      </c>
      <c r="E7" s="147"/>
      <c r="F7" s="147"/>
      <c r="G7" s="147"/>
      <c r="H7" s="49"/>
      <c r="J7" s="6"/>
      <c r="K7" s="6"/>
      <c r="L7" s="6"/>
    </row>
    <row r="8" spans="1:12" ht="13.15" customHeight="1" x14ac:dyDescent="0.25">
      <c r="B8" s="148"/>
      <c r="C8" s="148"/>
      <c r="D8" s="147" t="s">
        <v>35</v>
      </c>
      <c r="E8" s="147"/>
      <c r="F8" s="147"/>
      <c r="G8" s="147"/>
      <c r="H8" s="49"/>
      <c r="J8" s="6"/>
      <c r="K8" s="6"/>
      <c r="L8" s="6"/>
    </row>
    <row r="9" spans="1:12" ht="2.4500000000000002" customHeight="1" x14ac:dyDescent="0.25">
      <c r="B9" s="54"/>
      <c r="C9" s="151"/>
      <c r="D9" s="151"/>
      <c r="E9" s="151"/>
      <c r="F9" s="151"/>
      <c r="G9" s="151"/>
      <c r="H9" s="54"/>
      <c r="J9" s="6"/>
      <c r="K9" s="6"/>
      <c r="L9" s="6"/>
    </row>
    <row r="10" spans="1:12" x14ac:dyDescent="0.25">
      <c r="A10" s="127" t="s">
        <v>0</v>
      </c>
      <c r="B10" s="50"/>
      <c r="C10" s="149" t="s">
        <v>2</v>
      </c>
      <c r="D10" s="149" t="s">
        <v>3</v>
      </c>
      <c r="E10" s="149" t="s">
        <v>4</v>
      </c>
      <c r="F10" s="150"/>
      <c r="G10" s="150"/>
      <c r="H10" s="54"/>
      <c r="J10" s="6"/>
      <c r="K10" s="6"/>
      <c r="L10" s="6"/>
    </row>
    <row r="11" spans="1:12" ht="15" customHeight="1" x14ac:dyDescent="0.25">
      <c r="A11" s="127"/>
      <c r="B11" s="50" t="s">
        <v>1</v>
      </c>
      <c r="C11" s="149"/>
      <c r="D11" s="149"/>
      <c r="E11" s="149" t="s">
        <v>99</v>
      </c>
      <c r="F11" s="150"/>
      <c r="G11" s="150"/>
      <c r="H11" s="54"/>
      <c r="J11" s="6"/>
      <c r="K11" s="6"/>
      <c r="L11" s="6"/>
    </row>
    <row r="12" spans="1:12" ht="14.25" customHeight="1" x14ac:dyDescent="0.25">
      <c r="A12" s="127"/>
      <c r="B12" s="55"/>
      <c r="C12" s="149"/>
      <c r="D12" s="149"/>
      <c r="E12" s="149" t="s">
        <v>100</v>
      </c>
      <c r="F12" s="150"/>
      <c r="G12" s="150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95</v>
      </c>
      <c r="F13" s="57" t="s">
        <v>5</v>
      </c>
      <c r="G13" s="50" t="s">
        <v>96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4.75" customHeight="1" x14ac:dyDescent="0.25">
      <c r="A15" s="25">
        <v>2</v>
      </c>
      <c r="B15" s="69" t="s">
        <v>7</v>
      </c>
      <c r="C15" s="50" t="s">
        <v>46</v>
      </c>
      <c r="D15" s="62">
        <v>86.79</v>
      </c>
      <c r="E15" s="63">
        <v>0.48</v>
      </c>
      <c r="F15" s="63">
        <v>28</v>
      </c>
      <c r="G15" s="64">
        <f>D15*E15*F15</f>
        <v>1166.4576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11.37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5">
        <v>11.37</v>
      </c>
      <c r="E17" s="63">
        <v>0.67</v>
      </c>
      <c r="F17" s="63">
        <v>28</v>
      </c>
      <c r="G17" s="64">
        <f>D17*E17*F17</f>
        <v>213.30119999999999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0.5</v>
      </c>
      <c r="E18" s="68">
        <v>1.82</v>
      </c>
      <c r="F18" s="63">
        <v>28</v>
      </c>
      <c r="G18" s="77">
        <v>25.48</v>
      </c>
      <c r="H18" s="54"/>
      <c r="K18" s="43">
        <v>14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52.89</v>
      </c>
      <c r="E19" s="68">
        <v>0.15</v>
      </c>
      <c r="F19" s="63">
        <v>28</v>
      </c>
      <c r="G19" s="82">
        <v>222.14</v>
      </c>
      <c r="H19" s="54"/>
      <c r="K19" s="43"/>
      <c r="L19" s="43">
        <v>1481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0.93</v>
      </c>
      <c r="E21" s="68">
        <v>0.72</v>
      </c>
      <c r="F21" s="63">
        <v>28</v>
      </c>
      <c r="G21" s="64">
        <v>18.75</v>
      </c>
      <c r="H21" s="54"/>
      <c r="K21" s="43"/>
      <c r="L21" s="43">
        <v>0</v>
      </c>
    </row>
    <row r="22" spans="1:12" ht="51" x14ac:dyDescent="0.25">
      <c r="A22" s="124">
        <v>9</v>
      </c>
      <c r="B22" s="133" t="s">
        <v>114</v>
      </c>
      <c r="C22" s="136" t="s">
        <v>74</v>
      </c>
      <c r="D22" s="83" t="s">
        <v>80</v>
      </c>
      <c r="E22" s="103">
        <v>1</v>
      </c>
      <c r="F22" s="68">
        <v>11.58</v>
      </c>
      <c r="G22" s="64">
        <v>11.58</v>
      </c>
      <c r="H22" s="54"/>
      <c r="K22" s="43"/>
      <c r="L22" s="43"/>
    </row>
    <row r="23" spans="1:12" ht="25.5" hidden="1" x14ac:dyDescent="0.25">
      <c r="A23" s="125"/>
      <c r="B23" s="134"/>
      <c r="C23" s="137"/>
      <c r="D23" s="83" t="s">
        <v>78</v>
      </c>
      <c r="E23" s="103">
        <v>1</v>
      </c>
      <c r="F23" s="68">
        <v>30</v>
      </c>
      <c r="G23" s="64">
        <v>30</v>
      </c>
      <c r="H23" s="54"/>
      <c r="K23" s="43"/>
      <c r="L23" s="43"/>
    </row>
    <row r="24" spans="1:12" ht="25.5" hidden="1" x14ac:dyDescent="0.25">
      <c r="A24" s="125"/>
      <c r="B24" s="134"/>
      <c r="C24" s="137"/>
      <c r="D24" s="83" t="s">
        <v>83</v>
      </c>
      <c r="E24" s="103">
        <v>1</v>
      </c>
      <c r="F24" s="68">
        <v>35</v>
      </c>
      <c r="G24" s="64">
        <v>35</v>
      </c>
      <c r="H24" s="54"/>
      <c r="K24" s="43"/>
      <c r="L24" s="43"/>
    </row>
    <row r="25" spans="1:12" ht="25.5" hidden="1" x14ac:dyDescent="0.25">
      <c r="A25" s="125"/>
      <c r="B25" s="134"/>
      <c r="C25" s="137"/>
      <c r="D25" s="83" t="s">
        <v>84</v>
      </c>
      <c r="E25" s="103">
        <v>1</v>
      </c>
      <c r="F25" s="68">
        <v>100</v>
      </c>
      <c r="G25" s="64">
        <v>100</v>
      </c>
      <c r="H25" s="54"/>
      <c r="K25" s="43"/>
      <c r="L25" s="43"/>
    </row>
    <row r="26" spans="1:12" ht="25.5" hidden="1" x14ac:dyDescent="0.25">
      <c r="A26" s="126"/>
      <c r="B26" s="126"/>
      <c r="C26" s="126"/>
      <c r="D26" s="83" t="s">
        <v>85</v>
      </c>
      <c r="E26" s="99">
        <v>3</v>
      </c>
      <c r="F26" s="68">
        <v>20</v>
      </c>
      <c r="G26" s="64">
        <v>60</v>
      </c>
      <c r="H26" s="54"/>
      <c r="K26" s="43"/>
      <c r="L26" s="43"/>
    </row>
    <row r="27" spans="1:12" x14ac:dyDescent="0.25">
      <c r="A27" s="34"/>
      <c r="B27" s="69" t="s">
        <v>17</v>
      </c>
      <c r="C27" s="70"/>
      <c r="D27" s="71"/>
      <c r="E27" s="72"/>
      <c r="F27" s="72"/>
      <c r="G27" s="73">
        <v>1657.71</v>
      </c>
      <c r="H27" s="54"/>
      <c r="K27" s="43"/>
      <c r="L27" s="43"/>
    </row>
    <row r="28" spans="1:12" ht="0.75" customHeight="1" x14ac:dyDescent="0.25">
      <c r="A28" s="25">
        <v>10</v>
      </c>
      <c r="B28" s="74" t="s">
        <v>59</v>
      </c>
      <c r="C28" s="75" t="s">
        <v>76</v>
      </c>
      <c r="D28" s="71"/>
      <c r="E28" s="72"/>
      <c r="F28" s="72"/>
      <c r="G28" s="93">
        <v>724.35</v>
      </c>
      <c r="H28" s="54"/>
    </row>
    <row r="29" spans="1:12" ht="37.5" customHeight="1" x14ac:dyDescent="0.25">
      <c r="A29" s="122">
        <v>9</v>
      </c>
      <c r="B29" s="139" t="s">
        <v>62</v>
      </c>
      <c r="C29" s="95" t="s">
        <v>63</v>
      </c>
      <c r="D29" s="141"/>
      <c r="E29" s="135"/>
      <c r="F29" s="135"/>
      <c r="G29" s="138">
        <v>135</v>
      </c>
      <c r="H29" s="54"/>
    </row>
    <row r="30" spans="1:12" ht="37.5" customHeight="1" x14ac:dyDescent="0.25">
      <c r="A30" s="122"/>
      <c r="B30" s="140"/>
      <c r="C30" s="96" t="s">
        <v>101</v>
      </c>
      <c r="D30" s="141"/>
      <c r="E30" s="135"/>
      <c r="F30" s="135"/>
      <c r="G30" s="138"/>
      <c r="H30" s="54"/>
    </row>
    <row r="31" spans="1:12" ht="21" customHeight="1" x14ac:dyDescent="0.25">
      <c r="A31" s="26"/>
      <c r="B31" s="69" t="s">
        <v>27</v>
      </c>
      <c r="C31" s="66"/>
      <c r="D31" s="71"/>
      <c r="E31" s="72"/>
      <c r="F31" s="72"/>
      <c r="G31" s="73">
        <f>SUM(G27-G29)</f>
        <v>1522.71</v>
      </c>
      <c r="H31" s="54"/>
    </row>
    <row r="32" spans="1:12" x14ac:dyDescent="0.25">
      <c r="A32" s="26"/>
      <c r="B32" s="69" t="s">
        <v>28</v>
      </c>
      <c r="C32" s="66"/>
      <c r="D32" s="50"/>
      <c r="E32" s="63"/>
      <c r="F32" s="63"/>
      <c r="G32" s="73">
        <f>G33-G31</f>
        <v>319.77</v>
      </c>
      <c r="H32" s="54"/>
    </row>
    <row r="33" spans="1:13" ht="13.5" customHeight="1" x14ac:dyDescent="0.25">
      <c r="A33" s="26"/>
      <c r="B33" s="69" t="s">
        <v>29</v>
      </c>
      <c r="C33" s="66"/>
      <c r="D33" s="50"/>
      <c r="E33" s="63"/>
      <c r="F33" s="63"/>
      <c r="G33" s="73">
        <f>ROUND(G31*1.21,2)</f>
        <v>1842.48</v>
      </c>
      <c r="H33" s="54"/>
    </row>
    <row r="34" spans="1:13" ht="0.75" customHeight="1" x14ac:dyDescent="0.25">
      <c r="A34" s="120"/>
      <c r="B34" s="87" t="s">
        <v>57</v>
      </c>
      <c r="C34" s="89"/>
      <c r="D34" s="131"/>
      <c r="E34" s="129"/>
      <c r="F34" s="129"/>
      <c r="G34" s="117"/>
      <c r="H34" s="79"/>
    </row>
    <row r="35" spans="1:13" ht="0.75" customHeight="1" x14ac:dyDescent="0.25">
      <c r="A35" s="121"/>
      <c r="B35" s="86"/>
      <c r="C35" s="88"/>
      <c r="D35" s="132"/>
      <c r="E35" s="130"/>
      <c r="F35" s="130"/>
      <c r="G35" s="118"/>
      <c r="H35" s="54"/>
    </row>
    <row r="36" spans="1:13" ht="39" customHeight="1" x14ac:dyDescent="0.25">
      <c r="H36" s="54"/>
      <c r="J36" s="92"/>
    </row>
    <row r="37" spans="1:13" x14ac:dyDescent="0.25">
      <c r="B37" s="12"/>
      <c r="C37" s="119"/>
      <c r="D37" s="119"/>
      <c r="E37" s="119"/>
      <c r="F37" s="119"/>
      <c r="G37" s="119"/>
    </row>
    <row r="38" spans="1:13" ht="84.75" customHeight="1" x14ac:dyDescent="0.25">
      <c r="B38" s="12" t="s">
        <v>20</v>
      </c>
      <c r="C38" s="54"/>
      <c r="D38" s="119" t="s">
        <v>30</v>
      </c>
      <c r="E38" s="119"/>
      <c r="F38" s="119"/>
      <c r="G38" s="119"/>
      <c r="H38" s="119"/>
      <c r="J38" s="6"/>
      <c r="K38" s="6"/>
      <c r="L38" s="6"/>
      <c r="M38" s="6"/>
    </row>
    <row r="39" spans="1:13" x14ac:dyDescent="0.25">
      <c r="B39" s="45" t="s">
        <v>94</v>
      </c>
      <c r="C39" s="128" t="s">
        <v>86</v>
      </c>
      <c r="D39" s="128"/>
      <c r="E39" s="128"/>
      <c r="F39" s="128"/>
      <c r="G39" s="128"/>
      <c r="H39" s="54"/>
      <c r="J39" s="6"/>
      <c r="K39" s="6"/>
      <c r="L39" s="6"/>
      <c r="M39" s="6"/>
    </row>
    <row r="40" spans="1:13" x14ac:dyDescent="0.25">
      <c r="C40" s="54" t="s">
        <v>45</v>
      </c>
      <c r="H40" s="54"/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34">
    <mergeCell ref="D10:D12"/>
    <mergeCell ref="D7:G7"/>
    <mergeCell ref="E12:G12"/>
    <mergeCell ref="E11:G11"/>
    <mergeCell ref="C10:C12"/>
    <mergeCell ref="A1:D1"/>
    <mergeCell ref="A2:C2"/>
    <mergeCell ref="D2:H2"/>
    <mergeCell ref="B4:E4"/>
    <mergeCell ref="D8:G8"/>
    <mergeCell ref="B7:C7"/>
    <mergeCell ref="D6:G6"/>
    <mergeCell ref="B8:C8"/>
    <mergeCell ref="C39:G39"/>
    <mergeCell ref="C37:G37"/>
    <mergeCell ref="E34:E35"/>
    <mergeCell ref="D34:D35"/>
    <mergeCell ref="F34:F35"/>
    <mergeCell ref="G34:G35"/>
    <mergeCell ref="D38:H38"/>
    <mergeCell ref="A34:A35"/>
    <mergeCell ref="A29:A30"/>
    <mergeCell ref="B6:C6"/>
    <mergeCell ref="A22:A26"/>
    <mergeCell ref="A10:A12"/>
    <mergeCell ref="B22:B26"/>
    <mergeCell ref="F29:F30"/>
    <mergeCell ref="C22:C26"/>
    <mergeCell ref="G29:G30"/>
    <mergeCell ref="E29:E30"/>
    <mergeCell ref="B29:B30"/>
    <mergeCell ref="D29:D30"/>
    <mergeCell ref="E10:G10"/>
    <mergeCell ref="C9:G9"/>
  </mergeCells>
  <phoneticPr fontId="15" type="noConversion"/>
  <pageMargins left="0.19685039370078741" right="0.19685039370078741" top="0.19685039370078741" bottom="0.19685039370078741" header="0" footer="0"/>
  <pageSetup paperSize="9" scale="92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14"/>
  <sheetViews>
    <sheetView zoomScaleNormal="100" workbookViewId="0">
      <selection activeCell="J11" sqref="J11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4" customWidth="1"/>
    <col min="5" max="5" width="9.7109375" style="4" bestFit="1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0" style="2" hidden="1" customWidth="1"/>
  </cols>
  <sheetData>
    <row r="1" spans="1:12" ht="45.75" customHeight="1" x14ac:dyDescent="0.25">
      <c r="A1" s="162" t="s">
        <v>18</v>
      </c>
      <c r="B1" s="162"/>
      <c r="C1" s="162"/>
      <c r="D1" s="162"/>
      <c r="J1" s="6"/>
      <c r="K1" s="6"/>
      <c r="L1" s="6"/>
    </row>
    <row r="2" spans="1:12" ht="52.5" customHeight="1" x14ac:dyDescent="0.25">
      <c r="A2" s="143" t="s">
        <v>73</v>
      </c>
      <c r="B2" s="143"/>
      <c r="C2" s="143"/>
      <c r="D2" s="183" t="s">
        <v>60</v>
      </c>
      <c r="E2" s="183"/>
      <c r="F2" s="183"/>
      <c r="G2" s="183"/>
      <c r="H2" s="183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68" t="s">
        <v>113</v>
      </c>
      <c r="C4" s="169"/>
      <c r="D4" s="169"/>
      <c r="E4" s="169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3" t="s">
        <v>31</v>
      </c>
      <c r="C6" s="163"/>
      <c r="D6" s="156" t="s">
        <v>33</v>
      </c>
      <c r="E6" s="156"/>
      <c r="F6" s="156"/>
      <c r="G6" s="156"/>
      <c r="H6" s="1"/>
      <c r="J6" s="6"/>
      <c r="K6" s="6"/>
      <c r="L6" s="6"/>
    </row>
    <row r="7" spans="1:12" ht="12.75" customHeight="1" x14ac:dyDescent="0.25">
      <c r="B7" s="123" t="s">
        <v>98</v>
      </c>
      <c r="C7" s="123"/>
      <c r="D7" s="156" t="s">
        <v>34</v>
      </c>
      <c r="E7" s="156"/>
      <c r="F7" s="156"/>
      <c r="G7" s="156"/>
      <c r="H7" s="1"/>
      <c r="J7" s="6"/>
      <c r="K7" s="6"/>
      <c r="L7" s="6"/>
    </row>
    <row r="8" spans="1:12" ht="12.75" customHeight="1" x14ac:dyDescent="0.25">
      <c r="B8" s="161"/>
      <c r="C8" s="161"/>
      <c r="D8" s="156" t="s">
        <v>35</v>
      </c>
      <c r="E8" s="156"/>
      <c r="F8" s="156"/>
      <c r="G8" s="156"/>
      <c r="H8" s="1"/>
      <c r="J8" s="6"/>
      <c r="K8" s="6"/>
      <c r="L8" s="6"/>
    </row>
    <row r="9" spans="1:12" ht="20.25" customHeight="1" x14ac:dyDescent="0.25">
      <c r="C9" s="164"/>
      <c r="D9" s="164"/>
      <c r="E9" s="164"/>
      <c r="F9" s="164"/>
      <c r="G9" s="164"/>
      <c r="J9" s="6"/>
      <c r="K9" s="6"/>
      <c r="L9" s="6"/>
    </row>
    <row r="10" spans="1:12" x14ac:dyDescent="0.25">
      <c r="A10" s="127" t="s">
        <v>0</v>
      </c>
      <c r="B10" s="17"/>
      <c r="C10" s="127" t="s">
        <v>2</v>
      </c>
      <c r="D10" s="127" t="s">
        <v>3</v>
      </c>
      <c r="E10" s="127" t="s">
        <v>4</v>
      </c>
      <c r="F10" s="165"/>
      <c r="G10" s="165"/>
      <c r="J10" s="6"/>
      <c r="K10" s="6"/>
      <c r="L10" s="6"/>
    </row>
    <row r="11" spans="1:12" ht="15" customHeight="1" x14ac:dyDescent="0.25">
      <c r="A11" s="127"/>
      <c r="B11" s="17" t="s">
        <v>1</v>
      </c>
      <c r="C11" s="127"/>
      <c r="D11" s="127"/>
      <c r="E11" s="149" t="s">
        <v>99</v>
      </c>
      <c r="F11" s="150"/>
      <c r="G11" s="150"/>
      <c r="J11" s="6"/>
      <c r="K11" s="6"/>
      <c r="L11" s="6"/>
    </row>
    <row r="12" spans="1:12" ht="14.25" customHeight="1" x14ac:dyDescent="0.25">
      <c r="A12" s="127"/>
      <c r="B12" s="18"/>
      <c r="C12" s="127"/>
      <c r="D12" s="127"/>
      <c r="E12" s="149" t="s">
        <v>100</v>
      </c>
      <c r="F12" s="150"/>
      <c r="G12" s="15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95</v>
      </c>
      <c r="F13" s="20" t="s">
        <v>5</v>
      </c>
      <c r="G13" s="17" t="s">
        <v>96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28</v>
      </c>
      <c r="G15" s="64">
        <f>ROUND(D15*E15*F15,2)</f>
        <v>329.28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</v>
      </c>
      <c r="E16" s="33">
        <v>1.82</v>
      </c>
      <c r="F16" s="28">
        <v>28</v>
      </c>
      <c r="G16" s="64">
        <f>ROUND(D16*E16*F16,2)</f>
        <v>0</v>
      </c>
      <c r="K16" s="2">
        <v>0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74.39</v>
      </c>
      <c r="E17" s="33">
        <v>0.15</v>
      </c>
      <c r="F17" s="28">
        <v>28</v>
      </c>
      <c r="G17" s="64">
        <f>ROUND(D17*E17*F17,2)</f>
        <v>312.44</v>
      </c>
      <c r="L17" s="2">
        <v>2083</v>
      </c>
    </row>
    <row r="18" spans="1:13" x14ac:dyDescent="0.25">
      <c r="A18" s="25">
        <v>5</v>
      </c>
      <c r="B18" s="35" t="s">
        <v>26</v>
      </c>
      <c r="C18" s="31"/>
      <c r="D18" s="32">
        <v>0.39</v>
      </c>
      <c r="E18" s="33">
        <v>0.72</v>
      </c>
      <c r="F18" s="28">
        <v>28</v>
      </c>
      <c r="G18" s="64">
        <v>7.86</v>
      </c>
      <c r="L18" s="2">
        <v>0</v>
      </c>
    </row>
    <row r="19" spans="1:13" ht="25.5" hidden="1" x14ac:dyDescent="0.25">
      <c r="A19" s="25">
        <v>6</v>
      </c>
      <c r="B19" s="69" t="s">
        <v>91</v>
      </c>
      <c r="C19" s="100"/>
      <c r="D19" s="32"/>
      <c r="E19" s="101"/>
      <c r="F19" s="33"/>
      <c r="G19" s="64">
        <v>0</v>
      </c>
    </row>
    <row r="20" spans="1:13" ht="20.25" customHeight="1" x14ac:dyDescent="0.25">
      <c r="A20" s="34"/>
      <c r="B20" s="35" t="s">
        <v>17</v>
      </c>
      <c r="C20" s="36"/>
      <c r="D20" s="37"/>
      <c r="E20" s="38"/>
      <c r="F20" s="38"/>
      <c r="G20" s="39">
        <v>649.58000000000004</v>
      </c>
    </row>
    <row r="21" spans="1:13" ht="66.75" customHeight="1" x14ac:dyDescent="0.25">
      <c r="A21" s="122">
        <v>6</v>
      </c>
      <c r="B21" s="154" t="s">
        <v>62</v>
      </c>
      <c r="C21" s="40" t="s">
        <v>63</v>
      </c>
      <c r="D21" s="155"/>
      <c r="E21" s="152"/>
      <c r="F21" s="152"/>
      <c r="G21" s="184">
        <v>166.5</v>
      </c>
    </row>
    <row r="22" spans="1:13" ht="20.25" customHeight="1" x14ac:dyDescent="0.25">
      <c r="A22" s="122"/>
      <c r="B22" s="154"/>
      <c r="C22" s="40" t="s">
        <v>104</v>
      </c>
      <c r="D22" s="155"/>
      <c r="E22" s="152"/>
      <c r="F22" s="152"/>
      <c r="G22" s="185"/>
    </row>
    <row r="23" spans="1:13" x14ac:dyDescent="0.25">
      <c r="A23" s="26"/>
      <c r="B23" s="35" t="s">
        <v>27</v>
      </c>
      <c r="C23" s="31"/>
      <c r="D23" s="37"/>
      <c r="E23" s="38"/>
      <c r="F23" s="38"/>
      <c r="G23" s="73">
        <f>ROUND(G20-G21,2)</f>
        <v>483.08</v>
      </c>
    </row>
    <row r="24" spans="1:13" x14ac:dyDescent="0.25">
      <c r="A24" s="26"/>
      <c r="B24" s="35" t="s">
        <v>28</v>
      </c>
      <c r="C24" s="31"/>
      <c r="D24" s="17"/>
      <c r="E24" s="28"/>
      <c r="F24" s="28"/>
      <c r="G24" s="39">
        <f>ROUND(G23*0.21,2)</f>
        <v>101.45</v>
      </c>
      <c r="H24" s="94"/>
      <c r="J24" s="6"/>
      <c r="K24" s="6"/>
      <c r="L24" s="6"/>
      <c r="M24" s="6"/>
    </row>
    <row r="25" spans="1:13" ht="18.75" customHeight="1" x14ac:dyDescent="0.25">
      <c r="A25" s="26"/>
      <c r="B25" s="35" t="s">
        <v>29</v>
      </c>
      <c r="C25" s="31"/>
      <c r="D25" s="17"/>
      <c r="E25" s="28"/>
      <c r="F25" s="28"/>
      <c r="G25" s="39">
        <f>G23+G24</f>
        <v>584.53</v>
      </c>
      <c r="H25" s="94"/>
      <c r="J25" s="6"/>
      <c r="K25" s="6"/>
      <c r="L25" s="6"/>
      <c r="M25" s="6"/>
    </row>
    <row r="26" spans="1:13" x14ac:dyDescent="0.25">
      <c r="B26" s="45"/>
      <c r="C26" s="157"/>
      <c r="D26" s="157"/>
      <c r="E26" s="157"/>
      <c r="F26" s="157"/>
      <c r="G26" s="157"/>
      <c r="J26" s="6"/>
      <c r="K26" s="6"/>
      <c r="L26" s="6"/>
      <c r="M26" s="6"/>
    </row>
    <row r="27" spans="1:13" x14ac:dyDescent="0.25">
      <c r="J27" s="6"/>
      <c r="K27" s="6"/>
      <c r="L27" s="6"/>
      <c r="M27" s="6"/>
    </row>
    <row r="28" spans="1:13" ht="60" x14ac:dyDescent="0.25">
      <c r="B28" s="12" t="s">
        <v>20</v>
      </c>
      <c r="C28" s="119" t="s">
        <v>30</v>
      </c>
      <c r="D28" s="119"/>
      <c r="E28" s="119"/>
      <c r="F28" s="119"/>
      <c r="G28" s="119"/>
      <c r="J28" s="6"/>
      <c r="K28" s="6"/>
      <c r="L28" s="6"/>
      <c r="M28" s="6"/>
    </row>
    <row r="29" spans="1:13" ht="39.75" customHeight="1" x14ac:dyDescent="0.25">
      <c r="B29" s="45" t="s">
        <v>94</v>
      </c>
      <c r="C29" s="157" t="s">
        <v>21</v>
      </c>
      <c r="D29" s="157"/>
      <c r="E29" s="157"/>
      <c r="F29" s="157"/>
      <c r="G29" s="157"/>
      <c r="J29" s="6"/>
      <c r="K29" s="6"/>
      <c r="L29" s="6"/>
      <c r="M29" s="6"/>
    </row>
    <row r="30" spans="1:13" x14ac:dyDescent="0.25">
      <c r="C30" s="54" t="s">
        <v>45</v>
      </c>
      <c r="J30" s="6"/>
      <c r="K30" s="6"/>
      <c r="L30" s="6"/>
      <c r="M30" s="6"/>
    </row>
    <row r="31" spans="1:13" x14ac:dyDescent="0.25">
      <c r="J31" s="6"/>
      <c r="K31" s="6"/>
      <c r="L31" s="6"/>
      <c r="M31" s="6"/>
    </row>
    <row r="32" spans="1:13" x14ac:dyDescent="0.25">
      <c r="J32" s="6"/>
      <c r="K32" s="6"/>
      <c r="L32" s="6"/>
      <c r="M32" s="6"/>
    </row>
    <row r="33" spans="10:13" x14ac:dyDescent="0.25">
      <c r="J33" s="6"/>
      <c r="K33" s="6"/>
      <c r="L33" s="6"/>
      <c r="M33" s="6"/>
    </row>
    <row r="34" spans="10:13" x14ac:dyDescent="0.25">
      <c r="J34" s="6"/>
      <c r="K34" s="6"/>
      <c r="L34" s="6"/>
      <c r="M34" s="6"/>
    </row>
    <row r="35" spans="10:13" x14ac:dyDescent="0.25">
      <c r="J35" s="6"/>
      <c r="K35" s="6"/>
      <c r="L35" s="6"/>
      <c r="M35" s="6"/>
    </row>
    <row r="36" spans="10:13" x14ac:dyDescent="0.25">
      <c r="J36" s="6"/>
      <c r="K36" s="6"/>
      <c r="L36" s="6"/>
      <c r="M36" s="6"/>
    </row>
    <row r="37" spans="10:13" x14ac:dyDescent="0.25">
      <c r="J37" s="6"/>
      <c r="K37" s="6"/>
      <c r="L37" s="6"/>
      <c r="M37" s="6"/>
    </row>
    <row r="38" spans="10:13" x14ac:dyDescent="0.25">
      <c r="J38" s="6"/>
      <c r="K38" s="6"/>
      <c r="L38" s="6"/>
      <c r="M38" s="6"/>
    </row>
    <row r="39" spans="10:13" x14ac:dyDescent="0.25">
      <c r="J39" s="6"/>
      <c r="K39" s="6"/>
      <c r="L39" s="6"/>
      <c r="M39" s="6"/>
    </row>
    <row r="40" spans="10:13" x14ac:dyDescent="0.25">
      <c r="J40" s="6"/>
      <c r="K40" s="6"/>
      <c r="L40" s="6"/>
      <c r="M40" s="6"/>
    </row>
    <row r="41" spans="10:13" x14ac:dyDescent="0.25">
      <c r="J41" s="6"/>
      <c r="K41" s="6"/>
      <c r="L41" s="6"/>
      <c r="M41" s="6"/>
    </row>
    <row r="42" spans="10:13" x14ac:dyDescent="0.25">
      <c r="J42" s="6"/>
      <c r="K42" s="6"/>
      <c r="L42" s="6"/>
      <c r="M42" s="6"/>
    </row>
    <row r="43" spans="10:13" x14ac:dyDescent="0.25">
      <c r="J43" s="6"/>
      <c r="K43" s="6"/>
      <c r="L43" s="6"/>
      <c r="M43" s="6"/>
    </row>
    <row r="44" spans="10:13" x14ac:dyDescent="0.25">
      <c r="J44" s="6"/>
      <c r="K44" s="6"/>
      <c r="L44" s="6"/>
      <c r="M44" s="6"/>
    </row>
    <row r="45" spans="10:13" x14ac:dyDescent="0.25">
      <c r="J45" s="6"/>
      <c r="K45" s="6"/>
      <c r="L45" s="6"/>
      <c r="M45" s="6"/>
    </row>
    <row r="46" spans="10:13" x14ac:dyDescent="0.25">
      <c r="J46" s="6"/>
      <c r="K46" s="6"/>
      <c r="L46" s="6"/>
      <c r="M46" s="6"/>
    </row>
    <row r="47" spans="10:13" x14ac:dyDescent="0.25">
      <c r="J47" s="6"/>
      <c r="K47" s="6"/>
      <c r="L47" s="6"/>
      <c r="M47" s="6"/>
    </row>
    <row r="48" spans="10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</sheetData>
  <mergeCells count="26">
    <mergeCell ref="A10:A12"/>
    <mergeCell ref="C29:G29"/>
    <mergeCell ref="C26:G26"/>
    <mergeCell ref="C28:G28"/>
    <mergeCell ref="F21:F22"/>
    <mergeCell ref="G21:G22"/>
    <mergeCell ref="E21:E22"/>
    <mergeCell ref="A21:A22"/>
    <mergeCell ref="B21:B22"/>
    <mergeCell ref="D21:D22"/>
    <mergeCell ref="A1:D1"/>
    <mergeCell ref="A2:C2"/>
    <mergeCell ref="D2:H2"/>
    <mergeCell ref="B4:E4"/>
    <mergeCell ref="B6:C6"/>
    <mergeCell ref="D6:G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</mergeCells>
  <phoneticPr fontId="15" type="noConversion"/>
  <pageMargins left="0.75" right="0.75" top="1" bottom="1" header="0.5" footer="0.5"/>
  <pageSetup paperSize="9" scale="81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7" workbookViewId="0">
      <selection activeCell="J29" sqref="J29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0" style="2" hidden="1" customWidth="1"/>
  </cols>
  <sheetData>
    <row r="1" spans="1:12" ht="39.6" customHeight="1" x14ac:dyDescent="0.25">
      <c r="A1" s="162" t="s">
        <v>18</v>
      </c>
      <c r="B1" s="162"/>
      <c r="C1" s="162"/>
      <c r="D1" s="162"/>
      <c r="J1" s="6"/>
      <c r="K1" s="6"/>
      <c r="L1" s="6"/>
    </row>
    <row r="2" spans="1:12" ht="41.45" customHeight="1" x14ac:dyDescent="0.25">
      <c r="A2" s="143" t="s">
        <v>65</v>
      </c>
      <c r="B2" s="143"/>
      <c r="C2" s="143"/>
      <c r="D2" s="162" t="s">
        <v>36</v>
      </c>
      <c r="E2" s="162"/>
      <c r="F2" s="162"/>
      <c r="G2" s="162"/>
      <c r="H2" s="16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45" t="s">
        <v>102</v>
      </c>
      <c r="C4" s="146"/>
      <c r="D4" s="146"/>
      <c r="E4" s="146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3" t="s">
        <v>31</v>
      </c>
      <c r="C6" s="163"/>
      <c r="D6" s="156" t="s">
        <v>33</v>
      </c>
      <c r="E6" s="156"/>
      <c r="F6" s="156"/>
      <c r="G6" s="156"/>
      <c r="H6" s="1"/>
      <c r="J6" s="6"/>
      <c r="K6" s="6"/>
      <c r="L6" s="6"/>
    </row>
    <row r="7" spans="1:12" ht="12.75" customHeight="1" x14ac:dyDescent="0.25">
      <c r="B7" s="123" t="s">
        <v>103</v>
      </c>
      <c r="C7" s="123"/>
      <c r="D7" s="156" t="s">
        <v>34</v>
      </c>
      <c r="E7" s="156"/>
      <c r="F7" s="156"/>
      <c r="G7" s="156"/>
      <c r="H7" s="1"/>
      <c r="J7" s="6"/>
      <c r="K7" s="6"/>
      <c r="L7" s="6"/>
    </row>
    <row r="8" spans="1:12" ht="12.75" customHeight="1" x14ac:dyDescent="0.25">
      <c r="B8" s="161"/>
      <c r="C8" s="161"/>
      <c r="D8" s="156" t="s">
        <v>35</v>
      </c>
      <c r="E8" s="156"/>
      <c r="F8" s="156"/>
      <c r="G8" s="156"/>
      <c r="H8" s="1"/>
      <c r="J8" s="6"/>
      <c r="K8" s="6"/>
      <c r="L8" s="6"/>
    </row>
    <row r="9" spans="1:12" ht="20.25" customHeight="1" x14ac:dyDescent="0.25">
      <c r="C9" s="164"/>
      <c r="D9" s="164"/>
      <c r="E9" s="164"/>
      <c r="F9" s="164"/>
      <c r="G9" s="164"/>
      <c r="J9" s="6"/>
      <c r="K9" s="6"/>
      <c r="L9" s="6"/>
    </row>
    <row r="10" spans="1:12" x14ac:dyDescent="0.25">
      <c r="A10" s="127" t="s">
        <v>0</v>
      </c>
      <c r="B10" s="17"/>
      <c r="C10" s="127" t="s">
        <v>2</v>
      </c>
      <c r="D10" s="127" t="s">
        <v>3</v>
      </c>
      <c r="E10" s="127" t="s">
        <v>4</v>
      </c>
      <c r="F10" s="165"/>
      <c r="G10" s="165"/>
      <c r="J10" s="6"/>
      <c r="K10" s="6"/>
      <c r="L10" s="6"/>
    </row>
    <row r="11" spans="1:12" ht="15" customHeight="1" x14ac:dyDescent="0.25">
      <c r="A11" s="127"/>
      <c r="B11" s="17" t="s">
        <v>1</v>
      </c>
      <c r="C11" s="127"/>
      <c r="D11" s="127"/>
      <c r="E11" s="149" t="s">
        <v>99</v>
      </c>
      <c r="F11" s="150"/>
      <c r="G11" s="150"/>
      <c r="J11" s="6"/>
      <c r="K11" s="6"/>
      <c r="L11" s="6"/>
    </row>
    <row r="12" spans="1:12" ht="14.25" customHeight="1" x14ac:dyDescent="0.25">
      <c r="A12" s="127"/>
      <c r="B12" s="18"/>
      <c r="C12" s="127"/>
      <c r="D12" s="127"/>
      <c r="E12" s="149" t="s">
        <v>100</v>
      </c>
      <c r="F12" s="150"/>
      <c r="G12" s="15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95</v>
      </c>
      <c r="F13" s="20" t="s">
        <v>5</v>
      </c>
      <c r="G13" s="17" t="s">
        <v>96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28</v>
      </c>
      <c r="G15" s="29">
        <f>D15*E15*F15</f>
        <v>387.072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28</v>
      </c>
      <c r="G17" s="29">
        <f>D17*E17*F17</f>
        <v>247.63199999999998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v>0.39</v>
      </c>
      <c r="E18" s="33">
        <v>1.82</v>
      </c>
      <c r="F18" s="28">
        <v>28</v>
      </c>
      <c r="G18" s="29">
        <v>19.87</v>
      </c>
      <c r="K18" s="2">
        <v>11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53.607142857142854</v>
      </c>
      <c r="E19" s="33">
        <v>0.15</v>
      </c>
      <c r="F19" s="28">
        <v>28</v>
      </c>
      <c r="G19" s="78">
        <v>225.16</v>
      </c>
      <c r="L19" s="2">
        <v>1501</v>
      </c>
    </row>
    <row r="20" spans="1:12" ht="29.2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0" t="s">
        <v>12</v>
      </c>
      <c r="F20" s="20" t="s">
        <v>12</v>
      </c>
      <c r="G20" s="17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0.35714285714285715</v>
      </c>
      <c r="E21" s="33">
        <v>0.72</v>
      </c>
      <c r="F21" s="28">
        <v>28</v>
      </c>
      <c r="G21" s="29">
        <v>7.26</v>
      </c>
      <c r="L21" s="2">
        <v>10</v>
      </c>
    </row>
    <row r="22" spans="1:12" ht="25.5" x14ac:dyDescent="0.25">
      <c r="A22" s="124">
        <v>9</v>
      </c>
      <c r="B22" s="133" t="s">
        <v>114</v>
      </c>
      <c r="C22" s="136" t="s">
        <v>74</v>
      </c>
      <c r="D22" s="83" t="s">
        <v>115</v>
      </c>
      <c r="E22" s="99" t="s">
        <v>116</v>
      </c>
      <c r="F22" s="68">
        <v>26.07</v>
      </c>
      <c r="G22" s="64">
        <v>46.93</v>
      </c>
      <c r="H22" s="54"/>
      <c r="K22" s="43"/>
      <c r="L22" s="43"/>
    </row>
    <row r="23" spans="1:12" ht="25.5" x14ac:dyDescent="0.25">
      <c r="A23" s="125"/>
      <c r="B23" s="134"/>
      <c r="C23" s="137"/>
      <c r="D23" s="83" t="s">
        <v>117</v>
      </c>
      <c r="E23" s="116" t="s">
        <v>118</v>
      </c>
      <c r="F23" s="68">
        <v>246.18</v>
      </c>
      <c r="G23" s="64">
        <v>73.849999999999994</v>
      </c>
      <c r="H23" s="54"/>
      <c r="K23" s="43"/>
      <c r="L23" s="43"/>
    </row>
    <row r="24" spans="1:12" ht="25.5" x14ac:dyDescent="0.25">
      <c r="A24" s="125"/>
      <c r="B24" s="134"/>
      <c r="C24" s="137"/>
      <c r="D24" s="83" t="s">
        <v>79</v>
      </c>
      <c r="E24" s="103">
        <v>1</v>
      </c>
      <c r="F24" s="68">
        <v>57.92</v>
      </c>
      <c r="G24" s="64">
        <v>57.92</v>
      </c>
      <c r="H24" s="54"/>
      <c r="K24" s="43"/>
      <c r="L24" s="43"/>
    </row>
    <row r="25" spans="1:12" ht="25.5" hidden="1" x14ac:dyDescent="0.25">
      <c r="A25" s="125"/>
      <c r="B25" s="134"/>
      <c r="C25" s="137"/>
      <c r="D25" s="83" t="s">
        <v>85</v>
      </c>
      <c r="E25" s="103">
        <v>2</v>
      </c>
      <c r="F25" s="68">
        <v>20</v>
      </c>
      <c r="G25" s="64">
        <v>40</v>
      </c>
      <c r="H25" s="54"/>
      <c r="K25" s="43"/>
      <c r="L25" s="43"/>
    </row>
    <row r="26" spans="1:12" ht="38.25" hidden="1" x14ac:dyDescent="0.25">
      <c r="A26" s="125"/>
      <c r="B26" s="134"/>
      <c r="C26" s="137"/>
      <c r="D26" s="83" t="s">
        <v>81</v>
      </c>
      <c r="E26" s="103">
        <v>3</v>
      </c>
      <c r="F26" s="68">
        <v>7</v>
      </c>
      <c r="G26" s="64">
        <v>21</v>
      </c>
      <c r="H26" s="54"/>
      <c r="K26" s="43"/>
      <c r="L26" s="43"/>
    </row>
    <row r="27" spans="1:12" ht="51" hidden="1" x14ac:dyDescent="0.25">
      <c r="A27" s="126"/>
      <c r="B27" s="126"/>
      <c r="C27" s="126"/>
      <c r="D27" s="107" t="s">
        <v>80</v>
      </c>
      <c r="E27" s="99">
        <v>1</v>
      </c>
      <c r="F27" s="68">
        <v>40</v>
      </c>
      <c r="G27" s="64">
        <v>40</v>
      </c>
      <c r="H27" s="54"/>
      <c r="K27" s="43"/>
      <c r="L27" s="43"/>
    </row>
    <row r="28" spans="1:12" x14ac:dyDescent="0.25">
      <c r="A28" s="34"/>
      <c r="B28" s="35" t="s">
        <v>17</v>
      </c>
      <c r="C28" s="36"/>
      <c r="D28" s="37"/>
      <c r="E28" s="38"/>
      <c r="F28" s="38"/>
      <c r="G28" s="39">
        <v>1065.69</v>
      </c>
    </row>
    <row r="29" spans="1:12" ht="66.75" customHeight="1" x14ac:dyDescent="0.25">
      <c r="A29" s="122">
        <v>9</v>
      </c>
      <c r="B29" s="154" t="s">
        <v>62</v>
      </c>
      <c r="C29" s="40" t="s">
        <v>63</v>
      </c>
      <c r="D29" s="155"/>
      <c r="E29" s="152"/>
      <c r="F29" s="152"/>
      <c r="G29" s="160">
        <v>151.5</v>
      </c>
    </row>
    <row r="30" spans="1:12" ht="20.25" customHeight="1" x14ac:dyDescent="0.25">
      <c r="A30" s="122"/>
      <c r="B30" s="154"/>
      <c r="C30" s="98" t="s">
        <v>104</v>
      </c>
      <c r="D30" s="155"/>
      <c r="E30" s="152"/>
      <c r="F30" s="152"/>
      <c r="G30" s="160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914.19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191.97990000000004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G31*1.21</f>
        <v>1106.1699000000001</v>
      </c>
      <c r="H33" s="79"/>
    </row>
    <row r="34" spans="1:13" ht="0.75" customHeight="1" x14ac:dyDescent="0.25">
      <c r="A34" s="122">
        <v>6</v>
      </c>
      <c r="B34" s="153" t="s">
        <v>57</v>
      </c>
      <c r="C34" s="91"/>
      <c r="D34" s="155"/>
      <c r="E34" s="152"/>
      <c r="F34" s="152"/>
      <c r="G34" s="158">
        <v>1300</v>
      </c>
    </row>
    <row r="35" spans="1:13" ht="27.75" hidden="1" customHeight="1" x14ac:dyDescent="0.25">
      <c r="A35" s="122"/>
      <c r="B35" s="154"/>
      <c r="C35" s="90"/>
      <c r="D35" s="155"/>
      <c r="E35" s="152"/>
      <c r="F35" s="152"/>
      <c r="G35" s="159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ht="84.75" customHeight="1" x14ac:dyDescent="0.25">
      <c r="B41" s="12" t="s">
        <v>20</v>
      </c>
      <c r="C41" s="119" t="s">
        <v>30</v>
      </c>
      <c r="D41" s="119"/>
      <c r="E41" s="119"/>
      <c r="F41" s="119"/>
      <c r="G41" s="119"/>
      <c r="J41" s="6"/>
      <c r="K41" s="6"/>
      <c r="L41" s="6"/>
      <c r="M41" s="6"/>
    </row>
    <row r="42" spans="1:13" x14ac:dyDescent="0.25">
      <c r="B42" s="45" t="s">
        <v>94</v>
      </c>
      <c r="C42" s="157" t="s">
        <v>21</v>
      </c>
      <c r="D42" s="157"/>
      <c r="E42" s="157"/>
      <c r="F42" s="157"/>
      <c r="G42" s="157"/>
      <c r="J42" s="6"/>
      <c r="K42" s="6"/>
      <c r="L42" s="6"/>
      <c r="M42" s="6"/>
    </row>
    <row r="43" spans="1:13" x14ac:dyDescent="0.25">
      <c r="C43" s="54" t="s">
        <v>45</v>
      </c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34">
    <mergeCell ref="A22:A27"/>
    <mergeCell ref="B22:B27"/>
    <mergeCell ref="C22:C27"/>
    <mergeCell ref="C9:G9"/>
    <mergeCell ref="A10:A12"/>
    <mergeCell ref="E11:G11"/>
    <mergeCell ref="E12:G12"/>
    <mergeCell ref="E10:G10"/>
    <mergeCell ref="D10:D12"/>
    <mergeCell ref="B7:C7"/>
    <mergeCell ref="D7:G7"/>
    <mergeCell ref="A1:D1"/>
    <mergeCell ref="A2:C2"/>
    <mergeCell ref="D2:H2"/>
    <mergeCell ref="B4:E4"/>
    <mergeCell ref="B6:C6"/>
    <mergeCell ref="D6:G6"/>
    <mergeCell ref="D8:G8"/>
    <mergeCell ref="F34:F35"/>
    <mergeCell ref="B29:B30"/>
    <mergeCell ref="C42:G42"/>
    <mergeCell ref="C41:G41"/>
    <mergeCell ref="G34:G35"/>
    <mergeCell ref="F29:F30"/>
    <mergeCell ref="G29:G30"/>
    <mergeCell ref="C10:C12"/>
    <mergeCell ref="B8:C8"/>
    <mergeCell ref="A29:A30"/>
    <mergeCell ref="E29:E30"/>
    <mergeCell ref="A34:A35"/>
    <mergeCell ref="B34:B35"/>
    <mergeCell ref="D34:D35"/>
    <mergeCell ref="E34:E35"/>
    <mergeCell ref="D29:D30"/>
  </mergeCells>
  <phoneticPr fontId="15" type="noConversion"/>
  <pageMargins left="0.19" right="0.24" top="0.3" bottom="0.23" header="0.3" footer="0.3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3"/>
  <sheetViews>
    <sheetView topLeftCell="A4" workbookViewId="0">
      <selection activeCell="K4" sqref="K1:M6553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0" style="2" hidden="1" customWidth="1"/>
    <col min="13" max="13" width="0" hidden="1" customWidth="1"/>
  </cols>
  <sheetData>
    <row r="1" spans="1:12" ht="40.9" customHeight="1" x14ac:dyDescent="0.25">
      <c r="A1" s="162" t="s">
        <v>18</v>
      </c>
      <c r="B1" s="162"/>
      <c r="C1" s="162"/>
      <c r="D1" s="162"/>
      <c r="J1" s="6"/>
      <c r="K1" s="6"/>
      <c r="L1" s="6"/>
    </row>
    <row r="2" spans="1:12" ht="54" customHeight="1" x14ac:dyDescent="0.25">
      <c r="A2" s="143" t="s">
        <v>66</v>
      </c>
      <c r="B2" s="143"/>
      <c r="C2" s="143"/>
      <c r="D2" s="162" t="s">
        <v>37</v>
      </c>
      <c r="E2" s="162"/>
      <c r="F2" s="162"/>
      <c r="G2" s="162"/>
      <c r="H2" s="16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45" t="s">
        <v>105</v>
      </c>
      <c r="C4" s="146"/>
      <c r="D4" s="146"/>
      <c r="E4" s="146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3" t="s">
        <v>31</v>
      </c>
      <c r="C6" s="163"/>
      <c r="D6" s="156" t="s">
        <v>33</v>
      </c>
      <c r="E6" s="156"/>
      <c r="F6" s="156"/>
      <c r="G6" s="156"/>
      <c r="H6" s="1"/>
      <c r="J6" s="6"/>
      <c r="K6" s="6"/>
      <c r="L6" s="6"/>
    </row>
    <row r="7" spans="1:12" ht="12.75" customHeight="1" x14ac:dyDescent="0.25">
      <c r="B7" s="123" t="s">
        <v>106</v>
      </c>
      <c r="C7" s="123"/>
      <c r="D7" s="156" t="s">
        <v>34</v>
      </c>
      <c r="E7" s="156"/>
      <c r="F7" s="156"/>
      <c r="G7" s="156"/>
      <c r="H7" s="1"/>
      <c r="J7" s="6"/>
      <c r="K7" s="6"/>
      <c r="L7" s="6"/>
    </row>
    <row r="8" spans="1:12" ht="12.75" customHeight="1" x14ac:dyDescent="0.25">
      <c r="B8" s="161"/>
      <c r="C8" s="161"/>
      <c r="D8" s="156" t="s">
        <v>35</v>
      </c>
      <c r="E8" s="156"/>
      <c r="F8" s="156"/>
      <c r="G8" s="156"/>
      <c r="H8" s="1"/>
      <c r="J8" s="6"/>
      <c r="K8" s="6"/>
      <c r="L8" s="6"/>
    </row>
    <row r="9" spans="1:12" ht="20.25" customHeight="1" x14ac:dyDescent="0.25">
      <c r="C9" s="164"/>
      <c r="D9" s="164"/>
      <c r="E9" s="164"/>
      <c r="F9" s="164"/>
      <c r="G9" s="164"/>
      <c r="J9" s="6"/>
      <c r="K9" s="6"/>
      <c r="L9" s="6"/>
    </row>
    <row r="10" spans="1:12" x14ac:dyDescent="0.25">
      <c r="A10" s="127" t="s">
        <v>0</v>
      </c>
      <c r="B10" s="17"/>
      <c r="C10" s="127" t="s">
        <v>2</v>
      </c>
      <c r="D10" s="127" t="s">
        <v>3</v>
      </c>
      <c r="E10" s="127" t="s">
        <v>4</v>
      </c>
      <c r="F10" s="165"/>
      <c r="G10" s="165"/>
      <c r="J10" s="6"/>
      <c r="K10" s="6"/>
      <c r="L10" s="6"/>
    </row>
    <row r="11" spans="1:12" ht="15" customHeight="1" x14ac:dyDescent="0.25">
      <c r="A11" s="127"/>
      <c r="B11" s="17" t="s">
        <v>1</v>
      </c>
      <c r="C11" s="127"/>
      <c r="D11" s="127"/>
      <c r="E11" s="149" t="s">
        <v>99</v>
      </c>
      <c r="F11" s="150"/>
      <c r="G11" s="150"/>
      <c r="J11" s="6"/>
      <c r="K11" s="6"/>
      <c r="L11" s="6"/>
    </row>
    <row r="12" spans="1:12" ht="14.25" customHeight="1" x14ac:dyDescent="0.25">
      <c r="A12" s="127"/>
      <c r="B12" s="18"/>
      <c r="C12" s="127"/>
      <c r="D12" s="127"/>
      <c r="E12" s="149" t="s">
        <v>100</v>
      </c>
      <c r="F12" s="150"/>
      <c r="G12" s="15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95</v>
      </c>
      <c r="F13" s="20" t="s">
        <v>5</v>
      </c>
      <c r="G13" s="17" t="s">
        <v>96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28</v>
      </c>
      <c r="G15" s="29">
        <f>D15*E15*F15</f>
        <v>708.69119999999998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28</v>
      </c>
      <c r="G17" s="29">
        <f>D17*E17*F17</f>
        <v>970.82999999999993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1.3214285714285714</v>
      </c>
      <c r="E18" s="33">
        <v>1.82</v>
      </c>
      <c r="F18" s="28">
        <v>28</v>
      </c>
      <c r="G18" s="29">
        <v>67.27</v>
      </c>
      <c r="K18" s="2">
        <v>37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54.5</v>
      </c>
      <c r="E19" s="33">
        <v>0.15</v>
      </c>
      <c r="F19" s="28">
        <v>28</v>
      </c>
      <c r="G19" s="29">
        <v>228.9</v>
      </c>
      <c r="L19" s="2">
        <v>1526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0.17857142857142858</v>
      </c>
      <c r="E20" s="33">
        <v>0.72</v>
      </c>
      <c r="F20" s="28">
        <v>28</v>
      </c>
      <c r="G20" s="29">
        <v>3.63</v>
      </c>
      <c r="L20" s="2">
        <v>5</v>
      </c>
    </row>
    <row r="21" spans="1:12" ht="25.5" hidden="1" x14ac:dyDescent="0.25">
      <c r="A21" s="124">
        <v>8</v>
      </c>
      <c r="B21" s="133" t="s">
        <v>93</v>
      </c>
      <c r="C21" s="136" t="s">
        <v>74</v>
      </c>
      <c r="D21" s="83" t="s">
        <v>77</v>
      </c>
      <c r="E21" s="103">
        <v>1</v>
      </c>
      <c r="F21" s="68">
        <v>240</v>
      </c>
      <c r="G21" s="64">
        <v>240</v>
      </c>
      <c r="H21" s="54"/>
      <c r="K21" s="43"/>
      <c r="L21" s="43"/>
    </row>
    <row r="22" spans="1:12" ht="25.5" hidden="1" x14ac:dyDescent="0.25">
      <c r="A22" s="125"/>
      <c r="B22" s="134"/>
      <c r="C22" s="137"/>
      <c r="D22" s="83" t="s">
        <v>79</v>
      </c>
      <c r="E22" s="103">
        <v>1</v>
      </c>
      <c r="F22" s="68">
        <v>200</v>
      </c>
      <c r="G22" s="64">
        <v>200</v>
      </c>
      <c r="H22" s="54"/>
      <c r="K22" s="43"/>
      <c r="L22" s="43"/>
    </row>
    <row r="23" spans="1:12" ht="51" hidden="1" x14ac:dyDescent="0.25">
      <c r="A23" s="125"/>
      <c r="B23" s="134"/>
      <c r="C23" s="137"/>
      <c r="D23" s="83" t="s">
        <v>75</v>
      </c>
      <c r="E23" s="103">
        <v>1</v>
      </c>
      <c r="F23" s="68">
        <v>120</v>
      </c>
      <c r="G23" s="64">
        <v>120</v>
      </c>
      <c r="H23" s="54"/>
      <c r="K23" s="43"/>
      <c r="L23" s="43"/>
    </row>
    <row r="24" spans="1:12" ht="25.5" hidden="1" x14ac:dyDescent="0.25">
      <c r="A24" s="125"/>
      <c r="B24" s="134"/>
      <c r="C24" s="137"/>
      <c r="D24" s="83" t="s">
        <v>84</v>
      </c>
      <c r="E24" s="103">
        <v>1</v>
      </c>
      <c r="F24" s="68">
        <v>100</v>
      </c>
      <c r="G24" s="64">
        <v>100</v>
      </c>
      <c r="H24" s="54"/>
      <c r="K24" s="43"/>
      <c r="L24" s="43"/>
    </row>
    <row r="25" spans="1:12" ht="25.5" hidden="1" x14ac:dyDescent="0.25">
      <c r="A25" s="126"/>
      <c r="B25" s="126"/>
      <c r="C25" s="126"/>
      <c r="D25" s="83" t="s">
        <v>83</v>
      </c>
      <c r="E25" s="99">
        <v>1</v>
      </c>
      <c r="F25" s="68">
        <v>35</v>
      </c>
      <c r="G25" s="64">
        <v>35</v>
      </c>
      <c r="H25" s="54"/>
      <c r="K25" s="43"/>
      <c r="L25" s="43"/>
    </row>
    <row r="26" spans="1:12" ht="25.5" hidden="1" x14ac:dyDescent="0.25">
      <c r="A26" s="112"/>
      <c r="B26" s="112"/>
      <c r="C26" s="112"/>
      <c r="D26" s="83" t="s">
        <v>85</v>
      </c>
      <c r="E26" s="99">
        <v>2</v>
      </c>
      <c r="F26" s="68">
        <v>20</v>
      </c>
      <c r="G26" s="64">
        <v>40</v>
      </c>
      <c r="H26" s="54"/>
      <c r="K26" s="43"/>
      <c r="L26" s="43"/>
    </row>
    <row r="27" spans="1:12" x14ac:dyDescent="0.25">
      <c r="A27" s="34"/>
      <c r="B27" s="35" t="s">
        <v>17</v>
      </c>
      <c r="C27" s="36"/>
      <c r="D27" s="37"/>
      <c r="E27" s="38"/>
      <c r="F27" s="38"/>
      <c r="G27" s="39">
        <v>1979.32</v>
      </c>
    </row>
    <row r="28" spans="1:12" ht="66.75" customHeight="1" x14ac:dyDescent="0.25">
      <c r="A28" s="25">
        <v>8</v>
      </c>
      <c r="B28" s="166" t="s">
        <v>62</v>
      </c>
      <c r="C28" s="40" t="s">
        <v>63</v>
      </c>
      <c r="D28" s="37"/>
      <c r="E28" s="38"/>
      <c r="F28" s="38"/>
      <c r="G28" s="108">
        <v>429.25</v>
      </c>
    </row>
    <row r="29" spans="1:12" ht="20.25" customHeight="1" x14ac:dyDescent="0.25">
      <c r="A29" s="25"/>
      <c r="B29" s="167"/>
      <c r="C29" s="40" t="s">
        <v>104</v>
      </c>
      <c r="D29" s="37"/>
      <c r="E29" s="38"/>
      <c r="F29" s="38"/>
      <c r="G29" s="44"/>
    </row>
    <row r="30" spans="1:12" x14ac:dyDescent="0.25">
      <c r="A30" s="26"/>
      <c r="B30" s="35" t="s">
        <v>27</v>
      </c>
      <c r="C30" s="31"/>
      <c r="D30" s="37"/>
      <c r="E30" s="38"/>
      <c r="F30" s="38"/>
      <c r="G30" s="39">
        <f>G27-G28</f>
        <v>1550.07</v>
      </c>
    </row>
    <row r="31" spans="1:12" x14ac:dyDescent="0.25">
      <c r="A31" s="26"/>
      <c r="B31" s="35" t="s">
        <v>28</v>
      </c>
      <c r="C31" s="31"/>
      <c r="D31" s="17"/>
      <c r="E31" s="28"/>
      <c r="F31" s="28"/>
      <c r="G31" s="39">
        <f>G32-G30</f>
        <v>325.51469999999995</v>
      </c>
    </row>
    <row r="32" spans="1:12" ht="14.25" customHeight="1" x14ac:dyDescent="0.25">
      <c r="A32" s="26"/>
      <c r="B32" s="35" t="s">
        <v>29</v>
      </c>
      <c r="C32" s="31"/>
      <c r="D32" s="17"/>
      <c r="E32" s="28"/>
      <c r="F32" s="28"/>
      <c r="G32" s="39">
        <f>G30*1.21</f>
        <v>1875.5846999999999</v>
      </c>
    </row>
    <row r="35" spans="2:13" ht="84.75" customHeight="1" x14ac:dyDescent="0.25">
      <c r="B35" s="12" t="s">
        <v>20</v>
      </c>
      <c r="C35" s="119" t="s">
        <v>30</v>
      </c>
      <c r="D35" s="119"/>
      <c r="E35" s="119"/>
      <c r="F35" s="119"/>
      <c r="G35" s="119"/>
      <c r="J35" s="6"/>
      <c r="K35" s="6"/>
      <c r="L35" s="6"/>
      <c r="M35" s="6"/>
    </row>
    <row r="36" spans="2:13" x14ac:dyDescent="0.25">
      <c r="B36" s="45" t="s">
        <v>94</v>
      </c>
      <c r="C36" s="157" t="s">
        <v>21</v>
      </c>
      <c r="D36" s="157"/>
      <c r="E36" s="157"/>
      <c r="F36" s="157"/>
      <c r="G36" s="157"/>
      <c r="J36" s="6"/>
      <c r="K36" s="6"/>
      <c r="L36" s="6"/>
      <c r="M36" s="6"/>
    </row>
    <row r="37" spans="2:13" x14ac:dyDescent="0.25">
      <c r="C37" s="54" t="s">
        <v>45</v>
      </c>
      <c r="J37" s="6"/>
      <c r="K37" s="6"/>
      <c r="L37" s="6"/>
      <c r="M37" s="6"/>
    </row>
    <row r="38" spans="2:13" x14ac:dyDescent="0.25">
      <c r="J38" s="6"/>
      <c r="K38" s="6"/>
      <c r="L38" s="6"/>
      <c r="M38" s="6"/>
    </row>
    <row r="39" spans="2:13" x14ac:dyDescent="0.25">
      <c r="J39" s="6"/>
      <c r="K39" s="6"/>
      <c r="L39" s="6"/>
      <c r="M39" s="6"/>
    </row>
    <row r="43" spans="2:13" x14ac:dyDescent="0.25">
      <c r="J43" s="6"/>
      <c r="K43" s="6"/>
      <c r="L43" s="6"/>
      <c r="M43" s="6"/>
    </row>
    <row r="44" spans="2:13" x14ac:dyDescent="0.25">
      <c r="J44" s="6"/>
      <c r="K44" s="6"/>
      <c r="L44" s="6"/>
      <c r="M44" s="6"/>
    </row>
    <row r="45" spans="2:13" x14ac:dyDescent="0.25">
      <c r="J45" s="6"/>
      <c r="K45" s="6"/>
      <c r="L45" s="6"/>
      <c r="M45" s="6"/>
    </row>
    <row r="46" spans="2:13" x14ac:dyDescent="0.25">
      <c r="J46" s="6"/>
      <c r="K46" s="6"/>
      <c r="L46" s="6"/>
      <c r="M46" s="6"/>
    </row>
    <row r="47" spans="2:13" x14ac:dyDescent="0.25">
      <c r="J47" s="6"/>
      <c r="K47" s="6"/>
      <c r="L47" s="6"/>
      <c r="M47" s="6"/>
    </row>
    <row r="48" spans="2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</sheetData>
  <mergeCells count="23">
    <mergeCell ref="B28:B29"/>
    <mergeCell ref="A10:A12"/>
    <mergeCell ref="C10:C12"/>
    <mergeCell ref="A21:A25"/>
    <mergeCell ref="B21:B25"/>
    <mergeCell ref="C21:C25"/>
    <mergeCell ref="C9:G9"/>
    <mergeCell ref="C36:G36"/>
    <mergeCell ref="C35:G35"/>
    <mergeCell ref="E10:G10"/>
    <mergeCell ref="D10:D12"/>
    <mergeCell ref="E11:G11"/>
    <mergeCell ref="E12:G12"/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</mergeCells>
  <phoneticPr fontId="15" type="noConversion"/>
  <pageMargins left="0.22" right="0.18" top="0.26" bottom="0.17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3"/>
  <sheetViews>
    <sheetView topLeftCell="A4" workbookViewId="0">
      <selection activeCell="K4" sqref="K1:L6553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0" style="2" hidden="1" customWidth="1"/>
  </cols>
  <sheetData>
    <row r="1" spans="1:12" ht="40.9" customHeight="1" x14ac:dyDescent="0.25">
      <c r="A1" s="162" t="s">
        <v>18</v>
      </c>
      <c r="B1" s="162"/>
      <c r="C1" s="162"/>
      <c r="D1" s="162"/>
      <c r="J1" s="6"/>
      <c r="K1" s="6"/>
      <c r="L1" s="6"/>
    </row>
    <row r="2" spans="1:12" ht="54.6" customHeight="1" x14ac:dyDescent="0.25">
      <c r="A2" s="143" t="s">
        <v>67</v>
      </c>
      <c r="B2" s="143"/>
      <c r="C2" s="143"/>
      <c r="D2" s="162" t="s">
        <v>38</v>
      </c>
      <c r="E2" s="162"/>
      <c r="F2" s="162"/>
      <c r="G2" s="162"/>
      <c r="H2" s="162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68" t="s">
        <v>107</v>
      </c>
      <c r="C4" s="169"/>
      <c r="D4" s="169"/>
      <c r="E4" s="169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3" t="s">
        <v>31</v>
      </c>
      <c r="C6" s="163"/>
      <c r="D6" s="156" t="s">
        <v>33</v>
      </c>
      <c r="E6" s="156"/>
      <c r="F6" s="156"/>
      <c r="G6" s="156"/>
      <c r="H6" s="1"/>
      <c r="J6" s="6"/>
      <c r="K6" s="6"/>
      <c r="L6" s="6"/>
    </row>
    <row r="7" spans="1:12" ht="12.75" customHeight="1" x14ac:dyDescent="0.25">
      <c r="B7" s="123" t="s">
        <v>106</v>
      </c>
      <c r="C7" s="123"/>
      <c r="D7" s="156" t="s">
        <v>34</v>
      </c>
      <c r="E7" s="156"/>
      <c r="F7" s="156"/>
      <c r="G7" s="156"/>
      <c r="H7" s="1"/>
      <c r="J7" s="6"/>
      <c r="K7" s="6"/>
      <c r="L7" s="6"/>
    </row>
    <row r="8" spans="1:12" ht="12.75" customHeight="1" x14ac:dyDescent="0.25">
      <c r="B8" s="161"/>
      <c r="C8" s="161"/>
      <c r="D8" s="156" t="s">
        <v>35</v>
      </c>
      <c r="E8" s="156"/>
      <c r="F8" s="156"/>
      <c r="G8" s="156"/>
      <c r="H8" s="1"/>
      <c r="J8" s="6"/>
      <c r="K8" s="6"/>
      <c r="L8" s="6"/>
    </row>
    <row r="9" spans="1:12" ht="20.25" customHeight="1" x14ac:dyDescent="0.25">
      <c r="C9" s="164"/>
      <c r="D9" s="164"/>
      <c r="E9" s="164"/>
      <c r="F9" s="164"/>
      <c r="G9" s="164"/>
      <c r="J9" s="6"/>
      <c r="K9" s="6"/>
      <c r="L9" s="6"/>
    </row>
    <row r="10" spans="1:12" x14ac:dyDescent="0.25">
      <c r="A10" s="127" t="s">
        <v>0</v>
      </c>
      <c r="B10" s="17"/>
      <c r="C10" s="127" t="s">
        <v>2</v>
      </c>
      <c r="D10" s="127" t="s">
        <v>3</v>
      </c>
      <c r="E10" s="127" t="s">
        <v>4</v>
      </c>
      <c r="F10" s="165"/>
      <c r="G10" s="165"/>
      <c r="J10" s="6"/>
      <c r="K10" s="6"/>
      <c r="L10" s="6"/>
    </row>
    <row r="11" spans="1:12" ht="15" customHeight="1" x14ac:dyDescent="0.25">
      <c r="A11" s="127"/>
      <c r="B11" s="17" t="s">
        <v>1</v>
      </c>
      <c r="C11" s="127"/>
      <c r="D11" s="127"/>
      <c r="E11" s="149" t="s">
        <v>99</v>
      </c>
      <c r="F11" s="150"/>
      <c r="G11" s="150"/>
      <c r="J11" s="6"/>
      <c r="K11" s="6"/>
      <c r="L11" s="6"/>
    </row>
    <row r="12" spans="1:12" ht="14.25" customHeight="1" x14ac:dyDescent="0.25">
      <c r="A12" s="127"/>
      <c r="B12" s="18"/>
      <c r="C12" s="127"/>
      <c r="D12" s="127"/>
      <c r="E12" s="149" t="s">
        <v>100</v>
      </c>
      <c r="F12" s="150"/>
      <c r="G12" s="15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95</v>
      </c>
      <c r="F13" s="20" t="s">
        <v>5</v>
      </c>
      <c r="G13" s="17" t="s">
        <v>96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28</v>
      </c>
      <c r="G15" s="29">
        <f>D15*E15*F15</f>
        <v>1282.5792000000001</v>
      </c>
    </row>
    <row r="16" spans="1:12" ht="25.5" x14ac:dyDescent="0.25">
      <c r="A16" s="25">
        <v>3</v>
      </c>
      <c r="B16" s="35" t="s">
        <v>42</v>
      </c>
      <c r="C16" s="17" t="s">
        <v>8</v>
      </c>
      <c r="D16" s="27">
        <v>20</v>
      </c>
      <c r="E16" s="28">
        <v>0.65</v>
      </c>
      <c r="F16" s="28">
        <v>28</v>
      </c>
      <c r="G16" s="29">
        <f>D16*E16*F16</f>
        <v>364</v>
      </c>
    </row>
    <row r="17" spans="1:12" ht="30" customHeight="1" x14ac:dyDescent="0.25">
      <c r="A17" s="25">
        <v>4</v>
      </c>
      <c r="B17" s="35" t="s">
        <v>10</v>
      </c>
      <c r="C17" s="31" t="s">
        <v>48</v>
      </c>
      <c r="D17" s="32">
        <f>K17/F17</f>
        <v>0</v>
      </c>
      <c r="E17" s="33">
        <v>1.82</v>
      </c>
      <c r="F17" s="28">
        <v>28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56</v>
      </c>
      <c r="C18" s="31" t="s">
        <v>121</v>
      </c>
      <c r="D18" s="80">
        <v>126.54</v>
      </c>
      <c r="E18" s="78">
        <v>0.15</v>
      </c>
      <c r="F18" s="28">
        <v>28</v>
      </c>
      <c r="G18" s="78">
        <v>531.47</v>
      </c>
      <c r="L18" s="85">
        <v>3543</v>
      </c>
    </row>
    <row r="19" spans="1:12" ht="29.25" hidden="1" customHeight="1" x14ac:dyDescent="0.25">
      <c r="A19" s="25">
        <v>4</v>
      </c>
      <c r="B19" s="35" t="s">
        <v>50</v>
      </c>
      <c r="C19" s="31" t="s">
        <v>51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52</v>
      </c>
      <c r="C20" s="31" t="s">
        <v>53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49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28</v>
      </c>
      <c r="G22" s="29">
        <f>F22*E22*D22</f>
        <v>0</v>
      </c>
      <c r="L22" s="2">
        <v>0</v>
      </c>
    </row>
    <row r="23" spans="1:12" ht="25.5" hidden="1" x14ac:dyDescent="0.25">
      <c r="A23" s="124">
        <v>9</v>
      </c>
      <c r="B23" s="133" t="s">
        <v>93</v>
      </c>
      <c r="C23" s="136" t="s">
        <v>74</v>
      </c>
      <c r="D23" s="83" t="s">
        <v>77</v>
      </c>
      <c r="E23" s="103">
        <v>1</v>
      </c>
      <c r="F23" s="68">
        <v>240</v>
      </c>
      <c r="G23" s="64">
        <v>240</v>
      </c>
      <c r="H23" s="54"/>
      <c r="K23" s="43"/>
      <c r="L23" s="43"/>
    </row>
    <row r="24" spans="1:12" ht="25.5" hidden="1" x14ac:dyDescent="0.25">
      <c r="A24" s="125"/>
      <c r="B24" s="134"/>
      <c r="C24" s="137"/>
      <c r="D24" s="83" t="s">
        <v>78</v>
      </c>
      <c r="E24" s="103">
        <v>3</v>
      </c>
      <c r="F24" s="68">
        <v>30</v>
      </c>
      <c r="G24" s="64">
        <v>90</v>
      </c>
      <c r="H24" s="54"/>
      <c r="K24" s="43"/>
      <c r="L24" s="43"/>
    </row>
    <row r="25" spans="1:12" ht="25.5" hidden="1" x14ac:dyDescent="0.25">
      <c r="A25" s="125"/>
      <c r="B25" s="134"/>
      <c r="C25" s="137"/>
      <c r="D25" s="83" t="s">
        <v>84</v>
      </c>
      <c r="E25" s="103">
        <v>2</v>
      </c>
      <c r="F25" s="68">
        <v>100</v>
      </c>
      <c r="G25" s="64">
        <v>200</v>
      </c>
      <c r="H25" s="54"/>
      <c r="K25" s="43"/>
      <c r="L25" s="43"/>
    </row>
    <row r="26" spans="1:12" ht="51" hidden="1" x14ac:dyDescent="0.25">
      <c r="A26" s="125"/>
      <c r="B26" s="134"/>
      <c r="C26" s="137"/>
      <c r="D26" s="107" t="s">
        <v>80</v>
      </c>
      <c r="E26" s="103">
        <v>1</v>
      </c>
      <c r="F26" s="68">
        <v>40</v>
      </c>
      <c r="G26" s="64">
        <v>40</v>
      </c>
      <c r="H26" s="54"/>
      <c r="K26" s="43"/>
      <c r="L26" s="43"/>
    </row>
    <row r="27" spans="1:12" ht="20.25" customHeight="1" x14ac:dyDescent="0.25">
      <c r="A27" s="34"/>
      <c r="B27" s="35" t="s">
        <v>17</v>
      </c>
      <c r="C27" s="36"/>
      <c r="D27" s="37"/>
      <c r="E27" s="38"/>
      <c r="F27" s="38"/>
      <c r="G27" s="39">
        <v>2178.0500000000002</v>
      </c>
    </row>
    <row r="28" spans="1:12" ht="66.75" customHeight="1" x14ac:dyDescent="0.25">
      <c r="A28" s="174">
        <v>8</v>
      </c>
      <c r="B28" s="166" t="s">
        <v>62</v>
      </c>
      <c r="C28" s="40" t="s">
        <v>63</v>
      </c>
      <c r="D28" s="172"/>
      <c r="E28" s="170"/>
      <c r="F28" s="170"/>
      <c r="G28" s="97">
        <v>53.75</v>
      </c>
    </row>
    <row r="29" spans="1:12" ht="20.25" customHeight="1" x14ac:dyDescent="0.25">
      <c r="A29" s="175"/>
      <c r="B29" s="167"/>
      <c r="C29" s="40" t="s">
        <v>104</v>
      </c>
      <c r="D29" s="173"/>
      <c r="E29" s="171"/>
      <c r="F29" s="171"/>
      <c r="G29" s="44"/>
    </row>
    <row r="30" spans="1:12" x14ac:dyDescent="0.25">
      <c r="A30" s="26"/>
      <c r="B30" s="35" t="s">
        <v>27</v>
      </c>
      <c r="C30" s="31"/>
      <c r="D30" s="37"/>
      <c r="E30" s="38"/>
      <c r="F30" s="38"/>
      <c r="G30" s="39">
        <f>G27-G28</f>
        <v>2124.3000000000002</v>
      </c>
    </row>
    <row r="31" spans="1:12" x14ac:dyDescent="0.25">
      <c r="A31" s="26"/>
      <c r="B31" s="35" t="s">
        <v>28</v>
      </c>
      <c r="C31" s="31"/>
      <c r="D31" s="17"/>
      <c r="E31" s="28"/>
      <c r="F31" s="28"/>
      <c r="G31" s="39">
        <f>G32-G30</f>
        <v>446.10300000000007</v>
      </c>
    </row>
    <row r="32" spans="1:12" x14ac:dyDescent="0.25">
      <c r="A32" s="26"/>
      <c r="B32" s="35" t="s">
        <v>29</v>
      </c>
      <c r="C32" s="31"/>
      <c r="D32" s="17"/>
      <c r="E32" s="28"/>
      <c r="F32" s="28"/>
      <c r="G32" s="39">
        <f>G30*1.21</f>
        <v>2570.4030000000002</v>
      </c>
    </row>
    <row r="35" spans="2:13" x14ac:dyDescent="0.25">
      <c r="J35" s="6"/>
      <c r="K35" s="6"/>
      <c r="L35" s="6"/>
      <c r="M35" s="6"/>
    </row>
    <row r="36" spans="2:13" x14ac:dyDescent="0.25">
      <c r="J36" s="6"/>
      <c r="K36" s="6"/>
      <c r="L36" s="6"/>
      <c r="M36" s="6"/>
    </row>
    <row r="37" spans="2:13" ht="84.75" customHeight="1" x14ac:dyDescent="0.25">
      <c r="B37" s="12" t="s">
        <v>20</v>
      </c>
      <c r="C37" s="119" t="s">
        <v>30</v>
      </c>
      <c r="D37" s="119"/>
      <c r="E37" s="119"/>
      <c r="F37" s="119"/>
      <c r="G37" s="119"/>
      <c r="J37" s="6"/>
      <c r="K37" s="6"/>
      <c r="L37" s="6"/>
      <c r="M37" s="6"/>
    </row>
    <row r="38" spans="2:13" x14ac:dyDescent="0.25">
      <c r="B38" s="45" t="s">
        <v>94</v>
      </c>
      <c r="C38" s="157" t="s">
        <v>21</v>
      </c>
      <c r="D38" s="157"/>
      <c r="E38" s="157"/>
      <c r="F38" s="157"/>
      <c r="G38" s="157"/>
      <c r="J38" s="6"/>
      <c r="K38" s="6"/>
      <c r="L38" s="6"/>
      <c r="M38" s="6"/>
    </row>
    <row r="39" spans="2:13" x14ac:dyDescent="0.25">
      <c r="C39" s="54" t="s">
        <v>45</v>
      </c>
      <c r="J39" s="6"/>
      <c r="K39" s="6"/>
      <c r="L39" s="6"/>
      <c r="M39" s="6"/>
    </row>
    <row r="40" spans="2:13" x14ac:dyDescent="0.25">
      <c r="J40" s="6"/>
      <c r="K40" s="6"/>
      <c r="L40" s="6"/>
      <c r="M40" s="6"/>
    </row>
    <row r="41" spans="2:13" x14ac:dyDescent="0.25">
      <c r="J41" s="6"/>
      <c r="K41" s="6"/>
      <c r="L41" s="6"/>
      <c r="M41" s="6"/>
    </row>
    <row r="42" spans="2:13" x14ac:dyDescent="0.25">
      <c r="J42" s="6"/>
      <c r="K42" s="6"/>
      <c r="L42" s="6"/>
      <c r="M42" s="6"/>
    </row>
    <row r="43" spans="2:13" x14ac:dyDescent="0.25">
      <c r="J43" s="6"/>
      <c r="K43" s="6"/>
      <c r="L43" s="6"/>
      <c r="M43" s="6"/>
    </row>
    <row r="44" spans="2:13" x14ac:dyDescent="0.25">
      <c r="J44" s="6"/>
      <c r="K44" s="6"/>
      <c r="L44" s="6"/>
      <c r="M44" s="6"/>
    </row>
    <row r="45" spans="2:13" x14ac:dyDescent="0.25">
      <c r="J45" s="6"/>
      <c r="K45" s="6"/>
      <c r="L45" s="6"/>
      <c r="M45" s="6"/>
    </row>
    <row r="46" spans="2:13" x14ac:dyDescent="0.25">
      <c r="J46" s="6"/>
      <c r="K46" s="6"/>
      <c r="L46" s="6"/>
      <c r="M46" s="6"/>
    </row>
    <row r="47" spans="2:13" x14ac:dyDescent="0.25">
      <c r="J47" s="6"/>
      <c r="K47" s="6"/>
      <c r="L47" s="6"/>
      <c r="M47" s="6"/>
    </row>
    <row r="48" spans="2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</sheetData>
  <mergeCells count="27">
    <mergeCell ref="A28:A29"/>
    <mergeCell ref="B28:B29"/>
    <mergeCell ref="A23:A26"/>
    <mergeCell ref="C10:C12"/>
    <mergeCell ref="B23:B26"/>
    <mergeCell ref="C23:C26"/>
    <mergeCell ref="A10:A12"/>
    <mergeCell ref="C38:G38"/>
    <mergeCell ref="C37:G37"/>
    <mergeCell ref="E28:E29"/>
    <mergeCell ref="F28:F29"/>
    <mergeCell ref="D28:D29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B6:C6"/>
    <mergeCell ref="D6:G6"/>
    <mergeCell ref="A1:D1"/>
    <mergeCell ref="A2:C2"/>
    <mergeCell ref="D2:H2"/>
    <mergeCell ref="B4:E4"/>
  </mergeCells>
  <phoneticPr fontId="15" type="noConversion"/>
  <pageMargins left="0.22" right="0.25" top="0.2" bottom="0.17" header="0.17" footer="0.27"/>
  <pageSetup paperSize="9" scale="8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3"/>
  <sheetViews>
    <sheetView topLeftCell="A17" workbookViewId="0">
      <selection activeCell="D23" sqref="D23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7.5703125" bestFit="1" customWidth="1"/>
    <col min="9" max="9" width="9.42578125" customWidth="1"/>
    <col min="10" max="10" width="9.5703125" customWidth="1"/>
    <col min="11" max="11" width="9.85546875" style="2" hidden="1" customWidth="1"/>
    <col min="12" max="12" width="0" style="2" hidden="1" customWidth="1"/>
  </cols>
  <sheetData>
    <row r="1" spans="1:12" ht="40.5" customHeight="1" x14ac:dyDescent="0.25">
      <c r="A1" s="162" t="s">
        <v>18</v>
      </c>
      <c r="B1" s="162"/>
      <c r="C1" s="162"/>
      <c r="D1" s="162"/>
      <c r="J1" s="6"/>
      <c r="K1" s="6"/>
      <c r="L1" s="6"/>
    </row>
    <row r="2" spans="1:12" ht="39.6" customHeight="1" x14ac:dyDescent="0.25">
      <c r="A2" s="143" t="s">
        <v>68</v>
      </c>
      <c r="B2" s="143"/>
      <c r="C2" s="143"/>
      <c r="D2" s="162" t="s">
        <v>39</v>
      </c>
      <c r="E2" s="162"/>
      <c r="F2" s="162"/>
      <c r="G2" s="162"/>
      <c r="H2" s="16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A4" s="54"/>
      <c r="B4" s="145" t="s">
        <v>108</v>
      </c>
      <c r="C4" s="146"/>
      <c r="D4" s="146"/>
      <c r="E4" s="146"/>
      <c r="F4" s="48"/>
      <c r="G4" s="49"/>
      <c r="H4" s="1"/>
      <c r="J4" s="6"/>
      <c r="K4" s="6"/>
      <c r="L4" s="6"/>
    </row>
    <row r="5" spans="1:12" ht="13.5" customHeight="1" x14ac:dyDescent="0.25">
      <c r="A5" s="54"/>
      <c r="B5" s="46"/>
      <c r="C5" s="47"/>
      <c r="D5" s="51" t="s">
        <v>32</v>
      </c>
      <c r="E5" s="51"/>
      <c r="F5" s="52"/>
      <c r="G5" s="53"/>
      <c r="H5" s="1"/>
      <c r="J5" s="6"/>
      <c r="K5" s="6"/>
      <c r="L5" s="6"/>
    </row>
    <row r="6" spans="1:12" ht="13.5" customHeight="1" x14ac:dyDescent="0.25">
      <c r="B6" s="123" t="s">
        <v>31</v>
      </c>
      <c r="C6" s="123"/>
      <c r="D6" s="147" t="s">
        <v>33</v>
      </c>
      <c r="E6" s="147"/>
      <c r="F6" s="147"/>
      <c r="G6" s="147"/>
      <c r="H6" s="1"/>
      <c r="J6" s="6"/>
      <c r="K6" s="6"/>
      <c r="L6" s="6"/>
    </row>
    <row r="7" spans="1:12" ht="12.75" customHeight="1" x14ac:dyDescent="0.25">
      <c r="B7" s="123" t="s">
        <v>98</v>
      </c>
      <c r="C7" s="123"/>
      <c r="D7" s="147" t="s">
        <v>34</v>
      </c>
      <c r="E7" s="147"/>
      <c r="F7" s="147"/>
      <c r="G7" s="147"/>
      <c r="H7" s="1"/>
      <c r="J7" s="6"/>
      <c r="K7" s="6"/>
      <c r="L7" s="6"/>
    </row>
    <row r="8" spans="1:12" ht="12.75" customHeight="1" x14ac:dyDescent="0.25">
      <c r="B8" s="148"/>
      <c r="C8" s="148"/>
      <c r="D8" s="147" t="s">
        <v>35</v>
      </c>
      <c r="E8" s="147"/>
      <c r="F8" s="147"/>
      <c r="G8" s="147"/>
      <c r="H8" s="1"/>
      <c r="J8" s="6"/>
      <c r="K8" s="6"/>
      <c r="L8" s="6"/>
    </row>
    <row r="9" spans="1:12" ht="20.25" customHeight="1" x14ac:dyDescent="0.25">
      <c r="B9" s="79"/>
      <c r="C9" s="176"/>
      <c r="D9" s="176"/>
      <c r="E9" s="176"/>
      <c r="F9" s="176"/>
      <c r="G9" s="176"/>
      <c r="J9" s="6"/>
      <c r="K9" s="6"/>
      <c r="L9" s="6"/>
    </row>
    <row r="10" spans="1:12" x14ac:dyDescent="0.25">
      <c r="A10" s="127" t="s">
        <v>0</v>
      </c>
      <c r="B10" s="17"/>
      <c r="C10" s="127" t="s">
        <v>2</v>
      </c>
      <c r="D10" s="127" t="s">
        <v>3</v>
      </c>
      <c r="E10" s="127" t="s">
        <v>4</v>
      </c>
      <c r="F10" s="165"/>
      <c r="G10" s="165"/>
      <c r="J10" s="6"/>
      <c r="K10" s="6"/>
      <c r="L10" s="6"/>
    </row>
    <row r="11" spans="1:12" ht="15" customHeight="1" x14ac:dyDescent="0.25">
      <c r="A11" s="127"/>
      <c r="B11" s="17" t="s">
        <v>1</v>
      </c>
      <c r="C11" s="127"/>
      <c r="D11" s="127"/>
      <c r="E11" s="149" t="s">
        <v>99</v>
      </c>
      <c r="F11" s="150"/>
      <c r="G11" s="150"/>
      <c r="J11" s="6"/>
      <c r="K11" s="6"/>
      <c r="L11" s="6"/>
    </row>
    <row r="12" spans="1:12" ht="14.25" customHeight="1" x14ac:dyDescent="0.25">
      <c r="A12" s="127"/>
      <c r="B12" s="18"/>
      <c r="C12" s="127"/>
      <c r="D12" s="127"/>
      <c r="E12" s="149" t="s">
        <v>100</v>
      </c>
      <c r="F12" s="150"/>
      <c r="G12" s="15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95</v>
      </c>
      <c r="F13" s="20" t="s">
        <v>5</v>
      </c>
      <c r="G13" s="17" t="s">
        <v>96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28</v>
      </c>
      <c r="G15" s="29">
        <f>D15*E15*F15</f>
        <v>594.98880000000008</v>
      </c>
    </row>
    <row r="16" spans="1:12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12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12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28</v>
      </c>
      <c r="G18" s="29">
        <f>D18*E18*F18</f>
        <v>271.64480000000003</v>
      </c>
    </row>
    <row r="19" spans="1:12" ht="30" customHeight="1" x14ac:dyDescent="0.25">
      <c r="A19" s="25">
        <v>5</v>
      </c>
      <c r="B19" s="35" t="s">
        <v>10</v>
      </c>
      <c r="C19" s="31" t="s">
        <v>11</v>
      </c>
      <c r="D19" s="32">
        <f>K19/F19</f>
        <v>0.5714285714285714</v>
      </c>
      <c r="E19" s="33">
        <v>1.82</v>
      </c>
      <c r="F19" s="28">
        <v>28</v>
      </c>
      <c r="G19" s="78">
        <v>29.05</v>
      </c>
      <c r="K19" s="2">
        <v>16</v>
      </c>
    </row>
    <row r="20" spans="1:12" ht="33.75" customHeight="1" x14ac:dyDescent="0.25">
      <c r="A20" s="25">
        <v>6</v>
      </c>
      <c r="B20" s="35" t="s">
        <v>13</v>
      </c>
      <c r="C20" s="113" t="s">
        <v>122</v>
      </c>
      <c r="D20" s="80">
        <v>21.57</v>
      </c>
      <c r="E20" s="78">
        <v>0.15</v>
      </c>
      <c r="F20" s="81">
        <v>28</v>
      </c>
      <c r="G20" s="78">
        <v>90.59</v>
      </c>
      <c r="L20" s="114">
        <v>604</v>
      </c>
    </row>
    <row r="21" spans="1:12" ht="29.25" customHeight="1" x14ac:dyDescent="0.25">
      <c r="A21" s="25">
        <v>7</v>
      </c>
      <c r="B21" s="35" t="s">
        <v>15</v>
      </c>
      <c r="C21" s="31" t="s">
        <v>54</v>
      </c>
      <c r="D21" s="84" t="s">
        <v>12</v>
      </c>
      <c r="E21" s="81" t="s">
        <v>12</v>
      </c>
      <c r="F21" s="81" t="s">
        <v>12</v>
      </c>
      <c r="G21" s="115" t="s">
        <v>55</v>
      </c>
    </row>
    <row r="22" spans="1:12" ht="22.5" x14ac:dyDescent="0.25">
      <c r="A22" s="25">
        <v>8</v>
      </c>
      <c r="B22" s="35" t="s">
        <v>26</v>
      </c>
      <c r="C22" s="113" t="s">
        <v>122</v>
      </c>
      <c r="D22" s="80">
        <f>L22/F22</f>
        <v>0.17857142857142858</v>
      </c>
      <c r="E22" s="78">
        <v>0.72</v>
      </c>
      <c r="F22" s="81">
        <v>28</v>
      </c>
      <c r="G22" s="78">
        <v>3.63</v>
      </c>
      <c r="L22" s="2">
        <v>5</v>
      </c>
    </row>
    <row r="23" spans="1:12" ht="33.75" customHeight="1" x14ac:dyDescent="0.25">
      <c r="A23" s="25">
        <v>9</v>
      </c>
      <c r="B23" s="35" t="s">
        <v>61</v>
      </c>
      <c r="C23" s="31" t="s">
        <v>120</v>
      </c>
      <c r="D23" s="80">
        <v>0.03</v>
      </c>
      <c r="E23" s="33">
        <v>81.47</v>
      </c>
      <c r="F23" s="28">
        <v>31</v>
      </c>
      <c r="G23" s="78">
        <v>75.77</v>
      </c>
    </row>
    <row r="24" spans="1:12" ht="25.5" hidden="1" x14ac:dyDescent="0.25">
      <c r="A24" s="124">
        <v>9</v>
      </c>
      <c r="B24" s="133" t="s">
        <v>87</v>
      </c>
      <c r="C24" s="136" t="s">
        <v>74</v>
      </c>
      <c r="D24" s="83" t="s">
        <v>79</v>
      </c>
      <c r="E24" s="103">
        <v>2</v>
      </c>
      <c r="F24" s="68">
        <v>200</v>
      </c>
      <c r="G24" s="64">
        <v>400</v>
      </c>
      <c r="H24" s="54"/>
      <c r="K24" s="43"/>
      <c r="L24" s="43"/>
    </row>
    <row r="25" spans="1:12" ht="25.5" hidden="1" x14ac:dyDescent="0.25">
      <c r="A25" s="125"/>
      <c r="B25" s="134"/>
      <c r="C25" s="137"/>
      <c r="D25" s="83" t="s">
        <v>84</v>
      </c>
      <c r="E25" s="103">
        <v>1</v>
      </c>
      <c r="F25" s="68">
        <v>100</v>
      </c>
      <c r="G25" s="64">
        <v>100</v>
      </c>
      <c r="H25" s="54"/>
      <c r="K25" s="43"/>
      <c r="L25" s="43"/>
    </row>
    <row r="26" spans="1:12" ht="25.5" hidden="1" x14ac:dyDescent="0.25">
      <c r="A26" s="125"/>
      <c r="B26" s="134"/>
      <c r="C26" s="137"/>
      <c r="D26" s="83" t="s">
        <v>88</v>
      </c>
      <c r="E26" s="103">
        <v>1</v>
      </c>
      <c r="F26" s="68">
        <v>200</v>
      </c>
      <c r="G26" s="64">
        <v>200</v>
      </c>
      <c r="H26" s="109"/>
      <c r="K26" s="43"/>
      <c r="L26" s="43"/>
    </row>
    <row r="27" spans="1:12" x14ac:dyDescent="0.25">
      <c r="A27" s="34"/>
      <c r="B27" s="35" t="s">
        <v>17</v>
      </c>
      <c r="C27" s="36"/>
      <c r="D27" s="37"/>
      <c r="E27" s="38"/>
      <c r="F27" s="38"/>
      <c r="G27" s="39">
        <v>1065.67</v>
      </c>
    </row>
    <row r="28" spans="1:12" ht="66.75" customHeight="1" x14ac:dyDescent="0.25">
      <c r="A28" s="122">
        <v>10</v>
      </c>
      <c r="B28" s="154" t="s">
        <v>62</v>
      </c>
      <c r="C28" s="40" t="s">
        <v>63</v>
      </c>
      <c r="D28" s="155"/>
      <c r="E28" s="152"/>
      <c r="F28" s="152"/>
      <c r="G28" s="97">
        <v>105.5</v>
      </c>
    </row>
    <row r="29" spans="1:12" ht="20.25" customHeight="1" x14ac:dyDescent="0.25">
      <c r="A29" s="122"/>
      <c r="B29" s="154"/>
      <c r="C29" s="40" t="s">
        <v>104</v>
      </c>
      <c r="D29" s="155"/>
      <c r="E29" s="152"/>
      <c r="F29" s="152"/>
      <c r="G29" s="44"/>
    </row>
    <row r="30" spans="1:12" x14ac:dyDescent="0.25">
      <c r="A30" s="26"/>
      <c r="B30" s="35" t="s">
        <v>27</v>
      </c>
      <c r="C30" s="31"/>
      <c r="D30" s="37"/>
      <c r="E30" s="38"/>
      <c r="F30" s="38"/>
      <c r="G30" s="39">
        <f>G27-G28</f>
        <v>960.17000000000007</v>
      </c>
    </row>
    <row r="31" spans="1:12" x14ac:dyDescent="0.25">
      <c r="A31" s="26"/>
      <c r="B31" s="35" t="s">
        <v>28</v>
      </c>
      <c r="C31" s="31"/>
      <c r="D31" s="17"/>
      <c r="E31" s="28"/>
      <c r="F31" s="28"/>
      <c r="G31" s="39">
        <f>G32-G30</f>
        <v>201.63570000000004</v>
      </c>
    </row>
    <row r="32" spans="1:12" x14ac:dyDescent="0.25">
      <c r="A32" s="26"/>
      <c r="B32" s="35" t="s">
        <v>29</v>
      </c>
      <c r="C32" s="31"/>
      <c r="D32" s="17"/>
      <c r="E32" s="28"/>
      <c r="F32" s="28"/>
      <c r="G32" s="39">
        <f>G30*1.21</f>
        <v>1161.8057000000001</v>
      </c>
      <c r="H32" s="79"/>
    </row>
    <row r="33" spans="2:13" x14ac:dyDescent="0.25">
      <c r="B33" s="45"/>
      <c r="C33" s="157"/>
      <c r="D33" s="157"/>
      <c r="E33" s="157"/>
      <c r="F33" s="157"/>
      <c r="G33" s="157"/>
      <c r="J33" s="6"/>
      <c r="K33" s="6"/>
      <c r="L33" s="6"/>
      <c r="M33" s="6"/>
    </row>
    <row r="34" spans="2:13" x14ac:dyDescent="0.25">
      <c r="C34" s="54"/>
      <c r="J34" s="6"/>
      <c r="K34" s="6"/>
      <c r="L34" s="6"/>
      <c r="M34" s="6"/>
    </row>
    <row r="35" spans="2:13" x14ac:dyDescent="0.25">
      <c r="J35" s="6"/>
      <c r="K35" s="6"/>
      <c r="L35" s="6"/>
      <c r="M35" s="6"/>
    </row>
    <row r="36" spans="2:13" ht="84.75" customHeight="1" x14ac:dyDescent="0.25">
      <c r="B36" s="12" t="s">
        <v>20</v>
      </c>
      <c r="C36" s="119" t="s">
        <v>30</v>
      </c>
      <c r="D36" s="119"/>
      <c r="E36" s="119"/>
      <c r="F36" s="119"/>
      <c r="G36" s="119"/>
      <c r="J36" s="6"/>
      <c r="K36" s="6"/>
      <c r="L36" s="6"/>
      <c r="M36" s="6"/>
    </row>
    <row r="37" spans="2:13" x14ac:dyDescent="0.25">
      <c r="B37" s="45" t="s">
        <v>94</v>
      </c>
      <c r="C37" s="157" t="s">
        <v>21</v>
      </c>
      <c r="D37" s="157"/>
      <c r="E37" s="157"/>
      <c r="F37" s="157"/>
      <c r="G37" s="157"/>
      <c r="J37" s="6"/>
      <c r="K37" s="6"/>
      <c r="L37" s="6"/>
      <c r="M37" s="6"/>
    </row>
    <row r="38" spans="2:13" x14ac:dyDescent="0.25">
      <c r="C38" s="54" t="s">
        <v>45</v>
      </c>
      <c r="J38" s="6"/>
      <c r="K38" s="6"/>
      <c r="L38" s="6"/>
      <c r="M38" s="6"/>
    </row>
    <row r="39" spans="2:13" x14ac:dyDescent="0.25">
      <c r="J39" s="6"/>
      <c r="K39" s="6"/>
      <c r="L39" s="6"/>
      <c r="M39" s="6"/>
    </row>
    <row r="40" spans="2:13" x14ac:dyDescent="0.25">
      <c r="J40" s="6"/>
      <c r="K40" s="6"/>
      <c r="L40" s="6"/>
      <c r="M40" s="6"/>
    </row>
    <row r="41" spans="2:13" x14ac:dyDescent="0.25">
      <c r="J41" s="6"/>
      <c r="K41" s="6"/>
      <c r="L41" s="6"/>
      <c r="M41" s="6"/>
    </row>
    <row r="42" spans="2:13" x14ac:dyDescent="0.25">
      <c r="J42" s="6"/>
      <c r="K42" s="6"/>
      <c r="L42" s="6"/>
      <c r="M42" s="6"/>
    </row>
    <row r="43" spans="2:13" x14ac:dyDescent="0.25">
      <c r="J43" s="6"/>
      <c r="K43" s="6"/>
      <c r="L43" s="6"/>
      <c r="M43" s="6"/>
    </row>
    <row r="44" spans="2:13" x14ac:dyDescent="0.25">
      <c r="J44" s="6"/>
      <c r="K44" s="6"/>
      <c r="L44" s="6"/>
      <c r="M44" s="6"/>
    </row>
    <row r="45" spans="2:13" x14ac:dyDescent="0.25">
      <c r="J45" s="6"/>
      <c r="K45" s="6"/>
      <c r="L45" s="6"/>
      <c r="M45" s="6"/>
    </row>
    <row r="46" spans="2:13" x14ac:dyDescent="0.25">
      <c r="J46" s="6"/>
      <c r="K46" s="6"/>
      <c r="L46" s="6"/>
      <c r="M46" s="6"/>
    </row>
    <row r="47" spans="2:13" x14ac:dyDescent="0.25">
      <c r="J47" s="6"/>
      <c r="K47" s="6"/>
      <c r="L47" s="6"/>
      <c r="M47" s="6"/>
    </row>
    <row r="48" spans="2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</sheetData>
  <mergeCells count="28">
    <mergeCell ref="B6:C6"/>
    <mergeCell ref="D6:G6"/>
    <mergeCell ref="A1:D1"/>
    <mergeCell ref="A2:C2"/>
    <mergeCell ref="D2:H2"/>
    <mergeCell ref="B4:E4"/>
    <mergeCell ref="A10:A12"/>
    <mergeCell ref="B7:C7"/>
    <mergeCell ref="E12:G12"/>
    <mergeCell ref="E10:G10"/>
    <mergeCell ref="D10:D12"/>
    <mergeCell ref="C9:G9"/>
    <mergeCell ref="E11:G11"/>
    <mergeCell ref="D7:G7"/>
    <mergeCell ref="A28:A29"/>
    <mergeCell ref="A24:A26"/>
    <mergeCell ref="B28:B29"/>
    <mergeCell ref="F28:F29"/>
    <mergeCell ref="B24:B26"/>
    <mergeCell ref="C24:C26"/>
    <mergeCell ref="C37:G37"/>
    <mergeCell ref="B8:C8"/>
    <mergeCell ref="C33:G33"/>
    <mergeCell ref="D28:D29"/>
    <mergeCell ref="E28:E29"/>
    <mergeCell ref="C10:C12"/>
    <mergeCell ref="C36:G36"/>
    <mergeCell ref="D8:G8"/>
  </mergeCells>
  <phoneticPr fontId="15" type="noConversion"/>
  <pageMargins left="0.2" right="0.17" top="0.35" bottom="0.3" header="0.2" footer="0.25"/>
  <pageSetup paperSize="9" scale="7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5"/>
  <sheetViews>
    <sheetView topLeftCell="A4" workbookViewId="0">
      <selection activeCell="K4" sqref="K1:L6553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0" style="2" hidden="1" customWidth="1"/>
  </cols>
  <sheetData>
    <row r="1" spans="1:12" ht="29.25" customHeight="1" x14ac:dyDescent="0.25">
      <c r="A1" s="162" t="s">
        <v>18</v>
      </c>
      <c r="B1" s="162"/>
      <c r="C1" s="162"/>
      <c r="D1" s="162"/>
      <c r="J1" s="6"/>
      <c r="K1" s="6"/>
      <c r="L1" s="6"/>
    </row>
    <row r="2" spans="1:12" ht="43.15" customHeight="1" x14ac:dyDescent="0.25">
      <c r="A2" s="143" t="s">
        <v>69</v>
      </c>
      <c r="B2" s="143"/>
      <c r="C2" s="143"/>
      <c r="D2" s="162" t="s">
        <v>40</v>
      </c>
      <c r="E2" s="162"/>
      <c r="F2" s="162"/>
      <c r="G2" s="162"/>
      <c r="H2" s="162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68" t="s">
        <v>109</v>
      </c>
      <c r="C4" s="169"/>
      <c r="D4" s="169"/>
      <c r="E4" s="169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3" t="s">
        <v>31</v>
      </c>
      <c r="C6" s="163"/>
      <c r="D6" s="156" t="s">
        <v>33</v>
      </c>
      <c r="E6" s="156"/>
      <c r="F6" s="156"/>
      <c r="G6" s="156"/>
      <c r="H6" s="1"/>
      <c r="J6" s="6"/>
      <c r="K6" s="6"/>
      <c r="L6" s="6"/>
    </row>
    <row r="7" spans="1:12" ht="12.75" customHeight="1" x14ac:dyDescent="0.25">
      <c r="B7" s="123" t="s">
        <v>98</v>
      </c>
      <c r="C7" s="123"/>
      <c r="D7" s="156" t="s">
        <v>34</v>
      </c>
      <c r="E7" s="156"/>
      <c r="F7" s="156"/>
      <c r="G7" s="156"/>
      <c r="H7" s="1"/>
      <c r="J7" s="6"/>
      <c r="K7" s="6"/>
      <c r="L7" s="6"/>
    </row>
    <row r="8" spans="1:12" ht="12.75" customHeight="1" x14ac:dyDescent="0.25">
      <c r="B8" s="161"/>
      <c r="C8" s="161"/>
      <c r="D8" s="156" t="s">
        <v>35</v>
      </c>
      <c r="E8" s="156"/>
      <c r="F8" s="156"/>
      <c r="G8" s="156"/>
      <c r="H8" s="1"/>
      <c r="J8" s="6"/>
      <c r="K8" s="6"/>
      <c r="L8" s="6"/>
    </row>
    <row r="9" spans="1:12" ht="6.75" customHeight="1" x14ac:dyDescent="0.25">
      <c r="C9" s="164"/>
      <c r="D9" s="164"/>
      <c r="E9" s="164"/>
      <c r="F9" s="164"/>
      <c r="G9" s="164"/>
      <c r="J9" s="6"/>
      <c r="K9" s="6"/>
      <c r="L9" s="6"/>
    </row>
    <row r="10" spans="1:12" x14ac:dyDescent="0.25">
      <c r="A10" s="127" t="s">
        <v>0</v>
      </c>
      <c r="B10" s="17"/>
      <c r="C10" s="127" t="s">
        <v>2</v>
      </c>
      <c r="D10" s="127" t="s">
        <v>3</v>
      </c>
      <c r="E10" s="127" t="s">
        <v>4</v>
      </c>
      <c r="F10" s="165"/>
      <c r="G10" s="165"/>
      <c r="J10" s="6"/>
      <c r="K10" s="6"/>
      <c r="L10" s="6"/>
    </row>
    <row r="11" spans="1:12" ht="15" customHeight="1" x14ac:dyDescent="0.25">
      <c r="A11" s="127"/>
      <c r="B11" s="17" t="s">
        <v>1</v>
      </c>
      <c r="C11" s="127"/>
      <c r="D11" s="127"/>
      <c r="E11" s="149" t="s">
        <v>99</v>
      </c>
      <c r="F11" s="150"/>
      <c r="G11" s="150"/>
      <c r="J11" s="6"/>
      <c r="K11" s="6"/>
      <c r="L11" s="6"/>
    </row>
    <row r="12" spans="1:12" ht="14.25" customHeight="1" x14ac:dyDescent="0.25">
      <c r="A12" s="127"/>
      <c r="B12" s="18"/>
      <c r="C12" s="127"/>
      <c r="D12" s="127"/>
      <c r="E12" s="149" t="s">
        <v>100</v>
      </c>
      <c r="F12" s="150"/>
      <c r="G12" s="15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95</v>
      </c>
      <c r="F13" s="20" t="s">
        <v>5</v>
      </c>
      <c r="G13" s="17" t="s">
        <v>96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28</v>
      </c>
      <c r="G15" s="29">
        <f>D15*E15*F15</f>
        <v>797.96640000000002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28</v>
      </c>
      <c r="G17" s="29">
        <f>D17*E17*F17</f>
        <v>139.0368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1.4285714285714286</v>
      </c>
      <c r="E18" s="33">
        <v>1.82</v>
      </c>
      <c r="F18" s="28">
        <v>28</v>
      </c>
      <c r="G18" s="29">
        <v>72.87</v>
      </c>
      <c r="K18" s="2">
        <v>40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51.142857142857146</v>
      </c>
      <c r="E19" s="33">
        <v>0.15</v>
      </c>
      <c r="F19" s="28">
        <v>28</v>
      </c>
      <c r="G19" s="78">
        <v>214.79</v>
      </c>
      <c r="L19" s="2">
        <v>1432</v>
      </c>
    </row>
    <row r="20" spans="1:12" ht="33.7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0.52142857142857146</v>
      </c>
      <c r="E21" s="33">
        <v>0.72</v>
      </c>
      <c r="F21" s="28">
        <v>28</v>
      </c>
      <c r="G21" s="29">
        <v>10.48</v>
      </c>
      <c r="L21" s="2">
        <v>14.6</v>
      </c>
    </row>
    <row r="22" spans="1:12" ht="25.5" hidden="1" x14ac:dyDescent="0.25">
      <c r="A22" s="124">
        <v>9</v>
      </c>
      <c r="B22" s="133" t="s">
        <v>93</v>
      </c>
      <c r="C22" s="136" t="s">
        <v>74</v>
      </c>
      <c r="D22" s="107" t="s">
        <v>85</v>
      </c>
      <c r="E22" s="103">
        <v>2</v>
      </c>
      <c r="F22" s="68">
        <v>20</v>
      </c>
      <c r="G22" s="64">
        <v>40</v>
      </c>
      <c r="H22" s="54"/>
      <c r="K22" s="43"/>
      <c r="L22" s="43"/>
    </row>
    <row r="23" spans="1:12" ht="25.5" hidden="1" x14ac:dyDescent="0.25">
      <c r="A23" s="125"/>
      <c r="B23" s="134"/>
      <c r="C23" s="137"/>
      <c r="D23" s="83" t="s">
        <v>83</v>
      </c>
      <c r="E23" s="103">
        <v>2</v>
      </c>
      <c r="F23" s="68">
        <v>35</v>
      </c>
      <c r="G23" s="64">
        <v>70</v>
      </c>
      <c r="H23" s="54"/>
      <c r="K23" s="43"/>
      <c r="L23" s="43"/>
    </row>
    <row r="24" spans="1:12" ht="25.5" hidden="1" x14ac:dyDescent="0.25">
      <c r="A24" s="125"/>
      <c r="B24" s="134"/>
      <c r="C24" s="137"/>
      <c r="D24" s="83" t="s">
        <v>79</v>
      </c>
      <c r="E24" s="103">
        <v>1</v>
      </c>
      <c r="F24" s="68">
        <v>200</v>
      </c>
      <c r="G24" s="64">
        <v>200</v>
      </c>
      <c r="H24" s="54"/>
      <c r="K24" s="43"/>
      <c r="L24" s="43"/>
    </row>
    <row r="25" spans="1:12" ht="25.5" hidden="1" x14ac:dyDescent="0.25">
      <c r="A25" s="125"/>
      <c r="B25" s="134"/>
      <c r="C25" s="137"/>
      <c r="D25" s="83" t="s">
        <v>84</v>
      </c>
      <c r="E25" s="103">
        <v>2</v>
      </c>
      <c r="F25" s="68">
        <v>100</v>
      </c>
      <c r="G25" s="64">
        <v>200</v>
      </c>
      <c r="H25" s="54"/>
      <c r="K25" s="43"/>
      <c r="L25" s="43"/>
    </row>
    <row r="26" spans="1:12" ht="25.5" hidden="1" x14ac:dyDescent="0.25">
      <c r="A26" s="125"/>
      <c r="B26" s="134"/>
      <c r="C26" s="137"/>
      <c r="D26" s="83" t="s">
        <v>89</v>
      </c>
      <c r="E26" s="103">
        <v>1</v>
      </c>
      <c r="F26" s="68">
        <v>80</v>
      </c>
      <c r="G26" s="64">
        <v>80</v>
      </c>
      <c r="H26" s="54"/>
      <c r="K26" s="43"/>
      <c r="L26" s="43"/>
    </row>
    <row r="27" spans="1:12" ht="38.25" hidden="1" x14ac:dyDescent="0.25">
      <c r="A27" s="126"/>
      <c r="B27" s="126"/>
      <c r="C27" s="126"/>
      <c r="D27" s="107" t="s">
        <v>81</v>
      </c>
      <c r="E27" s="99">
        <v>3</v>
      </c>
      <c r="F27" s="68">
        <v>7</v>
      </c>
      <c r="G27" s="64">
        <v>21</v>
      </c>
      <c r="H27" s="54"/>
      <c r="K27" s="43"/>
      <c r="L27" s="43"/>
    </row>
    <row r="28" spans="1:12" x14ac:dyDescent="0.25">
      <c r="A28" s="34"/>
      <c r="B28" s="35" t="s">
        <v>17</v>
      </c>
      <c r="C28" s="36"/>
      <c r="D28" s="37"/>
      <c r="E28" s="38"/>
      <c r="F28" s="38"/>
      <c r="G28" s="39">
        <v>1235.1500000000001</v>
      </c>
    </row>
    <row r="29" spans="1:12" ht="15" customHeight="1" x14ac:dyDescent="0.25">
      <c r="A29" s="76"/>
      <c r="B29" s="35"/>
      <c r="C29" s="40"/>
      <c r="D29" s="37"/>
      <c r="E29" s="38"/>
      <c r="F29" s="38"/>
      <c r="G29" s="38"/>
    </row>
    <row r="30" spans="1:12" x14ac:dyDescent="0.25">
      <c r="A30" s="26"/>
      <c r="B30" s="35" t="s">
        <v>27</v>
      </c>
      <c r="C30" s="31"/>
      <c r="D30" s="37"/>
      <c r="E30" s="38"/>
      <c r="F30" s="38"/>
      <c r="G30" s="39">
        <f>G28-G29</f>
        <v>1235.1500000000001</v>
      </c>
    </row>
    <row r="31" spans="1:12" x14ac:dyDescent="0.25">
      <c r="A31" s="26"/>
      <c r="B31" s="35" t="s">
        <v>28</v>
      </c>
      <c r="C31" s="31"/>
      <c r="D31" s="17"/>
      <c r="E31" s="28"/>
      <c r="F31" s="28"/>
      <c r="G31" s="39">
        <f>G32-G30</f>
        <v>259.38149999999996</v>
      </c>
    </row>
    <row r="32" spans="1:12" x14ac:dyDescent="0.25">
      <c r="A32" s="42"/>
      <c r="B32" s="35" t="s">
        <v>29</v>
      </c>
      <c r="C32" s="31"/>
      <c r="D32" s="17"/>
      <c r="E32" s="28"/>
      <c r="F32" s="28"/>
      <c r="G32" s="39">
        <f>G30*1.21</f>
        <v>1494.5315000000001</v>
      </c>
      <c r="H32" s="79"/>
    </row>
    <row r="33" spans="2:13" x14ac:dyDescent="0.25">
      <c r="J33" s="6"/>
      <c r="K33" s="6"/>
      <c r="L33" s="6"/>
      <c r="M33" s="6"/>
    </row>
    <row r="34" spans="2:13" ht="84.75" customHeight="1" x14ac:dyDescent="0.25">
      <c r="B34" s="12" t="s">
        <v>20</v>
      </c>
      <c r="C34" s="119" t="s">
        <v>30</v>
      </c>
      <c r="D34" s="119"/>
      <c r="E34" s="119"/>
      <c r="F34" s="119"/>
      <c r="G34" s="119"/>
      <c r="J34" s="6"/>
      <c r="K34" s="6"/>
      <c r="L34" s="6"/>
      <c r="M34" s="6"/>
    </row>
    <row r="35" spans="2:13" x14ac:dyDescent="0.25">
      <c r="B35" s="45" t="s">
        <v>94</v>
      </c>
      <c r="C35" s="157" t="s">
        <v>21</v>
      </c>
      <c r="D35" s="157"/>
      <c r="E35" s="157"/>
      <c r="F35" s="157"/>
      <c r="G35" s="157"/>
      <c r="J35" s="6"/>
      <c r="K35" s="6"/>
      <c r="L35" s="6"/>
      <c r="M35" s="6"/>
    </row>
    <row r="36" spans="2:13" x14ac:dyDescent="0.25">
      <c r="C36" s="54" t="s">
        <v>45</v>
      </c>
      <c r="J36" s="6"/>
      <c r="K36" s="6"/>
      <c r="L36" s="6"/>
      <c r="M36" s="6"/>
    </row>
    <row r="37" spans="2:13" x14ac:dyDescent="0.25">
      <c r="J37" s="6"/>
      <c r="K37" s="6"/>
      <c r="L37" s="6"/>
      <c r="M37" s="6"/>
    </row>
    <row r="38" spans="2:13" x14ac:dyDescent="0.25">
      <c r="J38" s="6"/>
      <c r="K38" s="6"/>
      <c r="L38" s="6"/>
      <c r="M38" s="6"/>
    </row>
    <row r="39" spans="2:13" x14ac:dyDescent="0.25">
      <c r="J39" s="6"/>
      <c r="K39" s="6"/>
      <c r="L39" s="6"/>
      <c r="M39" s="6"/>
    </row>
    <row r="40" spans="2:13" x14ac:dyDescent="0.25">
      <c r="J40" s="6"/>
      <c r="K40" s="6"/>
      <c r="L40" s="6"/>
      <c r="M40" s="6"/>
    </row>
    <row r="41" spans="2:13" x14ac:dyDescent="0.25">
      <c r="J41" s="6"/>
      <c r="K41" s="6"/>
      <c r="L41" s="6"/>
      <c r="M41" s="6"/>
    </row>
    <row r="42" spans="2:13" x14ac:dyDescent="0.25">
      <c r="J42" s="6"/>
      <c r="K42" s="6"/>
      <c r="L42" s="6"/>
      <c r="M42" s="6"/>
    </row>
    <row r="43" spans="2:13" x14ac:dyDescent="0.25">
      <c r="J43" s="6"/>
      <c r="K43" s="6"/>
      <c r="L43" s="6"/>
      <c r="M43" s="6"/>
    </row>
    <row r="44" spans="2:13" x14ac:dyDescent="0.25">
      <c r="J44" s="6"/>
      <c r="K44" s="6"/>
      <c r="L44" s="6"/>
      <c r="M44" s="6"/>
    </row>
    <row r="45" spans="2:13" x14ac:dyDescent="0.25">
      <c r="J45" s="6"/>
      <c r="K45" s="6"/>
      <c r="L45" s="6"/>
      <c r="M45" s="6"/>
    </row>
    <row r="46" spans="2:13" x14ac:dyDescent="0.25">
      <c r="J46" s="6"/>
      <c r="K46" s="6"/>
      <c r="L46" s="6"/>
      <c r="M46" s="6"/>
    </row>
    <row r="47" spans="2:13" x14ac:dyDescent="0.25">
      <c r="J47" s="6"/>
      <c r="K47" s="6"/>
      <c r="L47" s="6"/>
      <c r="M47" s="6"/>
    </row>
    <row r="48" spans="2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</sheetData>
  <mergeCells count="22">
    <mergeCell ref="B6:C6"/>
    <mergeCell ref="D6:G6"/>
    <mergeCell ref="A1:D1"/>
    <mergeCell ref="A2:C2"/>
    <mergeCell ref="D2:H2"/>
    <mergeCell ref="B4:E4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C35:G35"/>
    <mergeCell ref="C34:G34"/>
    <mergeCell ref="C10:C12"/>
    <mergeCell ref="E11:G11"/>
    <mergeCell ref="D10:D12"/>
    <mergeCell ref="E12:G12"/>
    <mergeCell ref="E10:G10"/>
  </mergeCells>
  <phoneticPr fontId="15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0"/>
  <sheetViews>
    <sheetView topLeftCell="A7" workbookViewId="0">
      <selection activeCell="K7" sqref="K1:L6553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0" style="2" hidden="1" customWidth="1"/>
  </cols>
  <sheetData>
    <row r="1" spans="1:12" ht="39" customHeight="1" x14ac:dyDescent="0.25">
      <c r="A1" s="162" t="s">
        <v>18</v>
      </c>
      <c r="B1" s="162"/>
      <c r="C1" s="162"/>
      <c r="D1" s="162"/>
      <c r="J1" s="6"/>
      <c r="K1" s="6"/>
      <c r="L1" s="6"/>
    </row>
    <row r="2" spans="1:12" ht="62.45" customHeight="1" x14ac:dyDescent="0.25">
      <c r="A2" s="143" t="s">
        <v>70</v>
      </c>
      <c r="B2" s="143"/>
      <c r="C2" s="143"/>
      <c r="D2" s="162" t="s">
        <v>44</v>
      </c>
      <c r="E2" s="162"/>
      <c r="F2" s="162"/>
      <c r="G2" s="162"/>
      <c r="H2" s="16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68" t="s">
        <v>110</v>
      </c>
      <c r="C4" s="169"/>
      <c r="D4" s="169"/>
      <c r="E4" s="169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3" t="s">
        <v>31</v>
      </c>
      <c r="C6" s="163"/>
      <c r="D6" s="156" t="s">
        <v>33</v>
      </c>
      <c r="E6" s="156"/>
      <c r="F6" s="156"/>
      <c r="G6" s="156"/>
      <c r="H6" s="1"/>
      <c r="J6" s="6"/>
      <c r="K6" s="6"/>
      <c r="L6" s="6"/>
    </row>
    <row r="7" spans="1:12" ht="12.75" customHeight="1" x14ac:dyDescent="0.25">
      <c r="B7" s="123" t="s">
        <v>98</v>
      </c>
      <c r="C7" s="123"/>
      <c r="D7" s="156" t="s">
        <v>34</v>
      </c>
      <c r="E7" s="156"/>
      <c r="F7" s="156"/>
      <c r="G7" s="156"/>
      <c r="H7" s="1"/>
      <c r="J7" s="6"/>
      <c r="K7" s="6"/>
      <c r="L7" s="6"/>
    </row>
    <row r="8" spans="1:12" ht="12.75" customHeight="1" x14ac:dyDescent="0.25">
      <c r="B8" s="161"/>
      <c r="C8" s="161"/>
      <c r="D8" s="156" t="s">
        <v>35</v>
      </c>
      <c r="E8" s="156"/>
      <c r="F8" s="156"/>
      <c r="G8" s="156"/>
      <c r="H8" s="1"/>
      <c r="J8" s="6"/>
      <c r="K8" s="6"/>
      <c r="L8" s="6"/>
    </row>
    <row r="9" spans="1:12" ht="7.9" customHeight="1" x14ac:dyDescent="0.25">
      <c r="C9" s="164"/>
      <c r="D9" s="164"/>
      <c r="E9" s="164"/>
      <c r="F9" s="164"/>
      <c r="G9" s="164"/>
      <c r="J9" s="6"/>
      <c r="K9" s="6"/>
      <c r="L9" s="6"/>
    </row>
    <row r="10" spans="1:12" x14ac:dyDescent="0.25">
      <c r="A10" s="127" t="s">
        <v>0</v>
      </c>
      <c r="B10" s="17"/>
      <c r="C10" s="127" t="s">
        <v>2</v>
      </c>
      <c r="D10" s="127" t="s">
        <v>3</v>
      </c>
      <c r="E10" s="127" t="s">
        <v>4</v>
      </c>
      <c r="F10" s="165"/>
      <c r="G10" s="165"/>
      <c r="J10" s="6"/>
      <c r="K10" s="6"/>
      <c r="L10" s="6"/>
    </row>
    <row r="11" spans="1:12" ht="15" customHeight="1" x14ac:dyDescent="0.25">
      <c r="A11" s="127"/>
      <c r="B11" s="17" t="s">
        <v>1</v>
      </c>
      <c r="C11" s="127"/>
      <c r="D11" s="127"/>
      <c r="E11" s="149" t="s">
        <v>99</v>
      </c>
      <c r="F11" s="150"/>
      <c r="G11" s="150"/>
      <c r="J11" s="6"/>
      <c r="K11" s="6"/>
      <c r="L11" s="6"/>
    </row>
    <row r="12" spans="1:12" ht="14.25" customHeight="1" x14ac:dyDescent="0.25">
      <c r="A12" s="127"/>
      <c r="B12" s="18"/>
      <c r="C12" s="127"/>
      <c r="D12" s="127"/>
      <c r="E12" s="149" t="s">
        <v>100</v>
      </c>
      <c r="F12" s="150"/>
      <c r="G12" s="15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95</v>
      </c>
      <c r="F13" s="20" t="s">
        <v>5</v>
      </c>
      <c r="G13" s="17" t="s">
        <v>96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28</v>
      </c>
      <c r="G15" s="29">
        <f>D15*E15*F15</f>
        <v>798.73919999999998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28</v>
      </c>
      <c r="G17" s="29">
        <f>D17*E17*F17</f>
        <v>138.84640000000002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</v>
      </c>
      <c r="E18" s="33">
        <v>1.82</v>
      </c>
      <c r="F18" s="28">
        <v>28</v>
      </c>
      <c r="G18" s="29">
        <v>0</v>
      </c>
      <c r="K18" s="2">
        <v>0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19.178571428571427</v>
      </c>
      <c r="E19" s="33">
        <v>0.15</v>
      </c>
      <c r="F19" s="28">
        <v>28</v>
      </c>
      <c r="G19" s="29">
        <v>80.56</v>
      </c>
      <c r="L19" s="2">
        <v>537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0.3392857142857143</v>
      </c>
      <c r="E21" s="33">
        <v>0.72</v>
      </c>
      <c r="F21" s="28">
        <v>28</v>
      </c>
      <c r="G21" s="29">
        <v>6.85</v>
      </c>
      <c r="L21" s="2">
        <v>9.5</v>
      </c>
    </row>
    <row r="22" spans="1:13" ht="25.5" hidden="1" x14ac:dyDescent="0.25">
      <c r="A22" s="104">
        <v>9</v>
      </c>
      <c r="B22" s="105" t="s">
        <v>82</v>
      </c>
      <c r="C22" s="106" t="s">
        <v>74</v>
      </c>
      <c r="D22" s="83" t="s">
        <v>90</v>
      </c>
      <c r="E22" s="111" t="s">
        <v>92</v>
      </c>
      <c r="F22" s="110">
        <v>850</v>
      </c>
      <c r="G22" s="64">
        <f>F22*0.38</f>
        <v>323</v>
      </c>
      <c r="H22" s="54"/>
      <c r="K22" s="43"/>
      <c r="L22" s="43"/>
    </row>
    <row r="23" spans="1:13" x14ac:dyDescent="0.25">
      <c r="A23" s="34"/>
      <c r="B23" s="35" t="s">
        <v>17</v>
      </c>
      <c r="C23" s="36"/>
      <c r="D23" s="37"/>
      <c r="E23" s="38"/>
      <c r="F23" s="38"/>
      <c r="G23" s="39">
        <v>1025</v>
      </c>
    </row>
    <row r="24" spans="1:13" ht="14.25" customHeight="1" x14ac:dyDescent="0.25">
      <c r="A24" s="25"/>
      <c r="B24" s="35"/>
      <c r="C24" s="31"/>
      <c r="D24" s="37"/>
      <c r="E24" s="38"/>
      <c r="F24" s="38"/>
      <c r="G24" s="35"/>
    </row>
    <row r="25" spans="1:13" x14ac:dyDescent="0.25">
      <c r="A25" s="26"/>
      <c r="B25" s="35" t="s">
        <v>27</v>
      </c>
      <c r="C25" s="31"/>
      <c r="D25" s="37"/>
      <c r="E25" s="38"/>
      <c r="F25" s="38"/>
      <c r="G25" s="39">
        <f>SUM(G23)</f>
        <v>1025</v>
      </c>
    </row>
    <row r="26" spans="1:13" x14ac:dyDescent="0.25">
      <c r="A26" s="26"/>
      <c r="B26" s="35" t="s">
        <v>28</v>
      </c>
      <c r="C26" s="31"/>
      <c r="D26" s="17"/>
      <c r="E26" s="28"/>
      <c r="F26" s="28"/>
      <c r="G26" s="39">
        <f>G27-G25</f>
        <v>215.25</v>
      </c>
    </row>
    <row r="27" spans="1:13" x14ac:dyDescent="0.25">
      <c r="A27" s="26"/>
      <c r="B27" s="35" t="s">
        <v>29</v>
      </c>
      <c r="C27" s="31"/>
      <c r="D27" s="17"/>
      <c r="E27" s="28"/>
      <c r="F27" s="28"/>
      <c r="G27" s="39">
        <f>G25*1.21</f>
        <v>1240.25</v>
      </c>
    </row>
    <row r="28" spans="1:13" x14ac:dyDescent="0.25">
      <c r="J28" s="6"/>
      <c r="K28" s="6"/>
      <c r="L28" s="6"/>
      <c r="M28" s="6"/>
    </row>
    <row r="29" spans="1:13" ht="84.75" customHeight="1" x14ac:dyDescent="0.25">
      <c r="B29" s="12" t="s">
        <v>20</v>
      </c>
      <c r="C29" s="119" t="s">
        <v>30</v>
      </c>
      <c r="D29" s="119"/>
      <c r="E29" s="119"/>
      <c r="F29" s="119"/>
      <c r="G29" s="119"/>
      <c r="J29" s="6"/>
      <c r="K29" s="6"/>
      <c r="L29" s="6"/>
      <c r="M29" s="6"/>
    </row>
    <row r="30" spans="1:13" x14ac:dyDescent="0.25">
      <c r="B30" s="45" t="s">
        <v>94</v>
      </c>
      <c r="C30" s="157" t="s">
        <v>21</v>
      </c>
      <c r="D30" s="157"/>
      <c r="E30" s="157"/>
      <c r="F30" s="157"/>
      <c r="G30" s="157"/>
      <c r="J30" s="6"/>
      <c r="K30" s="6"/>
      <c r="L30" s="6"/>
      <c r="M30" s="6"/>
    </row>
    <row r="31" spans="1:13" x14ac:dyDescent="0.25">
      <c r="C31" s="54" t="s">
        <v>45</v>
      </c>
      <c r="J31" s="6"/>
      <c r="K31" s="6"/>
      <c r="L31" s="6"/>
      <c r="M31" s="6"/>
    </row>
    <row r="32" spans="1:13" x14ac:dyDescent="0.25">
      <c r="J32" s="6"/>
      <c r="K32" s="6"/>
      <c r="L32" s="6"/>
      <c r="M32" s="6"/>
    </row>
    <row r="33" spans="10:13" x14ac:dyDescent="0.25">
      <c r="J33" s="6"/>
      <c r="K33" s="6"/>
      <c r="L33" s="6"/>
      <c r="M33" s="6"/>
    </row>
    <row r="34" spans="10:13" x14ac:dyDescent="0.25">
      <c r="J34" s="6"/>
      <c r="K34" s="6"/>
      <c r="L34" s="6"/>
      <c r="M34" s="6"/>
    </row>
    <row r="35" spans="10:13" x14ac:dyDescent="0.25">
      <c r="J35" s="6"/>
      <c r="K35" s="6"/>
      <c r="L35" s="6"/>
      <c r="M35" s="6"/>
    </row>
    <row r="36" spans="10:13" x14ac:dyDescent="0.25">
      <c r="J36" s="6"/>
      <c r="K36" s="6"/>
      <c r="L36" s="6"/>
      <c r="M36" s="6"/>
    </row>
    <row r="37" spans="10:13" x14ac:dyDescent="0.25">
      <c r="J37" s="6"/>
      <c r="K37" s="6"/>
      <c r="L37" s="6"/>
      <c r="M37" s="6"/>
    </row>
    <row r="38" spans="10:13" x14ac:dyDescent="0.25">
      <c r="J38" s="6"/>
      <c r="K38" s="6"/>
      <c r="L38" s="6"/>
      <c r="M38" s="6"/>
    </row>
    <row r="39" spans="10:13" x14ac:dyDescent="0.25">
      <c r="J39" s="6"/>
      <c r="K39" s="6"/>
      <c r="L39" s="6"/>
      <c r="M39" s="6"/>
    </row>
    <row r="40" spans="10:13" x14ac:dyDescent="0.25">
      <c r="J40" s="6"/>
      <c r="K40" s="6"/>
      <c r="L40" s="6"/>
      <c r="M40" s="6"/>
    </row>
    <row r="41" spans="10:13" x14ac:dyDescent="0.25">
      <c r="J41" s="6"/>
      <c r="K41" s="6"/>
      <c r="L41" s="6"/>
      <c r="M41" s="6"/>
    </row>
    <row r="42" spans="10:13" x14ac:dyDescent="0.25">
      <c r="J42" s="6"/>
      <c r="K42" s="6"/>
      <c r="L42" s="6"/>
      <c r="M42" s="6"/>
    </row>
    <row r="43" spans="10:13" x14ac:dyDescent="0.25">
      <c r="J43" s="6"/>
      <c r="K43" s="6"/>
      <c r="L43" s="6"/>
      <c r="M43" s="6"/>
    </row>
    <row r="44" spans="10:13" x14ac:dyDescent="0.25">
      <c r="J44" s="6"/>
      <c r="K44" s="6"/>
      <c r="L44" s="6"/>
      <c r="M44" s="6"/>
    </row>
    <row r="45" spans="10:13" x14ac:dyDescent="0.25">
      <c r="J45" s="6"/>
      <c r="K45" s="6"/>
      <c r="L45" s="6"/>
      <c r="M45" s="6"/>
    </row>
    <row r="46" spans="10:13" x14ac:dyDescent="0.25">
      <c r="J46" s="6"/>
      <c r="K46" s="6"/>
      <c r="L46" s="6"/>
      <c r="M46" s="6"/>
    </row>
    <row r="47" spans="10:13" x14ac:dyDescent="0.25">
      <c r="J47" s="6"/>
      <c r="K47" s="6"/>
      <c r="L47" s="6"/>
      <c r="M47" s="6"/>
    </row>
    <row r="48" spans="10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</sheetData>
  <mergeCells count="19">
    <mergeCell ref="B6:C6"/>
    <mergeCell ref="D6:G6"/>
    <mergeCell ref="A1:D1"/>
    <mergeCell ref="A2:C2"/>
    <mergeCell ref="D2:H2"/>
    <mergeCell ref="B4:E4"/>
    <mergeCell ref="B7:C7"/>
    <mergeCell ref="C30:G30"/>
    <mergeCell ref="C29:G29"/>
    <mergeCell ref="D8:G8"/>
    <mergeCell ref="C9:G9"/>
    <mergeCell ref="B8:C8"/>
    <mergeCell ref="D7:G7"/>
    <mergeCell ref="A10:A12"/>
    <mergeCell ref="E12:G12"/>
    <mergeCell ref="E10:G10"/>
    <mergeCell ref="D10:D12"/>
    <mergeCell ref="E11:G11"/>
    <mergeCell ref="C10:C12"/>
  </mergeCells>
  <phoneticPr fontId="15" type="noConversion"/>
  <pageMargins left="0.28000000000000003" right="0.17" top="0.26" bottom="0.17" header="0.32" footer="0.17"/>
  <pageSetup paperSize="9" scale="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4" workbookViewId="0">
      <selection activeCell="K4" sqref="K1:L6553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0" style="2" hidden="1" customWidth="1"/>
  </cols>
  <sheetData>
    <row r="1" spans="1:12" ht="42" customHeight="1" x14ac:dyDescent="0.25">
      <c r="A1" s="162" t="s">
        <v>18</v>
      </c>
      <c r="B1" s="162"/>
      <c r="C1" s="162"/>
      <c r="D1" s="162"/>
      <c r="J1" s="6"/>
      <c r="K1" s="6"/>
      <c r="L1" s="6"/>
    </row>
    <row r="2" spans="1:12" ht="44.25" customHeight="1" x14ac:dyDescent="0.25">
      <c r="A2" s="143" t="s">
        <v>71</v>
      </c>
      <c r="B2" s="143"/>
      <c r="C2" s="143"/>
      <c r="D2" s="162" t="s">
        <v>41</v>
      </c>
      <c r="E2" s="162"/>
      <c r="F2" s="162"/>
      <c r="G2" s="162"/>
      <c r="H2" s="16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68" t="s">
        <v>111</v>
      </c>
      <c r="C4" s="169"/>
      <c r="D4" s="169"/>
      <c r="E4" s="169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3" t="s">
        <v>31</v>
      </c>
      <c r="C6" s="163"/>
      <c r="D6" s="156" t="s">
        <v>33</v>
      </c>
      <c r="E6" s="156"/>
      <c r="F6" s="156"/>
      <c r="G6" s="156"/>
      <c r="H6" s="1"/>
      <c r="J6" s="6"/>
      <c r="K6" s="6"/>
      <c r="L6" s="6"/>
    </row>
    <row r="7" spans="1:12" ht="12.75" customHeight="1" x14ac:dyDescent="0.25">
      <c r="B7" s="123" t="s">
        <v>98</v>
      </c>
      <c r="C7" s="123"/>
      <c r="D7" s="156" t="s">
        <v>34</v>
      </c>
      <c r="E7" s="156"/>
      <c r="F7" s="156"/>
      <c r="G7" s="156"/>
      <c r="H7" s="1"/>
      <c r="J7" s="6"/>
      <c r="K7" s="6"/>
      <c r="L7" s="6"/>
    </row>
    <row r="8" spans="1:12" ht="12.75" customHeight="1" x14ac:dyDescent="0.25">
      <c r="B8" s="161"/>
      <c r="C8" s="161"/>
      <c r="D8" s="156" t="s">
        <v>35</v>
      </c>
      <c r="E8" s="156"/>
      <c r="F8" s="156"/>
      <c r="G8" s="156"/>
      <c r="H8" s="1"/>
      <c r="J8" s="6"/>
      <c r="K8" s="6"/>
      <c r="L8" s="6"/>
    </row>
    <row r="9" spans="1:12" ht="20.25" customHeight="1" x14ac:dyDescent="0.25">
      <c r="C9" s="164"/>
      <c r="D9" s="164"/>
      <c r="E9" s="164"/>
      <c r="F9" s="164"/>
      <c r="G9" s="164"/>
      <c r="J9" s="6"/>
      <c r="K9" s="6"/>
      <c r="L9" s="6"/>
    </row>
    <row r="10" spans="1:12" x14ac:dyDescent="0.25">
      <c r="A10" s="127" t="s">
        <v>0</v>
      </c>
      <c r="B10" s="17"/>
      <c r="C10" s="127" t="s">
        <v>2</v>
      </c>
      <c r="D10" s="127" t="s">
        <v>3</v>
      </c>
      <c r="E10" s="127" t="s">
        <v>4</v>
      </c>
      <c r="F10" s="165"/>
      <c r="G10" s="165"/>
      <c r="J10" s="6"/>
      <c r="K10" s="6"/>
      <c r="L10" s="6"/>
    </row>
    <row r="11" spans="1:12" ht="15" customHeight="1" x14ac:dyDescent="0.25">
      <c r="A11" s="127"/>
      <c r="B11" s="17" t="s">
        <v>1</v>
      </c>
      <c r="C11" s="127"/>
      <c r="D11" s="127"/>
      <c r="E11" s="149" t="s">
        <v>99</v>
      </c>
      <c r="F11" s="150"/>
      <c r="G11" s="150"/>
      <c r="J11" s="6"/>
      <c r="K11" s="6"/>
      <c r="L11" s="6"/>
    </row>
    <row r="12" spans="1:12" ht="14.25" customHeight="1" x14ac:dyDescent="0.25">
      <c r="A12" s="127"/>
      <c r="B12" s="18"/>
      <c r="C12" s="127"/>
      <c r="D12" s="127"/>
      <c r="E12" s="149" t="s">
        <v>100</v>
      </c>
      <c r="F12" s="150"/>
      <c r="G12" s="15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95</v>
      </c>
      <c r="F13" s="20" t="s">
        <v>5</v>
      </c>
      <c r="G13" s="17" t="s">
        <v>96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28</v>
      </c>
      <c r="G15" s="29">
        <f>D15*E15*F15</f>
        <v>658.47600000000011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3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28</v>
      </c>
      <c r="G17" s="29">
        <v>138.6</v>
      </c>
    </row>
    <row r="18" spans="1:13" ht="30" customHeight="1" x14ac:dyDescent="0.25">
      <c r="A18" s="25">
        <v>4</v>
      </c>
      <c r="B18" s="35" t="s">
        <v>10</v>
      </c>
      <c r="C18" s="31" t="s">
        <v>11</v>
      </c>
      <c r="D18" s="32">
        <f>K18/F18</f>
        <v>1.0714285714285714</v>
      </c>
      <c r="E18" s="33">
        <v>1.82</v>
      </c>
      <c r="F18" s="28">
        <v>28</v>
      </c>
      <c r="G18" s="29">
        <v>54.53</v>
      </c>
      <c r="K18" s="2">
        <v>30</v>
      </c>
    </row>
    <row r="19" spans="1:13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17.285714285714285</v>
      </c>
      <c r="E19" s="78">
        <v>0.15</v>
      </c>
      <c r="F19" s="81">
        <v>28</v>
      </c>
      <c r="G19" s="78">
        <v>72.62</v>
      </c>
      <c r="L19" s="2">
        <v>484</v>
      </c>
    </row>
    <row r="20" spans="1:13" ht="29.25" customHeight="1" x14ac:dyDescent="0.25">
      <c r="A20" s="25">
        <v>6</v>
      </c>
      <c r="B20" s="35" t="s">
        <v>26</v>
      </c>
      <c r="C20" s="31"/>
      <c r="D20" s="32">
        <v>0.39</v>
      </c>
      <c r="E20" s="33">
        <v>0.72</v>
      </c>
      <c r="F20" s="28">
        <v>28</v>
      </c>
      <c r="G20" s="29">
        <v>7.86</v>
      </c>
    </row>
    <row r="21" spans="1:13" ht="29.25" hidden="1" customHeight="1" x14ac:dyDescent="0.25">
      <c r="A21" s="177">
        <v>7</v>
      </c>
      <c r="B21" s="181" t="s">
        <v>93</v>
      </c>
      <c r="C21" s="179" t="s">
        <v>74</v>
      </c>
      <c r="D21" s="32" t="s">
        <v>77</v>
      </c>
      <c r="E21" s="102">
        <v>1</v>
      </c>
      <c r="F21" s="33">
        <v>240</v>
      </c>
      <c r="G21" s="29">
        <v>240</v>
      </c>
    </row>
    <row r="22" spans="1:13" ht="37.5" hidden="1" customHeight="1" x14ac:dyDescent="0.25">
      <c r="A22" s="178"/>
      <c r="B22" s="182"/>
      <c r="C22" s="180"/>
      <c r="D22" s="32" t="s">
        <v>80</v>
      </c>
      <c r="E22" s="102">
        <v>2</v>
      </c>
      <c r="F22" s="33">
        <v>40</v>
      </c>
      <c r="G22" s="29">
        <v>80</v>
      </c>
    </row>
    <row r="23" spans="1:13" ht="40.5" hidden="1" customHeight="1" x14ac:dyDescent="0.25">
      <c r="A23" s="178"/>
      <c r="B23" s="182"/>
      <c r="C23" s="180"/>
      <c r="D23" s="32" t="s">
        <v>77</v>
      </c>
      <c r="E23" s="102">
        <v>1</v>
      </c>
      <c r="F23" s="33">
        <v>240</v>
      </c>
      <c r="G23" s="29">
        <v>240</v>
      </c>
    </row>
    <row r="24" spans="1:13" x14ac:dyDescent="0.25">
      <c r="A24" s="34"/>
      <c r="B24" s="35" t="s">
        <v>17</v>
      </c>
      <c r="C24" s="36"/>
      <c r="D24" s="37"/>
      <c r="E24" s="38"/>
      <c r="F24" s="38"/>
      <c r="G24" s="39">
        <v>932.09</v>
      </c>
      <c r="L24" s="2">
        <v>11</v>
      </c>
    </row>
    <row r="25" spans="1:13" x14ac:dyDescent="0.25">
      <c r="A25" s="34"/>
      <c r="B25" s="35"/>
      <c r="C25" s="36"/>
      <c r="D25" s="37"/>
      <c r="E25" s="38"/>
      <c r="F25" s="38"/>
      <c r="G25" s="39"/>
    </row>
    <row r="26" spans="1:13" ht="18.75" customHeight="1" x14ac:dyDescent="0.25">
      <c r="A26" s="26"/>
      <c r="B26" s="35" t="s">
        <v>27</v>
      </c>
      <c r="C26" s="31"/>
      <c r="D26" s="37"/>
      <c r="E26" s="38"/>
      <c r="F26" s="38"/>
      <c r="G26" s="39">
        <f>G24</f>
        <v>932.09</v>
      </c>
    </row>
    <row r="27" spans="1:13" x14ac:dyDescent="0.25">
      <c r="A27" s="26"/>
      <c r="B27" s="35" t="s">
        <v>28</v>
      </c>
      <c r="C27" s="31"/>
      <c r="D27" s="17"/>
      <c r="E27" s="28"/>
      <c r="F27" s="28"/>
      <c r="G27" s="39">
        <f>SUM(G26*0.21)</f>
        <v>195.7389</v>
      </c>
    </row>
    <row r="28" spans="1:13" x14ac:dyDescent="0.25">
      <c r="A28" s="26"/>
      <c r="B28" s="35" t="s">
        <v>29</v>
      </c>
      <c r="C28" s="31"/>
      <c r="D28" s="17"/>
      <c r="E28" s="28"/>
      <c r="F28" s="28"/>
      <c r="G28" s="39">
        <f>G26+G27</f>
        <v>1127.8289</v>
      </c>
      <c r="H28" s="79"/>
    </row>
    <row r="30" spans="1:13" ht="60" x14ac:dyDescent="0.25">
      <c r="B30" s="12" t="s">
        <v>20</v>
      </c>
      <c r="C30" s="119" t="s">
        <v>30</v>
      </c>
      <c r="D30" s="119"/>
      <c r="E30" s="119"/>
      <c r="F30" s="119"/>
      <c r="G30" s="119"/>
      <c r="J30" s="6"/>
      <c r="K30" s="6"/>
      <c r="L30" s="6"/>
      <c r="M30" s="6"/>
    </row>
    <row r="31" spans="1:13" ht="84.75" customHeight="1" x14ac:dyDescent="0.25">
      <c r="B31" s="45" t="s">
        <v>94</v>
      </c>
      <c r="C31" s="157" t="s">
        <v>21</v>
      </c>
      <c r="D31" s="157"/>
      <c r="E31" s="157"/>
      <c r="F31" s="157"/>
      <c r="G31" s="157"/>
      <c r="J31" s="6"/>
      <c r="K31" s="6"/>
      <c r="L31" s="6"/>
      <c r="M31" s="6"/>
    </row>
    <row r="32" spans="1:13" x14ac:dyDescent="0.25">
      <c r="C32" s="54" t="s">
        <v>45</v>
      </c>
      <c r="J32" s="6"/>
      <c r="K32" s="6"/>
      <c r="L32" s="6"/>
      <c r="M32" s="6"/>
    </row>
    <row r="33" spans="10:13" x14ac:dyDescent="0.25">
      <c r="J33" s="6"/>
      <c r="K33" s="6"/>
      <c r="L33" s="6"/>
      <c r="M33" s="6"/>
    </row>
    <row r="34" spans="10:13" x14ac:dyDescent="0.25">
      <c r="J34" s="6"/>
      <c r="K34" s="6"/>
      <c r="L34" s="6"/>
      <c r="M34" s="6"/>
    </row>
    <row r="35" spans="10:13" x14ac:dyDescent="0.25">
      <c r="J35" s="6"/>
      <c r="K35" s="6"/>
      <c r="L35" s="6"/>
      <c r="M35" s="6"/>
    </row>
    <row r="36" spans="10:13" x14ac:dyDescent="0.25">
      <c r="J36" s="6"/>
      <c r="K36" s="6"/>
      <c r="L36" s="6"/>
      <c r="M36" s="6"/>
    </row>
    <row r="37" spans="10:13" x14ac:dyDescent="0.25">
      <c r="J37" s="6"/>
      <c r="K37" s="6"/>
      <c r="L37" s="6"/>
      <c r="M37" s="6"/>
    </row>
    <row r="38" spans="10:13" x14ac:dyDescent="0.25">
      <c r="J38" s="6"/>
      <c r="K38" s="6"/>
      <c r="L38" s="6"/>
      <c r="M38" s="6"/>
    </row>
    <row r="39" spans="10:13" x14ac:dyDescent="0.25">
      <c r="J39" s="6"/>
      <c r="K39" s="6"/>
      <c r="L39" s="6"/>
      <c r="M39" s="6"/>
    </row>
    <row r="40" spans="10:13" x14ac:dyDescent="0.25">
      <c r="J40" s="6"/>
      <c r="K40" s="6"/>
      <c r="L40" s="6"/>
      <c r="M40" s="6"/>
    </row>
    <row r="41" spans="10:13" x14ac:dyDescent="0.25">
      <c r="J41" s="6"/>
      <c r="K41" s="6"/>
      <c r="L41" s="6"/>
      <c r="M41" s="6"/>
    </row>
    <row r="42" spans="10:13" x14ac:dyDescent="0.25">
      <c r="J42" s="6"/>
      <c r="K42" s="6"/>
      <c r="L42" s="6"/>
      <c r="M42" s="6"/>
    </row>
    <row r="43" spans="10:13" x14ac:dyDescent="0.25">
      <c r="J43" s="6"/>
      <c r="K43" s="6"/>
      <c r="L43" s="6"/>
      <c r="M43" s="6"/>
    </row>
    <row r="44" spans="10:13" x14ac:dyDescent="0.25">
      <c r="J44" s="6"/>
      <c r="K44" s="6"/>
      <c r="L44" s="6"/>
      <c r="M44" s="6"/>
    </row>
    <row r="45" spans="10:13" x14ac:dyDescent="0.25">
      <c r="J45" s="6"/>
      <c r="K45" s="6"/>
      <c r="L45" s="6"/>
      <c r="M45" s="6"/>
    </row>
    <row r="46" spans="10:13" x14ac:dyDescent="0.25">
      <c r="J46" s="6"/>
      <c r="K46" s="6"/>
      <c r="L46" s="6"/>
      <c r="M46" s="6"/>
    </row>
    <row r="47" spans="10:13" x14ac:dyDescent="0.25">
      <c r="J47" s="6"/>
      <c r="K47" s="6"/>
      <c r="L47" s="6"/>
      <c r="M47" s="6"/>
    </row>
    <row r="48" spans="10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B8:C8"/>
    <mergeCell ref="C31:G31"/>
    <mergeCell ref="C30:G30"/>
    <mergeCell ref="D8:G8"/>
    <mergeCell ref="C9:G9"/>
    <mergeCell ref="B21:B23"/>
    <mergeCell ref="E11:G11"/>
    <mergeCell ref="C10:C12"/>
    <mergeCell ref="D7:G7"/>
    <mergeCell ref="B7:C7"/>
    <mergeCell ref="A1:D1"/>
    <mergeCell ref="A2:C2"/>
    <mergeCell ref="D2:H2"/>
    <mergeCell ref="B4:E4"/>
    <mergeCell ref="B6:C6"/>
    <mergeCell ref="D6:G6"/>
    <mergeCell ref="A21:A23"/>
    <mergeCell ref="C21:C23"/>
    <mergeCell ref="A10:A12"/>
    <mergeCell ref="E12:G12"/>
    <mergeCell ref="E10:G10"/>
    <mergeCell ref="D10:D12"/>
  </mergeCells>
  <phoneticPr fontId="15" type="noConversion"/>
  <pageMargins left="0.2" right="0.19" top="0.2" bottom="0.25" header="0.22" footer="0.19"/>
  <pageSetup paperSize="9" scale="92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19"/>
  <sheetViews>
    <sheetView topLeftCell="A7" workbookViewId="0">
      <selection activeCell="K7" sqref="K1:L6553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0" style="2" hidden="1" customWidth="1"/>
  </cols>
  <sheetData>
    <row r="1" spans="1:12" ht="45.75" customHeight="1" x14ac:dyDescent="0.25">
      <c r="A1" s="162" t="s">
        <v>18</v>
      </c>
      <c r="B1" s="162"/>
      <c r="C1" s="162"/>
      <c r="D1" s="162"/>
      <c r="J1" s="6"/>
      <c r="K1" s="6"/>
      <c r="L1" s="6"/>
    </row>
    <row r="2" spans="1:12" ht="52.5" customHeight="1" x14ac:dyDescent="0.25">
      <c r="A2" s="143" t="s">
        <v>72</v>
      </c>
      <c r="B2" s="143"/>
      <c r="C2" s="143"/>
      <c r="D2" s="162" t="s">
        <v>58</v>
      </c>
      <c r="E2" s="162"/>
      <c r="F2" s="162"/>
      <c r="G2" s="162"/>
      <c r="H2" s="16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68" t="s">
        <v>112</v>
      </c>
      <c r="C4" s="169"/>
      <c r="D4" s="169"/>
      <c r="E4" s="169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63" t="s">
        <v>31</v>
      </c>
      <c r="C6" s="163"/>
      <c r="D6" s="156" t="s">
        <v>33</v>
      </c>
      <c r="E6" s="156"/>
      <c r="F6" s="156"/>
      <c r="G6" s="156"/>
      <c r="H6" s="1"/>
      <c r="J6" s="6"/>
      <c r="K6" s="6"/>
      <c r="L6" s="6"/>
    </row>
    <row r="7" spans="1:12" ht="12.75" customHeight="1" x14ac:dyDescent="0.25">
      <c r="B7" s="123" t="s">
        <v>98</v>
      </c>
      <c r="C7" s="123"/>
      <c r="D7" s="156" t="s">
        <v>34</v>
      </c>
      <c r="E7" s="156"/>
      <c r="F7" s="156"/>
      <c r="G7" s="156"/>
      <c r="H7" s="1"/>
      <c r="J7" s="6"/>
      <c r="K7" s="6"/>
      <c r="L7" s="6"/>
    </row>
    <row r="8" spans="1:12" ht="12.75" customHeight="1" x14ac:dyDescent="0.25">
      <c r="B8" s="161"/>
      <c r="C8" s="161"/>
      <c r="D8" s="156" t="s">
        <v>35</v>
      </c>
      <c r="E8" s="156"/>
      <c r="F8" s="156"/>
      <c r="G8" s="156"/>
      <c r="H8" s="1"/>
      <c r="J8" s="6"/>
      <c r="K8" s="6"/>
      <c r="L8" s="6"/>
    </row>
    <row r="9" spans="1:12" ht="20.25" customHeight="1" x14ac:dyDescent="0.25">
      <c r="C9" s="164"/>
      <c r="D9" s="164"/>
      <c r="E9" s="164"/>
      <c r="F9" s="164"/>
      <c r="G9" s="164"/>
      <c r="J9" s="6"/>
      <c r="K9" s="6"/>
      <c r="L9" s="6"/>
    </row>
    <row r="10" spans="1:12" x14ac:dyDescent="0.25">
      <c r="A10" s="127" t="s">
        <v>0</v>
      </c>
      <c r="B10" s="50"/>
      <c r="C10" s="149" t="s">
        <v>2</v>
      </c>
      <c r="D10" s="149" t="s">
        <v>3</v>
      </c>
      <c r="E10" s="149" t="s">
        <v>4</v>
      </c>
      <c r="F10" s="150"/>
      <c r="G10" s="150"/>
      <c r="H10" s="54"/>
      <c r="J10" s="6"/>
      <c r="K10" s="6"/>
      <c r="L10" s="6"/>
    </row>
    <row r="11" spans="1:12" ht="15" customHeight="1" x14ac:dyDescent="0.25">
      <c r="A11" s="127"/>
      <c r="B11" s="50" t="s">
        <v>1</v>
      </c>
      <c r="C11" s="149"/>
      <c r="D11" s="149"/>
      <c r="E11" s="149" t="s">
        <v>99</v>
      </c>
      <c r="F11" s="150"/>
      <c r="G11" s="150"/>
      <c r="H11" s="54"/>
      <c r="J11" s="6"/>
      <c r="K11" s="6"/>
      <c r="L11" s="6"/>
    </row>
    <row r="12" spans="1:12" ht="14.25" customHeight="1" x14ac:dyDescent="0.25">
      <c r="A12" s="127"/>
      <c r="B12" s="55"/>
      <c r="C12" s="149"/>
      <c r="D12" s="149"/>
      <c r="E12" s="149" t="s">
        <v>100</v>
      </c>
      <c r="F12" s="150"/>
      <c r="G12" s="150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95</v>
      </c>
      <c r="F13" s="57" t="s">
        <v>5</v>
      </c>
      <c r="G13" s="50" t="s">
        <v>96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46</v>
      </c>
      <c r="D15" s="62">
        <v>38.090000000000003</v>
      </c>
      <c r="E15" s="63">
        <v>0.48</v>
      </c>
      <c r="F15" s="63">
        <v>28</v>
      </c>
      <c r="G15" s="64">
        <f>D15*E15*F15</f>
        <v>511.92960000000005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2">
        <v>26.3</v>
      </c>
      <c r="E17" s="63">
        <v>0.67</v>
      </c>
      <c r="F17" s="63">
        <v>28</v>
      </c>
      <c r="G17" s="64">
        <f>D17*E17*F17</f>
        <v>493.38800000000003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0.42857142857142855</v>
      </c>
      <c r="E18" s="68">
        <v>1.82</v>
      </c>
      <c r="F18" s="63">
        <v>28</v>
      </c>
      <c r="G18" s="77">
        <v>21.91</v>
      </c>
      <c r="H18" s="54"/>
      <c r="K18" s="43">
        <v>12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36.5</v>
      </c>
      <c r="E19" s="68">
        <v>0.15</v>
      </c>
      <c r="F19" s="63">
        <v>28</v>
      </c>
      <c r="G19" s="82">
        <v>153.30000000000001</v>
      </c>
      <c r="H19" s="54"/>
      <c r="K19" s="43"/>
      <c r="L19" s="43">
        <v>1022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0.39285714285714285</v>
      </c>
      <c r="E21" s="68">
        <v>0.72</v>
      </c>
      <c r="F21" s="63">
        <v>28</v>
      </c>
      <c r="G21" s="64">
        <v>7.86</v>
      </c>
      <c r="H21" s="54"/>
      <c r="K21" s="43"/>
      <c r="L21" s="43">
        <v>11</v>
      </c>
    </row>
    <row r="22" spans="1:12" ht="25.5" x14ac:dyDescent="0.25">
      <c r="A22" s="124">
        <v>9</v>
      </c>
      <c r="B22" s="133" t="s">
        <v>114</v>
      </c>
      <c r="C22" s="136" t="s">
        <v>74</v>
      </c>
      <c r="D22" s="83" t="s">
        <v>115</v>
      </c>
      <c r="E22" s="99" t="s">
        <v>119</v>
      </c>
      <c r="F22" s="68">
        <v>26.07</v>
      </c>
      <c r="G22" s="64">
        <v>13.04</v>
      </c>
      <c r="H22" s="54"/>
      <c r="K22" s="43"/>
      <c r="L22" s="43"/>
    </row>
    <row r="23" spans="1:12" ht="51" hidden="1" x14ac:dyDescent="0.25">
      <c r="A23" s="125"/>
      <c r="B23" s="134"/>
      <c r="C23" s="137"/>
      <c r="D23" s="83" t="s">
        <v>80</v>
      </c>
      <c r="E23" s="103">
        <v>1</v>
      </c>
      <c r="F23" s="68">
        <v>40</v>
      </c>
      <c r="G23" s="64">
        <v>40</v>
      </c>
      <c r="H23" s="54"/>
      <c r="K23" s="43"/>
      <c r="L23" s="43"/>
    </row>
    <row r="24" spans="1:12" ht="25.5" hidden="1" x14ac:dyDescent="0.25">
      <c r="A24" s="125"/>
      <c r="B24" s="134"/>
      <c r="C24" s="137"/>
      <c r="D24" s="83" t="s">
        <v>85</v>
      </c>
      <c r="E24" s="103">
        <v>2</v>
      </c>
      <c r="F24" s="68">
        <v>20</v>
      </c>
      <c r="G24" s="64">
        <v>40</v>
      </c>
      <c r="H24" s="54"/>
      <c r="K24" s="43"/>
      <c r="L24" s="43"/>
    </row>
    <row r="25" spans="1:12" ht="25.5" hidden="1" x14ac:dyDescent="0.25">
      <c r="A25" s="125"/>
      <c r="B25" s="134"/>
      <c r="C25" s="137"/>
      <c r="D25" s="83" t="s">
        <v>83</v>
      </c>
      <c r="E25" s="103">
        <v>2</v>
      </c>
      <c r="F25" s="68">
        <v>35</v>
      </c>
      <c r="G25" s="64">
        <v>70</v>
      </c>
      <c r="H25" s="54"/>
      <c r="K25" s="43"/>
      <c r="L25" s="43"/>
    </row>
    <row r="26" spans="1:12" ht="51" hidden="1" x14ac:dyDescent="0.25">
      <c r="A26" s="126"/>
      <c r="B26" s="126"/>
      <c r="C26" s="126"/>
      <c r="D26" s="83" t="s">
        <v>75</v>
      </c>
      <c r="E26" s="99">
        <v>1</v>
      </c>
      <c r="F26" s="68">
        <v>120</v>
      </c>
      <c r="G26" s="64">
        <v>120</v>
      </c>
      <c r="H26" s="54"/>
      <c r="K26" s="43"/>
      <c r="L26" s="43"/>
    </row>
    <row r="27" spans="1:12" x14ac:dyDescent="0.25">
      <c r="A27" s="34"/>
      <c r="B27" s="69" t="s">
        <v>17</v>
      </c>
      <c r="C27" s="70"/>
      <c r="D27" s="71"/>
      <c r="E27" s="72"/>
      <c r="F27" s="72"/>
      <c r="G27" s="73">
        <v>1201.43</v>
      </c>
      <c r="H27" s="54"/>
    </row>
    <row r="28" spans="1:12" ht="66.75" customHeight="1" x14ac:dyDescent="0.25">
      <c r="A28" s="122">
        <v>9</v>
      </c>
      <c r="B28" s="166" t="s">
        <v>62</v>
      </c>
      <c r="C28" s="40" t="s">
        <v>63</v>
      </c>
      <c r="D28" s="155"/>
      <c r="E28" s="152"/>
      <c r="F28" s="152"/>
      <c r="G28" s="97">
        <v>119.07</v>
      </c>
    </row>
    <row r="29" spans="1:12" ht="19.5" customHeight="1" x14ac:dyDescent="0.25">
      <c r="A29" s="122"/>
      <c r="B29" s="167"/>
      <c r="C29" s="40" t="s">
        <v>104</v>
      </c>
      <c r="D29" s="155"/>
      <c r="E29" s="152"/>
      <c r="F29" s="152"/>
      <c r="G29" s="44"/>
    </row>
    <row r="30" spans="1:12" ht="33.75" customHeight="1" x14ac:dyDescent="0.25">
      <c r="A30" s="26"/>
      <c r="B30" s="69" t="s">
        <v>27</v>
      </c>
      <c r="C30" s="66"/>
      <c r="D30" s="71"/>
      <c r="E30" s="72"/>
      <c r="F30" s="72"/>
      <c r="G30" s="73">
        <f>SUM(G27-G28)</f>
        <v>1082.3600000000001</v>
      </c>
      <c r="H30" s="54"/>
    </row>
    <row r="31" spans="1:12" x14ac:dyDescent="0.25">
      <c r="A31" s="26"/>
      <c r="B31" s="69" t="s">
        <v>28</v>
      </c>
      <c r="C31" s="66"/>
      <c r="D31" s="50"/>
      <c r="E31" s="63"/>
      <c r="F31" s="63"/>
      <c r="G31" s="73">
        <f>SUM(G30*0.21)</f>
        <v>227.29560000000001</v>
      </c>
      <c r="H31" s="54"/>
    </row>
    <row r="32" spans="1:12" x14ac:dyDescent="0.25">
      <c r="A32" s="26"/>
      <c r="B32" s="69" t="s">
        <v>29</v>
      </c>
      <c r="C32" s="66"/>
      <c r="D32" s="50"/>
      <c r="E32" s="63"/>
      <c r="F32" s="63"/>
      <c r="G32" s="73">
        <f>SUM(G30+G31)</f>
        <v>1309.6556</v>
      </c>
      <c r="H32" s="79"/>
    </row>
    <row r="33" spans="2:13" x14ac:dyDescent="0.25">
      <c r="C33" s="54"/>
      <c r="J33" s="6"/>
      <c r="K33" s="6"/>
      <c r="L33" s="6"/>
      <c r="M33" s="6"/>
    </row>
    <row r="34" spans="2:13" x14ac:dyDescent="0.25">
      <c r="J34" s="6"/>
      <c r="K34" s="6"/>
      <c r="L34" s="6"/>
      <c r="M34" s="6"/>
    </row>
    <row r="35" spans="2:13" ht="60" x14ac:dyDescent="0.25">
      <c r="B35" s="12" t="s">
        <v>20</v>
      </c>
      <c r="C35" s="119" t="s">
        <v>30</v>
      </c>
      <c r="D35" s="119"/>
      <c r="E35" s="119"/>
      <c r="F35" s="119"/>
      <c r="G35" s="119"/>
      <c r="J35" s="6"/>
      <c r="K35" s="6"/>
      <c r="L35" s="6"/>
      <c r="M35" s="6"/>
    </row>
    <row r="36" spans="2:13" ht="84.75" customHeight="1" x14ac:dyDescent="0.25">
      <c r="B36" s="45" t="s">
        <v>94</v>
      </c>
      <c r="C36" s="157" t="s">
        <v>21</v>
      </c>
      <c r="D36" s="157"/>
      <c r="E36" s="157"/>
      <c r="F36" s="157"/>
      <c r="G36" s="157"/>
      <c r="J36" s="6"/>
      <c r="K36" s="6"/>
      <c r="L36" s="6"/>
      <c r="M36" s="6"/>
    </row>
    <row r="37" spans="2:13" x14ac:dyDescent="0.25">
      <c r="C37" s="54" t="s">
        <v>45</v>
      </c>
      <c r="J37" s="6"/>
      <c r="K37" s="6"/>
      <c r="L37" s="6"/>
      <c r="M37" s="6"/>
    </row>
    <row r="38" spans="2:13" x14ac:dyDescent="0.25">
      <c r="J38" s="6"/>
      <c r="K38" s="6"/>
      <c r="L38" s="6"/>
      <c r="M38" s="6"/>
    </row>
    <row r="39" spans="2:13" x14ac:dyDescent="0.25">
      <c r="J39" s="6"/>
      <c r="K39" s="6"/>
      <c r="L39" s="6"/>
      <c r="M39" s="6"/>
    </row>
    <row r="40" spans="2:13" x14ac:dyDescent="0.25">
      <c r="J40" s="6"/>
      <c r="K40" s="6"/>
      <c r="L40" s="6"/>
      <c r="M40" s="6"/>
    </row>
    <row r="41" spans="2:13" x14ac:dyDescent="0.25">
      <c r="J41" s="6"/>
      <c r="K41" s="6"/>
      <c r="L41" s="6"/>
      <c r="M41" s="6"/>
    </row>
    <row r="42" spans="2:13" x14ac:dyDescent="0.25">
      <c r="J42" s="6"/>
      <c r="K42" s="6"/>
      <c r="L42" s="6"/>
      <c r="M42" s="6"/>
    </row>
    <row r="43" spans="2:13" x14ac:dyDescent="0.25">
      <c r="J43" s="6"/>
      <c r="K43" s="6"/>
      <c r="L43" s="6"/>
      <c r="M43" s="6"/>
    </row>
    <row r="44" spans="2:13" x14ac:dyDescent="0.25">
      <c r="J44" s="6"/>
      <c r="K44" s="6"/>
      <c r="L44" s="6"/>
      <c r="M44" s="6"/>
    </row>
    <row r="45" spans="2:13" x14ac:dyDescent="0.25">
      <c r="J45" s="6"/>
      <c r="K45" s="6"/>
      <c r="L45" s="6"/>
      <c r="M45" s="6"/>
    </row>
    <row r="46" spans="2:13" x14ac:dyDescent="0.25">
      <c r="J46" s="6"/>
      <c r="K46" s="6"/>
      <c r="L46" s="6"/>
      <c r="M46" s="6"/>
    </row>
    <row r="47" spans="2:13" x14ac:dyDescent="0.25">
      <c r="J47" s="6"/>
      <c r="K47" s="6"/>
      <c r="L47" s="6"/>
      <c r="M47" s="6"/>
    </row>
    <row r="48" spans="2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</sheetData>
  <mergeCells count="27">
    <mergeCell ref="B6:C6"/>
    <mergeCell ref="D6:G6"/>
    <mergeCell ref="A1:D1"/>
    <mergeCell ref="A2:C2"/>
    <mergeCell ref="D2:H2"/>
    <mergeCell ref="B4:E4"/>
    <mergeCell ref="C36:G36"/>
    <mergeCell ref="F28:F29"/>
    <mergeCell ref="C35:G35"/>
    <mergeCell ref="B8:C8"/>
    <mergeCell ref="E12:G12"/>
    <mergeCell ref="B28:B29"/>
    <mergeCell ref="D28:D29"/>
    <mergeCell ref="E28:E29"/>
    <mergeCell ref="D8:G8"/>
    <mergeCell ref="C22:C26"/>
    <mergeCell ref="A28:A29"/>
    <mergeCell ref="B7:C7"/>
    <mergeCell ref="D7:G7"/>
    <mergeCell ref="A10:A12"/>
    <mergeCell ref="E10:G10"/>
    <mergeCell ref="C10:C12"/>
    <mergeCell ref="D10:D12"/>
    <mergeCell ref="E11:G11"/>
    <mergeCell ref="B22:B26"/>
    <mergeCell ref="C9:G9"/>
    <mergeCell ref="A22:A26"/>
  </mergeCells>
  <phoneticPr fontId="15" type="noConversion"/>
  <pageMargins left="0.18" right="0.18" top="0.23" bottom="1" header="0.5" footer="0.5"/>
  <pageSetup paperSize="9" scale="72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2015-02-05T12:22:09Z</cp:lastPrinted>
  <dcterms:created xsi:type="dcterms:W3CDTF">2011-10-05T12:25:53Z</dcterms:created>
  <dcterms:modified xsi:type="dcterms:W3CDTF">2016-03-03T08:23:04Z</dcterms:modified>
</cp:coreProperties>
</file>