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50" windowHeight="9315" tabRatio="765" activeTab="4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24" i="6"/>
  <c r="G23" i="9"/>
  <c r="G24" i="9"/>
  <c r="G27" i="9"/>
  <c r="G28" i="9"/>
  <c r="G22" i="9"/>
  <c r="G26" i="5"/>
  <c r="G25" i="5"/>
  <c r="G23" i="5"/>
  <c r="G24" i="5"/>
  <c r="G22" i="5"/>
  <c r="G21" i="5"/>
  <c r="G24" i="8"/>
  <c r="G25" i="8"/>
  <c r="G26" i="8"/>
  <c r="G23" i="8"/>
  <c r="G22" i="8"/>
  <c r="G24" i="4" l="1"/>
  <c r="G27" i="4"/>
  <c r="G23" i="4"/>
  <c r="G26" i="3"/>
  <c r="G24" i="3"/>
  <c r="G22" i="3"/>
  <c r="G23" i="3"/>
  <c r="G25" i="3"/>
  <c r="G27" i="3"/>
  <c r="G21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D22" i="6" l="1"/>
  <c r="G31" i="3"/>
  <c r="G33" i="3" s="1"/>
  <c r="G32" i="3" s="1"/>
  <c r="G15" i="3"/>
  <c r="G35" i="2"/>
  <c r="G37" i="2" s="1"/>
  <c r="G36" i="2" s="1"/>
  <c r="G15" i="2"/>
  <c r="G15" i="1"/>
  <c r="G17" i="1"/>
  <c r="G33" i="1"/>
  <c r="G35" i="1" s="1"/>
  <c r="G34" i="1" s="1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D18" i="1"/>
  <c r="G15" i="10"/>
  <c r="G16" i="10"/>
  <c r="G17" i="10"/>
  <c r="G23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G16" i="1"/>
  <c r="D20" i="3"/>
  <c r="D22" i="4"/>
  <c r="G22" i="4" s="1"/>
  <c r="D18" i="7"/>
  <c r="D21" i="7"/>
  <c r="D18" i="5"/>
  <c r="D18" i="8"/>
  <c r="D19" i="8"/>
  <c r="D21" i="8"/>
  <c r="D19" i="6"/>
  <c r="G17" i="2"/>
  <c r="D21" i="2"/>
  <c r="G24" i="10" l="1"/>
  <c r="G25" i="10" s="1"/>
  <c r="G34" i="9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5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23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<sst xmlns="http://schemas.openxmlformats.org/spreadsheetml/2006/main" count="594" uniqueCount="137">
  <si>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</si>
  <si>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</si>
  <si>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</si>
  <si>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</si>
  <si>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</si>
  <si>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</si>
  <si>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</si>
  <si>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</si>
  <si>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</si>
  <si>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</si>
  <si>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</si>
  <si>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</si>
  <si>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</si>
  <si>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</si>
  <si>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</si>
  <si>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</si>
  <si>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</si>
  <si>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</si>
  <si>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</si>
  <si>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</si>
  <si>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</si>
  <si>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</si>
  <si>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</si>
  <si>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</si>
  <si>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</si>
  <si>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</si>
  <si>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</si>
  <si>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</si>
  <si>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</si>
  <si>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</si>
  <si>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</si>
  <si>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</si>
  <si>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</si>
  <si>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</si>
  <si>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</si>
  <si>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</si>
  <si>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</si>
  <si>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</si>
  <si>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</si>
  <si>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</si>
  <si>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</si>
  <si>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</si>
  <si>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</si>
  <si>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</si>
  <si>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</si>
  <si>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</si>
  <si>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</si>
  <si>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</si>
  <si>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</si>
  <si>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</si>
  <si>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</si>
  <si>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</si>
  <si>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</si>
  <si>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Lokalinė sąmata 2012.05.31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</si>
  <si>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</si>
  <si>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</si>
  <si>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</si>
  <si>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</si>
  <si>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</si>
  <si>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</si>
  <si>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r>
      <t xml:space="preserve">Pateikiamas </t>
    </r>
    <r>
      <rPr>
        <sz val="10.5"/>
        <color indexed="8"/>
        <rFont val="Calibri"/>
        <family val="2"/>
        <charset val="186"/>
      </rPr>
      <t>kiekvieną</t>
    </r>
    <r>
      <rPr>
        <sz val="11"/>
        <color indexed="8"/>
        <rFont val="Calibri"/>
        <family val="2"/>
        <charset val="186"/>
      </rPr>
      <t xml:space="preserve"> mėnesį su sąskaitom už </t>
    </r>
    <r>
      <rPr>
        <sz val="10"/>
        <color indexed="8"/>
        <rFont val="Calibri"/>
        <family val="2"/>
        <charset val="186"/>
      </rPr>
      <t xml:space="preserve">padarytus darbus </t>
    </r>
    <r>
      <rPr>
        <b/>
        <sz val="11"/>
        <color indexed="8"/>
        <rFont val="Calibri"/>
        <family val="2"/>
        <charset val="186"/>
      </rPr>
      <t>Vilniaus miesto viešojo kanalizuoto tualeto Maironio g.14A
priežiūra</t>
    </r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</si>
  <si>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</si>
  <si>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</si>
  <si>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</si>
  <si>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</si>
  <si>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</si>
  <si>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</si>
  <si>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</si>
  <si>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</si>
  <si>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</si>
  <si>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</si>
  <si>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</si>
  <si>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</si>
  <si>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</si>
  <si>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t>vnt.</t>
  </si>
  <si>
    <t>Pisuaro vandens nuleidimo mechanizmo (ventilio) pakeitimas</t>
  </si>
  <si>
    <t>PVM sąskaita faktūra Nr. BSS 010702</t>
  </si>
  <si>
    <t>Rankų džiovintuvo sumontavimas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</si>
  <si>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</si>
  <si>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</si>
  <si>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</si>
  <si>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</si>
  <si>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</si>
  <si>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</si>
  <si>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</si>
  <si>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</si>
  <si>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</si>
  <si>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</si>
  <si>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</si>
  <si>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</si>
  <si>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</si>
  <si>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</si>
  <si>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AKTAS  Nr.  03/01</t>
  </si>
  <si>
    <t>Už 2015 m. kovo mėn.</t>
  </si>
  <si>
    <r>
      <t xml:space="preserve">nuo </t>
    </r>
    <r>
      <rPr>
        <b/>
        <sz val="10"/>
        <rFont val="Times New Roman"/>
        <family val="1"/>
        <charset val="186"/>
      </rPr>
      <t>2015 03 01</t>
    </r>
  </si>
  <si>
    <r>
      <t xml:space="preserve">iki   </t>
    </r>
    <r>
      <rPr>
        <b/>
        <sz val="10"/>
        <rFont val="Times New Roman"/>
        <family val="1"/>
        <charset val="186"/>
      </rPr>
      <t>2015 03 31</t>
    </r>
  </si>
  <si>
    <t>AKTAS  Nr.  03/02</t>
  </si>
  <si>
    <t>Už 2015 kovo mėn.</t>
  </si>
  <si>
    <t>2015 03 01 - 03 31</t>
  </si>
  <si>
    <t>2015 03 01-31</t>
  </si>
  <si>
    <t>AKTAS  Nr. 03/03</t>
  </si>
  <si>
    <t>Už 2015 m. kovo  mėn.</t>
  </si>
  <si>
    <t>2015 03 01- 03 31</t>
  </si>
  <si>
    <t>AKTAS  Nr.03/04</t>
  </si>
  <si>
    <t>2015 03 01-03 31</t>
  </si>
  <si>
    <t>AKTAS  Nr.  03/05</t>
  </si>
  <si>
    <t>AKTAS  Nr.  03/06</t>
  </si>
  <si>
    <t>AKTAS  Nr. 03/07</t>
  </si>
  <si>
    <t>AKTAS  Nr.  03/08</t>
  </si>
  <si>
    <t>AKTAS  Nr.03/09</t>
  </si>
  <si>
    <t>AKTAS  Nr. 03/10</t>
  </si>
  <si>
    <t>Paslaugos teikiamos pagal užsakymą Nr.6</t>
  </si>
  <si>
    <t>Klozeto montuojamo į grindis pakeitimas</t>
  </si>
  <si>
    <t>Perdegusios liuminescencinės lempos keitimas</t>
  </si>
  <si>
    <t>Elektros instaliacijos remontas</t>
  </si>
  <si>
    <t>1 m²</t>
  </si>
  <si>
    <t>kompl.</t>
  </si>
  <si>
    <t>Tualetinio popieriaus laikiklio įrengimas</t>
  </si>
  <si>
    <t>Paslaugos teikiamos pagal užsakymą Nr.8</t>
  </si>
  <si>
    <t>Paslaugos teikiamos pagal užsakymą Nr.7</t>
  </si>
  <si>
    <t>1 lempos liuminescencinio šviestuvo, pakabinamo lubų angose sumontavimas</t>
  </si>
  <si>
    <t>PVM sąskaita faktūra Nr. EVCKJ 127581</t>
  </si>
  <si>
    <t>Tualeto pertvaros pakeitimas</t>
  </si>
  <si>
    <t>Tualetinio popieriaus laikiklio pakeitimas</t>
  </si>
  <si>
    <t>Skysto muilo muilinės pakabinimas</t>
  </si>
  <si>
    <t>Paslaugos teikiamos pagal užsakymą Nr. 6</t>
  </si>
  <si>
    <t>1 lempos liuminescencinio šviestuvo pakabinamo lubų angose sumontavimas</t>
  </si>
  <si>
    <t>Šviečiančios WC reklamos  sumontavimas</t>
  </si>
  <si>
    <t>Drabužių kabyklos sumontavimas</t>
  </si>
  <si>
    <t>Paslaugos teikiamos pagal užsakymą Nr. 8</t>
  </si>
  <si>
    <t>Drabužių kabuklos įrengimas</t>
  </si>
  <si>
    <t>Pisuaro vandens nuleidimo mechanizmo (ventilio) pekeitimas</t>
  </si>
  <si>
    <t>Skysto  muilo muilinės pakabinimas</t>
  </si>
  <si>
    <t>Žarnelės nuplovimo bakeliopajungimui pekeitimas</t>
  </si>
  <si>
    <t>Įstatomų durų spynos keitimas</t>
  </si>
  <si>
    <t>PVM sąskaita faktūra  I15024509</t>
  </si>
  <si>
    <t>PVM sąskaita faktūra Nr. SU2015000125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</si>
</sst>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2" fontId="5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1" xfId="0" applyFill="1" applyBorder="1"/>
    <xf numFmtId="0" fontId="4" fillId="0" borderId="2" xfId="0" applyFont="1" applyBorder="1" applyAlignment="1">
      <alignment vertical="top" wrapText="1"/>
    </xf>
    <xf numFmtId="0" fontId="16" fillId="0" borderId="1" xfId="0" applyFont="1" applyBorder="1"/>
    <xf numFmtId="0" fontId="5" fillId="2" borderId="2" xfId="0" applyFont="1" applyFill="1" applyBorder="1" applyAlignment="1">
      <alignment vertical="top" wrapText="1"/>
    </xf>
    <xf numFmtId="0" fontId="19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2" borderId="0" xfId="0" applyFont="1" applyFill="1"/>
    <xf numFmtId="0" fontId="22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2" borderId="0" xfId="0" applyFont="1" applyFill="1"/>
    <xf numFmtId="0" fontId="25" fillId="0" borderId="0" xfId="0" applyFont="1" applyAlignment="1">
      <alignment vertical="center" wrapText="1"/>
    </xf>
    <xf numFmtId="0" fontId="22" fillId="0" borderId="0" xfId="0" applyFont="1"/>
    <xf numFmtId="0" fontId="22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2" fontId="30" fillId="0" borderId="1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2" fontId="21" fillId="0" borderId="1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2" fontId="20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vertical="top" wrapText="1"/>
    </xf>
    <xf numFmtId="0" fontId="16" fillId="0" borderId="0" xfId="0" applyFont="1"/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1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2" fontId="5" fillId="2" borderId="3" xfId="0" applyNumberFormat="1" applyFont="1" applyFill="1" applyBorder="1" applyAlignment="1">
      <alignment horizontal="right" vertical="top" wrapText="1"/>
    </xf>
    <xf numFmtId="14" fontId="9" fillId="0" borderId="1" xfId="0" applyNumberFormat="1" applyFont="1" applyBorder="1" applyAlignment="1">
      <alignment vertical="top" wrapText="1"/>
    </xf>
    <xf numFmtId="1" fontId="20" fillId="2" borderId="1" xfId="0" applyNumberFormat="1" applyFont="1" applyFill="1" applyBorder="1" applyAlignment="1">
      <alignment horizontal="right" vertical="top" wrapText="1"/>
    </xf>
    <xf numFmtId="0" fontId="39" fillId="0" borderId="1" xfId="0" applyFont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20" fillId="2" borderId="1" xfId="0" applyNumberFormat="1" applyFont="1" applyFill="1" applyBorder="1" applyAlignment="1">
      <alignment vertical="top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2" fontId="4" fillId="0" borderId="1" xfId="0" applyNumberFormat="1" applyFont="1" applyFill="1" applyBorder="1" applyAlignment="1">
      <alignment horizontal="right" vertical="top" wrapText="1"/>
    </xf>
    <xf numFmtId="1" fontId="30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2" fontId="21" fillId="2" borderId="1" xfId="0" applyNumberFormat="1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1" fillId="2" borderId="3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2" fontId="21" fillId="0" borderId="3" xfId="0" applyNumberFormat="1" applyFont="1" applyFill="1" applyBorder="1" applyAlignment="1">
      <alignment horizontal="right" vertical="center" wrapText="1"/>
    </xf>
    <xf numFmtId="2" fontId="21" fillId="0" borderId="2" xfId="0" applyNumberFormat="1" applyFont="1" applyFill="1" applyBorder="1" applyAlignment="1">
      <alignment horizontal="right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/>
    <xf numFmtId="0" fontId="3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2" fontId="5" fillId="0" borderId="3" xfId="0" applyNumberFormat="1" applyFont="1" applyFill="1" applyBorder="1" applyAlignment="1">
      <alignment vertical="center" wrapText="1"/>
    </xf>
    <xf numFmtId="2" fontId="5" fillId="0" borderId="2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opLeftCell="A19" workbookViewId="0">
      <selection activeCell="K7" sqref="K1:L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21" t="s">
        <v>43</v>
      </c>
      <c r="B1" s="121"/>
      <c r="C1" s="121"/>
      <c r="D1" s="121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22" t="s">
        <v>64</v>
      </c>
      <c r="B2" s="123"/>
      <c r="C2" s="123"/>
      <c r="D2" s="121" t="s">
        <v>19</v>
      </c>
      <c r="E2" s="121"/>
      <c r="F2" s="121"/>
      <c r="G2" s="121"/>
      <c r="H2" s="121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24" t="s">
        <v>92</v>
      </c>
      <c r="C4" s="125"/>
      <c r="D4" s="125"/>
      <c r="E4" s="125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27" t="s">
        <v>31</v>
      </c>
      <c r="C6" s="127"/>
      <c r="D6" s="126" t="s">
        <v>33</v>
      </c>
      <c r="E6" s="126"/>
      <c r="F6" s="126"/>
      <c r="G6" s="126"/>
      <c r="H6" s="49"/>
      <c r="J6" s="6"/>
      <c r="K6" s="6"/>
      <c r="L6" s="6"/>
    </row>
    <row r="7" spans="1:12" ht="13.9" customHeight="1" x14ac:dyDescent="0.25">
      <c r="B7" s="127" t="s">
        <v>93</v>
      </c>
      <c r="C7" s="127"/>
      <c r="D7" s="126" t="s">
        <v>34</v>
      </c>
      <c r="E7" s="126"/>
      <c r="F7" s="126"/>
      <c r="G7" s="126"/>
      <c r="H7" s="49"/>
      <c r="J7" s="6"/>
      <c r="K7" s="6"/>
      <c r="L7" s="6"/>
    </row>
    <row r="8" spans="1:12" ht="13.15" customHeight="1" x14ac:dyDescent="0.25">
      <c r="B8" s="128"/>
      <c r="C8" s="128"/>
      <c r="D8" s="126" t="s">
        <v>35</v>
      </c>
      <c r="E8" s="126"/>
      <c r="F8" s="126"/>
      <c r="G8" s="126"/>
      <c r="H8" s="49"/>
      <c r="J8" s="6"/>
      <c r="K8" s="6"/>
      <c r="L8" s="6"/>
    </row>
    <row r="9" spans="1:12" ht="2.4500000000000002" customHeight="1" x14ac:dyDescent="0.25">
      <c r="B9" s="54"/>
      <c r="C9" s="151"/>
      <c r="D9" s="151"/>
      <c r="E9" s="151"/>
      <c r="F9" s="151"/>
      <c r="G9" s="151"/>
      <c r="H9" s="54"/>
      <c r="J9" s="6"/>
      <c r="K9" s="6"/>
      <c r="L9" s="6"/>
    </row>
    <row r="10" spans="1:12" x14ac:dyDescent="0.25">
      <c r="A10" s="148" t="s">
        <v>0</v>
      </c>
      <c r="B10" s="50"/>
      <c r="C10" s="152" t="s">
        <v>2</v>
      </c>
      <c r="D10" s="152" t="s">
        <v>3</v>
      </c>
      <c r="E10" s="152" t="s">
        <v>4</v>
      </c>
      <c r="F10" s="153"/>
      <c r="G10" s="153"/>
      <c r="H10" s="54"/>
      <c r="J10" s="6"/>
      <c r="K10" s="6"/>
      <c r="L10" s="6"/>
    </row>
    <row r="11" spans="1:12" ht="15" customHeight="1" x14ac:dyDescent="0.25">
      <c r="A11" s="148"/>
      <c r="B11" s="50" t="s">
        <v>1</v>
      </c>
      <c r="C11" s="152"/>
      <c r="D11" s="152"/>
      <c r="E11" s="152" t="s">
        <v>94</v>
      </c>
      <c r="F11" s="153"/>
      <c r="G11" s="153"/>
      <c r="H11" s="54"/>
      <c r="J11" s="6"/>
      <c r="K11" s="6"/>
      <c r="L11" s="6"/>
    </row>
    <row r="12" spans="1:12" ht="14.25" customHeight="1" x14ac:dyDescent="0.25">
      <c r="A12" s="148"/>
      <c r="B12" s="55"/>
      <c r="C12" s="152"/>
      <c r="D12" s="152"/>
      <c r="E12" s="152" t="s">
        <v>95</v>
      </c>
      <c r="F12" s="153"/>
      <c r="G12" s="153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90</v>
      </c>
      <c r="F13" s="57" t="s">
        <v>5</v>
      </c>
      <c r="G13" s="50" t="s">
        <v>91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31</v>
      </c>
      <c r="G15" s="64">
        <f>D15*E15*F15</f>
        <v>1291.4351999999999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31</v>
      </c>
      <c r="G17" s="64">
        <f>D17*E17*F17</f>
        <v>236.1549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0.61290322580645162</v>
      </c>
      <c r="E18" s="68">
        <v>1.82</v>
      </c>
      <c r="F18" s="63">
        <v>31</v>
      </c>
      <c r="G18" s="77">
        <v>34.42</v>
      </c>
      <c r="H18" s="54"/>
      <c r="K18" s="43">
        <v>19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33.520000000000003</v>
      </c>
      <c r="E19" s="68">
        <v>0.15</v>
      </c>
      <c r="F19" s="63">
        <v>31</v>
      </c>
      <c r="G19" s="82">
        <v>155.87</v>
      </c>
      <c r="H19" s="54"/>
      <c r="K19" s="43"/>
      <c r="L19" s="43">
        <v>1039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64">
        <v>18.75</v>
      </c>
      <c r="H21" s="54"/>
      <c r="K21" s="43"/>
      <c r="L21" s="43">
        <v>0</v>
      </c>
    </row>
    <row r="22" spans="1:12" ht="51.75" customHeight="1" x14ac:dyDescent="0.25">
      <c r="A22" s="145">
        <v>9</v>
      </c>
      <c r="B22" s="149" t="s">
        <v>111</v>
      </c>
      <c r="C22" s="154" t="s">
        <v>74</v>
      </c>
      <c r="D22" s="83" t="s">
        <v>80</v>
      </c>
      <c r="E22" s="103">
        <v>4</v>
      </c>
      <c r="F22" s="68">
        <v>11.58</v>
      </c>
      <c r="G22" s="64">
        <f>SUM(E22*F22)</f>
        <v>46.32</v>
      </c>
      <c r="H22" s="54"/>
      <c r="K22" s="43"/>
      <c r="L22" s="43"/>
    </row>
    <row r="23" spans="1:12" ht="25.5" x14ac:dyDescent="0.25">
      <c r="A23" s="146"/>
      <c r="B23" s="150"/>
      <c r="C23" s="155"/>
      <c r="D23" s="83" t="s">
        <v>77</v>
      </c>
      <c r="E23" s="103">
        <v>1</v>
      </c>
      <c r="F23" s="68">
        <v>69.510000000000005</v>
      </c>
      <c r="G23" s="64">
        <f t="shared" ref="G23:G28" si="0">SUM(E23*F23)</f>
        <v>69.510000000000005</v>
      </c>
      <c r="H23" s="54"/>
      <c r="K23" s="43"/>
      <c r="L23" s="43"/>
    </row>
    <row r="24" spans="1:12" ht="25.5" x14ac:dyDescent="0.25">
      <c r="A24" s="146"/>
      <c r="B24" s="150"/>
      <c r="C24" s="155"/>
      <c r="D24" s="83" t="s">
        <v>112</v>
      </c>
      <c r="E24" s="103">
        <v>1</v>
      </c>
      <c r="F24" s="68">
        <v>86.89</v>
      </c>
      <c r="G24" s="64">
        <f t="shared" si="0"/>
        <v>86.89</v>
      </c>
      <c r="H24" s="54"/>
      <c r="K24" s="43"/>
      <c r="L24" s="43"/>
    </row>
    <row r="25" spans="1:12" ht="38.25" x14ac:dyDescent="0.25">
      <c r="A25" s="146"/>
      <c r="B25" s="150"/>
      <c r="C25" s="155"/>
      <c r="D25" s="83" t="s">
        <v>113</v>
      </c>
      <c r="E25" s="103">
        <v>3</v>
      </c>
      <c r="F25" s="68">
        <v>5.21</v>
      </c>
      <c r="G25" s="64">
        <f t="shared" si="0"/>
        <v>15.629999999999999</v>
      </c>
      <c r="H25" s="54"/>
      <c r="K25" s="43"/>
      <c r="L25" s="43"/>
    </row>
    <row r="26" spans="1:12" ht="25.5" x14ac:dyDescent="0.25">
      <c r="A26" s="146"/>
      <c r="B26" s="150"/>
      <c r="C26" s="155"/>
      <c r="D26" s="83" t="s">
        <v>82</v>
      </c>
      <c r="E26" s="103">
        <v>1</v>
      </c>
      <c r="F26" s="68">
        <v>10.14</v>
      </c>
      <c r="G26" s="64">
        <f t="shared" si="0"/>
        <v>10.14</v>
      </c>
      <c r="H26" s="54"/>
      <c r="K26" s="43"/>
      <c r="L26" s="43"/>
    </row>
    <row r="27" spans="1:12" ht="25.5" x14ac:dyDescent="0.25">
      <c r="A27" s="146"/>
      <c r="B27" s="150"/>
      <c r="C27" s="155"/>
      <c r="D27" s="83" t="s">
        <v>84</v>
      </c>
      <c r="E27" s="103">
        <v>2</v>
      </c>
      <c r="F27" s="68">
        <v>5.79</v>
      </c>
      <c r="G27" s="64">
        <f t="shared" si="0"/>
        <v>11.58</v>
      </c>
      <c r="H27" s="54"/>
      <c r="K27" s="43"/>
      <c r="L27" s="43"/>
    </row>
    <row r="28" spans="1:12" ht="25.5" x14ac:dyDescent="0.25">
      <c r="A28" s="147"/>
      <c r="B28" s="147"/>
      <c r="C28" s="147"/>
      <c r="D28" s="83" t="s">
        <v>79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2034.62</v>
      </c>
      <c r="H29" s="54"/>
      <c r="K29" s="43"/>
      <c r="L29" s="43"/>
    </row>
    <row r="30" spans="1:12" ht="0.75" customHeight="1" x14ac:dyDescent="0.25">
      <c r="A30" s="25">
        <v>10</v>
      </c>
      <c r="B30" s="74" t="s">
        <v>59</v>
      </c>
      <c r="C30" s="75" t="s">
        <v>76</v>
      </c>
      <c r="D30" s="71"/>
      <c r="E30" s="72"/>
      <c r="F30" s="72"/>
      <c r="G30" s="93">
        <v>724.35</v>
      </c>
      <c r="H30" s="54"/>
    </row>
    <row r="31" spans="1:12" ht="37.5" customHeight="1" x14ac:dyDescent="0.25">
      <c r="A31" s="144">
        <v>9</v>
      </c>
      <c r="B31" s="139" t="s">
        <v>62</v>
      </c>
      <c r="C31" s="95" t="s">
        <v>63</v>
      </c>
      <c r="D31" s="141"/>
      <c r="E31" s="130"/>
      <c r="F31" s="130"/>
      <c r="G31" s="129">
        <v>322.5</v>
      </c>
      <c r="H31" s="54"/>
    </row>
    <row r="32" spans="1:12" ht="37.5" customHeight="1" x14ac:dyDescent="0.25">
      <c r="A32" s="144"/>
      <c r="B32" s="140"/>
      <c r="C32" s="96" t="s">
        <v>98</v>
      </c>
      <c r="D32" s="141"/>
      <c r="E32" s="130"/>
      <c r="F32" s="130"/>
      <c r="G32" s="129"/>
      <c r="H32" s="54"/>
    </row>
    <row r="33" spans="1:13" ht="21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SUM(G29-G31)</f>
        <v>1712.12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73">
        <f>G35-G33</f>
        <v>359.55000000000018</v>
      </c>
      <c r="H34" s="54"/>
    </row>
    <row r="35" spans="1:13" ht="13.5" customHeight="1" x14ac:dyDescent="0.25">
      <c r="A35" s="26"/>
      <c r="B35" s="69" t="s">
        <v>29</v>
      </c>
      <c r="C35" s="66"/>
      <c r="D35" s="50"/>
      <c r="E35" s="63"/>
      <c r="F35" s="63"/>
      <c r="G35" s="73">
        <f>ROUND(G33*1.21,2)</f>
        <v>2071.67</v>
      </c>
      <c r="H35" s="54"/>
    </row>
    <row r="36" spans="1:13" ht="0.75" customHeight="1" x14ac:dyDescent="0.25">
      <c r="A36" s="142"/>
      <c r="B36" s="87" t="s">
        <v>57</v>
      </c>
      <c r="C36" s="89"/>
      <c r="D36" s="135"/>
      <c r="E36" s="133"/>
      <c r="F36" s="133"/>
      <c r="G36" s="137"/>
      <c r="H36" s="79"/>
    </row>
    <row r="37" spans="1:13" ht="0.75" customHeight="1" x14ac:dyDescent="0.25">
      <c r="A37" s="143"/>
      <c r="B37" s="86"/>
      <c r="C37" s="88"/>
      <c r="D37" s="136"/>
      <c r="E37" s="134"/>
      <c r="F37" s="134"/>
      <c r="G37" s="138"/>
      <c r="H37" s="54"/>
    </row>
    <row r="38" spans="1:13" ht="39" customHeight="1" x14ac:dyDescent="0.25">
      <c r="H38" s="54"/>
      <c r="J38" s="92"/>
    </row>
    <row r="39" spans="1:13" x14ac:dyDescent="0.25">
      <c r="B39" s="12"/>
      <c r="C39" s="132"/>
      <c r="D39" s="132"/>
      <c r="E39" s="132"/>
      <c r="F39" s="132"/>
      <c r="G39" s="132"/>
    </row>
    <row r="40" spans="1:13" ht="84.75" customHeight="1" x14ac:dyDescent="0.25">
      <c r="B40" s="12" t="s">
        <v>20</v>
      </c>
      <c r="C40" s="54"/>
      <c r="D40" s="132" t="s">
        <v>30</v>
      </c>
      <c r="E40" s="132"/>
      <c r="F40" s="132"/>
      <c r="G40" s="132"/>
      <c r="H40" s="132"/>
      <c r="J40" s="6"/>
      <c r="K40" s="6"/>
      <c r="L40" s="6"/>
      <c r="M40" s="6"/>
    </row>
    <row r="41" spans="1:13" x14ac:dyDescent="0.25">
      <c r="B41" s="45" t="s">
        <v>89</v>
      </c>
      <c r="C41" s="131" t="s">
        <v>85</v>
      </c>
      <c r="D41" s="131"/>
      <c r="E41" s="131"/>
      <c r="F41" s="131"/>
      <c r="G41" s="131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5" type="noConversion"/>
  <pageMargins left="0.19685039370078741" right="0.19685039370078741" top="0.19685039370078741" bottom="0.19685039370078741" header="0" footer="0"/>
  <pageSetup paperSize="9" scale="9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14"/>
  <sheetViews>
    <sheetView topLeftCell="A7" zoomScaleNormal="100" workbookViewId="0">
      <selection activeCell="P23" sqref="P23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52.5" customHeight="1" x14ac:dyDescent="0.25">
      <c r="A2" s="122" t="s">
        <v>73</v>
      </c>
      <c r="B2" s="122"/>
      <c r="C2" s="122"/>
      <c r="D2" s="199" t="s">
        <v>60</v>
      </c>
      <c r="E2" s="199"/>
      <c r="F2" s="199"/>
      <c r="G2" s="199"/>
      <c r="H2" s="19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110</v>
      </c>
      <c r="C4" s="179"/>
      <c r="D4" s="179"/>
      <c r="E4" s="17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</v>
      </c>
      <c r="E16" s="33">
        <v>1.82</v>
      </c>
      <c r="F16" s="28">
        <v>31</v>
      </c>
      <c r="G16" s="64">
        <f>ROUND(D16*E16*F16,2)</f>
        <v>0</v>
      </c>
      <c r="K16" s="2">
        <v>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46.97</v>
      </c>
      <c r="E17" s="33">
        <v>0.15</v>
      </c>
      <c r="F17" s="28">
        <v>31</v>
      </c>
      <c r="G17" s="64">
        <f>ROUND(D17*E17*F17,2)</f>
        <v>218.41</v>
      </c>
      <c r="L17" s="2">
        <v>1456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hidden="1" x14ac:dyDescent="0.25">
      <c r="A19" s="25">
        <v>6</v>
      </c>
      <c r="B19" s="69" t="s">
        <v>88</v>
      </c>
      <c r="C19" s="100"/>
      <c r="D19" s="32"/>
      <c r="E19" s="101"/>
      <c r="F19" s="33"/>
      <c r="G19" s="64">
        <v>0</v>
      </c>
    </row>
    <row r="20" spans="1:13" ht="20.25" customHeight="1" x14ac:dyDescent="0.25">
      <c r="A20" s="34"/>
      <c r="B20" s="35" t="s">
        <v>17</v>
      </c>
      <c r="C20" s="36"/>
      <c r="D20" s="37"/>
      <c r="E20" s="38"/>
      <c r="F20" s="38"/>
      <c r="G20" s="39">
        <v>590.78</v>
      </c>
    </row>
    <row r="21" spans="1:13" ht="66.75" customHeight="1" x14ac:dyDescent="0.25">
      <c r="A21" s="144">
        <v>6</v>
      </c>
      <c r="B21" s="162" t="s">
        <v>62</v>
      </c>
      <c r="C21" s="40" t="s">
        <v>63</v>
      </c>
      <c r="D21" s="169"/>
      <c r="E21" s="161"/>
      <c r="F21" s="161"/>
      <c r="G21" s="197">
        <v>367.5</v>
      </c>
    </row>
    <row r="22" spans="1:13" ht="20.25" customHeight="1" x14ac:dyDescent="0.25">
      <c r="A22" s="144"/>
      <c r="B22" s="162"/>
      <c r="C22" s="40" t="s">
        <v>99</v>
      </c>
      <c r="D22" s="169"/>
      <c r="E22" s="161"/>
      <c r="F22" s="161"/>
      <c r="G22" s="198"/>
    </row>
    <row r="23" spans="1:13" x14ac:dyDescent="0.25">
      <c r="A23" s="26"/>
      <c r="B23" s="35" t="s">
        <v>27</v>
      </c>
      <c r="C23" s="31"/>
      <c r="D23" s="37"/>
      <c r="E23" s="38"/>
      <c r="F23" s="38"/>
      <c r="G23" s="73">
        <f>ROUND(G20-G21,2)</f>
        <v>223.28</v>
      </c>
    </row>
    <row r="24" spans="1:13" x14ac:dyDescent="0.25">
      <c r="A24" s="26"/>
      <c r="B24" s="35" t="s">
        <v>28</v>
      </c>
      <c r="C24" s="31"/>
      <c r="D24" s="17"/>
      <c r="E24" s="28"/>
      <c r="F24" s="28"/>
      <c r="G24" s="39">
        <f>ROUND(G23*0.21,2)</f>
        <v>46.89</v>
      </c>
      <c r="H24" s="94"/>
      <c r="J24" s="6"/>
      <c r="K24" s="6"/>
      <c r="L24" s="6"/>
      <c r="M24" s="6"/>
    </row>
    <row r="25" spans="1:13" ht="18.75" customHeight="1" x14ac:dyDescent="0.25">
      <c r="A25" s="26"/>
      <c r="B25" s="35" t="s">
        <v>29</v>
      </c>
      <c r="C25" s="31"/>
      <c r="D25" s="17"/>
      <c r="E25" s="28"/>
      <c r="F25" s="28"/>
      <c r="G25" s="39">
        <f>G23+G24</f>
        <v>270.17</v>
      </c>
      <c r="H25" s="94"/>
      <c r="J25" s="6"/>
      <c r="K25" s="6"/>
      <c r="L25" s="6"/>
      <c r="M25" s="6"/>
    </row>
    <row r="26" spans="1:13" x14ac:dyDescent="0.25">
      <c r="B26" s="45"/>
      <c r="C26" s="163"/>
      <c r="D26" s="163"/>
      <c r="E26" s="163"/>
      <c r="F26" s="163"/>
      <c r="G26" s="163"/>
      <c r="J26" s="6"/>
      <c r="K26" s="6"/>
      <c r="L26" s="6"/>
      <c r="M26" s="6"/>
    </row>
    <row r="27" spans="1:13" x14ac:dyDescent="0.25">
      <c r="J27" s="6"/>
      <c r="K27" s="6"/>
      <c r="L27" s="6"/>
      <c r="M27" s="6"/>
    </row>
    <row r="28" spans="1:13" ht="60" x14ac:dyDescent="0.25">
      <c r="B28" s="12" t="s">
        <v>20</v>
      </c>
      <c r="C28" s="132" t="s">
        <v>30</v>
      </c>
      <c r="D28" s="132"/>
      <c r="E28" s="132"/>
      <c r="F28" s="132"/>
      <c r="G28" s="132"/>
      <c r="J28" s="6"/>
      <c r="K28" s="6"/>
      <c r="L28" s="6"/>
      <c r="M28" s="6"/>
    </row>
    <row r="29" spans="1:13" ht="39.75" customHeight="1" x14ac:dyDescent="0.25">
      <c r="B29" s="45" t="s">
        <v>89</v>
      </c>
      <c r="C29" s="163" t="s">
        <v>21</v>
      </c>
      <c r="D29" s="163"/>
      <c r="E29" s="163"/>
      <c r="F29" s="163"/>
      <c r="G29" s="163"/>
      <c r="J29" s="6"/>
      <c r="K29" s="6"/>
      <c r="L29" s="6"/>
      <c r="M29" s="6"/>
    </row>
    <row r="30" spans="1:13" x14ac:dyDescent="0.25">
      <c r="C30" s="54" t="s">
        <v>45</v>
      </c>
      <c r="J30" s="6"/>
      <c r="K30" s="6"/>
      <c r="L30" s="6"/>
      <c r="M30" s="6"/>
    </row>
    <row r="31" spans="1:13" x14ac:dyDescent="0.25">
      <c r="J31" s="6"/>
      <c r="K31" s="6"/>
      <c r="L31" s="6"/>
      <c r="M31" s="6"/>
    </row>
    <row r="32" spans="1:13" x14ac:dyDescent="0.25">
      <c r="J32" s="6"/>
      <c r="K32" s="6"/>
      <c r="L32" s="6"/>
      <c r="M32" s="6"/>
    </row>
    <row r="33" spans="10:13" x14ac:dyDescent="0.25">
      <c r="J33" s="6"/>
      <c r="K33" s="6"/>
      <c r="L33" s="6"/>
      <c r="M33" s="6"/>
    </row>
    <row r="34" spans="10:13" x14ac:dyDescent="0.25">
      <c r="J34" s="6"/>
      <c r="K34" s="6"/>
      <c r="L34" s="6"/>
      <c r="M34" s="6"/>
    </row>
    <row r="35" spans="10:13" x14ac:dyDescent="0.25">
      <c r="J35" s="6"/>
      <c r="K35" s="6"/>
      <c r="L35" s="6"/>
      <c r="M35" s="6"/>
    </row>
    <row r="36" spans="10:13" x14ac:dyDescent="0.25">
      <c r="J36" s="6"/>
      <c r="K36" s="6"/>
      <c r="L36" s="6"/>
      <c r="M36" s="6"/>
    </row>
    <row r="37" spans="10:13" x14ac:dyDescent="0.25">
      <c r="J37" s="6"/>
      <c r="K37" s="6"/>
      <c r="L37" s="6"/>
      <c r="M37" s="6"/>
    </row>
    <row r="38" spans="10:13" x14ac:dyDescent="0.25">
      <c r="J38" s="6"/>
      <c r="K38" s="6"/>
      <c r="L38" s="6"/>
      <c r="M38" s="6"/>
    </row>
    <row r="39" spans="10:13" x14ac:dyDescent="0.25">
      <c r="J39" s="6"/>
      <c r="K39" s="6"/>
      <c r="L39" s="6"/>
      <c r="M39" s="6"/>
    </row>
    <row r="40" spans="10:13" x14ac:dyDescent="0.25">
      <c r="J40" s="6"/>
      <c r="K40" s="6"/>
      <c r="L40" s="6"/>
      <c r="M40" s="6"/>
    </row>
    <row r="41" spans="10:13" x14ac:dyDescent="0.25">
      <c r="J41" s="6"/>
      <c r="K41" s="6"/>
      <c r="L41" s="6"/>
      <c r="M41" s="6"/>
    </row>
    <row r="42" spans="10:13" x14ac:dyDescent="0.25">
      <c r="J42" s="6"/>
      <c r="K42" s="6"/>
      <c r="L42" s="6"/>
      <c r="M42" s="6"/>
    </row>
    <row r="43" spans="10:13" x14ac:dyDescent="0.25">
      <c r="J43" s="6"/>
      <c r="K43" s="6"/>
      <c r="L43" s="6"/>
      <c r="M43" s="6"/>
    </row>
    <row r="44" spans="10:13" x14ac:dyDescent="0.25">
      <c r="J44" s="6"/>
      <c r="K44" s="6"/>
      <c r="L44" s="6"/>
      <c r="M44" s="6"/>
    </row>
    <row r="45" spans="10:13" x14ac:dyDescent="0.25">
      <c r="J45" s="6"/>
      <c r="K45" s="6"/>
      <c r="L45" s="6"/>
      <c r="M45" s="6"/>
    </row>
    <row r="46" spans="10:13" x14ac:dyDescent="0.25">
      <c r="J46" s="6"/>
      <c r="K46" s="6"/>
      <c r="L46" s="6"/>
      <c r="M46" s="6"/>
    </row>
    <row r="47" spans="10:13" x14ac:dyDescent="0.25">
      <c r="J47" s="6"/>
      <c r="K47" s="6"/>
      <c r="L47" s="6"/>
      <c r="M47" s="6"/>
    </row>
    <row r="48" spans="10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</sheetData>
  <mergeCells count="26"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29:G29"/>
    <mergeCell ref="C26:G26"/>
    <mergeCell ref="C28:G28"/>
    <mergeCell ref="F21:F22"/>
    <mergeCell ref="G21:G22"/>
    <mergeCell ref="E21:E22"/>
    <mergeCell ref="A21:A22"/>
    <mergeCell ref="B21:B22"/>
    <mergeCell ref="D21:D22"/>
  </mergeCells>
  <phoneticPr fontId="15" type="noConversion"/>
  <pageMargins left="0.75" right="0.75" top="1" bottom="1" header="0.5" footer="0.5"/>
  <pageSetup paperSize="9" scale="81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23" workbookViewId="0">
      <selection activeCell="C50" sqref="C5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41.45" customHeight="1" x14ac:dyDescent="0.25">
      <c r="A2" s="122" t="s">
        <v>65</v>
      </c>
      <c r="B2" s="122"/>
      <c r="C2" s="122"/>
      <c r="D2" s="159" t="s">
        <v>36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24" t="s">
        <v>96</v>
      </c>
      <c r="C4" s="125"/>
      <c r="D4" s="125"/>
      <c r="E4" s="12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97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v>0.35</v>
      </c>
      <c r="E18" s="33">
        <v>1.82</v>
      </c>
      <c r="F18" s="28">
        <v>31</v>
      </c>
      <c r="G18" s="29">
        <f>SUM(D18*E18*F18)</f>
        <v>19.747</v>
      </c>
      <c r="K18" s="2">
        <v>11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29.451612903225808</v>
      </c>
      <c r="E19" s="33">
        <v>0.15</v>
      </c>
      <c r="F19" s="28">
        <v>31</v>
      </c>
      <c r="G19" s="29">
        <v>136.94</v>
      </c>
      <c r="L19" s="2">
        <v>913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51" x14ac:dyDescent="0.25">
      <c r="A22" s="145">
        <v>9</v>
      </c>
      <c r="B22" s="149" t="s">
        <v>111</v>
      </c>
      <c r="C22" s="154" t="s">
        <v>74</v>
      </c>
      <c r="D22" s="83" t="s">
        <v>75</v>
      </c>
      <c r="E22" s="99">
        <v>1</v>
      </c>
      <c r="F22" s="68">
        <v>34.75</v>
      </c>
      <c r="G22" s="64">
        <f>SUM(E22*F22)</f>
        <v>34.75</v>
      </c>
      <c r="H22" s="54"/>
      <c r="K22" s="43"/>
      <c r="L22" s="43"/>
    </row>
    <row r="23" spans="1:12" ht="25.5" x14ac:dyDescent="0.25">
      <c r="A23" s="146"/>
      <c r="B23" s="150"/>
      <c r="C23" s="155"/>
      <c r="D23" s="83" t="s">
        <v>78</v>
      </c>
      <c r="E23" s="109">
        <v>1</v>
      </c>
      <c r="F23" s="68">
        <v>8.69</v>
      </c>
      <c r="G23" s="64">
        <f t="shared" ref="G23:G30" si="0">SUM(E23*F23)</f>
        <v>8.69</v>
      </c>
      <c r="H23" s="54"/>
      <c r="K23" s="43"/>
      <c r="L23" s="43"/>
    </row>
    <row r="24" spans="1:12" ht="25.5" x14ac:dyDescent="0.25">
      <c r="A24" s="146"/>
      <c r="B24" s="150"/>
      <c r="C24" s="155"/>
      <c r="D24" s="83" t="s">
        <v>114</v>
      </c>
      <c r="E24" s="99" t="s">
        <v>116</v>
      </c>
      <c r="F24" s="68">
        <v>110.06</v>
      </c>
      <c r="G24" s="64">
        <v>110.06</v>
      </c>
      <c r="H24" s="54"/>
      <c r="K24" s="43"/>
      <c r="L24" s="43"/>
    </row>
    <row r="25" spans="1:12" ht="25.5" x14ac:dyDescent="0.25">
      <c r="A25" s="146"/>
      <c r="B25" s="150"/>
      <c r="C25" s="155"/>
      <c r="D25" s="83" t="s">
        <v>84</v>
      </c>
      <c r="E25" s="103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t="38.25" x14ac:dyDescent="0.25">
      <c r="A26" s="146"/>
      <c r="B26" s="150"/>
      <c r="C26" s="155"/>
      <c r="D26" s="83" t="s">
        <v>113</v>
      </c>
      <c r="E26" s="103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t="38.25" x14ac:dyDescent="0.25">
      <c r="A27" s="146"/>
      <c r="B27" s="150"/>
      <c r="C27" s="155"/>
      <c r="D27" s="83" t="s">
        <v>117</v>
      </c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t="25.5" x14ac:dyDescent="0.25">
      <c r="A28" s="146"/>
      <c r="B28" s="150"/>
      <c r="C28" s="155"/>
      <c r="D28" s="83" t="s">
        <v>77</v>
      </c>
      <c r="E28" s="103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t="25.5" x14ac:dyDescent="0.25">
      <c r="A29" s="147"/>
      <c r="B29" s="147"/>
      <c r="C29" s="147"/>
      <c r="D29" s="83" t="s">
        <v>87</v>
      </c>
      <c r="E29" s="99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x14ac:dyDescent="0.25">
      <c r="A30" s="110"/>
      <c r="B30" s="113" t="s">
        <v>118</v>
      </c>
      <c r="C30" s="112" t="s">
        <v>74</v>
      </c>
      <c r="D30" s="83" t="s">
        <v>87</v>
      </c>
      <c r="E30" s="99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10"/>
      <c r="B31" s="113"/>
      <c r="C31" s="110"/>
      <c r="D31" s="104"/>
      <c r="E31" s="99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1194.08</v>
      </c>
    </row>
    <row r="33" spans="1:13" ht="66.75" customHeight="1" x14ac:dyDescent="0.25">
      <c r="A33" s="144">
        <v>9</v>
      </c>
      <c r="B33" s="162" t="s">
        <v>62</v>
      </c>
      <c r="C33" s="40" t="s">
        <v>63</v>
      </c>
      <c r="D33" s="169"/>
      <c r="E33" s="161"/>
      <c r="F33" s="161"/>
      <c r="G33" s="166">
        <v>204.08</v>
      </c>
    </row>
    <row r="34" spans="1:13" ht="20.25" customHeight="1" x14ac:dyDescent="0.25">
      <c r="A34" s="144"/>
      <c r="B34" s="162"/>
      <c r="C34" s="98" t="s">
        <v>99</v>
      </c>
      <c r="D34" s="169"/>
      <c r="E34" s="161"/>
      <c r="F34" s="161"/>
      <c r="G34" s="166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989.99999999999989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207.89999999999998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1197.8999999999999</v>
      </c>
      <c r="H37" s="79"/>
    </row>
    <row r="38" spans="1:13" ht="0.75" customHeight="1" x14ac:dyDescent="0.25">
      <c r="A38" s="144">
        <v>6</v>
      </c>
      <c r="B38" s="168" t="s">
        <v>57</v>
      </c>
      <c r="C38" s="91"/>
      <c r="D38" s="169"/>
      <c r="E38" s="161"/>
      <c r="F38" s="161"/>
      <c r="G38" s="164">
        <v>1300</v>
      </c>
    </row>
    <row r="39" spans="1:13" ht="27.75" hidden="1" customHeight="1" x14ac:dyDescent="0.25">
      <c r="A39" s="144"/>
      <c r="B39" s="162"/>
      <c r="C39" s="90"/>
      <c r="D39" s="169"/>
      <c r="E39" s="161"/>
      <c r="F39" s="161"/>
      <c r="G39" s="165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32" t="s">
        <v>30</v>
      </c>
      <c r="D45" s="132"/>
      <c r="E45" s="132"/>
      <c r="F45" s="132"/>
      <c r="G45" s="132"/>
      <c r="J45" s="6"/>
      <c r="K45" s="6"/>
      <c r="L45" s="6"/>
      <c r="M45" s="6"/>
    </row>
    <row r="46" spans="1:13" x14ac:dyDescent="0.25">
      <c r="B46" s="45" t="s">
        <v>89</v>
      </c>
      <c r="C46" s="163" t="s">
        <v>21</v>
      </c>
      <c r="D46" s="163"/>
      <c r="E46" s="163"/>
      <c r="F46" s="163"/>
      <c r="G46" s="163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5" type="noConversion"/>
  <pageMargins left="0.19" right="0.24" top="0.3" bottom="0.23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6" workbookViewId="0">
      <selection activeCell="G29" sqref="G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hidden="1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54" customHeight="1" x14ac:dyDescent="0.25">
      <c r="A2" s="122" t="s">
        <v>66</v>
      </c>
      <c r="B2" s="122"/>
      <c r="C2" s="122"/>
      <c r="D2" s="159" t="s">
        <v>37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24" t="s">
        <v>100</v>
      </c>
      <c r="C4" s="125"/>
      <c r="D4" s="125"/>
      <c r="E4" s="12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101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f>D17*E17*F17</f>
        <v>1074.8475000000001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1.935483870967742</v>
      </c>
      <c r="E18" s="33">
        <v>1.82</v>
      </c>
      <c r="F18" s="28">
        <v>31</v>
      </c>
      <c r="G18" s="29">
        <v>109.45</v>
      </c>
      <c r="K18" s="2">
        <v>60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37.612903225806448</v>
      </c>
      <c r="E19" s="33">
        <v>0.15</v>
      </c>
      <c r="F19" s="28">
        <v>31</v>
      </c>
      <c r="G19" s="29">
        <v>174.89</v>
      </c>
      <c r="L19" s="2">
        <v>1166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51" x14ac:dyDescent="0.25">
      <c r="A21" s="145">
        <v>8</v>
      </c>
      <c r="B21" s="149" t="s">
        <v>119</v>
      </c>
      <c r="C21" s="154" t="s">
        <v>74</v>
      </c>
      <c r="D21" s="83" t="s">
        <v>80</v>
      </c>
      <c r="E21" s="103">
        <v>3</v>
      </c>
      <c r="F21" s="68">
        <v>11.58</v>
      </c>
      <c r="G21" s="64">
        <f>SUM(E21*F21)</f>
        <v>34.74</v>
      </c>
      <c r="H21" s="54"/>
      <c r="K21" s="43"/>
      <c r="L21" s="43"/>
    </row>
    <row r="22" spans="1:12" ht="25.5" x14ac:dyDescent="0.25">
      <c r="A22" s="146"/>
      <c r="B22" s="150"/>
      <c r="C22" s="155"/>
      <c r="D22" s="83" t="s">
        <v>79</v>
      </c>
      <c r="E22" s="103">
        <v>1</v>
      </c>
      <c r="F22" s="68">
        <v>57.92</v>
      </c>
      <c r="G22" s="64">
        <f t="shared" ref="G22:G27" si="0">SUM(E22*F22)</f>
        <v>57.92</v>
      </c>
      <c r="H22" s="54"/>
      <c r="K22" s="43"/>
      <c r="L22" s="43"/>
    </row>
    <row r="23" spans="1:12" ht="51" x14ac:dyDescent="0.25">
      <c r="A23" s="146"/>
      <c r="B23" s="150"/>
      <c r="C23" s="155"/>
      <c r="D23" s="83" t="s">
        <v>75</v>
      </c>
      <c r="E23" s="103">
        <v>1</v>
      </c>
      <c r="F23" s="68">
        <v>34.75</v>
      </c>
      <c r="G23" s="64">
        <f t="shared" si="0"/>
        <v>34.75</v>
      </c>
      <c r="H23" s="54"/>
      <c r="K23" s="43"/>
      <c r="L23" s="43"/>
    </row>
    <row r="24" spans="1:12" ht="25.5" x14ac:dyDescent="0.25">
      <c r="A24" s="146"/>
      <c r="B24" s="150"/>
      <c r="C24" s="155"/>
      <c r="D24" s="83" t="s">
        <v>82</v>
      </c>
      <c r="E24" s="103">
        <v>2</v>
      </c>
      <c r="F24" s="68">
        <v>10.14</v>
      </c>
      <c r="G24" s="64">
        <f t="shared" si="0"/>
        <v>20.28</v>
      </c>
      <c r="H24" s="54"/>
      <c r="K24" s="43"/>
      <c r="L24" s="43"/>
    </row>
    <row r="25" spans="1:12" ht="76.5" x14ac:dyDescent="0.25">
      <c r="A25" s="146"/>
      <c r="B25" s="150"/>
      <c r="C25" s="155"/>
      <c r="D25" s="83" t="s">
        <v>120</v>
      </c>
      <c r="E25" s="103">
        <v>2</v>
      </c>
      <c r="F25" s="68">
        <v>26.07</v>
      </c>
      <c r="G25" s="64">
        <f t="shared" si="0"/>
        <v>52.14</v>
      </c>
      <c r="H25" s="54"/>
      <c r="K25" s="43"/>
      <c r="L25" s="43"/>
    </row>
    <row r="26" spans="1:12" ht="25.5" x14ac:dyDescent="0.25">
      <c r="A26" s="146"/>
      <c r="B26" s="150"/>
      <c r="C26" s="155"/>
      <c r="D26" s="83" t="s">
        <v>83</v>
      </c>
      <c r="E26" s="103">
        <v>1</v>
      </c>
      <c r="F26" s="68">
        <v>28.96</v>
      </c>
      <c r="G26" s="64">
        <f t="shared" si="0"/>
        <v>28.96</v>
      </c>
      <c r="H26" s="54"/>
      <c r="K26" s="43"/>
      <c r="L26" s="43"/>
    </row>
    <row r="27" spans="1:12" ht="38.25" x14ac:dyDescent="0.25">
      <c r="A27" s="147"/>
      <c r="B27" s="147"/>
      <c r="C27" s="147"/>
      <c r="D27" s="83" t="s">
        <v>113</v>
      </c>
      <c r="E27" s="99">
        <v>4</v>
      </c>
      <c r="F27" s="68">
        <v>5.21</v>
      </c>
      <c r="G27" s="64">
        <f t="shared" si="0"/>
        <v>20.84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2397.0100000000002</v>
      </c>
    </row>
    <row r="29" spans="1:12" ht="66.75" customHeight="1" x14ac:dyDescent="0.25">
      <c r="A29" s="25">
        <v>8</v>
      </c>
      <c r="B29" s="170" t="s">
        <v>62</v>
      </c>
      <c r="C29" s="40" t="s">
        <v>63</v>
      </c>
      <c r="D29" s="37"/>
      <c r="E29" s="38"/>
      <c r="F29" s="38"/>
      <c r="G29" s="105">
        <v>943</v>
      </c>
    </row>
    <row r="30" spans="1:12" ht="20.25" customHeight="1" x14ac:dyDescent="0.25">
      <c r="A30" s="25"/>
      <c r="B30" s="171"/>
      <c r="C30" s="40" t="s">
        <v>102</v>
      </c>
      <c r="D30" s="37"/>
      <c r="E30" s="38"/>
      <c r="F30" s="38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1454.0100000000002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305.34210000000007</v>
      </c>
    </row>
    <row r="33" spans="1:13" ht="14.25" customHeight="1" x14ac:dyDescent="0.25">
      <c r="A33" s="26"/>
      <c r="B33" s="35" t="s">
        <v>29</v>
      </c>
      <c r="C33" s="31"/>
      <c r="D33" s="17"/>
      <c r="E33" s="28"/>
      <c r="F33" s="28"/>
      <c r="G33" s="39">
        <f>G31*1.21</f>
        <v>1759.3521000000003</v>
      </c>
    </row>
    <row r="36" spans="1:13" ht="84.75" customHeight="1" x14ac:dyDescent="0.25">
      <c r="B36" s="12" t="s">
        <v>20</v>
      </c>
      <c r="C36" s="132" t="s">
        <v>30</v>
      </c>
      <c r="D36" s="132"/>
      <c r="E36" s="132"/>
      <c r="F36" s="132"/>
      <c r="G36" s="132"/>
      <c r="J36" s="6"/>
      <c r="K36" s="6"/>
      <c r="L36" s="6"/>
      <c r="M36" s="6"/>
    </row>
    <row r="37" spans="1:13" x14ac:dyDescent="0.25">
      <c r="B37" s="45" t="s">
        <v>89</v>
      </c>
      <c r="C37" s="163" t="s">
        <v>21</v>
      </c>
      <c r="D37" s="163"/>
      <c r="E37" s="163"/>
      <c r="F37" s="163"/>
      <c r="G37" s="163"/>
      <c r="J37" s="6"/>
      <c r="K37" s="6"/>
      <c r="L37" s="6"/>
      <c r="M37" s="6"/>
    </row>
    <row r="38" spans="1:13" x14ac:dyDescent="0.25">
      <c r="C38" s="54" t="s">
        <v>45</v>
      </c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7:G37"/>
    <mergeCell ref="C36:G36"/>
    <mergeCell ref="E10:G10"/>
    <mergeCell ref="D10:D12"/>
    <mergeCell ref="E11:G11"/>
    <mergeCell ref="E12:G12"/>
    <mergeCell ref="B29:B30"/>
    <mergeCell ref="A10:A12"/>
    <mergeCell ref="C10:C12"/>
    <mergeCell ref="A21:A27"/>
    <mergeCell ref="B21:B27"/>
    <mergeCell ref="C21:C27"/>
  </mergeCells>
  <phoneticPr fontId="15" type="noConversion"/>
  <pageMargins left="0.22" right="0.18" top="0.26" bottom="0.17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9" workbookViewId="0">
      <selection activeCell="G29" sqref="G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54.6" customHeight="1" x14ac:dyDescent="0.25">
      <c r="A2" s="122" t="s">
        <v>67</v>
      </c>
      <c r="B2" s="122"/>
      <c r="C2" s="122"/>
      <c r="D2" s="159" t="s">
        <v>38</v>
      </c>
      <c r="E2" s="159"/>
      <c r="F2" s="159"/>
      <c r="G2" s="159"/>
      <c r="H2" s="159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103</v>
      </c>
      <c r="C4" s="179"/>
      <c r="D4" s="179"/>
      <c r="E4" s="17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101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56</v>
      </c>
      <c r="C18" s="31" t="s">
        <v>121</v>
      </c>
      <c r="D18" s="80">
        <v>81.03</v>
      </c>
      <c r="E18" s="78">
        <v>0.15</v>
      </c>
      <c r="F18" s="28">
        <v>31</v>
      </c>
      <c r="G18" s="78">
        <v>376.79</v>
      </c>
      <c r="L18" s="85">
        <v>2512</v>
      </c>
    </row>
    <row r="19" spans="1:12" ht="29.25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customHeight="1" x14ac:dyDescent="0.25">
      <c r="A20" s="25">
        <v>5</v>
      </c>
      <c r="B20" s="35" t="s">
        <v>52</v>
      </c>
      <c r="C20" s="31" t="s">
        <v>53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x14ac:dyDescent="0.25">
      <c r="A23" s="145">
        <v>9</v>
      </c>
      <c r="B23" s="149" t="s">
        <v>119</v>
      </c>
      <c r="C23" s="154" t="s">
        <v>74</v>
      </c>
      <c r="D23" s="83" t="s">
        <v>78</v>
      </c>
      <c r="E23" s="103">
        <v>2</v>
      </c>
      <c r="F23" s="68">
        <v>8.69</v>
      </c>
      <c r="G23" s="64">
        <f>SUM(E23*F23)</f>
        <v>17.38</v>
      </c>
      <c r="H23" s="54"/>
      <c r="K23" s="43"/>
      <c r="L23" s="43"/>
    </row>
    <row r="24" spans="1:12" ht="38.25" x14ac:dyDescent="0.25">
      <c r="A24" s="146"/>
      <c r="B24" s="150"/>
      <c r="C24" s="155"/>
      <c r="D24" s="83" t="s">
        <v>113</v>
      </c>
      <c r="E24" s="103">
        <v>6</v>
      </c>
      <c r="F24" s="68">
        <v>5.21</v>
      </c>
      <c r="G24" s="64">
        <f t="shared" ref="G24:G27" si="0">SUM(E24*F24)</f>
        <v>31.259999999999998</v>
      </c>
      <c r="H24" s="54"/>
      <c r="K24" s="43"/>
      <c r="L24" s="43"/>
    </row>
    <row r="25" spans="1:12" ht="25.5" x14ac:dyDescent="0.25">
      <c r="A25" s="146"/>
      <c r="B25" s="150"/>
      <c r="C25" s="155"/>
      <c r="D25" s="83" t="s">
        <v>122</v>
      </c>
      <c r="E25" s="99" t="s">
        <v>115</v>
      </c>
      <c r="F25" s="68">
        <v>40.549999999999997</v>
      </c>
      <c r="G25" s="64">
        <v>40.549999999999997</v>
      </c>
      <c r="H25" s="54"/>
      <c r="K25" s="43"/>
      <c r="L25" s="43"/>
    </row>
    <row r="26" spans="1:12" ht="25.5" x14ac:dyDescent="0.25">
      <c r="A26" s="146"/>
      <c r="B26" s="150"/>
      <c r="C26" s="155"/>
      <c r="D26" s="83" t="s">
        <v>87</v>
      </c>
      <c r="E26" s="99">
        <v>2</v>
      </c>
      <c r="F26" s="68">
        <v>23.17</v>
      </c>
      <c r="G26" s="64">
        <v>46.34</v>
      </c>
      <c r="H26" s="54"/>
      <c r="K26" s="43"/>
      <c r="L26" s="43"/>
    </row>
    <row r="27" spans="1:12" ht="38.25" x14ac:dyDescent="0.25">
      <c r="A27" s="146"/>
      <c r="B27" s="150"/>
      <c r="C27" s="155"/>
      <c r="D27" s="104" t="s">
        <v>123</v>
      </c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2348.35</v>
      </c>
    </row>
    <row r="29" spans="1:12" ht="66.75" customHeight="1" x14ac:dyDescent="0.25">
      <c r="A29" s="172">
        <v>8</v>
      </c>
      <c r="B29" s="170" t="s">
        <v>62</v>
      </c>
      <c r="C29" s="40" t="s">
        <v>63</v>
      </c>
      <c r="D29" s="176"/>
      <c r="E29" s="174"/>
      <c r="F29" s="174"/>
      <c r="G29" s="97">
        <v>72.75</v>
      </c>
    </row>
    <row r="30" spans="1:12" ht="20.25" customHeight="1" x14ac:dyDescent="0.25">
      <c r="A30" s="173"/>
      <c r="B30" s="171"/>
      <c r="C30" s="40" t="s">
        <v>104</v>
      </c>
      <c r="D30" s="177"/>
      <c r="E30" s="175"/>
      <c r="F30" s="175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2275.6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477.87599999999975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2753.4759999999997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32" t="s">
        <v>30</v>
      </c>
      <c r="D38" s="132"/>
      <c r="E38" s="132"/>
      <c r="F38" s="132"/>
      <c r="G38" s="132"/>
      <c r="J38" s="6"/>
      <c r="K38" s="6"/>
      <c r="L38" s="6"/>
      <c r="M38" s="6"/>
    </row>
    <row r="39" spans="1:13" x14ac:dyDescent="0.25">
      <c r="B39" s="45" t="s">
        <v>89</v>
      </c>
      <c r="C39" s="163" t="s">
        <v>21</v>
      </c>
      <c r="D39" s="163"/>
      <c r="E39" s="163"/>
      <c r="F39" s="163"/>
      <c r="G39" s="163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39:G39"/>
    <mergeCell ref="C38:G38"/>
    <mergeCell ref="E29:E30"/>
    <mergeCell ref="F29:F30"/>
    <mergeCell ref="D29:D30"/>
    <mergeCell ref="A29:A30"/>
    <mergeCell ref="B29:B30"/>
    <mergeCell ref="A23:A27"/>
    <mergeCell ref="C10:C12"/>
    <mergeCell ref="B23:B27"/>
    <mergeCell ref="C23:C27"/>
    <mergeCell ref="A10:A12"/>
  </mergeCells>
  <phoneticPr fontId="15" type="noConversion"/>
  <pageMargins left="0.22" right="0.25" top="0.2" bottom="0.17" header="0.17" footer="0.27"/>
  <pageSetup paperSize="9" scale="8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8"/>
  <sheetViews>
    <sheetView tabSelected="1" workbookViewId="0">
      <selection activeCell="O14" sqref="O1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7.5703125" bestFit="1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40.5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39.6" customHeight="1" x14ac:dyDescent="0.25">
      <c r="A2" s="122" t="s">
        <v>68</v>
      </c>
      <c r="B2" s="122"/>
      <c r="C2" s="122"/>
      <c r="D2" s="159" t="s">
        <v>39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A4" s="54"/>
      <c r="B4" s="124" t="s">
        <v>105</v>
      </c>
      <c r="C4" s="125"/>
      <c r="D4" s="125"/>
      <c r="E4" s="125"/>
      <c r="F4" s="48"/>
      <c r="G4" s="49"/>
      <c r="H4" s="1"/>
      <c r="J4" s="6"/>
      <c r="K4" s="6"/>
      <c r="L4" s="6"/>
    </row>
    <row r="5" spans="1:12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</row>
    <row r="6" spans="1:12" ht="13.5" customHeight="1" x14ac:dyDescent="0.25">
      <c r="B6" s="127" t="s">
        <v>31</v>
      </c>
      <c r="C6" s="127"/>
      <c r="D6" s="126" t="s">
        <v>33</v>
      </c>
      <c r="E6" s="126"/>
      <c r="F6" s="126"/>
      <c r="G6" s="126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26" t="s">
        <v>34</v>
      </c>
      <c r="E7" s="126"/>
      <c r="F7" s="126"/>
      <c r="G7" s="126"/>
      <c r="H7" s="1"/>
      <c r="J7" s="6"/>
      <c r="K7" s="6"/>
      <c r="L7" s="6"/>
    </row>
    <row r="8" spans="1:12" ht="12.75" customHeight="1" x14ac:dyDescent="0.25">
      <c r="B8" s="128"/>
      <c r="C8" s="128"/>
      <c r="D8" s="126" t="s">
        <v>35</v>
      </c>
      <c r="E8" s="126"/>
      <c r="F8" s="126"/>
      <c r="G8" s="126"/>
      <c r="H8" s="1"/>
      <c r="J8" s="6"/>
      <c r="K8" s="6"/>
      <c r="L8" s="6"/>
    </row>
    <row r="9" spans="1:12" ht="20.25" customHeight="1" x14ac:dyDescent="0.25">
      <c r="B9" s="79"/>
      <c r="C9" s="184"/>
      <c r="D9" s="184"/>
      <c r="E9" s="184"/>
      <c r="F9" s="184"/>
      <c r="G9" s="184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12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12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12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12" ht="30" customHeight="1" x14ac:dyDescent="0.25">
      <c r="A19" s="25">
        <v>5</v>
      </c>
      <c r="B19" s="35" t="s">
        <v>10</v>
      </c>
      <c r="C19" s="31" t="s">
        <v>11</v>
      </c>
      <c r="D19" s="32">
        <f>K19/F19</f>
        <v>0.41935483870967744</v>
      </c>
      <c r="E19" s="33">
        <v>1.82</v>
      </c>
      <c r="F19" s="28">
        <v>31</v>
      </c>
      <c r="G19" s="78">
        <v>23.7</v>
      </c>
      <c r="K19" s="2">
        <v>13</v>
      </c>
    </row>
    <row r="20" spans="1:12" ht="33.75" customHeight="1" x14ac:dyDescent="0.25">
      <c r="A20" s="115">
        <v>6</v>
      </c>
      <c r="B20" s="116" t="s">
        <v>13</v>
      </c>
      <c r="C20" s="117" t="s">
        <v>136</v>
      </c>
      <c r="D20" s="118">
        <v>19.350000000000001</v>
      </c>
      <c r="E20" s="119">
        <v>0.15</v>
      </c>
      <c r="F20" s="120">
        <v>31</v>
      </c>
      <c r="G20" s="119">
        <v>89.98</v>
      </c>
      <c r="L20" s="107">
        <v>600</v>
      </c>
    </row>
    <row r="21" spans="1:12" ht="29.25" customHeight="1" x14ac:dyDescent="0.25">
      <c r="A21" s="25">
        <v>7</v>
      </c>
      <c r="B21" s="35" t="s">
        <v>15</v>
      </c>
      <c r="C21" s="31" t="s">
        <v>54</v>
      </c>
      <c r="D21" s="84" t="s">
        <v>12</v>
      </c>
      <c r="E21" s="81" t="s">
        <v>12</v>
      </c>
      <c r="F21" s="81" t="s">
        <v>12</v>
      </c>
      <c r="G21" s="108" t="s">
        <v>55</v>
      </c>
    </row>
    <row r="22" spans="1:12" ht="22.5" x14ac:dyDescent="0.25">
      <c r="A22" s="25">
        <v>8</v>
      </c>
      <c r="B22" s="35" t="s">
        <v>26</v>
      </c>
      <c r="C22" s="106" t="s">
        <v>136</v>
      </c>
      <c r="D22" s="80">
        <f>L22/F22</f>
        <v>0.16129032258064516</v>
      </c>
      <c r="E22" s="78">
        <v>0.72</v>
      </c>
      <c r="F22" s="81">
        <v>31</v>
      </c>
      <c r="G22" s="78">
        <v>3.57</v>
      </c>
      <c r="L22" s="2">
        <v>5</v>
      </c>
    </row>
    <row r="23" spans="1:12" ht="33.75" customHeight="1" x14ac:dyDescent="0.25">
      <c r="A23" s="25">
        <v>9</v>
      </c>
      <c r="B23" s="35" t="s">
        <v>61</v>
      </c>
      <c r="C23" s="31" t="s">
        <v>135</v>
      </c>
      <c r="D23" s="80">
        <v>0.03</v>
      </c>
      <c r="E23" s="33">
        <v>81.47</v>
      </c>
      <c r="F23" s="28">
        <v>28</v>
      </c>
      <c r="G23" s="78">
        <v>68.430000000000007</v>
      </c>
    </row>
    <row r="24" spans="1:12" ht="51" x14ac:dyDescent="0.25">
      <c r="A24" s="185">
        <v>7</v>
      </c>
      <c r="B24" s="187" t="s">
        <v>119</v>
      </c>
      <c r="C24" s="189" t="s">
        <v>74</v>
      </c>
      <c r="D24" s="32" t="s">
        <v>80</v>
      </c>
      <c r="E24" s="102">
        <v>3</v>
      </c>
      <c r="F24" s="33">
        <v>11.58</v>
      </c>
      <c r="G24" s="29">
        <f>SUM(E24*F24)</f>
        <v>34.74</v>
      </c>
      <c r="K24" s="111"/>
      <c r="L24" s="111"/>
    </row>
    <row r="25" spans="1:12" ht="37.5" customHeight="1" x14ac:dyDescent="0.25">
      <c r="A25" s="186"/>
      <c r="B25" s="188"/>
      <c r="C25" s="190"/>
      <c r="D25" s="32" t="s">
        <v>78</v>
      </c>
      <c r="E25" s="102">
        <v>3</v>
      </c>
      <c r="F25" s="33">
        <v>8.69</v>
      </c>
      <c r="G25" s="29">
        <f t="shared" ref="G25:G29" si="0">SUM(E25*F25)</f>
        <v>26.07</v>
      </c>
      <c r="K25" s="111"/>
      <c r="L25" s="111"/>
    </row>
    <row r="26" spans="1:12" ht="37.5" customHeight="1" x14ac:dyDescent="0.25">
      <c r="A26" s="186"/>
      <c r="B26" s="188"/>
      <c r="C26" s="190"/>
      <c r="D26" s="32" t="s">
        <v>133</v>
      </c>
      <c r="E26" s="102">
        <v>2</v>
      </c>
      <c r="F26" s="33">
        <v>5.79</v>
      </c>
      <c r="G26" s="29">
        <f t="shared" si="0"/>
        <v>11.58</v>
      </c>
      <c r="K26" s="111"/>
      <c r="L26" s="111"/>
    </row>
    <row r="27" spans="1:12" ht="37.5" customHeight="1" x14ac:dyDescent="0.25">
      <c r="A27" s="186"/>
      <c r="B27" s="188"/>
      <c r="C27" s="190"/>
      <c r="D27" s="32" t="s">
        <v>79</v>
      </c>
      <c r="E27" s="102">
        <v>1</v>
      </c>
      <c r="F27" s="33">
        <v>57.92</v>
      </c>
      <c r="G27" s="29">
        <f t="shared" si="0"/>
        <v>57.92</v>
      </c>
      <c r="K27" s="111"/>
      <c r="L27" s="111"/>
    </row>
    <row r="28" spans="1:12" ht="37.5" hidden="1" customHeight="1" x14ac:dyDescent="0.25">
      <c r="A28" s="186"/>
      <c r="B28" s="188"/>
      <c r="C28" s="190"/>
      <c r="D28" s="32" t="s">
        <v>128</v>
      </c>
      <c r="E28" s="102">
        <v>1</v>
      </c>
      <c r="F28" s="33">
        <v>5.79</v>
      </c>
      <c r="G28" s="29">
        <f t="shared" si="0"/>
        <v>5.79</v>
      </c>
      <c r="K28" s="111"/>
      <c r="L28" s="111"/>
    </row>
    <row r="29" spans="1:12" ht="37.5" hidden="1" customHeight="1" x14ac:dyDescent="0.25">
      <c r="A29" s="186"/>
      <c r="B29" s="188"/>
      <c r="C29" s="190"/>
      <c r="D29" s="32" t="s">
        <v>127</v>
      </c>
      <c r="E29" s="102">
        <v>1</v>
      </c>
      <c r="F29" s="33">
        <v>34.75</v>
      </c>
      <c r="G29" s="29">
        <f t="shared" si="0"/>
        <v>34.75</v>
      </c>
      <c r="K29" s="111"/>
      <c r="L29" s="111"/>
    </row>
    <row r="30" spans="1:12" ht="40.5" customHeight="1" x14ac:dyDescent="0.25">
      <c r="A30" s="191">
        <v>8</v>
      </c>
      <c r="B30" s="180" t="s">
        <v>129</v>
      </c>
      <c r="C30" s="182" t="s">
        <v>74</v>
      </c>
      <c r="D30" s="32" t="s">
        <v>134</v>
      </c>
      <c r="E30" s="99">
        <v>1</v>
      </c>
      <c r="F30" s="33">
        <v>23.17</v>
      </c>
      <c r="G30" s="29">
        <v>23.17</v>
      </c>
      <c r="K30" s="111"/>
      <c r="L30" s="111"/>
    </row>
    <row r="31" spans="1:12" ht="40.5" hidden="1" customHeight="1" x14ac:dyDescent="0.25">
      <c r="A31" s="192"/>
      <c r="B31" s="181"/>
      <c r="C31" s="183"/>
      <c r="D31" s="32" t="s">
        <v>130</v>
      </c>
      <c r="E31" s="102">
        <v>1</v>
      </c>
      <c r="F31" s="33">
        <v>5.79</v>
      </c>
      <c r="G31" s="29">
        <v>5.79</v>
      </c>
      <c r="K31" s="111"/>
      <c r="L31" s="111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1298.6500000000001</v>
      </c>
    </row>
    <row r="33" spans="1:13" ht="66.75" customHeight="1" x14ac:dyDescent="0.25">
      <c r="A33" s="144">
        <v>10</v>
      </c>
      <c r="B33" s="162" t="s">
        <v>62</v>
      </c>
      <c r="C33" s="40" t="s">
        <v>63</v>
      </c>
      <c r="D33" s="169"/>
      <c r="E33" s="161"/>
      <c r="F33" s="161"/>
      <c r="G33" s="97">
        <v>135.25</v>
      </c>
    </row>
    <row r="34" spans="1:13" ht="20.25" customHeight="1" x14ac:dyDescent="0.25">
      <c r="A34" s="144"/>
      <c r="B34" s="162"/>
      <c r="C34" s="40" t="s">
        <v>99</v>
      </c>
      <c r="D34" s="169"/>
      <c r="E34" s="161"/>
      <c r="F34" s="161"/>
      <c r="G34" s="4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1163.4000000000001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244.31400000000008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1407.7140000000002</v>
      </c>
      <c r="H37" s="79"/>
    </row>
    <row r="38" spans="1:13" x14ac:dyDescent="0.25">
      <c r="B38" s="45"/>
      <c r="C38" s="163"/>
      <c r="D38" s="163"/>
      <c r="E38" s="163"/>
      <c r="F38" s="163"/>
      <c r="G38" s="163"/>
      <c r="J38" s="6"/>
      <c r="K38" s="6"/>
      <c r="L38" s="6"/>
      <c r="M38" s="6"/>
    </row>
    <row r="39" spans="1:13" x14ac:dyDescent="0.25">
      <c r="C39" s="54"/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ht="84.75" customHeight="1" x14ac:dyDescent="0.25">
      <c r="B41" s="12" t="s">
        <v>20</v>
      </c>
      <c r="C41" s="132" t="s">
        <v>30</v>
      </c>
      <c r="D41" s="132"/>
      <c r="E41" s="132"/>
      <c r="F41" s="132"/>
      <c r="G41" s="132"/>
      <c r="J41" s="6"/>
      <c r="K41" s="6"/>
      <c r="L41" s="6"/>
      <c r="M41" s="6"/>
    </row>
    <row r="42" spans="1:13" x14ac:dyDescent="0.25">
      <c r="B42" s="45" t="s">
        <v>89</v>
      </c>
      <c r="C42" s="163" t="s">
        <v>21</v>
      </c>
      <c r="D42" s="163"/>
      <c r="E42" s="163"/>
      <c r="F42" s="163"/>
      <c r="G42" s="163"/>
      <c r="J42" s="6"/>
      <c r="K42" s="6"/>
      <c r="L42" s="6"/>
      <c r="M42" s="6"/>
    </row>
    <row r="43" spans="1:13" x14ac:dyDescent="0.25">
      <c r="C43" s="54" t="s">
        <v>45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</sheetData>
  <mergeCells count="31"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5" type="noConversion"/>
  <pageMargins left="0.2" right="0.17" top="0.35" bottom="0.3" header="0.2" footer="0.25"/>
  <pageSetup paperSize="9" scale="70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43.15" customHeight="1" x14ac:dyDescent="0.25">
      <c r="A2" s="122" t="s">
        <v>69</v>
      </c>
      <c r="B2" s="122"/>
      <c r="C2" s="122"/>
      <c r="D2" s="159" t="s">
        <v>40</v>
      </c>
      <c r="E2" s="159"/>
      <c r="F2" s="159"/>
      <c r="G2" s="159"/>
      <c r="H2" s="159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106</v>
      </c>
      <c r="C4" s="179"/>
      <c r="D4" s="179"/>
      <c r="E4" s="179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6.7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1.2903225806451613</v>
      </c>
      <c r="E18" s="33">
        <v>1.82</v>
      </c>
      <c r="F18" s="28">
        <v>31</v>
      </c>
      <c r="G18" s="29">
        <v>72.78</v>
      </c>
      <c r="K18" s="2">
        <v>40</v>
      </c>
    </row>
    <row r="19" spans="1:12" ht="33.75" customHeight="1" x14ac:dyDescent="0.25">
      <c r="A19" s="25"/>
      <c r="B19" s="35" t="s">
        <v>13</v>
      </c>
      <c r="C19" s="31" t="s">
        <v>14</v>
      </c>
      <c r="D19" s="83">
        <f>L19/F19</f>
        <v>41.064516129032256</v>
      </c>
      <c r="E19" s="33">
        <v>0.15</v>
      </c>
      <c r="F19" s="28">
        <v>31</v>
      </c>
      <c r="G19" s="78">
        <v>190.93</v>
      </c>
      <c r="L19" s="2">
        <v>1273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customHeight="1" x14ac:dyDescent="0.25">
      <c r="A22" s="193">
        <v>9</v>
      </c>
      <c r="B22" s="195" t="s">
        <v>118</v>
      </c>
      <c r="C22" s="196" t="s">
        <v>74</v>
      </c>
      <c r="D22" s="83" t="s">
        <v>80</v>
      </c>
      <c r="E22" s="103">
        <v>1</v>
      </c>
      <c r="F22" s="68">
        <v>11.58</v>
      </c>
      <c r="G22" s="64">
        <v>11.58</v>
      </c>
      <c r="H22" s="54"/>
      <c r="K22" s="43"/>
      <c r="L22" s="43"/>
    </row>
    <row r="23" spans="1:12" ht="25.5" hidden="1" x14ac:dyDescent="0.25">
      <c r="A23" s="193"/>
      <c r="B23" s="195"/>
      <c r="C23" s="194"/>
      <c r="D23" s="83" t="s">
        <v>82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 x14ac:dyDescent="0.25">
      <c r="A24" s="193"/>
      <c r="B24" s="195"/>
      <c r="C24" s="194"/>
      <c r="D24" s="83" t="s">
        <v>79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 x14ac:dyDescent="0.25">
      <c r="A25" s="193"/>
      <c r="B25" s="195"/>
      <c r="C25" s="194"/>
      <c r="D25" s="83" t="s">
        <v>83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 x14ac:dyDescent="0.25">
      <c r="A26" s="193"/>
      <c r="B26" s="195"/>
      <c r="C26" s="194"/>
      <c r="D26" s="83" t="s">
        <v>87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 x14ac:dyDescent="0.25">
      <c r="A27" s="194"/>
      <c r="B27" s="194"/>
      <c r="C27" s="194"/>
      <c r="D27" s="83" t="s">
        <v>81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14"/>
      <c r="B28" s="114"/>
      <c r="C28" s="114"/>
      <c r="D28" s="104"/>
      <c r="E28" s="99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1323.17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1323.17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277.86570000000006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1601.0357000000001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32" t="s">
        <v>30</v>
      </c>
      <c r="D35" s="132"/>
      <c r="E35" s="132"/>
      <c r="F35" s="132"/>
      <c r="G35" s="132"/>
      <c r="J35" s="6"/>
      <c r="K35" s="6"/>
      <c r="L35" s="6"/>
      <c r="M35" s="6"/>
    </row>
    <row r="36" spans="1:13" x14ac:dyDescent="0.25">
      <c r="B36" s="45" t="s">
        <v>89</v>
      </c>
      <c r="C36" s="163" t="s">
        <v>21</v>
      </c>
      <c r="D36" s="163"/>
      <c r="E36" s="163"/>
      <c r="F36" s="163"/>
      <c r="G36" s="163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5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22" workbookViewId="0">
      <selection activeCell="G28" sqref="G2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62.45" customHeight="1" x14ac:dyDescent="0.25">
      <c r="A2" s="122" t="s">
        <v>70</v>
      </c>
      <c r="B2" s="122"/>
      <c r="C2" s="122"/>
      <c r="D2" s="159" t="s">
        <v>44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107</v>
      </c>
      <c r="C4" s="179"/>
      <c r="D4" s="179"/>
      <c r="E4" s="17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7.9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</v>
      </c>
      <c r="E18" s="33">
        <v>1.82</v>
      </c>
      <c r="F18" s="28">
        <v>31</v>
      </c>
      <c r="G18" s="29">
        <v>0</v>
      </c>
      <c r="K18" s="2">
        <v>0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15.03225806451613</v>
      </c>
      <c r="E19" s="33">
        <v>0.15</v>
      </c>
      <c r="F19" s="28">
        <v>31</v>
      </c>
      <c r="G19" s="29">
        <v>69.89</v>
      </c>
      <c r="L19" s="2">
        <v>466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x14ac:dyDescent="0.25">
      <c r="A22" s="145">
        <v>9</v>
      </c>
      <c r="B22" s="149" t="s">
        <v>111</v>
      </c>
      <c r="C22" s="154" t="s">
        <v>74</v>
      </c>
      <c r="D22" s="83" t="s">
        <v>80</v>
      </c>
      <c r="E22" s="103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x14ac:dyDescent="0.25">
      <c r="A23" s="146"/>
      <c r="B23" s="150"/>
      <c r="C23" s="155"/>
      <c r="D23" s="83" t="s">
        <v>113</v>
      </c>
      <c r="E23" s="103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x14ac:dyDescent="0.25">
      <c r="A24" s="146"/>
      <c r="B24" s="150"/>
      <c r="C24" s="155"/>
      <c r="D24" s="83" t="s">
        <v>79</v>
      </c>
      <c r="E24" s="99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x14ac:dyDescent="0.25">
      <c r="A25" s="146"/>
      <c r="B25" s="150"/>
      <c r="C25" s="155"/>
      <c r="D25" s="83" t="s">
        <v>86</v>
      </c>
      <c r="E25" s="99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x14ac:dyDescent="0.25">
      <c r="A26" s="146"/>
      <c r="B26" s="150"/>
      <c r="C26" s="155"/>
      <c r="D26" s="104" t="s">
        <v>124</v>
      </c>
      <c r="E26" s="103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1267.75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266.22749999999996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1533.9775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32" t="s">
        <v>30</v>
      </c>
      <c r="D31" s="132"/>
      <c r="E31" s="132"/>
      <c r="F31" s="132"/>
      <c r="G31" s="132"/>
      <c r="J31" s="6"/>
      <c r="K31" s="6"/>
      <c r="L31" s="6"/>
      <c r="M31" s="6"/>
    </row>
    <row r="32" spans="1:13" x14ac:dyDescent="0.25">
      <c r="B32" s="45" t="s">
        <v>89</v>
      </c>
      <c r="C32" s="163" t="s">
        <v>21</v>
      </c>
      <c r="D32" s="163"/>
      <c r="E32" s="163"/>
      <c r="F32" s="163"/>
      <c r="G32" s="163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5" type="noConversion"/>
  <pageMargins left="0.28000000000000003" right="0.17" top="0.26" bottom="0.17" header="0.32" footer="0.17"/>
  <pageSetup paperSize="9" scale="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14" workbookViewId="0">
      <selection activeCell="K1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2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44.25" customHeight="1" x14ac:dyDescent="0.25">
      <c r="A2" s="122" t="s">
        <v>71</v>
      </c>
      <c r="B2" s="122"/>
      <c r="C2" s="122"/>
      <c r="D2" s="159" t="s">
        <v>41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108</v>
      </c>
      <c r="C4" s="179"/>
      <c r="D4" s="179"/>
      <c r="E4" s="17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17"/>
      <c r="C10" s="148" t="s">
        <v>2</v>
      </c>
      <c r="D10" s="148" t="s">
        <v>3</v>
      </c>
      <c r="E10" s="148" t="s">
        <v>4</v>
      </c>
      <c r="F10" s="157"/>
      <c r="G10" s="157"/>
      <c r="J10" s="6"/>
      <c r="K10" s="6"/>
      <c r="L10" s="6"/>
    </row>
    <row r="11" spans="1:12" ht="15" customHeight="1" x14ac:dyDescent="0.25">
      <c r="A11" s="148"/>
      <c r="B11" s="17" t="s">
        <v>1</v>
      </c>
      <c r="C11" s="148"/>
      <c r="D11" s="148"/>
      <c r="E11" s="152" t="s">
        <v>94</v>
      </c>
      <c r="F11" s="153"/>
      <c r="G11" s="153"/>
      <c r="J11" s="6"/>
      <c r="K11" s="6"/>
      <c r="L11" s="6"/>
    </row>
    <row r="12" spans="1:12" ht="14.25" customHeight="1" x14ac:dyDescent="0.25">
      <c r="A12" s="148"/>
      <c r="B12" s="18"/>
      <c r="C12" s="148"/>
      <c r="D12" s="148"/>
      <c r="E12" s="152" t="s">
        <v>95</v>
      </c>
      <c r="F12" s="153"/>
      <c r="G12" s="15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v>153.44999999999999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0.64516129032258063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25.741935483870968</v>
      </c>
      <c r="E19" s="78">
        <v>0.15</v>
      </c>
      <c r="F19" s="81">
        <v>31</v>
      </c>
      <c r="G19" s="78">
        <v>119.69</v>
      </c>
      <c r="L19" s="2">
        <v>798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63.75" x14ac:dyDescent="0.25">
      <c r="A21" s="185">
        <v>7</v>
      </c>
      <c r="B21" s="187" t="s">
        <v>125</v>
      </c>
      <c r="C21" s="189" t="s">
        <v>74</v>
      </c>
      <c r="D21" s="32" t="s">
        <v>126</v>
      </c>
      <c r="E21" s="102">
        <v>3</v>
      </c>
      <c r="F21" s="33">
        <v>26.07</v>
      </c>
      <c r="G21" s="29">
        <f>SUM(E21*F21)</f>
        <v>78.210000000000008</v>
      </c>
    </row>
    <row r="22" spans="1:12" ht="37.5" customHeight="1" x14ac:dyDescent="0.25">
      <c r="A22" s="186"/>
      <c r="B22" s="188"/>
      <c r="C22" s="190"/>
      <c r="D22" s="32" t="s">
        <v>113</v>
      </c>
      <c r="E22" s="102">
        <v>4</v>
      </c>
      <c r="F22" s="33">
        <v>5.21</v>
      </c>
      <c r="G22" s="29">
        <f t="shared" ref="G22:G25" si="0">SUM(E22*F22)</f>
        <v>20.84</v>
      </c>
    </row>
    <row r="23" spans="1:12" ht="37.5" customHeight="1" x14ac:dyDescent="0.25">
      <c r="A23" s="186"/>
      <c r="B23" s="188"/>
      <c r="C23" s="190"/>
      <c r="D23" s="32" t="s">
        <v>80</v>
      </c>
      <c r="E23" s="102">
        <v>2</v>
      </c>
      <c r="F23" s="33">
        <v>11.58</v>
      </c>
      <c r="G23" s="29">
        <f t="shared" si="0"/>
        <v>23.16</v>
      </c>
      <c r="K23" s="111"/>
      <c r="L23" s="111"/>
    </row>
    <row r="24" spans="1:12" ht="37.5" customHeight="1" x14ac:dyDescent="0.25">
      <c r="A24" s="186"/>
      <c r="B24" s="188"/>
      <c r="C24" s="190"/>
      <c r="D24" s="32" t="s">
        <v>83</v>
      </c>
      <c r="E24" s="102">
        <v>1</v>
      </c>
      <c r="F24" s="33">
        <v>28.96</v>
      </c>
      <c r="G24" s="29">
        <f t="shared" si="0"/>
        <v>28.96</v>
      </c>
      <c r="K24" s="111"/>
      <c r="L24" s="111"/>
    </row>
    <row r="25" spans="1:12" ht="37.5" customHeight="1" x14ac:dyDescent="0.25">
      <c r="A25" s="186"/>
      <c r="B25" s="188"/>
      <c r="C25" s="190"/>
      <c r="D25" s="32" t="s">
        <v>128</v>
      </c>
      <c r="E25" s="102">
        <v>1</v>
      </c>
      <c r="F25" s="33">
        <v>5.79</v>
      </c>
      <c r="G25" s="29">
        <f t="shared" si="0"/>
        <v>5.79</v>
      </c>
      <c r="K25" s="111"/>
      <c r="L25" s="111"/>
    </row>
    <row r="26" spans="1:12" ht="37.5" customHeight="1" x14ac:dyDescent="0.25">
      <c r="A26" s="186"/>
      <c r="B26" s="188"/>
      <c r="C26" s="190"/>
      <c r="D26" s="32" t="s">
        <v>127</v>
      </c>
      <c r="E26" s="102">
        <v>1</v>
      </c>
      <c r="F26" s="33">
        <v>34.75</v>
      </c>
      <c r="G26" s="29">
        <f t="shared" ref="G26" si="1">SUM(E26*F26)</f>
        <v>34.75</v>
      </c>
      <c r="K26" s="111"/>
      <c r="L26" s="111"/>
    </row>
    <row r="27" spans="1:12" ht="40.5" customHeight="1" x14ac:dyDescent="0.25">
      <c r="A27" s="191">
        <v>8</v>
      </c>
      <c r="B27" s="180" t="s">
        <v>129</v>
      </c>
      <c r="C27" s="182" t="s">
        <v>74</v>
      </c>
      <c r="D27" s="32" t="s">
        <v>122</v>
      </c>
      <c r="E27" s="99" t="s">
        <v>115</v>
      </c>
      <c r="F27" s="33">
        <v>40.549999999999997</v>
      </c>
      <c r="G27" s="29">
        <v>40.549999999999997</v>
      </c>
      <c r="K27" s="111"/>
      <c r="L27" s="111"/>
    </row>
    <row r="28" spans="1:12" ht="40.5" customHeight="1" x14ac:dyDescent="0.25">
      <c r="A28" s="192"/>
      <c r="B28" s="181"/>
      <c r="C28" s="183"/>
      <c r="D28" s="32" t="s">
        <v>130</v>
      </c>
      <c r="E28" s="102">
        <v>1</v>
      </c>
      <c r="F28" s="33">
        <v>5.79</v>
      </c>
      <c r="G28" s="29">
        <v>5.79</v>
      </c>
      <c r="K28" s="111"/>
      <c r="L28" s="111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1284.7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1284.7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SUM(G31*0.21)</f>
        <v>269.78699999999998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1554.4870000000001</v>
      </c>
      <c r="H33" s="79"/>
    </row>
    <row r="35" spans="1:13" ht="60" x14ac:dyDescent="0.25">
      <c r="B35" s="12" t="s">
        <v>20</v>
      </c>
      <c r="C35" s="132" t="s">
        <v>30</v>
      </c>
      <c r="D35" s="132"/>
      <c r="E35" s="132"/>
      <c r="F35" s="132"/>
      <c r="G35" s="132"/>
      <c r="J35" s="6"/>
      <c r="K35" s="6"/>
      <c r="L35" s="6"/>
      <c r="M35" s="6"/>
    </row>
    <row r="36" spans="1:13" ht="84.75" customHeight="1" x14ac:dyDescent="0.25">
      <c r="B36" s="45" t="s">
        <v>89</v>
      </c>
      <c r="C36" s="163" t="s">
        <v>21</v>
      </c>
      <c r="D36" s="163"/>
      <c r="E36" s="163"/>
      <c r="F36" s="163"/>
      <c r="G36" s="163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5" type="noConversion"/>
  <pageMargins left="0.2" right="0.19" top="0.2" bottom="0.25" header="0.22" footer="0.19"/>
  <pageSetup paperSize="9" scale="92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4" workbookViewId="0">
      <selection activeCell="K1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59" t="s">
        <v>18</v>
      </c>
      <c r="B1" s="159"/>
      <c r="C1" s="159"/>
      <c r="D1" s="159"/>
      <c r="J1" s="6"/>
      <c r="K1" s="6"/>
      <c r="L1" s="6"/>
    </row>
    <row r="2" spans="1:12" ht="52.5" customHeight="1" x14ac:dyDescent="0.25">
      <c r="A2" s="122" t="s">
        <v>72</v>
      </c>
      <c r="B2" s="122"/>
      <c r="C2" s="122"/>
      <c r="D2" s="159" t="s">
        <v>58</v>
      </c>
      <c r="E2" s="159"/>
      <c r="F2" s="159"/>
      <c r="G2" s="159"/>
      <c r="H2" s="15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8" t="s">
        <v>109</v>
      </c>
      <c r="C4" s="179"/>
      <c r="D4" s="179"/>
      <c r="E4" s="17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0" t="s">
        <v>31</v>
      </c>
      <c r="C6" s="160"/>
      <c r="D6" s="158" t="s">
        <v>33</v>
      </c>
      <c r="E6" s="158"/>
      <c r="F6" s="158"/>
      <c r="G6" s="158"/>
      <c r="H6" s="1"/>
      <c r="J6" s="6"/>
      <c r="K6" s="6"/>
      <c r="L6" s="6"/>
    </row>
    <row r="7" spans="1:12" ht="12.75" customHeight="1" x14ac:dyDescent="0.25">
      <c r="B7" s="127" t="s">
        <v>93</v>
      </c>
      <c r="C7" s="127"/>
      <c r="D7" s="158" t="s">
        <v>34</v>
      </c>
      <c r="E7" s="158"/>
      <c r="F7" s="158"/>
      <c r="G7" s="158"/>
      <c r="H7" s="1"/>
      <c r="J7" s="6"/>
      <c r="K7" s="6"/>
      <c r="L7" s="6"/>
    </row>
    <row r="8" spans="1:12" ht="12.75" customHeight="1" x14ac:dyDescent="0.25">
      <c r="B8" s="167"/>
      <c r="C8" s="167"/>
      <c r="D8" s="158" t="s">
        <v>35</v>
      </c>
      <c r="E8" s="158"/>
      <c r="F8" s="158"/>
      <c r="G8" s="158"/>
      <c r="H8" s="1"/>
      <c r="J8" s="6"/>
      <c r="K8" s="6"/>
      <c r="L8" s="6"/>
    </row>
    <row r="9" spans="1:12" ht="20.25" customHeight="1" x14ac:dyDescent="0.25">
      <c r="C9" s="156"/>
      <c r="D9" s="156"/>
      <c r="E9" s="156"/>
      <c r="F9" s="156"/>
      <c r="G9" s="156"/>
      <c r="J9" s="6"/>
      <c r="K9" s="6"/>
      <c r="L9" s="6"/>
    </row>
    <row r="10" spans="1:12" x14ac:dyDescent="0.25">
      <c r="A10" s="148" t="s">
        <v>0</v>
      </c>
      <c r="B10" s="50"/>
      <c r="C10" s="152" t="s">
        <v>2</v>
      </c>
      <c r="D10" s="152" t="s">
        <v>3</v>
      </c>
      <c r="E10" s="152" t="s">
        <v>4</v>
      </c>
      <c r="F10" s="153"/>
      <c r="G10" s="153"/>
      <c r="H10" s="54"/>
      <c r="J10" s="6"/>
      <c r="K10" s="6"/>
      <c r="L10" s="6"/>
    </row>
    <row r="11" spans="1:12" ht="15" customHeight="1" x14ac:dyDescent="0.25">
      <c r="A11" s="148"/>
      <c r="B11" s="50" t="s">
        <v>1</v>
      </c>
      <c r="C11" s="152"/>
      <c r="D11" s="152"/>
      <c r="E11" s="152" t="s">
        <v>94</v>
      </c>
      <c r="F11" s="153"/>
      <c r="G11" s="153"/>
      <c r="H11" s="54"/>
      <c r="J11" s="6"/>
      <c r="K11" s="6"/>
      <c r="L11" s="6"/>
    </row>
    <row r="12" spans="1:12" ht="14.25" customHeight="1" x14ac:dyDescent="0.25">
      <c r="A12" s="148"/>
      <c r="B12" s="55"/>
      <c r="C12" s="152"/>
      <c r="D12" s="152"/>
      <c r="E12" s="152" t="s">
        <v>95</v>
      </c>
      <c r="F12" s="153"/>
      <c r="G12" s="153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90</v>
      </c>
      <c r="F13" s="57" t="s">
        <v>5</v>
      </c>
      <c r="G13" s="50" t="s">
        <v>91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0.54838709677419351</v>
      </c>
      <c r="E18" s="68">
        <v>1.82</v>
      </c>
      <c r="F18" s="63">
        <v>31</v>
      </c>
      <c r="G18" s="77">
        <v>31.030999999999999</v>
      </c>
      <c r="H18" s="54"/>
      <c r="K18" s="43">
        <v>17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22.29032258064516</v>
      </c>
      <c r="E19" s="68">
        <v>0.15</v>
      </c>
      <c r="F19" s="63">
        <v>31</v>
      </c>
      <c r="G19" s="82">
        <v>103.65</v>
      </c>
      <c r="H19" s="54"/>
      <c r="K19" s="43"/>
      <c r="L19" s="43">
        <v>691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145">
        <v>9</v>
      </c>
      <c r="B22" s="149" t="s">
        <v>119</v>
      </c>
      <c r="C22" s="154" t="s">
        <v>74</v>
      </c>
      <c r="D22" s="83" t="s">
        <v>78</v>
      </c>
      <c r="E22" s="99">
        <v>2</v>
      </c>
      <c r="F22" s="68">
        <v>8.69</v>
      </c>
      <c r="G22" s="64">
        <f>SUM(E22*F22)</f>
        <v>17.38</v>
      </c>
      <c r="H22" s="54"/>
      <c r="K22" s="43"/>
      <c r="L22" s="43"/>
    </row>
    <row r="23" spans="1:12" ht="25.5" x14ac:dyDescent="0.25">
      <c r="A23" s="146"/>
      <c r="B23" s="150"/>
      <c r="C23" s="155"/>
      <c r="D23" s="83" t="s">
        <v>79</v>
      </c>
      <c r="E23" s="103">
        <v>1</v>
      </c>
      <c r="F23" s="68">
        <v>57.92</v>
      </c>
      <c r="G23" s="64">
        <f t="shared" ref="G23:G28" si="0">SUM(E23*F23)</f>
        <v>57.92</v>
      </c>
      <c r="H23" s="54"/>
      <c r="K23" s="43"/>
      <c r="L23" s="43"/>
    </row>
    <row r="24" spans="1:12" ht="51" x14ac:dyDescent="0.25">
      <c r="A24" s="146"/>
      <c r="B24" s="150"/>
      <c r="C24" s="155"/>
      <c r="D24" s="83" t="s">
        <v>80</v>
      </c>
      <c r="E24" s="103">
        <v>1</v>
      </c>
      <c r="F24" s="68">
        <v>11.58</v>
      </c>
      <c r="G24" s="64">
        <f t="shared" si="0"/>
        <v>11.58</v>
      </c>
      <c r="H24" s="54"/>
      <c r="K24" s="43"/>
      <c r="L24" s="43"/>
    </row>
    <row r="25" spans="1:12" ht="51" x14ac:dyDescent="0.25">
      <c r="A25" s="146"/>
      <c r="B25" s="150"/>
      <c r="C25" s="155"/>
      <c r="D25" s="83" t="s">
        <v>131</v>
      </c>
      <c r="E25" s="103">
        <v>1</v>
      </c>
      <c r="F25" s="68">
        <v>34.75</v>
      </c>
      <c r="G25" s="64">
        <v>34.75</v>
      </c>
      <c r="H25" s="54"/>
      <c r="K25" s="43"/>
      <c r="L25" s="43"/>
    </row>
    <row r="26" spans="1:12" ht="38.25" x14ac:dyDescent="0.25">
      <c r="A26" s="146"/>
      <c r="B26" s="150"/>
      <c r="C26" s="155"/>
      <c r="D26" s="83" t="s">
        <v>132</v>
      </c>
      <c r="E26" s="103">
        <v>2</v>
      </c>
      <c r="F26" s="68">
        <v>9.85</v>
      </c>
      <c r="G26" s="64">
        <v>19.7</v>
      </c>
      <c r="H26" s="54"/>
      <c r="K26" s="43"/>
      <c r="L26" s="43"/>
    </row>
    <row r="27" spans="1:12" ht="38.25" x14ac:dyDescent="0.25">
      <c r="A27" s="146"/>
      <c r="B27" s="150"/>
      <c r="C27" s="155"/>
      <c r="D27" s="83" t="s">
        <v>113</v>
      </c>
      <c r="E27" s="103">
        <v>2</v>
      </c>
      <c r="F27" s="68">
        <v>5.21</v>
      </c>
      <c r="G27" s="64">
        <f t="shared" si="0"/>
        <v>10.42</v>
      </c>
      <c r="H27" s="54"/>
      <c r="K27" s="43"/>
      <c r="L27" s="43"/>
    </row>
    <row r="28" spans="1:12" ht="25.5" x14ac:dyDescent="0.25">
      <c r="A28" s="147"/>
      <c r="B28" s="147"/>
      <c r="C28" s="147"/>
      <c r="D28" s="83" t="s">
        <v>86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1465.19</v>
      </c>
      <c r="H29" s="54"/>
    </row>
    <row r="30" spans="1:12" ht="66.75" customHeight="1" x14ac:dyDescent="0.25">
      <c r="A30" s="144">
        <v>9</v>
      </c>
      <c r="B30" s="170" t="s">
        <v>62</v>
      </c>
      <c r="C30" s="40" t="s">
        <v>63</v>
      </c>
      <c r="D30" s="169"/>
      <c r="E30" s="161"/>
      <c r="F30" s="161"/>
      <c r="G30" s="97">
        <v>206</v>
      </c>
    </row>
    <row r="31" spans="1:12" ht="19.5" customHeight="1" x14ac:dyDescent="0.25">
      <c r="A31" s="144"/>
      <c r="B31" s="171"/>
      <c r="C31" s="40" t="s">
        <v>99</v>
      </c>
      <c r="D31" s="169"/>
      <c r="E31" s="161"/>
      <c r="F31" s="161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1259.19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264.42989999999998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1523.6199000000001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32" t="s">
        <v>30</v>
      </c>
      <c r="D37" s="132"/>
      <c r="E37" s="132"/>
      <c r="F37" s="132"/>
      <c r="G37" s="132"/>
      <c r="J37" s="6"/>
      <c r="K37" s="6"/>
      <c r="L37" s="6"/>
      <c r="M37" s="6"/>
    </row>
    <row r="38" spans="1:13" ht="84.75" customHeight="1" x14ac:dyDescent="0.25">
      <c r="B38" s="45" t="s">
        <v>89</v>
      </c>
      <c r="C38" s="163" t="s">
        <v>21</v>
      </c>
      <c r="D38" s="163"/>
      <c r="E38" s="163"/>
      <c r="F38" s="163"/>
      <c r="G38" s="163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5" type="noConversion"/>
  <pageMargins left="0.18" right="0.18" top="0.23" bottom="1" header="0.5" footer="0.5"/>
  <pageSetup paperSize="9" scale="7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2015-04-07T07:40:53Z</cp:lastPrinted>
  <dcterms:created xsi:type="dcterms:W3CDTF">2011-10-05T12:25:53Z</dcterms:created>
  <dcterms:modified xsi:type="dcterms:W3CDTF">2015-04-07T07:45:03Z</dcterms:modified>
</cp:coreProperties>
</file>