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0" i="10" l="1"/>
  <c r="G26" i="10"/>
  <c r="G25" i="10"/>
  <c r="G24" i="10"/>
  <c r="G23" i="10"/>
  <c r="G20" i="10"/>
  <c r="G31" i="10"/>
  <c r="G26" i="3"/>
  <c r="G27" i="3"/>
  <c r="G29" i="6" l="1"/>
  <c r="G28" i="6"/>
  <c r="G27" i="6"/>
  <c r="G26" i="6"/>
  <c r="G25" i="6"/>
  <c r="G24" i="6"/>
  <c r="G23" i="9"/>
  <c r="G24" i="9"/>
  <c r="G27" i="9"/>
  <c r="G28" i="9"/>
  <c r="G22" i="9"/>
  <c r="G26" i="5"/>
  <c r="G25" i="5"/>
  <c r="G23" i="5"/>
  <c r="G24" i="5"/>
  <c r="G22" i="5"/>
  <c r="G21" i="5"/>
  <c r="G24" i="8"/>
  <c r="G25" i="8"/>
  <c r="G26" i="8"/>
  <c r="G23" i="8"/>
  <c r="G22" i="8"/>
  <c r="G24" i="4" l="1"/>
  <c r="G23" i="4"/>
  <c r="G24" i="3"/>
  <c r="G25" i="3"/>
  <c r="G21" i="3"/>
  <c r="G18" i="2"/>
  <c r="G30" i="2"/>
  <c r="G28" i="2"/>
  <c r="G27" i="2"/>
  <c r="G23" i="2"/>
  <c r="G25" i="2"/>
  <c r="G26" i="2"/>
  <c r="G29" i="2"/>
  <c r="G22" i="2"/>
  <c r="G27" i="1"/>
  <c r="G26" i="1"/>
  <c r="G23" i="1"/>
  <c r="G24" i="1"/>
  <c r="G25" i="1"/>
  <c r="G28" i="1"/>
  <c r="G22" i="1"/>
  <c r="D22" i="6" l="1"/>
  <c r="G31" i="3"/>
  <c r="G33" i="3" s="1"/>
  <c r="G32" i="3" s="1"/>
  <c r="G15" i="3"/>
  <c r="G35" i="2"/>
  <c r="G37" i="2" s="1"/>
  <c r="G36" i="2" s="1"/>
  <c r="G15" i="2"/>
  <c r="G15" i="1"/>
  <c r="G17" i="1"/>
  <c r="G33" i="1"/>
  <c r="G35" i="1" s="1"/>
  <c r="G34" i="1" s="1"/>
  <c r="G32" i="9"/>
  <c r="G33" i="9" s="1"/>
  <c r="G15" i="5"/>
  <c r="G15" i="8"/>
  <c r="G35" i="6"/>
  <c r="G37" i="6" s="1"/>
  <c r="G36" i="6" s="1"/>
  <c r="G31" i="4"/>
  <c r="G33" i="4" s="1"/>
  <c r="G32" i="4" s="1"/>
  <c r="G16" i="5"/>
  <c r="G31" i="5"/>
  <c r="G32" i="5" s="1"/>
  <c r="G33" i="5" s="1"/>
  <c r="G31" i="7"/>
  <c r="G33" i="7" s="1"/>
  <c r="G32" i="7" s="1"/>
  <c r="G29" i="8"/>
  <c r="G28" i="8" s="1"/>
  <c r="G17" i="6"/>
  <c r="D18" i="1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7" i="3"/>
  <c r="G16" i="3"/>
  <c r="G16" i="2"/>
  <c r="G16" i="1"/>
  <c r="D20" i="3"/>
  <c r="D22" i="4"/>
  <c r="G22" i="4" s="1"/>
  <c r="D18" i="7"/>
  <c r="D21" i="7"/>
  <c r="D18" i="5"/>
  <c r="D18" i="8"/>
  <c r="D19" i="8"/>
  <c r="D21" i="8"/>
  <c r="D19" i="6"/>
  <c r="G17" i="2"/>
  <c r="D21" i="2"/>
  <c r="G32" i="10" l="1"/>
  <c r="G34" i="9"/>
</calcChain>
</file>

<file path=xl/comments1.xml><?xml version="1.0" encoding="utf-8"?>
<comments xmlns="http://schemas.openxmlformats.org/spreadsheetml/2006/main">
  <authors>
    <author>Admin</author>
    <author>User1</author>
  </authors>
  <commentList>
    <comment ref="D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3" authorId="1">
      <text>
        <r>
          <rPr>
            <b/>
            <sz val="8"/>
            <color indexed="81"/>
            <rFont val="Tahoma"/>
          </rPr>
          <t>User1:
G22-G24</t>
        </r>
      </text>
    </comment>
    <comment ref="G35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  <comment ref="G36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</commentList>
</comments>
</file>

<file path=xl/comments5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6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0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<sst xmlns="http://schemas.openxmlformats.org/spreadsheetml/2006/main" count="597" uniqueCount="142">
  <si>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</si>
  <si>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</si>
  <si>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</si>
  <si>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</si>
  <si>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</si>
  <si>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</si>
  <si>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</si>
  <si>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</si>
  <si>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</si>
  <si>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</si>
  <si>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</si>
  <si>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</si>
  <si>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</si>
  <si>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</si>
  <si>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</si>
  <si>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</si>
  <si>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</si>
  <si>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</si>
  <si>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</si>
  <si>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</si>
  <si>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</si>
  <si>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</si>
  <si>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</si>
  <si>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</si>
  <si>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</si>
  <si>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</si>
  <si>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</si>
  <si>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</si>
  <si>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</si>
  <si>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</si>
  <si>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 xml:space="preserve">                                                Priėmė:
                                                Miesto ūkio ir transporto departamento 
                                                Miesto tvarkymo skyriaus 
                                                Komunalinio ūkio poskyrio
                                                vyriausiasis specialistas
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</si>
  <si>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</si>
  <si>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</si>
  <si>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</si>
  <si>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</si>
  <si>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</si>
  <si>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</si>
  <si>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</si>
  <si>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</si>
  <si>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</si>
  <si>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</si>
  <si>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</si>
  <si>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</si>
  <si>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</si>
  <si>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</si>
  <si>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</si>
  <si>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</si>
  <si>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</si>
  <si>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</si>
  <si>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</si>
  <si>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</si>
  <si>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</si>
  <si>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</si>
  <si>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Lokalinė sąmata 2012.05.31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</si>
  <si>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</si>
  <si>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</si>
  <si>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</si>
  <si>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</si>
  <si>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</si>
  <si>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</si>
  <si>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r>
      <t xml:space="preserve">Pateikiamas </t>
    </r>
    <r>
      <rPr>
        <sz val="10.5"/>
        <color indexed="8"/>
        <rFont val="Calibri"/>
        <family val="2"/>
        <charset val="186"/>
      </rPr>
      <t>kiekvieną</t>
    </r>
    <r>
      <rPr>
        <sz val="11"/>
        <color indexed="8"/>
        <rFont val="Calibri"/>
        <family val="2"/>
        <charset val="186"/>
      </rPr>
      <t xml:space="preserve"> mėnesį su sąskaitom už </t>
    </r>
    <r>
      <rPr>
        <sz val="10"/>
        <color indexed="8"/>
        <rFont val="Calibri"/>
        <family val="2"/>
        <charset val="186"/>
      </rPr>
      <t xml:space="preserve">padarytus darbus </t>
    </r>
    <r>
      <rPr>
        <b/>
        <sz val="11"/>
        <color indexed="8"/>
        <rFont val="Calibri"/>
        <family val="2"/>
        <charset val="186"/>
      </rPr>
      <t>Vilniaus miesto viešojo kanalizuoto tualeto Maironio g.14A
priežiūra</t>
    </r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</si>
  <si>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</si>
  <si>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</si>
  <si>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</si>
  <si>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</si>
  <si>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</si>
  <si>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</si>
  <si>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</si>
  <si>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</si>
  <si>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</si>
  <si>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</si>
  <si>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</si>
  <si>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</si>
  <si>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</si>
  <si>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t>vnt.</t>
  </si>
  <si>
    <t>Pisuaro vandens nuleidimo mechanizmo (ventilio) pakeitimas</t>
  </si>
  <si>
    <t>PVM sąskaita faktūra Nr. BSS 010702</t>
  </si>
  <si>
    <t>Rankų džiovintuvo sumontavimas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</si>
  <si>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</si>
  <si>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</si>
  <si>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</si>
  <si>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</si>
  <si>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</si>
  <si>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</si>
  <si>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</si>
  <si>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</si>
  <si>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</si>
  <si>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</si>
  <si>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</si>
  <si>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</si>
  <si>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</si>
  <si>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</si>
  <si>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Paslaugos teikiamos pagal užsakymą Nr.6</t>
  </si>
  <si>
    <t>Klozeto montuojamo į grindis pakeitimas</t>
  </si>
  <si>
    <t>Perdegusios liuminescencinės lempos keitimas</t>
  </si>
  <si>
    <t>Elektros instaliacijos remontas</t>
  </si>
  <si>
    <t>1 m²</t>
  </si>
  <si>
    <t>kompl.</t>
  </si>
  <si>
    <t>Tualetinio popieriaus laikiklio įrengimas</t>
  </si>
  <si>
    <t>Paslaugos teikiamos pagal užsakymą Nr.8</t>
  </si>
  <si>
    <t>Paslaugos teikiamos pagal užsakymą Nr.7</t>
  </si>
  <si>
    <t>Tualeto pertvaros pakeitimas</t>
  </si>
  <si>
    <t>Skysto muilo muilinės pakabinimas</t>
  </si>
  <si>
    <t>Paslaugos teikiamos pagal užsakymą Nr. 6</t>
  </si>
  <si>
    <t>1 lempos liuminescencinio šviestuvo pakabinamo lubų angose sumontavimas</t>
  </si>
  <si>
    <t>Šviečiančios WC reklamos  sumontavimas</t>
  </si>
  <si>
    <t>Drabužių kabyklos sumontavimas</t>
  </si>
  <si>
    <t>Paslaugos teikiamos pagal užsakymą Nr. 8</t>
  </si>
  <si>
    <t>Drabužių kabuklos įrengimas</t>
  </si>
  <si>
    <t>Pisuaro vandens nuleidimo mechanizmo (ventilio) pekeitimas</t>
  </si>
  <si>
    <t>Skysto  muilo muilinės pakabinimas</t>
  </si>
  <si>
    <t>Įstatomų durų spynos keitimas</t>
  </si>
  <si>
    <t>AKTAS  Nr.  04/01</t>
  </si>
  <si>
    <t>Už 2015 m. balandžio mėn.</t>
  </si>
  <si>
    <r>
      <t xml:space="preserve">nuo </t>
    </r>
    <r>
      <rPr>
        <b/>
        <sz val="10"/>
        <rFont val="Times New Roman"/>
        <family val="1"/>
        <charset val="186"/>
      </rPr>
      <t>2015 04 01</t>
    </r>
  </si>
  <si>
    <r>
      <t xml:space="preserve">iki   </t>
    </r>
    <r>
      <rPr>
        <b/>
        <sz val="10"/>
        <rFont val="Times New Roman"/>
        <family val="1"/>
        <charset val="186"/>
      </rPr>
      <t>2015 04 30</t>
    </r>
  </si>
  <si>
    <t>2015 04 01 - 04 30</t>
  </si>
  <si>
    <t>AKTAS  Nr.  04/02</t>
  </si>
  <si>
    <t>Už 2015 balandžio mėn.</t>
  </si>
  <si>
    <t>AKTAS  Nr. 04/03</t>
  </si>
  <si>
    <t>Už 2015 m. balandžio  mėn.</t>
  </si>
  <si>
    <t>2015 04 01- 04 30</t>
  </si>
  <si>
    <t>AKTAS  Nr.04/04</t>
  </si>
  <si>
    <t>2015 04 01-04 30</t>
  </si>
  <si>
    <t>AKTAS  Nr.  04/05</t>
  </si>
  <si>
    <t>AKTAS  Nr.  04/06</t>
  </si>
  <si>
    <t>AKTAS  Nr. 04/07</t>
  </si>
  <si>
    <t>AKTAS  Nr.  04/08</t>
  </si>
  <si>
    <t>AKTAS  Nr.04/09</t>
  </si>
  <si>
    <t>AKTAS  Nr. 04/10</t>
  </si>
  <si>
    <t>2015 04 01-30</t>
  </si>
  <si>
    <t>PVM sąskaita faktūra Nr. EVCKJ 129912</t>
  </si>
  <si>
    <t>PVM sąskaita faktūra Nr. SU2015000176</t>
  </si>
  <si>
    <t>PVM sąskaita faktūra  I15034569</t>
  </si>
  <si>
    <t>Paslaugos teikiamos pagal užsakymą Nr.9</t>
  </si>
  <si>
    <t>1m²</t>
  </si>
  <si>
    <t>Sienų plytelių keitimas</t>
  </si>
  <si>
    <t>4m²</t>
  </si>
  <si>
    <t>Istatomų durų spynos pakeitimas</t>
  </si>
  <si>
    <t>Elektroninio vandens šildytuvo sumontavimas</t>
  </si>
  <si>
    <t>Pisuaro vandens nuleidimo mechanizmo (ventilio)pakeitimas</t>
  </si>
  <si>
    <t>Bide vandens maišytuvo pakeitimas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</si>
</sst>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.5"/>
      <color indexed="8"/>
      <name val="Calibri"/>
      <family val="2"/>
      <charset val="186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2" fontId="5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2" borderId="1" xfId="0" applyFill="1" applyBorder="1"/>
    <xf numFmtId="0" fontId="4" fillId="0" borderId="2" xfId="0" applyFont="1" applyBorder="1" applyAlignment="1">
      <alignment vertical="top" wrapText="1"/>
    </xf>
    <xf numFmtId="0" fontId="16" fillId="0" borderId="1" xfId="0" applyFont="1" applyBorder="1"/>
    <xf numFmtId="0" fontId="5" fillId="2" borderId="2" xfId="0" applyFont="1" applyFill="1" applyBorder="1" applyAlignment="1">
      <alignment vertical="top" wrapText="1"/>
    </xf>
    <xf numFmtId="0" fontId="19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2" borderId="0" xfId="0" applyFont="1" applyFill="1"/>
    <xf numFmtId="0" fontId="22" fillId="0" borderId="0" xfId="0" applyFont="1" applyAlignment="1">
      <alignment vertical="center" wrapText="1"/>
    </xf>
    <xf numFmtId="0" fontId="20" fillId="0" borderId="1" xfId="0" applyFont="1" applyBorder="1" applyAlignment="1">
      <alignment horizontal="center" vertical="top" wrapText="1"/>
    </xf>
    <xf numFmtId="0" fontId="25" fillId="0" borderId="0" xfId="0" applyFont="1" applyAlignment="1">
      <alignment horizontal="left"/>
    </xf>
    <xf numFmtId="0" fontId="25" fillId="2" borderId="0" xfId="0" applyFont="1" applyFill="1"/>
    <xf numFmtId="0" fontId="25" fillId="0" borderId="0" xfId="0" applyFont="1" applyAlignment="1">
      <alignment vertical="center" wrapText="1"/>
    </xf>
    <xf numFmtId="0" fontId="22" fillId="0" borderId="0" xfId="0" applyFont="1"/>
    <xf numFmtId="0" fontId="22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8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2" fontId="30" fillId="0" borderId="1" xfId="0" applyNumberFormat="1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30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2" fontId="20" fillId="0" borderId="1" xfId="0" applyNumberFormat="1" applyFont="1" applyBorder="1" applyAlignment="1">
      <alignment horizontal="center"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2" fontId="21" fillId="0" borderId="1" xfId="0" applyNumberFormat="1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2" fontId="20" fillId="0" borderId="1" xfId="0" applyNumberFormat="1" applyFont="1" applyBorder="1" applyAlignment="1">
      <alignment horizontal="right" vertical="top" wrapText="1"/>
    </xf>
    <xf numFmtId="2" fontId="4" fillId="0" borderId="1" xfId="0" applyNumberFormat="1" applyFont="1" applyFill="1" applyBorder="1" applyAlignment="1">
      <alignment vertical="top" wrapText="1"/>
    </xf>
    <xf numFmtId="0" fontId="16" fillId="0" borderId="0" xfId="0" applyFont="1"/>
    <xf numFmtId="2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21" fillId="0" borderId="2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31" fillId="0" borderId="2" xfId="0" applyFont="1" applyFill="1" applyBorder="1" applyAlignment="1">
      <alignment vertical="top" wrapText="1"/>
    </xf>
    <xf numFmtId="0" fontId="31" fillId="0" borderId="5" xfId="0" applyFont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21" fillId="2" borderId="1" xfId="0" applyNumberFormat="1" applyFont="1" applyFill="1" applyBorder="1" applyAlignment="1">
      <alignment vertical="top" wrapText="1"/>
    </xf>
    <xf numFmtId="2" fontId="0" fillId="0" borderId="0" xfId="0" applyNumberFormat="1"/>
    <xf numFmtId="0" fontId="31" fillId="0" borderId="1" xfId="0" applyFont="1" applyBorder="1" applyAlignment="1">
      <alignment vertical="top" wrapText="1"/>
    </xf>
    <xf numFmtId="0" fontId="31" fillId="0" borderId="1" xfId="0" applyFont="1" applyFill="1" applyBorder="1" applyAlignment="1">
      <alignment vertical="top" wrapText="1"/>
    </xf>
    <xf numFmtId="2" fontId="5" fillId="2" borderId="3" xfId="0" applyNumberFormat="1" applyFont="1" applyFill="1" applyBorder="1" applyAlignment="1">
      <alignment horizontal="right" vertical="top" wrapText="1"/>
    </xf>
    <xf numFmtId="14" fontId="9" fillId="0" borderId="1" xfId="0" applyNumberFormat="1" applyFont="1" applyBorder="1" applyAlignment="1">
      <alignment vertical="top" wrapText="1"/>
    </xf>
    <xf numFmtId="1" fontId="20" fillId="2" borderId="1" xfId="0" applyNumberFormat="1" applyFont="1" applyFill="1" applyBorder="1" applyAlignment="1">
      <alignment horizontal="right" vertical="top" wrapText="1"/>
    </xf>
    <xf numFmtId="0" fontId="39" fillId="0" borderId="1" xfId="0" applyFont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20" fillId="2" borderId="1" xfId="0" applyNumberFormat="1" applyFont="1" applyFill="1" applyBorder="1" applyAlignment="1">
      <alignment vertical="top" wrapText="1"/>
    </xf>
    <xf numFmtId="2" fontId="20" fillId="0" borderId="5" xfId="0" applyNumberFormat="1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2" fontId="4" fillId="0" borderId="1" xfId="0" applyNumberFormat="1" applyFont="1" applyFill="1" applyBorder="1" applyAlignment="1">
      <alignment horizontal="right" vertical="top" wrapText="1"/>
    </xf>
    <xf numFmtId="1" fontId="30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40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center" vertical="top" wrapText="1"/>
    </xf>
    <xf numFmtId="2" fontId="4" fillId="4" borderId="1" xfId="0" applyNumberFormat="1" applyFont="1" applyFill="1" applyBorder="1" applyAlignment="1">
      <alignment horizontal="center" vertical="top" wrapText="1"/>
    </xf>
    <xf numFmtId="2" fontId="4" fillId="4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/>
    <xf numFmtId="0" fontId="43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2" fontId="20" fillId="0" borderId="0" xfId="0" applyNumberFormat="1" applyFont="1" applyFill="1" applyBorder="1" applyAlignment="1">
      <alignment horizontal="center" vertical="top" wrapText="1"/>
    </xf>
    <xf numFmtId="1" fontId="20" fillId="2" borderId="0" xfId="0" applyNumberFormat="1" applyFont="1" applyFill="1" applyBorder="1" applyAlignment="1">
      <alignment vertical="top" wrapText="1"/>
    </xf>
    <xf numFmtId="2" fontId="20" fillId="2" borderId="0" xfId="0" applyNumberFormat="1" applyFont="1" applyFill="1" applyBorder="1" applyAlignment="1">
      <alignment vertical="top" wrapText="1"/>
    </xf>
    <xf numFmtId="2" fontId="20" fillId="0" borderId="0" xfId="0" applyNumberFormat="1" applyFont="1" applyBorder="1" applyAlignment="1">
      <alignment vertical="top" wrapText="1"/>
    </xf>
    <xf numFmtId="0" fontId="43" fillId="0" borderId="0" xfId="0" applyFont="1" applyBorder="1" applyAlignment="1">
      <alignment horizontal="right" vertical="center"/>
    </xf>
    <xf numFmtId="1" fontId="20" fillId="2" borderId="0" xfId="0" applyNumberFormat="1" applyFont="1" applyFill="1" applyBorder="1" applyAlignment="1">
      <alignment horizontal="right" vertical="top" wrapText="1"/>
    </xf>
    <xf numFmtId="0" fontId="43" fillId="0" borderId="1" xfId="0" applyFont="1" applyBorder="1" applyAlignment="1">
      <alignment horizontal="right" vertical="top"/>
    </xf>
    <xf numFmtId="0" fontId="21" fillId="0" borderId="3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26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22" fillId="0" borderId="1" xfId="0" applyFont="1" applyBorder="1"/>
    <xf numFmtId="0" fontId="21" fillId="2" borderId="1" xfId="0" applyFont="1" applyFill="1" applyBorder="1" applyAlignment="1">
      <alignment vertical="top" wrapText="1"/>
    </xf>
    <xf numFmtId="0" fontId="3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1" fillId="2" borderId="1" xfId="0" applyNumberFormat="1" applyFont="1" applyFill="1" applyBorder="1" applyAlignment="1">
      <alignment vertical="top" wrapText="1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1" fillId="2" borderId="3" xfId="0" applyFont="1" applyFill="1" applyBorder="1" applyAlignment="1">
      <alignment vertical="top" wrapText="1"/>
    </xf>
    <xf numFmtId="0" fontId="21" fillId="2" borderId="2" xfId="0" applyFont="1" applyFill="1" applyBorder="1" applyAlignment="1">
      <alignment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2" fontId="21" fillId="0" borderId="3" xfId="0" applyNumberFormat="1" applyFont="1" applyFill="1" applyBorder="1" applyAlignment="1">
      <alignment horizontal="right" vertical="center" wrapText="1"/>
    </xf>
    <xf numFmtId="2" fontId="21" fillId="0" borderId="2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5" fillId="2" borderId="1" xfId="0" applyFont="1" applyFill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5" fillId="0" borderId="3" xfId="0" applyNumberFormat="1" applyFont="1" applyFill="1" applyBorder="1" applyAlignment="1">
      <alignment vertical="center" wrapText="1"/>
    </xf>
    <xf numFmtId="2" fontId="5" fillId="0" borderId="2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top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2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1" fillId="0" borderId="1" xfId="0" applyFont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" fontId="5" fillId="2" borderId="3" xfId="0" applyNumberFormat="1" applyFont="1" applyFill="1" applyBorder="1" applyAlignment="1">
      <alignment horizontal="right" vertical="top" wrapText="1"/>
    </xf>
    <xf numFmtId="2" fontId="5" fillId="2" borderId="2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9"/>
  <sheetViews>
    <sheetView workbookViewId="0">
      <selection activeCell="O14" sqref="O14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10.570312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164" t="s">
        <v>43</v>
      </c>
      <c r="B1" s="164"/>
      <c r="C1" s="164"/>
      <c r="D1" s="164"/>
      <c r="E1" s="13"/>
      <c r="F1" s="13"/>
      <c r="G1" s="14"/>
      <c r="H1" s="14"/>
      <c r="J1" s="6"/>
      <c r="K1" s="6"/>
      <c r="L1" s="6"/>
    </row>
    <row r="2" spans="1:12" ht="69.599999999999994" customHeight="1" x14ac:dyDescent="0.25">
      <c r="A2" s="165" t="s">
        <v>64</v>
      </c>
      <c r="B2" s="166"/>
      <c r="C2" s="166"/>
      <c r="D2" s="164" t="s">
        <v>19</v>
      </c>
      <c r="E2" s="164"/>
      <c r="F2" s="164"/>
      <c r="G2" s="164"/>
      <c r="H2" s="164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"/>
      <c r="H3" s="15"/>
      <c r="J3" s="6"/>
      <c r="K3" s="6"/>
      <c r="L3" s="6"/>
    </row>
    <row r="4" spans="1:12" ht="18.600000000000001" customHeight="1" x14ac:dyDescent="0.25">
      <c r="B4" s="167" t="s">
        <v>112</v>
      </c>
      <c r="C4" s="168"/>
      <c r="D4" s="168"/>
      <c r="E4" s="168"/>
      <c r="F4" s="48"/>
      <c r="G4" s="4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32</v>
      </c>
      <c r="E5" s="51"/>
      <c r="F5" s="52"/>
      <c r="G5" s="53"/>
      <c r="H5" s="49"/>
      <c r="J5" s="6"/>
      <c r="K5" s="6"/>
      <c r="L5" s="6"/>
    </row>
    <row r="6" spans="1:12" ht="13.9" customHeight="1" x14ac:dyDescent="0.25">
      <c r="B6" s="142" t="s">
        <v>31</v>
      </c>
      <c r="C6" s="142"/>
      <c r="D6" s="169" t="s">
        <v>33</v>
      </c>
      <c r="E6" s="169"/>
      <c r="F6" s="169"/>
      <c r="G6" s="169"/>
      <c r="H6" s="49"/>
      <c r="J6" s="6"/>
      <c r="K6" s="6"/>
      <c r="L6" s="6"/>
    </row>
    <row r="7" spans="1:12" ht="13.9" customHeight="1" x14ac:dyDescent="0.25">
      <c r="B7" s="142" t="s">
        <v>113</v>
      </c>
      <c r="C7" s="142"/>
      <c r="D7" s="169" t="s">
        <v>34</v>
      </c>
      <c r="E7" s="169"/>
      <c r="F7" s="169"/>
      <c r="G7" s="169"/>
      <c r="H7" s="49"/>
      <c r="J7" s="6"/>
      <c r="K7" s="6"/>
      <c r="L7" s="6"/>
    </row>
    <row r="8" spans="1:12" ht="13.15" customHeight="1" x14ac:dyDescent="0.25">
      <c r="B8" s="170"/>
      <c r="C8" s="170"/>
      <c r="D8" s="169" t="s">
        <v>35</v>
      </c>
      <c r="E8" s="169"/>
      <c r="F8" s="169"/>
      <c r="G8" s="169"/>
      <c r="H8" s="49"/>
      <c r="J8" s="6"/>
      <c r="K8" s="6"/>
      <c r="L8" s="6"/>
    </row>
    <row r="9" spans="1:12" ht="2.4500000000000002" customHeight="1" x14ac:dyDescent="0.25">
      <c r="B9" s="54"/>
      <c r="C9" s="149"/>
      <c r="D9" s="149"/>
      <c r="E9" s="149"/>
      <c r="F9" s="149"/>
      <c r="G9" s="149"/>
      <c r="H9" s="54"/>
      <c r="J9" s="6"/>
      <c r="K9" s="6"/>
      <c r="L9" s="6"/>
    </row>
    <row r="10" spans="1:12" x14ac:dyDescent="0.25">
      <c r="A10" s="146" t="s">
        <v>0</v>
      </c>
      <c r="B10" s="50"/>
      <c r="C10" s="150" t="s">
        <v>2</v>
      </c>
      <c r="D10" s="150" t="s">
        <v>3</v>
      </c>
      <c r="E10" s="150" t="s">
        <v>4</v>
      </c>
      <c r="F10" s="151"/>
      <c r="G10" s="151"/>
      <c r="H10" s="54"/>
      <c r="J10" s="6"/>
      <c r="K10" s="6"/>
      <c r="L10" s="6"/>
    </row>
    <row r="11" spans="1:12" ht="15" customHeight="1" x14ac:dyDescent="0.25">
      <c r="A11" s="146"/>
      <c r="B11" s="50" t="s">
        <v>1</v>
      </c>
      <c r="C11" s="150"/>
      <c r="D11" s="150"/>
      <c r="E11" s="150" t="s">
        <v>114</v>
      </c>
      <c r="F11" s="151"/>
      <c r="G11" s="151"/>
      <c r="H11" s="54"/>
      <c r="J11" s="6"/>
      <c r="K11" s="6"/>
      <c r="L11" s="6"/>
    </row>
    <row r="12" spans="1:12" ht="14.25" customHeight="1" x14ac:dyDescent="0.25">
      <c r="A12" s="146"/>
      <c r="B12" s="55"/>
      <c r="C12" s="150"/>
      <c r="D12" s="150"/>
      <c r="E12" s="150" t="s">
        <v>115</v>
      </c>
      <c r="F12" s="151"/>
      <c r="G12" s="151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90</v>
      </c>
      <c r="F13" s="57" t="s">
        <v>5</v>
      </c>
      <c r="G13" s="50" t="s">
        <v>91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4.75" customHeight="1" x14ac:dyDescent="0.25">
      <c r="A15" s="25">
        <v>2</v>
      </c>
      <c r="B15" s="69" t="s">
        <v>7</v>
      </c>
      <c r="C15" s="50" t="s">
        <v>46</v>
      </c>
      <c r="D15" s="62">
        <v>86.79</v>
      </c>
      <c r="E15" s="63">
        <v>0.48</v>
      </c>
      <c r="F15" s="63">
        <v>30</v>
      </c>
      <c r="G15" s="64">
        <f>D15*E15*F15</f>
        <v>1249.7759999999998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11.37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5">
        <v>11.37</v>
      </c>
      <c r="E17" s="63">
        <v>0.67</v>
      </c>
      <c r="F17" s="63">
        <v>30</v>
      </c>
      <c r="G17" s="64">
        <f>D17*E17*F17</f>
        <v>228.53699999999998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0.4</v>
      </c>
      <c r="E18" s="68">
        <v>1.82</v>
      </c>
      <c r="F18" s="63">
        <v>30</v>
      </c>
      <c r="G18" s="77">
        <v>21.84</v>
      </c>
      <c r="H18" s="54"/>
      <c r="K18" s="43">
        <v>12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23.03</v>
      </c>
      <c r="E19" s="68">
        <v>0.15</v>
      </c>
      <c r="F19" s="63">
        <v>30</v>
      </c>
      <c r="G19" s="82">
        <v>103.64</v>
      </c>
      <c r="H19" s="54"/>
      <c r="K19" s="43"/>
      <c r="L19" s="43">
        <v>691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0.87</v>
      </c>
      <c r="E21" s="68">
        <v>0.72</v>
      </c>
      <c r="F21" s="63">
        <v>30</v>
      </c>
      <c r="G21" s="64">
        <v>18.79</v>
      </c>
      <c r="H21" s="54"/>
      <c r="K21" s="43"/>
      <c r="L21" s="43">
        <v>0</v>
      </c>
    </row>
    <row r="22" spans="1:12" ht="51.75" hidden="1" customHeight="1" x14ac:dyDescent="0.25">
      <c r="A22" s="143">
        <v>9</v>
      </c>
      <c r="B22" s="147" t="s">
        <v>92</v>
      </c>
      <c r="C22" s="153" t="s">
        <v>74</v>
      </c>
      <c r="D22" s="83" t="s">
        <v>80</v>
      </c>
      <c r="E22" s="103">
        <v>4</v>
      </c>
      <c r="F22" s="68">
        <v>11.58</v>
      </c>
      <c r="G22" s="64">
        <f>SUM(E22*F22)</f>
        <v>46.32</v>
      </c>
      <c r="H22" s="54"/>
      <c r="K22" s="43"/>
      <c r="L22" s="43"/>
    </row>
    <row r="23" spans="1:12" ht="25.5" hidden="1" x14ac:dyDescent="0.25">
      <c r="A23" s="144"/>
      <c r="B23" s="148"/>
      <c r="C23" s="154"/>
      <c r="D23" s="83" t="s">
        <v>77</v>
      </c>
      <c r="E23" s="103">
        <v>1</v>
      </c>
      <c r="F23" s="68">
        <v>69.510000000000005</v>
      </c>
      <c r="G23" s="64">
        <f t="shared" ref="G23:G28" si="0">SUM(E23*F23)</f>
        <v>69.510000000000005</v>
      </c>
      <c r="H23" s="54"/>
      <c r="K23" s="43"/>
      <c r="L23" s="43"/>
    </row>
    <row r="24" spans="1:12" ht="25.5" hidden="1" x14ac:dyDescent="0.25">
      <c r="A24" s="144"/>
      <c r="B24" s="148"/>
      <c r="C24" s="154"/>
      <c r="D24" s="83" t="s">
        <v>93</v>
      </c>
      <c r="E24" s="103">
        <v>1</v>
      </c>
      <c r="F24" s="68">
        <v>86.89</v>
      </c>
      <c r="G24" s="64">
        <f t="shared" si="0"/>
        <v>86.89</v>
      </c>
      <c r="H24" s="54"/>
      <c r="K24" s="43"/>
      <c r="L24" s="43"/>
    </row>
    <row r="25" spans="1:12" ht="38.25" hidden="1" x14ac:dyDescent="0.25">
      <c r="A25" s="144"/>
      <c r="B25" s="148"/>
      <c r="C25" s="154"/>
      <c r="D25" s="83" t="s">
        <v>94</v>
      </c>
      <c r="E25" s="103">
        <v>3</v>
      </c>
      <c r="F25" s="68">
        <v>5.21</v>
      </c>
      <c r="G25" s="64">
        <f t="shared" si="0"/>
        <v>15.629999999999999</v>
      </c>
      <c r="H25" s="54"/>
      <c r="K25" s="43"/>
      <c r="L25" s="43"/>
    </row>
    <row r="26" spans="1:12" ht="25.5" hidden="1" x14ac:dyDescent="0.25">
      <c r="A26" s="144"/>
      <c r="B26" s="148"/>
      <c r="C26" s="154"/>
      <c r="D26" s="83" t="s">
        <v>82</v>
      </c>
      <c r="E26" s="103">
        <v>1</v>
      </c>
      <c r="F26" s="68">
        <v>10.14</v>
      </c>
      <c r="G26" s="64">
        <f t="shared" si="0"/>
        <v>10.14</v>
      </c>
      <c r="H26" s="54"/>
      <c r="K26" s="43"/>
      <c r="L26" s="43"/>
    </row>
    <row r="27" spans="1:12" ht="25.5" hidden="1" x14ac:dyDescent="0.25">
      <c r="A27" s="144"/>
      <c r="B27" s="148"/>
      <c r="C27" s="154"/>
      <c r="D27" s="83" t="s">
        <v>84</v>
      </c>
      <c r="E27" s="103">
        <v>2</v>
      </c>
      <c r="F27" s="68">
        <v>5.79</v>
      </c>
      <c r="G27" s="64">
        <f t="shared" si="0"/>
        <v>11.58</v>
      </c>
      <c r="H27" s="54"/>
      <c r="K27" s="43"/>
      <c r="L27" s="43"/>
    </row>
    <row r="28" spans="1:12" ht="25.5" hidden="1" x14ac:dyDescent="0.25">
      <c r="A28" s="145"/>
      <c r="B28" s="145"/>
      <c r="C28" s="145"/>
      <c r="D28" s="83" t="s">
        <v>79</v>
      </c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1622.59</v>
      </c>
      <c r="H29" s="54"/>
      <c r="K29" s="43"/>
      <c r="L29" s="43"/>
    </row>
    <row r="30" spans="1:12" ht="0.75" customHeight="1" x14ac:dyDescent="0.25">
      <c r="A30" s="25">
        <v>10</v>
      </c>
      <c r="B30" s="74" t="s">
        <v>59</v>
      </c>
      <c r="C30" s="75" t="s">
        <v>76</v>
      </c>
      <c r="D30" s="71"/>
      <c r="E30" s="72"/>
      <c r="F30" s="72"/>
      <c r="G30" s="93">
        <v>724.35</v>
      </c>
      <c r="H30" s="54"/>
    </row>
    <row r="31" spans="1:12" ht="37.5" customHeight="1" x14ac:dyDescent="0.25">
      <c r="A31" s="141">
        <v>9</v>
      </c>
      <c r="B31" s="136" t="s">
        <v>62</v>
      </c>
      <c r="C31" s="95" t="s">
        <v>63</v>
      </c>
      <c r="D31" s="138"/>
      <c r="E31" s="152"/>
      <c r="F31" s="152"/>
      <c r="G31" s="155">
        <v>177.5</v>
      </c>
      <c r="H31" s="54"/>
    </row>
    <row r="32" spans="1:12" ht="37.5" customHeight="1" x14ac:dyDescent="0.25">
      <c r="A32" s="141"/>
      <c r="B32" s="137"/>
      <c r="C32" s="96" t="s">
        <v>116</v>
      </c>
      <c r="D32" s="138"/>
      <c r="E32" s="152"/>
      <c r="F32" s="152"/>
      <c r="G32" s="155"/>
      <c r="H32" s="54"/>
    </row>
    <row r="33" spans="1:13" ht="21" customHeight="1" x14ac:dyDescent="0.25">
      <c r="A33" s="26"/>
      <c r="B33" s="69" t="s">
        <v>27</v>
      </c>
      <c r="C33" s="66"/>
      <c r="D33" s="71"/>
      <c r="E33" s="72"/>
      <c r="F33" s="72"/>
      <c r="G33" s="73">
        <f>SUM(G29-G31)</f>
        <v>1445.09</v>
      </c>
      <c r="H33" s="54"/>
    </row>
    <row r="34" spans="1:13" x14ac:dyDescent="0.25">
      <c r="A34" s="26"/>
      <c r="B34" s="69" t="s">
        <v>28</v>
      </c>
      <c r="C34" s="66"/>
      <c r="D34" s="50"/>
      <c r="E34" s="63"/>
      <c r="F34" s="63"/>
      <c r="G34" s="73">
        <f>G35-G33</f>
        <v>303.47000000000003</v>
      </c>
      <c r="H34" s="54"/>
    </row>
    <row r="35" spans="1:13" ht="13.5" customHeight="1" x14ac:dyDescent="0.25">
      <c r="A35" s="26"/>
      <c r="B35" s="69" t="s">
        <v>29</v>
      </c>
      <c r="C35" s="66"/>
      <c r="D35" s="50"/>
      <c r="E35" s="63"/>
      <c r="F35" s="63"/>
      <c r="G35" s="73">
        <f>ROUND(G33*1.21,2)</f>
        <v>1748.56</v>
      </c>
      <c r="H35" s="54"/>
    </row>
    <row r="36" spans="1:13" ht="0.75" customHeight="1" x14ac:dyDescent="0.25">
      <c r="A36" s="139"/>
      <c r="B36" s="87" t="s">
        <v>57</v>
      </c>
      <c r="C36" s="89"/>
      <c r="D36" s="160"/>
      <c r="E36" s="158"/>
      <c r="F36" s="158"/>
      <c r="G36" s="162"/>
      <c r="H36" s="79"/>
    </row>
    <row r="37" spans="1:13" ht="0.75" customHeight="1" x14ac:dyDescent="0.25">
      <c r="A37" s="140"/>
      <c r="B37" s="86"/>
      <c r="C37" s="88"/>
      <c r="D37" s="161"/>
      <c r="E37" s="159"/>
      <c r="F37" s="159"/>
      <c r="G37" s="163"/>
      <c r="H37" s="54"/>
    </row>
    <row r="38" spans="1:13" ht="39" customHeight="1" x14ac:dyDescent="0.25">
      <c r="H38" s="54"/>
      <c r="J38" s="92"/>
    </row>
    <row r="39" spans="1:13" x14ac:dyDescent="0.25">
      <c r="B39" s="12"/>
      <c r="C39" s="157"/>
      <c r="D39" s="157"/>
      <c r="E39" s="157"/>
      <c r="F39" s="157"/>
      <c r="G39" s="157"/>
    </row>
    <row r="40" spans="1:13" ht="84.75" customHeight="1" x14ac:dyDescent="0.25">
      <c r="B40" s="12" t="s">
        <v>20</v>
      </c>
      <c r="C40" s="54"/>
      <c r="D40" s="157" t="s">
        <v>30</v>
      </c>
      <c r="E40" s="157"/>
      <c r="F40" s="157"/>
      <c r="G40" s="157"/>
      <c r="H40" s="157"/>
      <c r="J40" s="6"/>
      <c r="K40" s="6"/>
      <c r="L40" s="6"/>
      <c r="M40" s="6"/>
    </row>
    <row r="41" spans="1:13" x14ac:dyDescent="0.25">
      <c r="B41" s="45" t="s">
        <v>89</v>
      </c>
      <c r="C41" s="156" t="s">
        <v>85</v>
      </c>
      <c r="D41" s="156"/>
      <c r="E41" s="156"/>
      <c r="F41" s="156"/>
      <c r="G41" s="156"/>
      <c r="H41" s="54"/>
      <c r="J41" s="6"/>
      <c r="K41" s="6"/>
      <c r="L41" s="6"/>
      <c r="M41" s="6"/>
    </row>
    <row r="42" spans="1:13" x14ac:dyDescent="0.25">
      <c r="C42" s="54" t="s">
        <v>45</v>
      </c>
      <c r="H42" s="54"/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</sheetData>
  <mergeCells count="34">
    <mergeCell ref="A1:D1"/>
    <mergeCell ref="A2:C2"/>
    <mergeCell ref="D2:H2"/>
    <mergeCell ref="B4:E4"/>
    <mergeCell ref="D8:G8"/>
    <mergeCell ref="B7:C7"/>
    <mergeCell ref="D6:G6"/>
    <mergeCell ref="B8:C8"/>
    <mergeCell ref="D7:G7"/>
    <mergeCell ref="G31:G32"/>
    <mergeCell ref="E31:E32"/>
    <mergeCell ref="C41:G41"/>
    <mergeCell ref="C39:G39"/>
    <mergeCell ref="E36:E37"/>
    <mergeCell ref="D36:D37"/>
    <mergeCell ref="F36:F37"/>
    <mergeCell ref="G36:G37"/>
    <mergeCell ref="D40:H40"/>
    <mergeCell ref="B31:B32"/>
    <mergeCell ref="D31:D32"/>
    <mergeCell ref="A36:A37"/>
    <mergeCell ref="A31:A32"/>
    <mergeCell ref="B6:C6"/>
    <mergeCell ref="A22:A28"/>
    <mergeCell ref="A10:A12"/>
    <mergeCell ref="B22:B28"/>
    <mergeCell ref="C9:G9"/>
    <mergeCell ref="D10:D12"/>
    <mergeCell ref="E12:G12"/>
    <mergeCell ref="E11:G11"/>
    <mergeCell ref="C10:C12"/>
    <mergeCell ref="E10:G10"/>
    <mergeCell ref="F31:F32"/>
    <mergeCell ref="C22:C28"/>
  </mergeCells>
  <phoneticPr fontId="15" type="noConversion"/>
  <pageMargins left="0.19685039370078741" right="0.19685039370078741" top="0.19685039370078741" bottom="0.19685039370078741" header="0" footer="0"/>
  <pageSetup paperSize="9" scale="91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19"/>
  <sheetViews>
    <sheetView tabSelected="1" zoomScaleNormal="100" workbookViewId="0">
      <selection activeCell="B35" sqref="B35:G36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4" customWidth="1"/>
    <col min="5" max="5" width="9.7109375" style="4" bestFit="1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5.75" customHeight="1" x14ac:dyDescent="0.25">
      <c r="A1" s="181" t="s">
        <v>18</v>
      </c>
      <c r="B1" s="181"/>
      <c r="C1" s="181"/>
      <c r="D1" s="181"/>
      <c r="J1" s="6"/>
      <c r="K1" s="6"/>
      <c r="L1" s="6"/>
    </row>
    <row r="2" spans="1:12" ht="52.5" customHeight="1" x14ac:dyDescent="0.25">
      <c r="A2" s="165" t="s">
        <v>73</v>
      </c>
      <c r="B2" s="165"/>
      <c r="C2" s="165"/>
      <c r="D2" s="216" t="s">
        <v>60</v>
      </c>
      <c r="E2" s="216"/>
      <c r="F2" s="216"/>
      <c r="G2" s="216"/>
      <c r="H2" s="216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7" t="s">
        <v>129</v>
      </c>
      <c r="C4" s="188"/>
      <c r="D4" s="188"/>
      <c r="E4" s="188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82" t="s">
        <v>31</v>
      </c>
      <c r="C6" s="182"/>
      <c r="D6" s="175" t="s">
        <v>33</v>
      </c>
      <c r="E6" s="175"/>
      <c r="F6" s="175"/>
      <c r="G6" s="175"/>
      <c r="H6" s="1"/>
      <c r="J6" s="6"/>
      <c r="K6" s="6"/>
      <c r="L6" s="6"/>
    </row>
    <row r="7" spans="1:12" ht="12.75" customHeight="1" x14ac:dyDescent="0.25">
      <c r="B7" s="142" t="s">
        <v>113</v>
      </c>
      <c r="C7" s="142"/>
      <c r="D7" s="175" t="s">
        <v>34</v>
      </c>
      <c r="E7" s="175"/>
      <c r="F7" s="175"/>
      <c r="G7" s="175"/>
      <c r="H7" s="1"/>
      <c r="J7" s="6"/>
      <c r="K7" s="6"/>
      <c r="L7" s="6"/>
    </row>
    <row r="8" spans="1:12" ht="12.75" customHeight="1" x14ac:dyDescent="0.25">
      <c r="B8" s="180"/>
      <c r="C8" s="180"/>
      <c r="D8" s="175" t="s">
        <v>35</v>
      </c>
      <c r="E8" s="175"/>
      <c r="F8" s="175"/>
      <c r="G8" s="175"/>
      <c r="H8" s="1"/>
      <c r="J8" s="6"/>
      <c r="K8" s="6"/>
      <c r="L8" s="6"/>
    </row>
    <row r="9" spans="1:12" ht="20.25" customHeight="1" x14ac:dyDescent="0.25">
      <c r="C9" s="183"/>
      <c r="D9" s="183"/>
      <c r="E9" s="183"/>
      <c r="F9" s="183"/>
      <c r="G9" s="183"/>
      <c r="J9" s="6"/>
      <c r="K9" s="6"/>
      <c r="L9" s="6"/>
    </row>
    <row r="10" spans="1:12" x14ac:dyDescent="0.25">
      <c r="A10" s="146" t="s">
        <v>0</v>
      </c>
      <c r="B10" s="17"/>
      <c r="C10" s="146" t="s">
        <v>2</v>
      </c>
      <c r="D10" s="146" t="s">
        <v>3</v>
      </c>
      <c r="E10" s="146" t="s">
        <v>4</v>
      </c>
      <c r="F10" s="184"/>
      <c r="G10" s="184"/>
      <c r="J10" s="6"/>
      <c r="K10" s="6"/>
      <c r="L10" s="6"/>
    </row>
    <row r="11" spans="1:12" ht="15" customHeight="1" x14ac:dyDescent="0.25">
      <c r="A11" s="146"/>
      <c r="B11" s="17" t="s">
        <v>1</v>
      </c>
      <c r="C11" s="146"/>
      <c r="D11" s="146"/>
      <c r="E11" s="150" t="s">
        <v>114</v>
      </c>
      <c r="F11" s="151"/>
      <c r="G11" s="151"/>
      <c r="J11" s="6"/>
      <c r="K11" s="6"/>
      <c r="L11" s="6"/>
    </row>
    <row r="12" spans="1:12" ht="14.25" customHeight="1" x14ac:dyDescent="0.25">
      <c r="A12" s="146"/>
      <c r="B12" s="18"/>
      <c r="C12" s="146"/>
      <c r="D12" s="146"/>
      <c r="E12" s="150" t="s">
        <v>115</v>
      </c>
      <c r="F12" s="151"/>
      <c r="G12" s="15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30</v>
      </c>
      <c r="G15" s="64">
        <f>ROUND(D15*E15*F15,2)</f>
        <v>352.8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0.17</v>
      </c>
      <c r="E16" s="33">
        <v>1.82</v>
      </c>
      <c r="F16" s="28">
        <v>30</v>
      </c>
      <c r="G16" s="64">
        <f>ROUND(D16*E16*F16,2)</f>
        <v>9.2799999999999994</v>
      </c>
      <c r="K16" s="2">
        <v>5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48.03</v>
      </c>
      <c r="E17" s="33">
        <v>0.15</v>
      </c>
      <c r="F17" s="28">
        <v>30</v>
      </c>
      <c r="G17" s="64">
        <f>ROUND(D17*E17*F17,2)</f>
        <v>216.14</v>
      </c>
      <c r="L17" s="2">
        <v>1441</v>
      </c>
    </row>
    <row r="18" spans="1:13" x14ac:dyDescent="0.25">
      <c r="A18" s="25">
        <v>5</v>
      </c>
      <c r="B18" s="35" t="s">
        <v>26</v>
      </c>
      <c r="C18" s="31"/>
      <c r="D18" s="32">
        <v>0.37</v>
      </c>
      <c r="E18" s="33">
        <v>0.72</v>
      </c>
      <c r="F18" s="28">
        <v>30</v>
      </c>
      <c r="G18" s="64">
        <v>7.99</v>
      </c>
      <c r="L18" s="2">
        <v>0</v>
      </c>
    </row>
    <row r="19" spans="1:13" ht="25.5" x14ac:dyDescent="0.25">
      <c r="A19" s="121">
        <v>6</v>
      </c>
      <c r="B19" s="69" t="s">
        <v>88</v>
      </c>
      <c r="C19" s="100"/>
      <c r="D19" s="32"/>
      <c r="E19" s="101"/>
      <c r="F19" s="33"/>
      <c r="G19" s="64">
        <v>0</v>
      </c>
      <c r="K19" s="126"/>
      <c r="L19" s="126"/>
    </row>
    <row r="20" spans="1:13" ht="63.75" x14ac:dyDescent="0.25">
      <c r="A20" s="143">
        <v>8</v>
      </c>
      <c r="B20" s="147" t="s">
        <v>134</v>
      </c>
      <c r="C20" s="153" t="s">
        <v>74</v>
      </c>
      <c r="D20" s="83" t="s">
        <v>140</v>
      </c>
      <c r="E20" s="103">
        <v>1</v>
      </c>
      <c r="F20" s="68">
        <v>34.75</v>
      </c>
      <c r="G20" s="64">
        <f>SUM(E20*F20)</f>
        <v>34.75</v>
      </c>
      <c r="K20" s="126"/>
      <c r="L20" s="126"/>
    </row>
    <row r="21" spans="1:13" ht="38.25" x14ac:dyDescent="0.25">
      <c r="A21" s="144"/>
      <c r="B21" s="148"/>
      <c r="C21" s="154"/>
      <c r="D21" s="83" t="s">
        <v>141</v>
      </c>
      <c r="E21" s="135">
        <v>1</v>
      </c>
      <c r="F21" s="68">
        <v>57.92</v>
      </c>
      <c r="G21" s="64">
        <v>57.92</v>
      </c>
      <c r="K21" s="126"/>
      <c r="L21" s="126"/>
    </row>
    <row r="22" spans="1:13" ht="25.5" x14ac:dyDescent="0.25">
      <c r="A22" s="144"/>
      <c r="B22" s="148"/>
      <c r="C22" s="154"/>
      <c r="D22" s="83" t="s">
        <v>86</v>
      </c>
      <c r="E22" s="128">
        <v>1</v>
      </c>
      <c r="F22" s="68">
        <v>57.92</v>
      </c>
      <c r="G22" s="64">
        <v>57.92</v>
      </c>
      <c r="K22" s="126"/>
      <c r="L22" s="126"/>
    </row>
    <row r="23" spans="1:13" ht="38.25" hidden="1" x14ac:dyDescent="0.25">
      <c r="A23" s="144"/>
      <c r="B23" s="148"/>
      <c r="C23" s="154"/>
      <c r="D23" s="83" t="s">
        <v>138</v>
      </c>
      <c r="E23" s="103">
        <v>1</v>
      </c>
      <c r="F23" s="68">
        <v>23.17</v>
      </c>
      <c r="G23" s="64">
        <f t="shared" ref="G23:G26" si="0">SUM(E23*F23)</f>
        <v>23.17</v>
      </c>
      <c r="K23" s="126"/>
      <c r="L23" s="126"/>
    </row>
    <row r="24" spans="1:13" ht="38.25" hidden="1" x14ac:dyDescent="0.25">
      <c r="A24" s="144"/>
      <c r="B24" s="148"/>
      <c r="C24" s="154"/>
      <c r="D24" s="83" t="s">
        <v>84</v>
      </c>
      <c r="E24" s="103">
        <v>1</v>
      </c>
      <c r="F24" s="68">
        <v>5.79</v>
      </c>
      <c r="G24" s="64">
        <f t="shared" si="0"/>
        <v>5.79</v>
      </c>
      <c r="K24" s="126"/>
      <c r="L24" s="126"/>
    </row>
    <row r="25" spans="1:13" hidden="1" x14ac:dyDescent="0.25">
      <c r="A25" s="144"/>
      <c r="B25" s="148"/>
      <c r="C25" s="154"/>
      <c r="D25" s="83"/>
      <c r="E25" s="103">
        <v>1</v>
      </c>
      <c r="F25" s="68">
        <v>28.96</v>
      </c>
      <c r="G25" s="64">
        <f t="shared" si="0"/>
        <v>28.96</v>
      </c>
      <c r="K25" s="126"/>
      <c r="L25" s="126"/>
    </row>
    <row r="26" spans="1:13" hidden="1" x14ac:dyDescent="0.25">
      <c r="A26" s="145"/>
      <c r="B26" s="145"/>
      <c r="C26" s="145"/>
      <c r="D26" s="83"/>
      <c r="E26" s="99">
        <v>4</v>
      </c>
      <c r="F26" s="68">
        <v>5.21</v>
      </c>
      <c r="G26" s="64">
        <f t="shared" si="0"/>
        <v>20.84</v>
      </c>
      <c r="K26" s="126"/>
      <c r="L26" s="126"/>
    </row>
    <row r="27" spans="1:13" ht="20.25" customHeight="1" x14ac:dyDescent="0.25">
      <c r="A27" s="34"/>
      <c r="B27" s="124" t="s">
        <v>17</v>
      </c>
      <c r="C27" s="36"/>
      <c r="D27" s="125"/>
      <c r="E27" s="123"/>
      <c r="F27" s="123"/>
      <c r="G27" s="39">
        <v>736.8</v>
      </c>
      <c r="K27" s="126"/>
      <c r="L27" s="126"/>
    </row>
    <row r="28" spans="1:13" ht="66.75" customHeight="1" x14ac:dyDescent="0.25">
      <c r="A28" s="139">
        <v>6</v>
      </c>
      <c r="B28" s="185" t="s">
        <v>62</v>
      </c>
      <c r="C28" s="40" t="s">
        <v>63</v>
      </c>
      <c r="D28" s="191"/>
      <c r="E28" s="189"/>
      <c r="F28" s="189"/>
      <c r="G28" s="217">
        <v>549.75</v>
      </c>
      <c r="K28" s="126"/>
      <c r="L28" s="126"/>
    </row>
    <row r="29" spans="1:13" ht="20.25" customHeight="1" x14ac:dyDescent="0.25">
      <c r="A29" s="140"/>
      <c r="B29" s="186"/>
      <c r="C29" s="40" t="s">
        <v>130</v>
      </c>
      <c r="D29" s="192"/>
      <c r="E29" s="190"/>
      <c r="F29" s="190"/>
      <c r="G29" s="218"/>
      <c r="K29" s="126"/>
      <c r="L29" s="126"/>
    </row>
    <row r="30" spans="1:13" x14ac:dyDescent="0.25">
      <c r="A30" s="26"/>
      <c r="B30" s="124" t="s">
        <v>27</v>
      </c>
      <c r="C30" s="31"/>
      <c r="D30" s="125"/>
      <c r="E30" s="123"/>
      <c r="F30" s="123"/>
      <c r="G30" s="73">
        <f>ROUND(G27-G28,2)</f>
        <v>187.05</v>
      </c>
      <c r="K30" s="126"/>
      <c r="L30" s="126"/>
    </row>
    <row r="31" spans="1:13" x14ac:dyDescent="0.25">
      <c r="A31" s="26"/>
      <c r="B31" s="124" t="s">
        <v>28</v>
      </c>
      <c r="C31" s="31"/>
      <c r="D31" s="122"/>
      <c r="E31" s="28"/>
      <c r="F31" s="28"/>
      <c r="G31" s="39">
        <f>ROUND(G30*0.21,2)</f>
        <v>39.28</v>
      </c>
      <c r="H31" s="94"/>
      <c r="J31" s="6"/>
      <c r="K31" s="6"/>
      <c r="L31" s="6"/>
      <c r="M31" s="6"/>
    </row>
    <row r="32" spans="1:13" ht="18.75" customHeight="1" x14ac:dyDescent="0.25">
      <c r="A32" s="26"/>
      <c r="B32" s="35" t="s">
        <v>29</v>
      </c>
      <c r="C32" s="31"/>
      <c r="D32" s="17"/>
      <c r="E32" s="28"/>
      <c r="F32" s="28"/>
      <c r="G32" s="39">
        <f>G30+G31</f>
        <v>226.33</v>
      </c>
      <c r="H32" s="94"/>
      <c r="J32" s="6"/>
      <c r="K32" s="6"/>
      <c r="L32" s="6"/>
      <c r="M32" s="6"/>
    </row>
    <row r="33" spans="2:15" x14ac:dyDescent="0.25">
      <c r="B33" s="45"/>
      <c r="C33" s="176"/>
      <c r="D33" s="176"/>
      <c r="E33" s="176"/>
      <c r="F33" s="176"/>
      <c r="G33" s="176"/>
      <c r="J33" s="6"/>
      <c r="K33" s="6"/>
      <c r="L33" s="6"/>
      <c r="M33" s="6"/>
    </row>
    <row r="34" spans="2:15" x14ac:dyDescent="0.25">
      <c r="J34" s="6"/>
      <c r="K34" s="6"/>
      <c r="L34" s="6"/>
      <c r="M34" s="6"/>
    </row>
    <row r="35" spans="2:15" ht="60" x14ac:dyDescent="0.25">
      <c r="B35" s="12" t="s">
        <v>20</v>
      </c>
      <c r="C35" s="157" t="s">
        <v>30</v>
      </c>
      <c r="D35" s="157"/>
      <c r="E35" s="157"/>
      <c r="F35" s="157"/>
      <c r="G35" s="157"/>
      <c r="I35" s="212"/>
      <c r="J35" s="214"/>
      <c r="K35" s="215"/>
      <c r="L35" s="129"/>
      <c r="M35" s="130"/>
      <c r="N35" s="131"/>
      <c r="O35" s="132"/>
    </row>
    <row r="36" spans="2:15" ht="39.75" customHeight="1" x14ac:dyDescent="0.25">
      <c r="B36" s="45" t="s">
        <v>89</v>
      </c>
      <c r="C36" s="176" t="s">
        <v>21</v>
      </c>
      <c r="D36" s="176"/>
      <c r="E36" s="176"/>
      <c r="F36" s="176"/>
      <c r="G36" s="176"/>
      <c r="I36" s="212"/>
      <c r="J36" s="214"/>
      <c r="K36" s="213"/>
      <c r="L36" s="129"/>
      <c r="M36" s="133"/>
      <c r="N36" s="131"/>
      <c r="O36" s="132"/>
    </row>
    <row r="37" spans="2:15" x14ac:dyDescent="0.25">
      <c r="C37" s="54" t="s">
        <v>45</v>
      </c>
      <c r="I37" s="212"/>
      <c r="J37" s="214"/>
      <c r="K37" s="213"/>
      <c r="L37" s="129"/>
      <c r="M37" s="133"/>
      <c r="N37" s="131"/>
      <c r="O37" s="132"/>
    </row>
    <row r="38" spans="2:15" x14ac:dyDescent="0.25">
      <c r="I38" s="212"/>
      <c r="J38" s="214"/>
      <c r="K38" s="213"/>
      <c r="L38" s="129"/>
      <c r="M38" s="130"/>
      <c r="N38" s="131"/>
      <c r="O38" s="132"/>
    </row>
    <row r="39" spans="2:15" x14ac:dyDescent="0.25">
      <c r="I39" s="212"/>
      <c r="J39" s="214"/>
      <c r="K39" s="213"/>
      <c r="L39" s="129"/>
      <c r="M39" s="130"/>
      <c r="N39" s="131"/>
      <c r="O39" s="132"/>
    </row>
    <row r="40" spans="2:15" x14ac:dyDescent="0.25">
      <c r="I40" s="212"/>
      <c r="J40" s="214"/>
      <c r="K40" s="213"/>
      <c r="L40" s="129"/>
      <c r="M40" s="130"/>
      <c r="N40" s="131"/>
      <c r="O40" s="132"/>
    </row>
    <row r="41" spans="2:15" x14ac:dyDescent="0.25">
      <c r="I41" s="213"/>
      <c r="J41" s="213"/>
      <c r="K41" s="213"/>
      <c r="L41" s="129"/>
      <c r="M41" s="134"/>
      <c r="N41" s="131"/>
      <c r="O41" s="132"/>
    </row>
    <row r="42" spans="2:15" x14ac:dyDescent="0.25">
      <c r="J42" s="6"/>
      <c r="K42" s="6"/>
      <c r="L42" s="6"/>
      <c r="M42" s="6"/>
    </row>
    <row r="43" spans="2:15" x14ac:dyDescent="0.25">
      <c r="J43" s="6"/>
      <c r="K43" s="6"/>
      <c r="L43" s="6"/>
      <c r="M43" s="6"/>
    </row>
    <row r="44" spans="2:15" x14ac:dyDescent="0.25">
      <c r="J44" s="6"/>
      <c r="K44" s="6"/>
      <c r="L44" s="6"/>
      <c r="M44" s="6"/>
    </row>
    <row r="45" spans="2:15" x14ac:dyDescent="0.25">
      <c r="J45" s="6"/>
      <c r="K45" s="6"/>
      <c r="L45" s="6"/>
      <c r="M45" s="6"/>
    </row>
    <row r="46" spans="2:15" x14ac:dyDescent="0.25">
      <c r="J46" s="6"/>
      <c r="K46" s="6"/>
      <c r="L46" s="6"/>
      <c r="M46" s="6"/>
    </row>
    <row r="47" spans="2:15" x14ac:dyDescent="0.25">
      <c r="J47" s="6"/>
      <c r="K47" s="6"/>
      <c r="L47" s="6"/>
      <c r="M47" s="6"/>
    </row>
    <row r="48" spans="2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</sheetData>
  <mergeCells count="32">
    <mergeCell ref="A10:A12"/>
    <mergeCell ref="C36:G36"/>
    <mergeCell ref="C33:G33"/>
    <mergeCell ref="C35:G35"/>
    <mergeCell ref="F28:F29"/>
    <mergeCell ref="G28:G29"/>
    <mergeCell ref="E28:E29"/>
    <mergeCell ref="A28:A29"/>
    <mergeCell ref="B28:B29"/>
    <mergeCell ref="D28:D29"/>
    <mergeCell ref="A1:D1"/>
    <mergeCell ref="A2:C2"/>
    <mergeCell ref="D2:H2"/>
    <mergeCell ref="B4:E4"/>
    <mergeCell ref="B6:C6"/>
    <mergeCell ref="D6:G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I35:I41"/>
    <mergeCell ref="J35:J41"/>
    <mergeCell ref="K35:K41"/>
    <mergeCell ref="A20:A26"/>
    <mergeCell ref="B20:B26"/>
    <mergeCell ref="C20:C26"/>
  </mergeCells>
  <phoneticPr fontId="15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7" workbookViewId="0">
      <selection activeCell="G15" sqref="G15:G2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181" t="s">
        <v>18</v>
      </c>
      <c r="B1" s="181"/>
      <c r="C1" s="181"/>
      <c r="D1" s="181"/>
      <c r="J1" s="6"/>
      <c r="K1" s="6"/>
      <c r="L1" s="6"/>
    </row>
    <row r="2" spans="1:12" ht="41.45" customHeight="1" x14ac:dyDescent="0.25">
      <c r="A2" s="165" t="s">
        <v>65</v>
      </c>
      <c r="B2" s="165"/>
      <c r="C2" s="165"/>
      <c r="D2" s="181" t="s">
        <v>36</v>
      </c>
      <c r="E2" s="181"/>
      <c r="F2" s="181"/>
      <c r="G2" s="181"/>
      <c r="H2" s="181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67" t="s">
        <v>117</v>
      </c>
      <c r="C4" s="168"/>
      <c r="D4" s="168"/>
      <c r="E4" s="168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82" t="s">
        <v>31</v>
      </c>
      <c r="C6" s="182"/>
      <c r="D6" s="175" t="s">
        <v>33</v>
      </c>
      <c r="E6" s="175"/>
      <c r="F6" s="175"/>
      <c r="G6" s="175"/>
      <c r="H6" s="1"/>
      <c r="J6" s="6"/>
      <c r="K6" s="6"/>
      <c r="L6" s="6"/>
    </row>
    <row r="7" spans="1:12" ht="12.75" customHeight="1" x14ac:dyDescent="0.25">
      <c r="B7" s="142" t="s">
        <v>118</v>
      </c>
      <c r="C7" s="142"/>
      <c r="D7" s="175" t="s">
        <v>34</v>
      </c>
      <c r="E7" s="175"/>
      <c r="F7" s="175"/>
      <c r="G7" s="175"/>
      <c r="H7" s="1"/>
      <c r="J7" s="6"/>
      <c r="K7" s="6"/>
      <c r="L7" s="6"/>
    </row>
    <row r="8" spans="1:12" ht="12.75" customHeight="1" x14ac:dyDescent="0.25">
      <c r="B8" s="180"/>
      <c r="C8" s="180"/>
      <c r="D8" s="175" t="s">
        <v>35</v>
      </c>
      <c r="E8" s="175"/>
      <c r="F8" s="175"/>
      <c r="G8" s="175"/>
      <c r="H8" s="1"/>
      <c r="J8" s="6"/>
      <c r="K8" s="6"/>
      <c r="L8" s="6"/>
    </row>
    <row r="9" spans="1:12" ht="20.25" customHeight="1" x14ac:dyDescent="0.25">
      <c r="C9" s="183"/>
      <c r="D9" s="183"/>
      <c r="E9" s="183"/>
      <c r="F9" s="183"/>
      <c r="G9" s="183"/>
      <c r="J9" s="6"/>
      <c r="K9" s="6"/>
      <c r="L9" s="6"/>
    </row>
    <row r="10" spans="1:12" x14ac:dyDescent="0.25">
      <c r="A10" s="146" t="s">
        <v>0</v>
      </c>
      <c r="B10" s="17"/>
      <c r="C10" s="146" t="s">
        <v>2</v>
      </c>
      <c r="D10" s="146" t="s">
        <v>3</v>
      </c>
      <c r="E10" s="146" t="s">
        <v>4</v>
      </c>
      <c r="F10" s="184"/>
      <c r="G10" s="184"/>
      <c r="J10" s="6"/>
      <c r="K10" s="6"/>
      <c r="L10" s="6"/>
    </row>
    <row r="11" spans="1:12" ht="15" customHeight="1" x14ac:dyDescent="0.25">
      <c r="A11" s="146"/>
      <c r="B11" s="17" t="s">
        <v>1</v>
      </c>
      <c r="C11" s="146"/>
      <c r="D11" s="146"/>
      <c r="E11" s="150" t="s">
        <v>114</v>
      </c>
      <c r="F11" s="151"/>
      <c r="G11" s="151"/>
      <c r="J11" s="6"/>
      <c r="K11" s="6"/>
      <c r="L11" s="6"/>
    </row>
    <row r="12" spans="1:12" ht="14.25" customHeight="1" x14ac:dyDescent="0.25">
      <c r="A12" s="146"/>
      <c r="B12" s="18"/>
      <c r="C12" s="146"/>
      <c r="D12" s="146"/>
      <c r="E12" s="150" t="s">
        <v>115</v>
      </c>
      <c r="F12" s="151"/>
      <c r="G12" s="15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30</v>
      </c>
      <c r="G15" s="29">
        <f>D15*E15*F15</f>
        <v>414.71999999999997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30</v>
      </c>
      <c r="G17" s="29">
        <f>D17*E17*F17</f>
        <v>265.32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v>0.53</v>
      </c>
      <c r="E18" s="33">
        <v>1.82</v>
      </c>
      <c r="F18" s="28">
        <v>30</v>
      </c>
      <c r="G18" s="29">
        <f>SUM(D18*E18*F18)</f>
        <v>28.938000000000002</v>
      </c>
      <c r="K18" s="2">
        <v>16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38.133333333333333</v>
      </c>
      <c r="E19" s="33">
        <v>0.15</v>
      </c>
      <c r="F19" s="28">
        <v>30</v>
      </c>
      <c r="G19" s="29">
        <v>171.59</v>
      </c>
      <c r="L19" s="2">
        <v>1144</v>
      </c>
    </row>
    <row r="20" spans="1:12" ht="29.2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0" t="s">
        <v>12</v>
      </c>
      <c r="F20" s="20" t="s">
        <v>12</v>
      </c>
      <c r="G20" s="17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0.33333333333333331</v>
      </c>
      <c r="E21" s="33">
        <v>0.72</v>
      </c>
      <c r="F21" s="28">
        <v>30</v>
      </c>
      <c r="G21" s="29">
        <v>7.13</v>
      </c>
      <c r="L21" s="2">
        <v>10</v>
      </c>
    </row>
    <row r="22" spans="1:12" ht="51" hidden="1" x14ac:dyDescent="0.25">
      <c r="A22" s="143">
        <v>9</v>
      </c>
      <c r="B22" s="147" t="s">
        <v>92</v>
      </c>
      <c r="C22" s="153" t="s">
        <v>74</v>
      </c>
      <c r="D22" s="83" t="s">
        <v>75</v>
      </c>
      <c r="E22" s="99">
        <v>1</v>
      </c>
      <c r="F22" s="68">
        <v>34.75</v>
      </c>
      <c r="G22" s="64">
        <f>SUM(E22*F22)</f>
        <v>34.75</v>
      </c>
      <c r="H22" s="54"/>
      <c r="K22" s="43"/>
      <c r="L22" s="43"/>
    </row>
    <row r="23" spans="1:12" ht="25.5" hidden="1" x14ac:dyDescent="0.25">
      <c r="A23" s="144"/>
      <c r="B23" s="148"/>
      <c r="C23" s="154"/>
      <c r="D23" s="83" t="s">
        <v>78</v>
      </c>
      <c r="E23" s="109">
        <v>1</v>
      </c>
      <c r="F23" s="68">
        <v>8.69</v>
      </c>
      <c r="G23" s="64">
        <f t="shared" ref="G23:G30" si="0">SUM(E23*F23)</f>
        <v>8.69</v>
      </c>
      <c r="H23" s="54"/>
      <c r="K23" s="43"/>
      <c r="L23" s="43"/>
    </row>
    <row r="24" spans="1:12" ht="25.5" hidden="1" x14ac:dyDescent="0.25">
      <c r="A24" s="144"/>
      <c r="B24" s="148"/>
      <c r="C24" s="154"/>
      <c r="D24" s="83" t="s">
        <v>95</v>
      </c>
      <c r="E24" s="99" t="s">
        <v>97</v>
      </c>
      <c r="F24" s="68">
        <v>110.06</v>
      </c>
      <c r="G24" s="64">
        <v>110.06</v>
      </c>
      <c r="H24" s="54"/>
      <c r="K24" s="43"/>
      <c r="L24" s="43"/>
    </row>
    <row r="25" spans="1:12" ht="25.5" hidden="1" x14ac:dyDescent="0.25">
      <c r="A25" s="144"/>
      <c r="B25" s="148"/>
      <c r="C25" s="154"/>
      <c r="D25" s="83" t="s">
        <v>84</v>
      </c>
      <c r="E25" s="103">
        <v>2</v>
      </c>
      <c r="F25" s="68">
        <v>5.79</v>
      </c>
      <c r="G25" s="64">
        <f t="shared" si="0"/>
        <v>11.58</v>
      </c>
      <c r="H25" s="54"/>
      <c r="K25" s="43"/>
      <c r="L25" s="43"/>
    </row>
    <row r="26" spans="1:12" ht="38.25" hidden="1" x14ac:dyDescent="0.25">
      <c r="A26" s="144"/>
      <c r="B26" s="148"/>
      <c r="C26" s="154"/>
      <c r="D26" s="83" t="s">
        <v>94</v>
      </c>
      <c r="E26" s="103">
        <v>2</v>
      </c>
      <c r="F26" s="68">
        <v>5.21</v>
      </c>
      <c r="G26" s="64">
        <f t="shared" si="0"/>
        <v>10.42</v>
      </c>
      <c r="H26" s="54"/>
      <c r="K26" s="43"/>
      <c r="L26" s="43"/>
    </row>
    <row r="27" spans="1:12" ht="38.25" hidden="1" x14ac:dyDescent="0.25">
      <c r="A27" s="144"/>
      <c r="B27" s="148"/>
      <c r="C27" s="154"/>
      <c r="D27" s="83" t="s">
        <v>98</v>
      </c>
      <c r="E27" s="103">
        <v>1</v>
      </c>
      <c r="F27" s="68">
        <v>13.03</v>
      </c>
      <c r="G27" s="64">
        <f t="shared" si="0"/>
        <v>13.03</v>
      </c>
      <c r="H27" s="54"/>
      <c r="K27" s="43"/>
      <c r="L27" s="43"/>
    </row>
    <row r="28" spans="1:12" ht="25.5" hidden="1" x14ac:dyDescent="0.25">
      <c r="A28" s="144"/>
      <c r="B28" s="148"/>
      <c r="C28" s="154"/>
      <c r="D28" s="83" t="s">
        <v>77</v>
      </c>
      <c r="E28" s="103">
        <v>1</v>
      </c>
      <c r="F28" s="68">
        <v>69.510000000000005</v>
      </c>
      <c r="G28" s="64">
        <f t="shared" si="0"/>
        <v>69.510000000000005</v>
      </c>
      <c r="H28" s="54"/>
      <c r="K28" s="43"/>
      <c r="L28" s="43"/>
    </row>
    <row r="29" spans="1:12" ht="25.5" hidden="1" x14ac:dyDescent="0.25">
      <c r="A29" s="145"/>
      <c r="B29" s="145"/>
      <c r="C29" s="145"/>
      <c r="D29" s="83" t="s">
        <v>87</v>
      </c>
      <c r="E29" s="99">
        <v>2</v>
      </c>
      <c r="F29" s="68">
        <v>23.17</v>
      </c>
      <c r="G29" s="64">
        <f t="shared" si="0"/>
        <v>46.34</v>
      </c>
      <c r="H29" s="54"/>
      <c r="K29" s="43"/>
      <c r="L29" s="43"/>
    </row>
    <row r="30" spans="1:12" ht="25.5" hidden="1" x14ac:dyDescent="0.25">
      <c r="A30" s="110"/>
      <c r="B30" s="113" t="s">
        <v>99</v>
      </c>
      <c r="C30" s="112" t="s">
        <v>74</v>
      </c>
      <c r="D30" s="83" t="s">
        <v>87</v>
      </c>
      <c r="E30" s="99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x14ac:dyDescent="0.25">
      <c r="A31" s="110"/>
      <c r="B31" s="113"/>
      <c r="C31" s="110"/>
      <c r="D31" s="104"/>
      <c r="E31" s="99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887.7</v>
      </c>
    </row>
    <row r="33" spans="1:13" ht="66.75" customHeight="1" x14ac:dyDescent="0.25">
      <c r="A33" s="141">
        <v>9</v>
      </c>
      <c r="B33" s="173" t="s">
        <v>62</v>
      </c>
      <c r="C33" s="40" t="s">
        <v>63</v>
      </c>
      <c r="D33" s="174"/>
      <c r="E33" s="171"/>
      <c r="F33" s="171"/>
      <c r="G33" s="179">
        <v>227</v>
      </c>
    </row>
    <row r="34" spans="1:13" ht="20.25" customHeight="1" x14ac:dyDescent="0.25">
      <c r="A34" s="141"/>
      <c r="B34" s="173"/>
      <c r="C34" s="98" t="s">
        <v>130</v>
      </c>
      <c r="D34" s="174"/>
      <c r="E34" s="171"/>
      <c r="F34" s="171"/>
      <c r="G34" s="179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660.7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138.74699999999996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799.447</v>
      </c>
      <c r="H37" s="79"/>
    </row>
    <row r="38" spans="1:13" ht="0.75" customHeight="1" x14ac:dyDescent="0.25">
      <c r="A38" s="141">
        <v>6</v>
      </c>
      <c r="B38" s="172" t="s">
        <v>57</v>
      </c>
      <c r="C38" s="91"/>
      <c r="D38" s="174"/>
      <c r="E38" s="171"/>
      <c r="F38" s="171"/>
      <c r="G38" s="177">
        <v>1300</v>
      </c>
    </row>
    <row r="39" spans="1:13" ht="27.75" hidden="1" customHeight="1" x14ac:dyDescent="0.25">
      <c r="A39" s="141"/>
      <c r="B39" s="173"/>
      <c r="C39" s="90"/>
      <c r="D39" s="174"/>
      <c r="E39" s="171"/>
      <c r="F39" s="171"/>
      <c r="G39" s="178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157" t="s">
        <v>30</v>
      </c>
      <c r="D45" s="157"/>
      <c r="E45" s="157"/>
      <c r="F45" s="157"/>
      <c r="G45" s="157"/>
      <c r="J45" s="6"/>
      <c r="K45" s="6"/>
      <c r="L45" s="6"/>
      <c r="M45" s="6"/>
    </row>
    <row r="46" spans="1:13" x14ac:dyDescent="0.25">
      <c r="B46" s="45" t="s">
        <v>89</v>
      </c>
      <c r="C46" s="176" t="s">
        <v>21</v>
      </c>
      <c r="D46" s="176"/>
      <c r="E46" s="176"/>
      <c r="F46" s="176"/>
      <c r="G46" s="176"/>
      <c r="J46" s="6"/>
      <c r="K46" s="6"/>
      <c r="L46" s="6"/>
      <c r="M46" s="6"/>
    </row>
    <row r="47" spans="1:13" x14ac:dyDescent="0.25">
      <c r="C47" s="54" t="s">
        <v>45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  <mergeCell ref="B7:C7"/>
    <mergeCell ref="D7:G7"/>
    <mergeCell ref="A1:D1"/>
    <mergeCell ref="A2:C2"/>
    <mergeCell ref="D2:H2"/>
    <mergeCell ref="B4:E4"/>
    <mergeCell ref="B6:C6"/>
    <mergeCell ref="D6:G6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A33:A34"/>
    <mergeCell ref="E33:E34"/>
    <mergeCell ref="A38:A39"/>
    <mergeCell ref="B38:B39"/>
    <mergeCell ref="D38:D39"/>
    <mergeCell ref="E38:E39"/>
    <mergeCell ref="D33:D34"/>
  </mergeCells>
  <phoneticPr fontId="15" type="noConversion"/>
  <pageMargins left="0.19" right="0.24" top="0.3" bottom="0.23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10" workbookViewId="0">
      <selection activeCell="K10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181" t="s">
        <v>18</v>
      </c>
      <c r="B1" s="181"/>
      <c r="C1" s="181"/>
      <c r="D1" s="181"/>
      <c r="J1" s="6"/>
      <c r="K1" s="6"/>
      <c r="L1" s="6"/>
    </row>
    <row r="2" spans="1:12" ht="54" customHeight="1" x14ac:dyDescent="0.25">
      <c r="A2" s="165" t="s">
        <v>66</v>
      </c>
      <c r="B2" s="165"/>
      <c r="C2" s="165"/>
      <c r="D2" s="181" t="s">
        <v>37</v>
      </c>
      <c r="E2" s="181"/>
      <c r="F2" s="181"/>
      <c r="G2" s="181"/>
      <c r="H2" s="181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67" t="s">
        <v>119</v>
      </c>
      <c r="C4" s="168"/>
      <c r="D4" s="168"/>
      <c r="E4" s="168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82" t="s">
        <v>31</v>
      </c>
      <c r="C6" s="182"/>
      <c r="D6" s="175" t="s">
        <v>33</v>
      </c>
      <c r="E6" s="175"/>
      <c r="F6" s="175"/>
      <c r="G6" s="175"/>
      <c r="H6" s="1"/>
      <c r="J6" s="6"/>
      <c r="K6" s="6"/>
      <c r="L6" s="6"/>
    </row>
    <row r="7" spans="1:12" ht="12.75" customHeight="1" x14ac:dyDescent="0.25">
      <c r="B7" s="142" t="s">
        <v>120</v>
      </c>
      <c r="C7" s="142"/>
      <c r="D7" s="175" t="s">
        <v>34</v>
      </c>
      <c r="E7" s="175"/>
      <c r="F7" s="175"/>
      <c r="G7" s="175"/>
      <c r="H7" s="1"/>
      <c r="J7" s="6"/>
      <c r="K7" s="6"/>
      <c r="L7" s="6"/>
    </row>
    <row r="8" spans="1:12" ht="12.75" customHeight="1" x14ac:dyDescent="0.25">
      <c r="B8" s="180"/>
      <c r="C8" s="180"/>
      <c r="D8" s="175" t="s">
        <v>35</v>
      </c>
      <c r="E8" s="175"/>
      <c r="F8" s="175"/>
      <c r="G8" s="175"/>
      <c r="H8" s="1"/>
      <c r="J8" s="6"/>
      <c r="K8" s="6"/>
      <c r="L8" s="6"/>
    </row>
    <row r="9" spans="1:12" ht="20.25" customHeight="1" x14ac:dyDescent="0.25">
      <c r="C9" s="183"/>
      <c r="D9" s="183"/>
      <c r="E9" s="183"/>
      <c r="F9" s="183"/>
      <c r="G9" s="183"/>
      <c r="J9" s="6"/>
      <c r="K9" s="6"/>
      <c r="L9" s="6"/>
    </row>
    <row r="10" spans="1:12" x14ac:dyDescent="0.25">
      <c r="A10" s="146" t="s">
        <v>0</v>
      </c>
      <c r="B10" s="17"/>
      <c r="C10" s="146" t="s">
        <v>2</v>
      </c>
      <c r="D10" s="146" t="s">
        <v>3</v>
      </c>
      <c r="E10" s="146" t="s">
        <v>4</v>
      </c>
      <c r="F10" s="184"/>
      <c r="G10" s="184"/>
      <c r="J10" s="6"/>
      <c r="K10" s="6"/>
      <c r="L10" s="6"/>
    </row>
    <row r="11" spans="1:12" ht="15" customHeight="1" x14ac:dyDescent="0.25">
      <c r="A11" s="146"/>
      <c r="B11" s="17" t="s">
        <v>1</v>
      </c>
      <c r="C11" s="146"/>
      <c r="D11" s="146"/>
      <c r="E11" s="150" t="s">
        <v>114</v>
      </c>
      <c r="F11" s="151"/>
      <c r="G11" s="151"/>
      <c r="J11" s="6"/>
      <c r="K11" s="6"/>
      <c r="L11" s="6"/>
    </row>
    <row r="12" spans="1:12" ht="14.25" customHeight="1" x14ac:dyDescent="0.25">
      <c r="A12" s="146"/>
      <c r="B12" s="18"/>
      <c r="C12" s="146"/>
      <c r="D12" s="146"/>
      <c r="E12" s="150" t="s">
        <v>115</v>
      </c>
      <c r="F12" s="151"/>
      <c r="G12" s="15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30</v>
      </c>
      <c r="G15" s="29">
        <f>D15*E15*F15</f>
        <v>759.3119999999999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30</v>
      </c>
      <c r="G17" s="29">
        <f>D17*E17*F17</f>
        <v>1040.175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1.8666666666666667</v>
      </c>
      <c r="E18" s="33">
        <v>1.82</v>
      </c>
      <c r="F18" s="28">
        <v>30</v>
      </c>
      <c r="G18" s="29">
        <v>102.1</v>
      </c>
      <c r="K18" s="2">
        <v>56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28.866666666666667</v>
      </c>
      <c r="E19" s="33">
        <v>0.15</v>
      </c>
      <c r="F19" s="28">
        <v>30</v>
      </c>
      <c r="G19" s="29">
        <v>129.91999999999999</v>
      </c>
      <c r="L19" s="2">
        <v>866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0.16666666666666666</v>
      </c>
      <c r="E20" s="33">
        <v>0.72</v>
      </c>
      <c r="F20" s="28">
        <v>30</v>
      </c>
      <c r="G20" s="29">
        <v>3.67</v>
      </c>
      <c r="L20" s="2">
        <v>5</v>
      </c>
    </row>
    <row r="21" spans="1:12" ht="25.5" x14ac:dyDescent="0.25">
      <c r="A21" s="143">
        <v>8</v>
      </c>
      <c r="B21" s="147" t="s">
        <v>134</v>
      </c>
      <c r="C21" s="153" t="s">
        <v>74</v>
      </c>
      <c r="D21" s="83" t="s">
        <v>83</v>
      </c>
      <c r="E21" s="103">
        <v>1</v>
      </c>
      <c r="F21" s="68">
        <v>28.96</v>
      </c>
      <c r="G21" s="64">
        <f>SUM(E21*F21)</f>
        <v>28.96</v>
      </c>
      <c r="H21" s="54"/>
      <c r="K21" s="43"/>
      <c r="L21" s="43"/>
    </row>
    <row r="22" spans="1:12" ht="25.5" x14ac:dyDescent="0.25">
      <c r="A22" s="144"/>
      <c r="B22" s="148"/>
      <c r="C22" s="154"/>
      <c r="D22" s="83" t="s">
        <v>101</v>
      </c>
      <c r="E22" s="127" t="s">
        <v>135</v>
      </c>
      <c r="F22" s="68">
        <v>40.549999999999997</v>
      </c>
      <c r="G22" s="64">
        <v>40.549999999999997</v>
      </c>
      <c r="H22" s="54"/>
      <c r="K22" s="43"/>
      <c r="L22" s="43"/>
    </row>
    <row r="23" spans="1:12" ht="25.5" x14ac:dyDescent="0.25">
      <c r="A23" s="144"/>
      <c r="B23" s="148"/>
      <c r="C23" s="154"/>
      <c r="D23" s="83" t="s">
        <v>136</v>
      </c>
      <c r="E23" s="128" t="s">
        <v>137</v>
      </c>
      <c r="F23" s="68">
        <v>26.07</v>
      </c>
      <c r="G23" s="64">
        <v>104.26</v>
      </c>
      <c r="H23" s="54"/>
      <c r="K23" s="43"/>
      <c r="L23" s="43"/>
    </row>
    <row r="24" spans="1:12" ht="25.5" x14ac:dyDescent="0.25">
      <c r="A24" s="144"/>
      <c r="B24" s="148"/>
      <c r="C24" s="154"/>
      <c r="D24" s="83" t="s">
        <v>138</v>
      </c>
      <c r="E24" s="103">
        <v>1</v>
      </c>
      <c r="F24" s="68">
        <v>23.17</v>
      </c>
      <c r="G24" s="64">
        <f t="shared" ref="G24:G27" si="0">SUM(E24*F24)</f>
        <v>23.17</v>
      </c>
      <c r="H24" s="54"/>
      <c r="K24" s="43"/>
      <c r="L24" s="43"/>
    </row>
    <row r="25" spans="1:12" ht="25.5" x14ac:dyDescent="0.25">
      <c r="A25" s="144"/>
      <c r="B25" s="148"/>
      <c r="C25" s="154"/>
      <c r="D25" s="83" t="s">
        <v>84</v>
      </c>
      <c r="E25" s="103">
        <v>1</v>
      </c>
      <c r="F25" s="68">
        <v>5.79</v>
      </c>
      <c r="G25" s="64">
        <f t="shared" si="0"/>
        <v>5.79</v>
      </c>
      <c r="H25" s="54"/>
      <c r="K25" s="43"/>
      <c r="L25" s="43"/>
    </row>
    <row r="26" spans="1:12" hidden="1" x14ac:dyDescent="0.25">
      <c r="A26" s="144"/>
      <c r="B26" s="148"/>
      <c r="C26" s="154"/>
      <c r="D26" s="83"/>
      <c r="E26" s="103">
        <v>1</v>
      </c>
      <c r="F26" s="68">
        <v>28.96</v>
      </c>
      <c r="G26" s="64">
        <f t="shared" si="0"/>
        <v>28.96</v>
      </c>
      <c r="H26" s="54"/>
      <c r="K26" s="43"/>
      <c r="L26" s="43"/>
    </row>
    <row r="27" spans="1:12" hidden="1" x14ac:dyDescent="0.25">
      <c r="A27" s="145"/>
      <c r="B27" s="145"/>
      <c r="C27" s="145"/>
      <c r="D27" s="83"/>
      <c r="E27" s="99">
        <v>4</v>
      </c>
      <c r="F27" s="68">
        <v>5.21</v>
      </c>
      <c r="G27" s="64">
        <f t="shared" si="0"/>
        <v>20.84</v>
      </c>
      <c r="H27" s="54"/>
      <c r="K27" s="43"/>
      <c r="L27" s="43"/>
    </row>
    <row r="28" spans="1:12" x14ac:dyDescent="0.25">
      <c r="A28" s="34"/>
      <c r="B28" s="35" t="s">
        <v>17</v>
      </c>
      <c r="C28" s="36"/>
      <c r="D28" s="37"/>
      <c r="E28" s="38"/>
      <c r="F28" s="38"/>
      <c r="G28" s="39">
        <v>2237.91</v>
      </c>
    </row>
    <row r="29" spans="1:12" ht="66.75" customHeight="1" x14ac:dyDescent="0.25">
      <c r="A29" s="25">
        <v>8</v>
      </c>
      <c r="B29" s="185" t="s">
        <v>62</v>
      </c>
      <c r="C29" s="40" t="s">
        <v>63</v>
      </c>
      <c r="D29" s="37"/>
      <c r="E29" s="38"/>
      <c r="F29" s="38"/>
      <c r="G29" s="105">
        <v>805.6</v>
      </c>
    </row>
    <row r="30" spans="1:12" ht="20.25" customHeight="1" x14ac:dyDescent="0.25">
      <c r="A30" s="25"/>
      <c r="B30" s="186"/>
      <c r="C30" s="40" t="s">
        <v>121</v>
      </c>
      <c r="D30" s="37"/>
      <c r="E30" s="38"/>
      <c r="F30" s="38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1432.31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300.78509999999983</v>
      </c>
    </row>
    <row r="33" spans="1:13" ht="14.25" customHeight="1" x14ac:dyDescent="0.25">
      <c r="A33" s="26"/>
      <c r="B33" s="35" t="s">
        <v>29</v>
      </c>
      <c r="C33" s="31"/>
      <c r="D33" s="17"/>
      <c r="E33" s="28"/>
      <c r="F33" s="28"/>
      <c r="G33" s="39">
        <f>G31*1.21</f>
        <v>1733.0950999999998</v>
      </c>
    </row>
    <row r="36" spans="1:13" ht="84.75" customHeight="1" x14ac:dyDescent="0.25">
      <c r="B36" s="12" t="s">
        <v>20</v>
      </c>
      <c r="C36" s="157" t="s">
        <v>30</v>
      </c>
      <c r="D36" s="157"/>
      <c r="E36" s="157"/>
      <c r="F36" s="157"/>
      <c r="G36" s="157"/>
      <c r="J36" s="6"/>
      <c r="K36" s="6"/>
      <c r="L36" s="6"/>
      <c r="M36" s="6"/>
    </row>
    <row r="37" spans="1:13" x14ac:dyDescent="0.25">
      <c r="B37" s="45" t="s">
        <v>89</v>
      </c>
      <c r="C37" s="176" t="s">
        <v>21</v>
      </c>
      <c r="D37" s="176"/>
      <c r="E37" s="176"/>
      <c r="F37" s="176"/>
      <c r="G37" s="176"/>
      <c r="J37" s="6"/>
      <c r="K37" s="6"/>
      <c r="L37" s="6"/>
      <c r="M37" s="6"/>
    </row>
    <row r="38" spans="1:13" x14ac:dyDescent="0.25">
      <c r="C38" s="54" t="s">
        <v>45</v>
      </c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3">
    <mergeCell ref="B29:B30"/>
    <mergeCell ref="A10:A12"/>
    <mergeCell ref="C10:C12"/>
    <mergeCell ref="A21:A27"/>
    <mergeCell ref="B21:B27"/>
    <mergeCell ref="C21:C27"/>
    <mergeCell ref="C9:G9"/>
    <mergeCell ref="C37:G37"/>
    <mergeCell ref="C36:G36"/>
    <mergeCell ref="E10:G10"/>
    <mergeCell ref="D10:D12"/>
    <mergeCell ref="E11:G11"/>
    <mergeCell ref="E12:G12"/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</mergeCells>
  <phoneticPr fontId="15" type="noConversion"/>
  <pageMargins left="0.22" right="0.18" top="0.26" bottom="0.17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13" workbookViewId="0">
      <selection activeCell="K13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181" t="s">
        <v>18</v>
      </c>
      <c r="B1" s="181"/>
      <c r="C1" s="181"/>
      <c r="D1" s="181"/>
      <c r="J1" s="6"/>
      <c r="K1" s="6"/>
      <c r="L1" s="6"/>
    </row>
    <row r="2" spans="1:12" ht="54.6" customHeight="1" x14ac:dyDescent="0.25">
      <c r="A2" s="165" t="s">
        <v>67</v>
      </c>
      <c r="B2" s="165"/>
      <c r="C2" s="165"/>
      <c r="D2" s="181" t="s">
        <v>38</v>
      </c>
      <c r="E2" s="181"/>
      <c r="F2" s="181"/>
      <c r="G2" s="181"/>
      <c r="H2" s="181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7" t="s">
        <v>122</v>
      </c>
      <c r="C4" s="188"/>
      <c r="D4" s="188"/>
      <c r="E4" s="188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82" t="s">
        <v>31</v>
      </c>
      <c r="C6" s="182"/>
      <c r="D6" s="175" t="s">
        <v>33</v>
      </c>
      <c r="E6" s="175"/>
      <c r="F6" s="175"/>
      <c r="G6" s="175"/>
      <c r="H6" s="1"/>
      <c r="J6" s="6"/>
      <c r="K6" s="6"/>
      <c r="L6" s="6"/>
    </row>
    <row r="7" spans="1:12" ht="12.75" customHeight="1" x14ac:dyDescent="0.25">
      <c r="B7" s="142" t="s">
        <v>120</v>
      </c>
      <c r="C7" s="142"/>
      <c r="D7" s="175" t="s">
        <v>34</v>
      </c>
      <c r="E7" s="175"/>
      <c r="F7" s="175"/>
      <c r="G7" s="175"/>
      <c r="H7" s="1"/>
      <c r="J7" s="6"/>
      <c r="K7" s="6"/>
      <c r="L7" s="6"/>
    </row>
    <row r="8" spans="1:12" ht="12.75" customHeight="1" x14ac:dyDescent="0.25">
      <c r="B8" s="180"/>
      <c r="C8" s="180"/>
      <c r="D8" s="175" t="s">
        <v>35</v>
      </c>
      <c r="E8" s="175"/>
      <c r="F8" s="175"/>
      <c r="G8" s="175"/>
      <c r="H8" s="1"/>
      <c r="J8" s="6"/>
      <c r="K8" s="6"/>
      <c r="L8" s="6"/>
    </row>
    <row r="9" spans="1:12" ht="20.25" customHeight="1" x14ac:dyDescent="0.25">
      <c r="C9" s="183"/>
      <c r="D9" s="183"/>
      <c r="E9" s="183"/>
      <c r="F9" s="183"/>
      <c r="G9" s="183"/>
      <c r="J9" s="6"/>
      <c r="K9" s="6"/>
      <c r="L9" s="6"/>
    </row>
    <row r="10" spans="1:12" x14ac:dyDescent="0.25">
      <c r="A10" s="146" t="s">
        <v>0</v>
      </c>
      <c r="B10" s="17"/>
      <c r="C10" s="146" t="s">
        <v>2</v>
      </c>
      <c r="D10" s="146" t="s">
        <v>3</v>
      </c>
      <c r="E10" s="146" t="s">
        <v>4</v>
      </c>
      <c r="F10" s="184"/>
      <c r="G10" s="184"/>
      <c r="J10" s="6"/>
      <c r="K10" s="6"/>
      <c r="L10" s="6"/>
    </row>
    <row r="11" spans="1:12" ht="15" customHeight="1" x14ac:dyDescent="0.25">
      <c r="A11" s="146"/>
      <c r="B11" s="17" t="s">
        <v>1</v>
      </c>
      <c r="C11" s="146"/>
      <c r="D11" s="146"/>
      <c r="E11" s="150" t="s">
        <v>114</v>
      </c>
      <c r="F11" s="151"/>
      <c r="G11" s="151"/>
      <c r="J11" s="6"/>
      <c r="K11" s="6"/>
      <c r="L11" s="6"/>
    </row>
    <row r="12" spans="1:12" ht="14.25" customHeight="1" x14ac:dyDescent="0.25">
      <c r="A12" s="146"/>
      <c r="B12" s="18"/>
      <c r="C12" s="146"/>
      <c r="D12" s="146"/>
      <c r="E12" s="150" t="s">
        <v>115</v>
      </c>
      <c r="F12" s="151"/>
      <c r="G12" s="15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30</v>
      </c>
      <c r="G15" s="29">
        <f>D15*E15*F15</f>
        <v>1374.192</v>
      </c>
    </row>
    <row r="16" spans="1:12" ht="25.5" x14ac:dyDescent="0.25">
      <c r="A16" s="25">
        <v>3</v>
      </c>
      <c r="B16" s="35" t="s">
        <v>42</v>
      </c>
      <c r="C16" s="17" t="s">
        <v>8</v>
      </c>
      <c r="D16" s="27">
        <v>20</v>
      </c>
      <c r="E16" s="28">
        <v>0.65</v>
      </c>
      <c r="F16" s="28">
        <v>30</v>
      </c>
      <c r="G16" s="29">
        <f>D16*E16*F16</f>
        <v>390</v>
      </c>
    </row>
    <row r="17" spans="1:12" ht="30" customHeight="1" x14ac:dyDescent="0.25">
      <c r="A17" s="25">
        <v>4</v>
      </c>
      <c r="B17" s="35" t="s">
        <v>10</v>
      </c>
      <c r="C17" s="31" t="s">
        <v>48</v>
      </c>
      <c r="D17" s="32">
        <f>K17/F17</f>
        <v>0</v>
      </c>
      <c r="E17" s="33">
        <v>1.82</v>
      </c>
      <c r="F17" s="28">
        <v>30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56</v>
      </c>
      <c r="C18" s="31" t="s">
        <v>131</v>
      </c>
      <c r="D18" s="80">
        <v>74.569999999999993</v>
      </c>
      <c r="E18" s="78">
        <v>0.15</v>
      </c>
      <c r="F18" s="28">
        <v>30</v>
      </c>
      <c r="G18" s="78">
        <v>335.57</v>
      </c>
      <c r="L18" s="85">
        <v>2237</v>
      </c>
    </row>
    <row r="19" spans="1:12" ht="29.25" customHeight="1" x14ac:dyDescent="0.25">
      <c r="A19" s="25">
        <v>4</v>
      </c>
      <c r="B19" s="35" t="s">
        <v>50</v>
      </c>
      <c r="C19" s="31" t="s">
        <v>51</v>
      </c>
      <c r="D19" s="17" t="s">
        <v>12</v>
      </c>
      <c r="E19" s="28" t="s">
        <v>12</v>
      </c>
      <c r="F19" s="28" t="s">
        <v>12</v>
      </c>
      <c r="G19" s="26"/>
    </row>
    <row r="20" spans="1:12" ht="29.25" customHeight="1" x14ac:dyDescent="0.25">
      <c r="A20" s="25">
        <v>5</v>
      </c>
      <c r="B20" s="35" t="s">
        <v>52</v>
      </c>
      <c r="C20" s="31" t="s">
        <v>53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49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30</v>
      </c>
      <c r="G22" s="29">
        <f>F22*E22*D22</f>
        <v>0</v>
      </c>
      <c r="L22" s="2">
        <v>0</v>
      </c>
    </row>
    <row r="23" spans="1:12" ht="25.5" x14ac:dyDescent="0.25">
      <c r="A23" s="143">
        <v>9</v>
      </c>
      <c r="B23" s="147" t="s">
        <v>134</v>
      </c>
      <c r="C23" s="153" t="s">
        <v>74</v>
      </c>
      <c r="D23" s="83" t="s">
        <v>87</v>
      </c>
      <c r="E23" s="103">
        <v>1</v>
      </c>
      <c r="F23" s="68">
        <v>23.17</v>
      </c>
      <c r="G23" s="64">
        <f>SUM(E23*F23)</f>
        <v>23.17</v>
      </c>
      <c r="H23" s="54"/>
      <c r="K23" s="43"/>
      <c r="L23" s="43"/>
    </row>
    <row r="24" spans="1:12" ht="38.25" x14ac:dyDescent="0.25">
      <c r="A24" s="144"/>
      <c r="B24" s="148"/>
      <c r="C24" s="154"/>
      <c r="D24" s="83" t="s">
        <v>139</v>
      </c>
      <c r="E24" s="103">
        <v>1</v>
      </c>
      <c r="F24" s="68">
        <v>86.89</v>
      </c>
      <c r="G24" s="64">
        <f t="shared" ref="G24" si="0">SUM(E24*F24)</f>
        <v>86.89</v>
      </c>
      <c r="H24" s="54"/>
      <c r="K24" s="43"/>
      <c r="L24" s="43"/>
    </row>
    <row r="25" spans="1:12" ht="25.5" x14ac:dyDescent="0.25">
      <c r="A25" s="144"/>
      <c r="B25" s="148"/>
      <c r="C25" s="154"/>
      <c r="D25" s="83" t="s">
        <v>78</v>
      </c>
      <c r="E25" s="99">
        <v>2</v>
      </c>
      <c r="F25" s="68">
        <v>8.69</v>
      </c>
      <c r="G25" s="64">
        <v>17.38</v>
      </c>
      <c r="H25" s="54"/>
      <c r="K25" s="43"/>
      <c r="L25" s="43"/>
    </row>
    <row r="26" spans="1:12" ht="25.5" x14ac:dyDescent="0.25">
      <c r="A26" s="144"/>
      <c r="B26" s="148"/>
      <c r="C26" s="154"/>
      <c r="D26" s="83" t="s">
        <v>83</v>
      </c>
      <c r="E26" s="99">
        <v>1</v>
      </c>
      <c r="F26" s="68">
        <v>28.96</v>
      </c>
      <c r="G26" s="64">
        <v>28.96</v>
      </c>
      <c r="H26" s="54"/>
      <c r="K26" s="43"/>
      <c r="L26" s="43"/>
    </row>
    <row r="27" spans="1:12" hidden="1" x14ac:dyDescent="0.25">
      <c r="A27" s="144"/>
      <c r="B27" s="148"/>
      <c r="C27" s="154"/>
      <c r="D27" s="104"/>
      <c r="E27" s="103"/>
      <c r="F27" s="68"/>
      <c r="G27" s="64"/>
      <c r="H27" s="54"/>
      <c r="K27" s="43"/>
      <c r="L27" s="43"/>
    </row>
    <row r="28" spans="1:12" ht="20.25" customHeight="1" x14ac:dyDescent="0.25">
      <c r="A28" s="34"/>
      <c r="B28" s="35" t="s">
        <v>17</v>
      </c>
      <c r="C28" s="36"/>
      <c r="D28" s="37"/>
      <c r="E28" s="38"/>
      <c r="F28" s="38"/>
      <c r="G28" s="39">
        <v>2256.16</v>
      </c>
    </row>
    <row r="29" spans="1:12" ht="66.75" customHeight="1" x14ac:dyDescent="0.25">
      <c r="A29" s="193">
        <v>8</v>
      </c>
      <c r="B29" s="185" t="s">
        <v>62</v>
      </c>
      <c r="C29" s="40" t="s">
        <v>63</v>
      </c>
      <c r="D29" s="191"/>
      <c r="E29" s="189"/>
      <c r="F29" s="189"/>
      <c r="G29" s="97">
        <v>87.25</v>
      </c>
    </row>
    <row r="30" spans="1:12" ht="20.25" customHeight="1" x14ac:dyDescent="0.25">
      <c r="A30" s="194"/>
      <c r="B30" s="186"/>
      <c r="C30" s="40" t="s">
        <v>123</v>
      </c>
      <c r="D30" s="192"/>
      <c r="E30" s="190"/>
      <c r="F30" s="190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2168.91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455.47109999999975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2624.3810999999996</v>
      </c>
    </row>
    <row r="36" spans="1:13" x14ac:dyDescent="0.25">
      <c r="J36" s="6"/>
      <c r="K36" s="6"/>
      <c r="L36" s="6"/>
      <c r="M36" s="6"/>
    </row>
    <row r="37" spans="1:13" x14ac:dyDescent="0.25">
      <c r="J37" s="6"/>
      <c r="K37" s="6"/>
      <c r="L37" s="6"/>
      <c r="M37" s="6"/>
    </row>
    <row r="38" spans="1:13" ht="84.75" customHeight="1" x14ac:dyDescent="0.25">
      <c r="B38" s="12" t="s">
        <v>20</v>
      </c>
      <c r="C38" s="157" t="s">
        <v>30</v>
      </c>
      <c r="D38" s="157"/>
      <c r="E38" s="157"/>
      <c r="F38" s="157"/>
      <c r="G38" s="157"/>
      <c r="J38" s="6"/>
      <c r="K38" s="6"/>
      <c r="L38" s="6"/>
      <c r="M38" s="6"/>
    </row>
    <row r="39" spans="1:13" x14ac:dyDescent="0.25">
      <c r="B39" s="45" t="s">
        <v>89</v>
      </c>
      <c r="C39" s="176" t="s">
        <v>21</v>
      </c>
      <c r="D39" s="176"/>
      <c r="E39" s="176"/>
      <c r="F39" s="176"/>
      <c r="G39" s="176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7">
    <mergeCell ref="A29:A30"/>
    <mergeCell ref="B29:B30"/>
    <mergeCell ref="A23:A27"/>
    <mergeCell ref="C10:C12"/>
    <mergeCell ref="B23:B27"/>
    <mergeCell ref="C23:C27"/>
    <mergeCell ref="A10:A12"/>
    <mergeCell ref="C39:G39"/>
    <mergeCell ref="C38:G38"/>
    <mergeCell ref="E29:E30"/>
    <mergeCell ref="F29:F30"/>
    <mergeCell ref="D29:D30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B6:C6"/>
    <mergeCell ref="D6:G6"/>
    <mergeCell ref="A1:D1"/>
    <mergeCell ref="A2:C2"/>
    <mergeCell ref="D2:H2"/>
    <mergeCell ref="B4:E4"/>
  </mergeCells>
  <phoneticPr fontId="15" type="noConversion"/>
  <pageMargins left="0.22" right="0.25" top="0.2" bottom="0.17" header="0.17" footer="0.27"/>
  <pageSetup paperSize="9" scale="72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8"/>
  <sheetViews>
    <sheetView topLeftCell="A14" workbookViewId="0">
      <selection activeCell="G15" sqref="G15:G27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7.5703125" bestFit="1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40.5" customHeight="1" x14ac:dyDescent="0.25">
      <c r="A1" s="181" t="s">
        <v>18</v>
      </c>
      <c r="B1" s="181"/>
      <c r="C1" s="181"/>
      <c r="D1" s="181"/>
      <c r="J1" s="6"/>
      <c r="K1" s="6"/>
      <c r="L1" s="6"/>
    </row>
    <row r="2" spans="1:12" ht="39.6" customHeight="1" x14ac:dyDescent="0.25">
      <c r="A2" s="165" t="s">
        <v>68</v>
      </c>
      <c r="B2" s="165"/>
      <c r="C2" s="165"/>
      <c r="D2" s="181" t="s">
        <v>39</v>
      </c>
      <c r="E2" s="181"/>
      <c r="F2" s="181"/>
      <c r="G2" s="181"/>
      <c r="H2" s="181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A4" s="54"/>
      <c r="B4" s="167" t="s">
        <v>124</v>
      </c>
      <c r="C4" s="168"/>
      <c r="D4" s="168"/>
      <c r="E4" s="168"/>
      <c r="F4" s="48"/>
      <c r="G4" s="49"/>
      <c r="H4" s="1"/>
      <c r="J4" s="6"/>
      <c r="K4" s="6"/>
      <c r="L4" s="6"/>
    </row>
    <row r="5" spans="1:12" ht="13.5" customHeight="1" x14ac:dyDescent="0.25">
      <c r="A5" s="54"/>
      <c r="B5" s="46"/>
      <c r="C5" s="47"/>
      <c r="D5" s="51" t="s">
        <v>32</v>
      </c>
      <c r="E5" s="51"/>
      <c r="F5" s="52"/>
      <c r="G5" s="53"/>
      <c r="H5" s="1"/>
      <c r="J5" s="6"/>
      <c r="K5" s="6"/>
      <c r="L5" s="6"/>
    </row>
    <row r="6" spans="1:12" ht="13.5" customHeight="1" x14ac:dyDescent="0.25">
      <c r="B6" s="142" t="s">
        <v>31</v>
      </c>
      <c r="C6" s="142"/>
      <c r="D6" s="169" t="s">
        <v>33</v>
      </c>
      <c r="E6" s="169"/>
      <c r="F6" s="169"/>
      <c r="G6" s="169"/>
      <c r="H6" s="1"/>
      <c r="J6" s="6"/>
      <c r="K6" s="6"/>
      <c r="L6" s="6"/>
    </row>
    <row r="7" spans="1:12" ht="12.75" customHeight="1" x14ac:dyDescent="0.25">
      <c r="B7" s="142" t="s">
        <v>113</v>
      </c>
      <c r="C7" s="142"/>
      <c r="D7" s="169" t="s">
        <v>34</v>
      </c>
      <c r="E7" s="169"/>
      <c r="F7" s="169"/>
      <c r="G7" s="169"/>
      <c r="H7" s="1"/>
      <c r="J7" s="6"/>
      <c r="K7" s="6"/>
      <c r="L7" s="6"/>
    </row>
    <row r="8" spans="1:12" ht="12.75" customHeight="1" x14ac:dyDescent="0.25">
      <c r="B8" s="170"/>
      <c r="C8" s="170"/>
      <c r="D8" s="169" t="s">
        <v>35</v>
      </c>
      <c r="E8" s="169"/>
      <c r="F8" s="169"/>
      <c r="G8" s="169"/>
      <c r="H8" s="1"/>
      <c r="J8" s="6"/>
      <c r="K8" s="6"/>
      <c r="L8" s="6"/>
    </row>
    <row r="9" spans="1:12" ht="20.25" customHeight="1" x14ac:dyDescent="0.25">
      <c r="B9" s="79"/>
      <c r="C9" s="207"/>
      <c r="D9" s="207"/>
      <c r="E9" s="207"/>
      <c r="F9" s="207"/>
      <c r="G9" s="207"/>
      <c r="J9" s="6"/>
      <c r="K9" s="6"/>
      <c r="L9" s="6"/>
    </row>
    <row r="10" spans="1:12" x14ac:dyDescent="0.25">
      <c r="A10" s="146" t="s">
        <v>0</v>
      </c>
      <c r="B10" s="17"/>
      <c r="C10" s="146" t="s">
        <v>2</v>
      </c>
      <c r="D10" s="146" t="s">
        <v>3</v>
      </c>
      <c r="E10" s="146" t="s">
        <v>4</v>
      </c>
      <c r="F10" s="184"/>
      <c r="G10" s="184"/>
      <c r="J10" s="6"/>
      <c r="K10" s="6"/>
      <c r="L10" s="6"/>
    </row>
    <row r="11" spans="1:12" ht="15" customHeight="1" x14ac:dyDescent="0.25">
      <c r="A11" s="146"/>
      <c r="B11" s="17" t="s">
        <v>1</v>
      </c>
      <c r="C11" s="146"/>
      <c r="D11" s="146"/>
      <c r="E11" s="150" t="s">
        <v>114</v>
      </c>
      <c r="F11" s="151"/>
      <c r="G11" s="151"/>
      <c r="J11" s="6"/>
      <c r="K11" s="6"/>
      <c r="L11" s="6"/>
    </row>
    <row r="12" spans="1:12" ht="14.25" customHeight="1" x14ac:dyDescent="0.25">
      <c r="A12" s="146"/>
      <c r="B12" s="18"/>
      <c r="C12" s="146"/>
      <c r="D12" s="146"/>
      <c r="E12" s="150" t="s">
        <v>115</v>
      </c>
      <c r="F12" s="151"/>
      <c r="G12" s="15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30</v>
      </c>
      <c r="G15" s="29">
        <f>D15*E15*F15</f>
        <v>637.48800000000006</v>
      </c>
    </row>
    <row r="16" spans="1:12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12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12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30</v>
      </c>
      <c r="G18" s="29">
        <f>D18*E18*F18</f>
        <v>291.048</v>
      </c>
    </row>
    <row r="19" spans="1:12" ht="30" customHeight="1" x14ac:dyDescent="0.25">
      <c r="A19" s="25">
        <v>5</v>
      </c>
      <c r="B19" s="35" t="s">
        <v>10</v>
      </c>
      <c r="C19" s="31" t="s">
        <v>11</v>
      </c>
      <c r="D19" s="32">
        <f>K19/F19</f>
        <v>2.2666666666666666</v>
      </c>
      <c r="E19" s="33">
        <v>1.82</v>
      </c>
      <c r="F19" s="28">
        <v>30</v>
      </c>
      <c r="G19" s="78">
        <v>123.94</v>
      </c>
      <c r="K19" s="2">
        <v>68</v>
      </c>
    </row>
    <row r="20" spans="1:12" ht="33.75" customHeight="1" x14ac:dyDescent="0.25">
      <c r="A20" s="115">
        <v>6</v>
      </c>
      <c r="B20" s="116" t="s">
        <v>13</v>
      </c>
      <c r="C20" s="117" t="s">
        <v>132</v>
      </c>
      <c r="D20" s="118">
        <v>19.43</v>
      </c>
      <c r="E20" s="119">
        <v>0.15</v>
      </c>
      <c r="F20" s="120">
        <v>30</v>
      </c>
      <c r="G20" s="119">
        <v>87.44</v>
      </c>
      <c r="L20" s="107">
        <v>583</v>
      </c>
    </row>
    <row r="21" spans="1:12" ht="29.25" customHeight="1" x14ac:dyDescent="0.25">
      <c r="A21" s="25">
        <v>7</v>
      </c>
      <c r="B21" s="35" t="s">
        <v>15</v>
      </c>
      <c r="C21" s="31" t="s">
        <v>54</v>
      </c>
      <c r="D21" s="84" t="s">
        <v>12</v>
      </c>
      <c r="E21" s="81" t="s">
        <v>12</v>
      </c>
      <c r="F21" s="81" t="s">
        <v>12</v>
      </c>
      <c r="G21" s="108" t="s">
        <v>55</v>
      </c>
    </row>
    <row r="22" spans="1:12" ht="22.5" x14ac:dyDescent="0.25">
      <c r="A22" s="25">
        <v>8</v>
      </c>
      <c r="B22" s="35" t="s">
        <v>26</v>
      </c>
      <c r="C22" s="106" t="s">
        <v>132</v>
      </c>
      <c r="D22" s="80">
        <f>L22/F22</f>
        <v>0.16666666666666666</v>
      </c>
      <c r="E22" s="78">
        <v>0.72</v>
      </c>
      <c r="F22" s="81">
        <v>30</v>
      </c>
      <c r="G22" s="78">
        <v>3.67</v>
      </c>
      <c r="L22" s="2">
        <v>5</v>
      </c>
    </row>
    <row r="23" spans="1:12" ht="33.75" customHeight="1" x14ac:dyDescent="0.25">
      <c r="A23" s="25">
        <v>9</v>
      </c>
      <c r="B23" s="35" t="s">
        <v>61</v>
      </c>
      <c r="C23" s="31" t="s">
        <v>133</v>
      </c>
      <c r="D23" s="80">
        <v>0.02</v>
      </c>
      <c r="E23" s="33">
        <v>81.47</v>
      </c>
      <c r="F23" s="28">
        <v>31</v>
      </c>
      <c r="G23" s="78">
        <v>50.51</v>
      </c>
    </row>
    <row r="24" spans="1:12" ht="25.5" x14ac:dyDescent="0.25">
      <c r="A24" s="195">
        <v>7</v>
      </c>
      <c r="B24" s="197" t="s">
        <v>134</v>
      </c>
      <c r="C24" s="199" t="s">
        <v>74</v>
      </c>
      <c r="D24" s="32" t="s">
        <v>77</v>
      </c>
      <c r="E24" s="102">
        <v>1</v>
      </c>
      <c r="F24" s="33">
        <v>69.510000000000005</v>
      </c>
      <c r="G24" s="29">
        <f>SUM(E24*F24)</f>
        <v>69.510000000000005</v>
      </c>
      <c r="K24" s="111"/>
      <c r="L24" s="111"/>
    </row>
    <row r="25" spans="1:12" ht="37.5" customHeight="1" x14ac:dyDescent="0.25">
      <c r="A25" s="196"/>
      <c r="B25" s="198"/>
      <c r="C25" s="200"/>
      <c r="D25" s="32" t="s">
        <v>83</v>
      </c>
      <c r="E25" s="102">
        <v>1</v>
      </c>
      <c r="F25" s="33">
        <v>28.96</v>
      </c>
      <c r="G25" s="29">
        <f t="shared" ref="G25:G29" si="0">SUM(E25*F25)</f>
        <v>28.96</v>
      </c>
      <c r="K25" s="111"/>
      <c r="L25" s="111"/>
    </row>
    <row r="26" spans="1:12" ht="37.5" customHeight="1" x14ac:dyDescent="0.25">
      <c r="A26" s="196"/>
      <c r="B26" s="198"/>
      <c r="C26" s="200"/>
      <c r="D26" s="32" t="s">
        <v>78</v>
      </c>
      <c r="E26" s="102">
        <v>1</v>
      </c>
      <c r="F26" s="33">
        <v>8.69</v>
      </c>
      <c r="G26" s="29">
        <f t="shared" si="0"/>
        <v>8.69</v>
      </c>
      <c r="K26" s="111"/>
      <c r="L26" s="111"/>
    </row>
    <row r="27" spans="1:12" ht="37.5" customHeight="1" x14ac:dyDescent="0.25">
      <c r="A27" s="196"/>
      <c r="B27" s="198"/>
      <c r="C27" s="200"/>
      <c r="D27" s="32" t="s">
        <v>84</v>
      </c>
      <c r="E27" s="102">
        <v>1</v>
      </c>
      <c r="F27" s="33">
        <v>5.79</v>
      </c>
      <c r="G27" s="29">
        <f t="shared" si="0"/>
        <v>5.79</v>
      </c>
      <c r="K27" s="111"/>
      <c r="L27" s="111"/>
    </row>
    <row r="28" spans="1:12" ht="37.5" hidden="1" customHeight="1" x14ac:dyDescent="0.25">
      <c r="A28" s="196"/>
      <c r="B28" s="198"/>
      <c r="C28" s="200"/>
      <c r="D28" s="32"/>
      <c r="E28" s="102">
        <v>1</v>
      </c>
      <c r="F28" s="33"/>
      <c r="G28" s="29">
        <f t="shared" si="0"/>
        <v>0</v>
      </c>
      <c r="K28" s="111"/>
      <c r="L28" s="111"/>
    </row>
    <row r="29" spans="1:12" ht="37.5" hidden="1" customHeight="1" x14ac:dyDescent="0.25">
      <c r="A29" s="196"/>
      <c r="B29" s="198"/>
      <c r="C29" s="200"/>
      <c r="D29" s="32"/>
      <c r="E29" s="102"/>
      <c r="F29" s="33"/>
      <c r="G29" s="29">
        <f t="shared" si="0"/>
        <v>0</v>
      </c>
      <c r="K29" s="111"/>
      <c r="L29" s="111"/>
    </row>
    <row r="30" spans="1:12" ht="40.5" hidden="1" customHeight="1" x14ac:dyDescent="0.25">
      <c r="A30" s="201">
        <v>8</v>
      </c>
      <c r="B30" s="203" t="s">
        <v>107</v>
      </c>
      <c r="C30" s="205" t="s">
        <v>74</v>
      </c>
      <c r="D30" s="32" t="s">
        <v>111</v>
      </c>
      <c r="E30" s="99">
        <v>1</v>
      </c>
      <c r="F30" s="33">
        <v>23.17</v>
      </c>
      <c r="G30" s="29">
        <v>23.17</v>
      </c>
      <c r="K30" s="111"/>
      <c r="L30" s="111"/>
    </row>
    <row r="31" spans="1:12" ht="40.5" hidden="1" customHeight="1" x14ac:dyDescent="0.25">
      <c r="A31" s="202"/>
      <c r="B31" s="204"/>
      <c r="C31" s="206"/>
      <c r="D31" s="32" t="s">
        <v>108</v>
      </c>
      <c r="E31" s="102">
        <v>1</v>
      </c>
      <c r="F31" s="33">
        <v>5.79</v>
      </c>
      <c r="G31" s="29">
        <v>5.79</v>
      </c>
      <c r="K31" s="111"/>
      <c r="L31" s="111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1307.05</v>
      </c>
    </row>
    <row r="33" spans="1:13" ht="66.75" customHeight="1" x14ac:dyDescent="0.25">
      <c r="A33" s="141">
        <v>10</v>
      </c>
      <c r="B33" s="173" t="s">
        <v>62</v>
      </c>
      <c r="C33" s="40" t="s">
        <v>63</v>
      </c>
      <c r="D33" s="174"/>
      <c r="E33" s="171"/>
      <c r="F33" s="171"/>
      <c r="G33" s="97">
        <v>138</v>
      </c>
    </row>
    <row r="34" spans="1:13" ht="20.25" customHeight="1" x14ac:dyDescent="0.25">
      <c r="A34" s="141"/>
      <c r="B34" s="173"/>
      <c r="C34" s="40" t="s">
        <v>130</v>
      </c>
      <c r="D34" s="174"/>
      <c r="E34" s="171"/>
      <c r="F34" s="171"/>
      <c r="G34" s="44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1169.05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245.50049999999987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1414.5504999999998</v>
      </c>
      <c r="H37" s="79"/>
    </row>
    <row r="38" spans="1:13" x14ac:dyDescent="0.25">
      <c r="B38" s="45"/>
      <c r="C38" s="176"/>
      <c r="D38" s="176"/>
      <c r="E38" s="176"/>
      <c r="F38" s="176"/>
      <c r="G38" s="176"/>
      <c r="J38" s="6"/>
      <c r="K38" s="6"/>
      <c r="L38" s="6"/>
      <c r="M38" s="6"/>
    </row>
    <row r="39" spans="1:13" x14ac:dyDescent="0.25">
      <c r="C39" s="54"/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ht="84.75" customHeight="1" x14ac:dyDescent="0.25">
      <c r="B41" s="12" t="s">
        <v>20</v>
      </c>
      <c r="C41" s="157" t="s">
        <v>30</v>
      </c>
      <c r="D41" s="157"/>
      <c r="E41" s="157"/>
      <c r="F41" s="157"/>
      <c r="G41" s="157"/>
      <c r="J41" s="6"/>
      <c r="K41" s="6"/>
      <c r="L41" s="6"/>
      <c r="M41" s="6"/>
    </row>
    <row r="42" spans="1:13" x14ac:dyDescent="0.25">
      <c r="B42" s="45" t="s">
        <v>89</v>
      </c>
      <c r="C42" s="176" t="s">
        <v>21</v>
      </c>
      <c r="D42" s="176"/>
      <c r="E42" s="176"/>
      <c r="F42" s="176"/>
      <c r="G42" s="176"/>
      <c r="J42" s="6"/>
      <c r="K42" s="6"/>
      <c r="L42" s="6"/>
      <c r="M42" s="6"/>
    </row>
    <row r="43" spans="1:13" x14ac:dyDescent="0.25">
      <c r="C43" s="54" t="s">
        <v>45</v>
      </c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</sheetData>
  <mergeCells count="31">
    <mergeCell ref="B30:B31"/>
    <mergeCell ref="C30:C31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  <mergeCell ref="A33:A34"/>
    <mergeCell ref="B33:B34"/>
    <mergeCell ref="F33:F34"/>
    <mergeCell ref="C42:G42"/>
    <mergeCell ref="B8:C8"/>
    <mergeCell ref="C38:G38"/>
    <mergeCell ref="D33:D34"/>
    <mergeCell ref="E33:E34"/>
    <mergeCell ref="C10:C12"/>
    <mergeCell ref="C41:G41"/>
    <mergeCell ref="D8:G8"/>
    <mergeCell ref="A10:A12"/>
    <mergeCell ref="A24:A29"/>
    <mergeCell ref="B24:B29"/>
    <mergeCell ref="C24:C29"/>
    <mergeCell ref="A30:A31"/>
  </mergeCells>
  <phoneticPr fontId="15" type="noConversion"/>
  <pageMargins left="0.2" right="0.17" top="0.35" bottom="0.3" header="0.2" footer="0.25"/>
  <pageSetup paperSize="9" scale="74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181" t="s">
        <v>18</v>
      </c>
      <c r="B1" s="181"/>
      <c r="C1" s="181"/>
      <c r="D1" s="181"/>
      <c r="J1" s="6"/>
      <c r="K1" s="6"/>
      <c r="L1" s="6"/>
    </row>
    <row r="2" spans="1:12" ht="43.15" customHeight="1" x14ac:dyDescent="0.25">
      <c r="A2" s="165" t="s">
        <v>69</v>
      </c>
      <c r="B2" s="165"/>
      <c r="C2" s="165"/>
      <c r="D2" s="181" t="s">
        <v>40</v>
      </c>
      <c r="E2" s="181"/>
      <c r="F2" s="181"/>
      <c r="G2" s="181"/>
      <c r="H2" s="181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7" t="s">
        <v>125</v>
      </c>
      <c r="C4" s="188"/>
      <c r="D4" s="188"/>
      <c r="E4" s="188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82" t="s">
        <v>31</v>
      </c>
      <c r="C6" s="182"/>
      <c r="D6" s="175" t="s">
        <v>33</v>
      </c>
      <c r="E6" s="175"/>
      <c r="F6" s="175"/>
      <c r="G6" s="175"/>
      <c r="H6" s="1"/>
      <c r="J6" s="6"/>
      <c r="K6" s="6"/>
      <c r="L6" s="6"/>
    </row>
    <row r="7" spans="1:12" ht="12.75" customHeight="1" x14ac:dyDescent="0.25">
      <c r="B7" s="142" t="s">
        <v>113</v>
      </c>
      <c r="C7" s="142"/>
      <c r="D7" s="175" t="s">
        <v>34</v>
      </c>
      <c r="E7" s="175"/>
      <c r="F7" s="175"/>
      <c r="G7" s="175"/>
      <c r="H7" s="1"/>
      <c r="J7" s="6"/>
      <c r="K7" s="6"/>
      <c r="L7" s="6"/>
    </row>
    <row r="8" spans="1:12" ht="12.75" customHeight="1" x14ac:dyDescent="0.25">
      <c r="B8" s="180"/>
      <c r="C8" s="180"/>
      <c r="D8" s="175" t="s">
        <v>35</v>
      </c>
      <c r="E8" s="175"/>
      <c r="F8" s="175"/>
      <c r="G8" s="175"/>
      <c r="H8" s="1"/>
      <c r="J8" s="6"/>
      <c r="K8" s="6"/>
      <c r="L8" s="6"/>
    </row>
    <row r="9" spans="1:12" ht="6.75" customHeight="1" x14ac:dyDescent="0.25">
      <c r="C9" s="183"/>
      <c r="D9" s="183"/>
      <c r="E9" s="183"/>
      <c r="F9" s="183"/>
      <c r="G9" s="183"/>
      <c r="J9" s="6"/>
      <c r="K9" s="6"/>
      <c r="L9" s="6"/>
    </row>
    <row r="10" spans="1:12" x14ac:dyDescent="0.25">
      <c r="A10" s="146" t="s">
        <v>0</v>
      </c>
      <c r="B10" s="17"/>
      <c r="C10" s="146" t="s">
        <v>2</v>
      </c>
      <c r="D10" s="146" t="s">
        <v>3</v>
      </c>
      <c r="E10" s="146" t="s">
        <v>4</v>
      </c>
      <c r="F10" s="184"/>
      <c r="G10" s="184"/>
      <c r="J10" s="6"/>
      <c r="K10" s="6"/>
      <c r="L10" s="6"/>
    </row>
    <row r="11" spans="1:12" ht="15" customHeight="1" x14ac:dyDescent="0.25">
      <c r="A11" s="146"/>
      <c r="B11" s="17" t="s">
        <v>1</v>
      </c>
      <c r="C11" s="146"/>
      <c r="D11" s="146"/>
      <c r="E11" s="150" t="s">
        <v>114</v>
      </c>
      <c r="F11" s="151"/>
      <c r="G11" s="151"/>
      <c r="J11" s="6"/>
      <c r="K11" s="6"/>
      <c r="L11" s="6"/>
    </row>
    <row r="12" spans="1:12" ht="14.25" customHeight="1" x14ac:dyDescent="0.25">
      <c r="A12" s="146"/>
      <c r="B12" s="18"/>
      <c r="C12" s="146"/>
      <c r="D12" s="146"/>
      <c r="E12" s="150" t="s">
        <v>115</v>
      </c>
      <c r="F12" s="151"/>
      <c r="G12" s="15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30</v>
      </c>
      <c r="G15" s="29">
        <f>D15*E15*F15</f>
        <v>854.96399999999994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30</v>
      </c>
      <c r="G17" s="29">
        <f>D17*E17*F17</f>
        <v>148.96800000000002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2</v>
      </c>
      <c r="E18" s="33">
        <v>1.82</v>
      </c>
      <c r="F18" s="28">
        <v>30</v>
      </c>
      <c r="G18" s="29">
        <v>109.2</v>
      </c>
      <c r="K18" s="2">
        <v>60</v>
      </c>
    </row>
    <row r="19" spans="1:12" ht="33.75" customHeight="1" x14ac:dyDescent="0.25">
      <c r="A19" s="25"/>
      <c r="B19" s="35" t="s">
        <v>13</v>
      </c>
      <c r="C19" s="31" t="s">
        <v>14</v>
      </c>
      <c r="D19" s="83">
        <f>L19/F19</f>
        <v>27.3</v>
      </c>
      <c r="E19" s="33">
        <v>0.15</v>
      </c>
      <c r="F19" s="28">
        <v>30</v>
      </c>
      <c r="G19" s="78">
        <v>122.85</v>
      </c>
      <c r="L19" s="2">
        <v>819</v>
      </c>
    </row>
    <row r="20" spans="1:12" ht="33.7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0.48666666666666664</v>
      </c>
      <c r="E21" s="33">
        <v>0.72</v>
      </c>
      <c r="F21" s="28">
        <v>30</v>
      </c>
      <c r="G21" s="29">
        <v>10.58</v>
      </c>
      <c r="L21" s="2">
        <v>14.6</v>
      </c>
    </row>
    <row r="22" spans="1:12" ht="54.75" hidden="1" customHeight="1" x14ac:dyDescent="0.25">
      <c r="A22" s="208">
        <v>9</v>
      </c>
      <c r="B22" s="210" t="s">
        <v>99</v>
      </c>
      <c r="C22" s="211" t="s">
        <v>74</v>
      </c>
      <c r="D22" s="83" t="s">
        <v>80</v>
      </c>
      <c r="E22" s="103">
        <v>1</v>
      </c>
      <c r="F22" s="68">
        <v>11.58</v>
      </c>
      <c r="G22" s="64">
        <v>11.58</v>
      </c>
      <c r="H22" s="54"/>
      <c r="K22" s="43"/>
      <c r="L22" s="43"/>
    </row>
    <row r="23" spans="1:12" ht="25.5" hidden="1" x14ac:dyDescent="0.25">
      <c r="A23" s="208"/>
      <c r="B23" s="210"/>
      <c r="C23" s="209"/>
      <c r="D23" s="83" t="s">
        <v>82</v>
      </c>
      <c r="E23" s="103">
        <v>2</v>
      </c>
      <c r="F23" s="68">
        <v>35</v>
      </c>
      <c r="G23" s="64">
        <v>70</v>
      </c>
      <c r="H23" s="54"/>
      <c r="K23" s="43"/>
      <c r="L23" s="43"/>
    </row>
    <row r="24" spans="1:12" ht="25.5" hidden="1" x14ac:dyDescent="0.25">
      <c r="A24" s="208"/>
      <c r="B24" s="210"/>
      <c r="C24" s="209"/>
      <c r="D24" s="83" t="s">
        <v>79</v>
      </c>
      <c r="E24" s="103">
        <v>1</v>
      </c>
      <c r="F24" s="68">
        <v>200</v>
      </c>
      <c r="G24" s="64">
        <v>200</v>
      </c>
      <c r="H24" s="54"/>
      <c r="K24" s="43"/>
      <c r="L24" s="43"/>
    </row>
    <row r="25" spans="1:12" ht="25.5" hidden="1" x14ac:dyDescent="0.25">
      <c r="A25" s="208"/>
      <c r="B25" s="210"/>
      <c r="C25" s="209"/>
      <c r="D25" s="83" t="s">
        <v>83</v>
      </c>
      <c r="E25" s="103">
        <v>2</v>
      </c>
      <c r="F25" s="68">
        <v>100</v>
      </c>
      <c r="G25" s="64">
        <v>200</v>
      </c>
      <c r="H25" s="54"/>
      <c r="K25" s="43"/>
      <c r="L25" s="43"/>
    </row>
    <row r="26" spans="1:12" ht="25.5" hidden="1" x14ac:dyDescent="0.25">
      <c r="A26" s="208"/>
      <c r="B26" s="210"/>
      <c r="C26" s="209"/>
      <c r="D26" s="83" t="s">
        <v>87</v>
      </c>
      <c r="E26" s="103">
        <v>1</v>
      </c>
      <c r="F26" s="68">
        <v>80</v>
      </c>
      <c r="G26" s="64">
        <v>80</v>
      </c>
      <c r="H26" s="54"/>
      <c r="K26" s="43"/>
      <c r="L26" s="43"/>
    </row>
    <row r="27" spans="1:12" ht="38.25" hidden="1" x14ac:dyDescent="0.25">
      <c r="A27" s="209"/>
      <c r="B27" s="209"/>
      <c r="C27" s="209"/>
      <c r="D27" s="83" t="s">
        <v>81</v>
      </c>
      <c r="E27" s="99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114"/>
      <c r="B28" s="114"/>
      <c r="C28" s="114"/>
      <c r="D28" s="104"/>
      <c r="E28" s="99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1246.56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1246.56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261.77759999999989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1508.3375999999998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157" t="s">
        <v>30</v>
      </c>
      <c r="D35" s="157"/>
      <c r="E35" s="157"/>
      <c r="F35" s="157"/>
      <c r="G35" s="157"/>
      <c r="J35" s="6"/>
      <c r="K35" s="6"/>
      <c r="L35" s="6"/>
      <c r="M35" s="6"/>
    </row>
    <row r="36" spans="1:13" x14ac:dyDescent="0.25">
      <c r="B36" s="45" t="s">
        <v>89</v>
      </c>
      <c r="C36" s="176" t="s">
        <v>21</v>
      </c>
      <c r="D36" s="176"/>
      <c r="E36" s="176"/>
      <c r="F36" s="176"/>
      <c r="G36" s="176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B6:C6"/>
    <mergeCell ref="D6:G6"/>
    <mergeCell ref="A1:D1"/>
    <mergeCell ref="A2:C2"/>
    <mergeCell ref="D2:H2"/>
    <mergeCell ref="B4:E4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C36:G36"/>
    <mergeCell ref="C35:G35"/>
    <mergeCell ref="C10:C12"/>
    <mergeCell ref="E11:G11"/>
    <mergeCell ref="D10:D12"/>
    <mergeCell ref="E12:G12"/>
    <mergeCell ref="E10:G10"/>
  </mergeCells>
  <phoneticPr fontId="15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10" workbookViewId="0">
      <selection activeCell="K10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181" t="s">
        <v>18</v>
      </c>
      <c r="B1" s="181"/>
      <c r="C1" s="181"/>
      <c r="D1" s="181"/>
      <c r="J1" s="6"/>
      <c r="K1" s="6"/>
      <c r="L1" s="6"/>
    </row>
    <row r="2" spans="1:12" ht="62.45" customHeight="1" x14ac:dyDescent="0.25">
      <c r="A2" s="165" t="s">
        <v>70</v>
      </c>
      <c r="B2" s="165"/>
      <c r="C2" s="165"/>
      <c r="D2" s="181" t="s">
        <v>44</v>
      </c>
      <c r="E2" s="181"/>
      <c r="F2" s="181"/>
      <c r="G2" s="181"/>
      <c r="H2" s="181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7" t="s">
        <v>126</v>
      </c>
      <c r="C4" s="188"/>
      <c r="D4" s="188"/>
      <c r="E4" s="188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82" t="s">
        <v>31</v>
      </c>
      <c r="C6" s="182"/>
      <c r="D6" s="175" t="s">
        <v>33</v>
      </c>
      <c r="E6" s="175"/>
      <c r="F6" s="175"/>
      <c r="G6" s="175"/>
      <c r="H6" s="1"/>
      <c r="J6" s="6"/>
      <c r="K6" s="6"/>
      <c r="L6" s="6"/>
    </row>
    <row r="7" spans="1:12" ht="12.75" customHeight="1" x14ac:dyDescent="0.25">
      <c r="B7" s="142" t="s">
        <v>113</v>
      </c>
      <c r="C7" s="142"/>
      <c r="D7" s="175" t="s">
        <v>34</v>
      </c>
      <c r="E7" s="175"/>
      <c r="F7" s="175"/>
      <c r="G7" s="175"/>
      <c r="H7" s="1"/>
      <c r="J7" s="6"/>
      <c r="K7" s="6"/>
      <c r="L7" s="6"/>
    </row>
    <row r="8" spans="1:12" ht="12.75" customHeight="1" x14ac:dyDescent="0.25">
      <c r="B8" s="180"/>
      <c r="C8" s="180"/>
      <c r="D8" s="175" t="s">
        <v>35</v>
      </c>
      <c r="E8" s="175"/>
      <c r="F8" s="175"/>
      <c r="G8" s="175"/>
      <c r="H8" s="1"/>
      <c r="J8" s="6"/>
      <c r="K8" s="6"/>
      <c r="L8" s="6"/>
    </row>
    <row r="9" spans="1:12" ht="7.9" customHeight="1" x14ac:dyDescent="0.25">
      <c r="C9" s="183"/>
      <c r="D9" s="183"/>
      <c r="E9" s="183"/>
      <c r="F9" s="183"/>
      <c r="G9" s="183"/>
      <c r="J9" s="6"/>
      <c r="K9" s="6"/>
      <c r="L9" s="6"/>
    </row>
    <row r="10" spans="1:12" x14ac:dyDescent="0.25">
      <c r="A10" s="146" t="s">
        <v>0</v>
      </c>
      <c r="B10" s="17"/>
      <c r="C10" s="146" t="s">
        <v>2</v>
      </c>
      <c r="D10" s="146" t="s">
        <v>3</v>
      </c>
      <c r="E10" s="146" t="s">
        <v>4</v>
      </c>
      <c r="F10" s="184"/>
      <c r="G10" s="184"/>
      <c r="J10" s="6"/>
      <c r="K10" s="6"/>
      <c r="L10" s="6"/>
    </row>
    <row r="11" spans="1:12" ht="15" customHeight="1" x14ac:dyDescent="0.25">
      <c r="A11" s="146"/>
      <c r="B11" s="17" t="s">
        <v>1</v>
      </c>
      <c r="C11" s="146"/>
      <c r="D11" s="146"/>
      <c r="E11" s="150" t="s">
        <v>114</v>
      </c>
      <c r="F11" s="151"/>
      <c r="G11" s="151"/>
      <c r="J11" s="6"/>
      <c r="K11" s="6"/>
      <c r="L11" s="6"/>
    </row>
    <row r="12" spans="1:12" ht="14.25" customHeight="1" x14ac:dyDescent="0.25">
      <c r="A12" s="146"/>
      <c r="B12" s="18"/>
      <c r="C12" s="146"/>
      <c r="D12" s="146"/>
      <c r="E12" s="150" t="s">
        <v>115</v>
      </c>
      <c r="F12" s="151"/>
      <c r="G12" s="15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30</v>
      </c>
      <c r="G15" s="29">
        <f>D15*E15*F15</f>
        <v>855.79199999999992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30</v>
      </c>
      <c r="G17" s="29">
        <f>D17*E17*F17</f>
        <v>148.76400000000001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0.23333333333333334</v>
      </c>
      <c r="E18" s="33">
        <v>1.82</v>
      </c>
      <c r="F18" s="28">
        <v>30</v>
      </c>
      <c r="G18" s="29">
        <v>12.56</v>
      </c>
      <c r="K18" s="2">
        <v>7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15.9</v>
      </c>
      <c r="E19" s="33">
        <v>0.15</v>
      </c>
      <c r="F19" s="28">
        <v>30</v>
      </c>
      <c r="G19" s="29">
        <v>71.55</v>
      </c>
      <c r="L19" s="2">
        <v>477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0.31666666666666665</v>
      </c>
      <c r="E21" s="33">
        <v>0.72</v>
      </c>
      <c r="F21" s="28">
        <v>30</v>
      </c>
      <c r="G21" s="29">
        <v>6.91</v>
      </c>
      <c r="L21" s="2">
        <v>9.5</v>
      </c>
    </row>
    <row r="22" spans="1:13" ht="51" hidden="1" x14ac:dyDescent="0.25">
      <c r="A22" s="143">
        <v>9</v>
      </c>
      <c r="B22" s="147" t="s">
        <v>92</v>
      </c>
      <c r="C22" s="153" t="s">
        <v>74</v>
      </c>
      <c r="D22" s="83" t="s">
        <v>80</v>
      </c>
      <c r="E22" s="103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144"/>
      <c r="B23" s="148"/>
      <c r="C23" s="154"/>
      <c r="D23" s="83" t="s">
        <v>94</v>
      </c>
      <c r="E23" s="103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144"/>
      <c r="B24" s="148"/>
      <c r="C24" s="154"/>
      <c r="D24" s="83" t="s">
        <v>79</v>
      </c>
      <c r="E24" s="99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144"/>
      <c r="B25" s="148"/>
      <c r="C25" s="154"/>
      <c r="D25" s="83" t="s">
        <v>86</v>
      </c>
      <c r="E25" s="99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144"/>
      <c r="B26" s="148"/>
      <c r="C26" s="154"/>
      <c r="D26" s="104" t="s">
        <v>102</v>
      </c>
      <c r="E26" s="103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1095.57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230.06970000000001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1325.6396999999999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157" t="s">
        <v>30</v>
      </c>
      <c r="D31" s="157"/>
      <c r="E31" s="157"/>
      <c r="F31" s="157"/>
      <c r="G31" s="157"/>
      <c r="J31" s="6"/>
      <c r="K31" s="6"/>
      <c r="L31" s="6"/>
      <c r="M31" s="6"/>
    </row>
    <row r="32" spans="1:13" x14ac:dyDescent="0.25">
      <c r="B32" s="45" t="s">
        <v>89</v>
      </c>
      <c r="C32" s="176" t="s">
        <v>21</v>
      </c>
      <c r="D32" s="176"/>
      <c r="E32" s="176"/>
      <c r="F32" s="176"/>
      <c r="G32" s="176"/>
      <c r="J32" s="6"/>
      <c r="K32" s="6"/>
      <c r="L32" s="6"/>
      <c r="M32" s="6"/>
    </row>
    <row r="33" spans="3:13" x14ac:dyDescent="0.25">
      <c r="C33" s="54" t="s">
        <v>45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A22:A26"/>
    <mergeCell ref="B22:B26"/>
    <mergeCell ref="C22:C26"/>
    <mergeCell ref="B6:C6"/>
    <mergeCell ref="D6:G6"/>
    <mergeCell ref="A10:A12"/>
    <mergeCell ref="A1:D1"/>
    <mergeCell ref="A2:C2"/>
    <mergeCell ref="D2:H2"/>
    <mergeCell ref="B4:E4"/>
    <mergeCell ref="B7:C7"/>
    <mergeCell ref="D7:G7"/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</mergeCells>
  <phoneticPr fontId="15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4" workbookViewId="0">
      <selection activeCell="K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2" customHeight="1" x14ac:dyDescent="0.25">
      <c r="A1" s="181" t="s">
        <v>18</v>
      </c>
      <c r="B1" s="181"/>
      <c r="C1" s="181"/>
      <c r="D1" s="181"/>
      <c r="J1" s="6"/>
      <c r="K1" s="6"/>
      <c r="L1" s="6"/>
    </row>
    <row r="2" spans="1:12" ht="44.25" customHeight="1" x14ac:dyDescent="0.25">
      <c r="A2" s="165" t="s">
        <v>71</v>
      </c>
      <c r="B2" s="165"/>
      <c r="C2" s="165"/>
      <c r="D2" s="181" t="s">
        <v>41</v>
      </c>
      <c r="E2" s="181"/>
      <c r="F2" s="181"/>
      <c r="G2" s="181"/>
      <c r="H2" s="181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7" t="s">
        <v>127</v>
      </c>
      <c r="C4" s="188"/>
      <c r="D4" s="188"/>
      <c r="E4" s="188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82" t="s">
        <v>31</v>
      </c>
      <c r="C6" s="182"/>
      <c r="D6" s="175" t="s">
        <v>33</v>
      </c>
      <c r="E6" s="175"/>
      <c r="F6" s="175"/>
      <c r="G6" s="175"/>
      <c r="H6" s="1"/>
      <c r="J6" s="6"/>
      <c r="K6" s="6"/>
      <c r="L6" s="6"/>
    </row>
    <row r="7" spans="1:12" ht="12.75" customHeight="1" x14ac:dyDescent="0.25">
      <c r="B7" s="142" t="s">
        <v>113</v>
      </c>
      <c r="C7" s="142"/>
      <c r="D7" s="175" t="s">
        <v>34</v>
      </c>
      <c r="E7" s="175"/>
      <c r="F7" s="175"/>
      <c r="G7" s="175"/>
      <c r="H7" s="1"/>
      <c r="J7" s="6"/>
      <c r="K7" s="6"/>
      <c r="L7" s="6"/>
    </row>
    <row r="8" spans="1:12" ht="12.75" customHeight="1" x14ac:dyDescent="0.25">
      <c r="B8" s="180"/>
      <c r="C8" s="180"/>
      <c r="D8" s="175" t="s">
        <v>35</v>
      </c>
      <c r="E8" s="175"/>
      <c r="F8" s="175"/>
      <c r="G8" s="175"/>
      <c r="H8" s="1"/>
      <c r="J8" s="6"/>
      <c r="K8" s="6"/>
      <c r="L8" s="6"/>
    </row>
    <row r="9" spans="1:12" ht="20.25" customHeight="1" x14ac:dyDescent="0.25">
      <c r="C9" s="183"/>
      <c r="D9" s="183"/>
      <c r="E9" s="183"/>
      <c r="F9" s="183"/>
      <c r="G9" s="183"/>
      <c r="J9" s="6"/>
      <c r="K9" s="6"/>
      <c r="L9" s="6"/>
    </row>
    <row r="10" spans="1:12" x14ac:dyDescent="0.25">
      <c r="A10" s="146" t="s">
        <v>0</v>
      </c>
      <c r="B10" s="17"/>
      <c r="C10" s="146" t="s">
        <v>2</v>
      </c>
      <c r="D10" s="146" t="s">
        <v>3</v>
      </c>
      <c r="E10" s="146" t="s">
        <v>4</v>
      </c>
      <c r="F10" s="184"/>
      <c r="G10" s="184"/>
      <c r="J10" s="6"/>
      <c r="K10" s="6"/>
      <c r="L10" s="6"/>
    </row>
    <row r="11" spans="1:12" ht="15" customHeight="1" x14ac:dyDescent="0.25">
      <c r="A11" s="146"/>
      <c r="B11" s="17" t="s">
        <v>1</v>
      </c>
      <c r="C11" s="146"/>
      <c r="D11" s="146"/>
      <c r="E11" s="150" t="s">
        <v>114</v>
      </c>
      <c r="F11" s="151"/>
      <c r="G11" s="151"/>
      <c r="J11" s="6"/>
      <c r="K11" s="6"/>
      <c r="L11" s="6"/>
    </row>
    <row r="12" spans="1:12" ht="14.25" customHeight="1" x14ac:dyDescent="0.25">
      <c r="A12" s="146"/>
      <c r="B12" s="18"/>
      <c r="C12" s="146"/>
      <c r="D12" s="146"/>
      <c r="E12" s="150" t="s">
        <v>115</v>
      </c>
      <c r="F12" s="151"/>
      <c r="G12" s="151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90</v>
      </c>
      <c r="F13" s="20" t="s">
        <v>5</v>
      </c>
      <c r="G13" s="17" t="s">
        <v>91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30</v>
      </c>
      <c r="G15" s="29">
        <f>D15*E15*F15</f>
        <v>705.5100000000001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30</v>
      </c>
      <c r="G17" s="29">
        <v>148.5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f>K18/F18</f>
        <v>0.73333333333333328</v>
      </c>
      <c r="E18" s="33">
        <v>1.82</v>
      </c>
      <c r="F18" s="28">
        <v>30</v>
      </c>
      <c r="G18" s="29">
        <v>39.86</v>
      </c>
      <c r="K18" s="2">
        <v>22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14.833333333333334</v>
      </c>
      <c r="E19" s="78">
        <v>0.15</v>
      </c>
      <c r="F19" s="81">
        <v>30</v>
      </c>
      <c r="G19" s="78">
        <v>66.739999999999995</v>
      </c>
      <c r="L19" s="2">
        <v>445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0.37</v>
      </c>
      <c r="E20" s="33">
        <v>0.72</v>
      </c>
      <c r="F20" s="28">
        <v>30</v>
      </c>
      <c r="G20" s="29">
        <v>7.99</v>
      </c>
    </row>
    <row r="21" spans="1:12" ht="63.75" hidden="1" x14ac:dyDescent="0.25">
      <c r="A21" s="195">
        <v>7</v>
      </c>
      <c r="B21" s="197" t="s">
        <v>103</v>
      </c>
      <c r="C21" s="199" t="s">
        <v>74</v>
      </c>
      <c r="D21" s="32" t="s">
        <v>104</v>
      </c>
      <c r="E21" s="102">
        <v>3</v>
      </c>
      <c r="F21" s="33">
        <v>26.07</v>
      </c>
      <c r="G21" s="29">
        <f>SUM(E21*F21)</f>
        <v>78.210000000000008</v>
      </c>
    </row>
    <row r="22" spans="1:12" ht="37.5" hidden="1" customHeight="1" x14ac:dyDescent="0.25">
      <c r="A22" s="196"/>
      <c r="B22" s="198"/>
      <c r="C22" s="200"/>
      <c r="D22" s="32" t="s">
        <v>94</v>
      </c>
      <c r="E22" s="102">
        <v>4</v>
      </c>
      <c r="F22" s="33">
        <v>5.21</v>
      </c>
      <c r="G22" s="29">
        <f t="shared" ref="G22:G25" si="0">SUM(E22*F22)</f>
        <v>20.84</v>
      </c>
    </row>
    <row r="23" spans="1:12" ht="37.5" hidden="1" customHeight="1" x14ac:dyDescent="0.25">
      <c r="A23" s="196"/>
      <c r="B23" s="198"/>
      <c r="C23" s="200"/>
      <c r="D23" s="32" t="s">
        <v>80</v>
      </c>
      <c r="E23" s="102">
        <v>2</v>
      </c>
      <c r="F23" s="33">
        <v>11.58</v>
      </c>
      <c r="G23" s="29">
        <f t="shared" si="0"/>
        <v>23.16</v>
      </c>
      <c r="K23" s="111"/>
      <c r="L23" s="111"/>
    </row>
    <row r="24" spans="1:12" ht="37.5" hidden="1" customHeight="1" x14ac:dyDescent="0.25">
      <c r="A24" s="196"/>
      <c r="B24" s="198"/>
      <c r="C24" s="200"/>
      <c r="D24" s="32" t="s">
        <v>83</v>
      </c>
      <c r="E24" s="102">
        <v>1</v>
      </c>
      <c r="F24" s="33">
        <v>28.96</v>
      </c>
      <c r="G24" s="29">
        <f t="shared" si="0"/>
        <v>28.96</v>
      </c>
      <c r="K24" s="111"/>
      <c r="L24" s="111"/>
    </row>
    <row r="25" spans="1:12" ht="37.5" hidden="1" customHeight="1" x14ac:dyDescent="0.25">
      <c r="A25" s="196"/>
      <c r="B25" s="198"/>
      <c r="C25" s="200"/>
      <c r="D25" s="32" t="s">
        <v>106</v>
      </c>
      <c r="E25" s="102">
        <v>1</v>
      </c>
      <c r="F25" s="33">
        <v>5.79</v>
      </c>
      <c r="G25" s="29">
        <f t="shared" si="0"/>
        <v>5.79</v>
      </c>
      <c r="K25" s="111"/>
      <c r="L25" s="111"/>
    </row>
    <row r="26" spans="1:12" ht="37.5" hidden="1" customHeight="1" x14ac:dyDescent="0.25">
      <c r="A26" s="196"/>
      <c r="B26" s="198"/>
      <c r="C26" s="200"/>
      <c r="D26" s="32" t="s">
        <v>105</v>
      </c>
      <c r="E26" s="102">
        <v>1</v>
      </c>
      <c r="F26" s="33">
        <v>34.75</v>
      </c>
      <c r="G26" s="29">
        <f t="shared" ref="G26" si="1">SUM(E26*F26)</f>
        <v>34.75</v>
      </c>
      <c r="K26" s="111"/>
      <c r="L26" s="111"/>
    </row>
    <row r="27" spans="1:12" ht="40.5" hidden="1" customHeight="1" x14ac:dyDescent="0.25">
      <c r="A27" s="201">
        <v>8</v>
      </c>
      <c r="B27" s="203" t="s">
        <v>107</v>
      </c>
      <c r="C27" s="205" t="s">
        <v>74</v>
      </c>
      <c r="D27" s="32" t="s">
        <v>101</v>
      </c>
      <c r="E27" s="99" t="s">
        <v>96</v>
      </c>
      <c r="F27" s="33">
        <v>40.549999999999997</v>
      </c>
      <c r="G27" s="29">
        <v>40.549999999999997</v>
      </c>
      <c r="K27" s="111"/>
      <c r="L27" s="111"/>
    </row>
    <row r="28" spans="1:12" ht="40.5" hidden="1" customHeight="1" x14ac:dyDescent="0.25">
      <c r="A28" s="202"/>
      <c r="B28" s="204"/>
      <c r="C28" s="206"/>
      <c r="D28" s="32" t="s">
        <v>108</v>
      </c>
      <c r="E28" s="102">
        <v>1</v>
      </c>
      <c r="F28" s="33">
        <v>5.79</v>
      </c>
      <c r="G28" s="29">
        <v>5.79</v>
      </c>
      <c r="K28" s="111"/>
      <c r="L28" s="111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968.6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968.6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SUM(G31*0.21)</f>
        <v>203.40600000000001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G31+G32</f>
        <v>1172.0060000000001</v>
      </c>
      <c r="H33" s="79"/>
    </row>
    <row r="35" spans="1:13" ht="60" x14ac:dyDescent="0.25">
      <c r="B35" s="12" t="s">
        <v>20</v>
      </c>
      <c r="C35" s="157" t="s">
        <v>30</v>
      </c>
      <c r="D35" s="157"/>
      <c r="E35" s="157"/>
      <c r="F35" s="157"/>
      <c r="G35" s="157"/>
      <c r="J35" s="6"/>
      <c r="K35" s="6"/>
      <c r="L35" s="6"/>
      <c r="M35" s="6"/>
    </row>
    <row r="36" spans="1:13" ht="84.75" customHeight="1" x14ac:dyDescent="0.25">
      <c r="B36" s="45" t="s">
        <v>89</v>
      </c>
      <c r="C36" s="176" t="s">
        <v>21</v>
      </c>
      <c r="D36" s="176"/>
      <c r="E36" s="176"/>
      <c r="F36" s="176"/>
      <c r="G36" s="176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  <mergeCell ref="D10:D12"/>
    <mergeCell ref="D7:G7"/>
    <mergeCell ref="B7:C7"/>
    <mergeCell ref="A1:D1"/>
    <mergeCell ref="A2:C2"/>
    <mergeCell ref="D2:H2"/>
    <mergeCell ref="B4:E4"/>
    <mergeCell ref="B6:C6"/>
    <mergeCell ref="D6:G6"/>
  </mergeCells>
  <phoneticPr fontId="15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opLeftCell="A10" workbookViewId="0">
      <selection activeCell="K10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</cols>
  <sheetData>
    <row r="1" spans="1:12" ht="45.75" customHeight="1" x14ac:dyDescent="0.25">
      <c r="A1" s="181" t="s">
        <v>18</v>
      </c>
      <c r="B1" s="181"/>
      <c r="C1" s="181"/>
      <c r="D1" s="181"/>
      <c r="J1" s="6"/>
      <c r="K1" s="6"/>
      <c r="L1" s="6"/>
    </row>
    <row r="2" spans="1:12" ht="52.5" customHeight="1" x14ac:dyDescent="0.25">
      <c r="A2" s="165" t="s">
        <v>72</v>
      </c>
      <c r="B2" s="165"/>
      <c r="C2" s="165"/>
      <c r="D2" s="181" t="s">
        <v>58</v>
      </c>
      <c r="E2" s="181"/>
      <c r="F2" s="181"/>
      <c r="G2" s="181"/>
      <c r="H2" s="181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7" t="s">
        <v>128</v>
      </c>
      <c r="C4" s="188"/>
      <c r="D4" s="188"/>
      <c r="E4" s="188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82" t="s">
        <v>31</v>
      </c>
      <c r="C6" s="182"/>
      <c r="D6" s="175" t="s">
        <v>33</v>
      </c>
      <c r="E6" s="175"/>
      <c r="F6" s="175"/>
      <c r="G6" s="175"/>
      <c r="H6" s="1"/>
      <c r="J6" s="6"/>
      <c r="K6" s="6"/>
      <c r="L6" s="6"/>
    </row>
    <row r="7" spans="1:12" ht="12.75" customHeight="1" x14ac:dyDescent="0.25">
      <c r="B7" s="142" t="s">
        <v>113</v>
      </c>
      <c r="C7" s="142"/>
      <c r="D7" s="175" t="s">
        <v>34</v>
      </c>
      <c r="E7" s="175"/>
      <c r="F7" s="175"/>
      <c r="G7" s="175"/>
      <c r="H7" s="1"/>
      <c r="J7" s="6"/>
      <c r="K7" s="6"/>
      <c r="L7" s="6"/>
    </row>
    <row r="8" spans="1:12" ht="12.75" customHeight="1" x14ac:dyDescent="0.25">
      <c r="B8" s="180"/>
      <c r="C8" s="180"/>
      <c r="D8" s="175" t="s">
        <v>35</v>
      </c>
      <c r="E8" s="175"/>
      <c r="F8" s="175"/>
      <c r="G8" s="175"/>
      <c r="H8" s="1"/>
      <c r="J8" s="6"/>
      <c r="K8" s="6"/>
      <c r="L8" s="6"/>
    </row>
    <row r="9" spans="1:12" ht="20.25" customHeight="1" x14ac:dyDescent="0.25">
      <c r="C9" s="183"/>
      <c r="D9" s="183"/>
      <c r="E9" s="183"/>
      <c r="F9" s="183"/>
      <c r="G9" s="183"/>
      <c r="J9" s="6"/>
      <c r="K9" s="6"/>
      <c r="L9" s="6"/>
    </row>
    <row r="10" spans="1:12" x14ac:dyDescent="0.25">
      <c r="A10" s="146" t="s">
        <v>0</v>
      </c>
      <c r="B10" s="50"/>
      <c r="C10" s="150" t="s">
        <v>2</v>
      </c>
      <c r="D10" s="150" t="s">
        <v>3</v>
      </c>
      <c r="E10" s="150" t="s">
        <v>4</v>
      </c>
      <c r="F10" s="151"/>
      <c r="G10" s="151"/>
      <c r="H10" s="54"/>
      <c r="J10" s="6"/>
      <c r="K10" s="6"/>
      <c r="L10" s="6"/>
    </row>
    <row r="11" spans="1:12" ht="15" customHeight="1" x14ac:dyDescent="0.25">
      <c r="A11" s="146"/>
      <c r="B11" s="50" t="s">
        <v>1</v>
      </c>
      <c r="C11" s="150"/>
      <c r="D11" s="150"/>
      <c r="E11" s="150" t="s">
        <v>114</v>
      </c>
      <c r="F11" s="151"/>
      <c r="G11" s="151"/>
      <c r="H11" s="54"/>
      <c r="J11" s="6"/>
      <c r="K11" s="6"/>
      <c r="L11" s="6"/>
    </row>
    <row r="12" spans="1:12" ht="14.25" customHeight="1" x14ac:dyDescent="0.25">
      <c r="A12" s="146"/>
      <c r="B12" s="55"/>
      <c r="C12" s="150"/>
      <c r="D12" s="150"/>
      <c r="E12" s="150" t="s">
        <v>115</v>
      </c>
      <c r="F12" s="151"/>
      <c r="G12" s="151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90</v>
      </c>
      <c r="F13" s="57" t="s">
        <v>5</v>
      </c>
      <c r="G13" s="50" t="s">
        <v>91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46</v>
      </c>
      <c r="D15" s="62">
        <v>38.090000000000003</v>
      </c>
      <c r="E15" s="63">
        <v>0.48</v>
      </c>
      <c r="F15" s="63">
        <v>30</v>
      </c>
      <c r="G15" s="64">
        <f>D15*E15*F15</f>
        <v>548.49599999999998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2">
        <v>26.3</v>
      </c>
      <c r="E17" s="63">
        <v>0.67</v>
      </c>
      <c r="F17" s="63">
        <v>30</v>
      </c>
      <c r="G17" s="64">
        <f>D17*E17*F17</f>
        <v>528.63000000000011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0.33333333333333331</v>
      </c>
      <c r="E18" s="68">
        <v>1.82</v>
      </c>
      <c r="F18" s="63">
        <v>30</v>
      </c>
      <c r="G18" s="77">
        <v>18.02</v>
      </c>
      <c r="H18" s="54"/>
      <c r="K18" s="43">
        <v>10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22.333333333333332</v>
      </c>
      <c r="E19" s="68">
        <v>0.15</v>
      </c>
      <c r="F19" s="63">
        <v>30</v>
      </c>
      <c r="G19" s="82">
        <v>100.49</v>
      </c>
      <c r="H19" s="54"/>
      <c r="K19" s="43"/>
      <c r="L19" s="43">
        <v>670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0.36666666666666664</v>
      </c>
      <c r="E21" s="68">
        <v>0.72</v>
      </c>
      <c r="F21" s="63">
        <v>30</v>
      </c>
      <c r="G21" s="64">
        <v>7.99</v>
      </c>
      <c r="H21" s="54"/>
      <c r="K21" s="43"/>
      <c r="L21" s="43">
        <v>11</v>
      </c>
    </row>
    <row r="22" spans="1:12" ht="25.5" hidden="1" x14ac:dyDescent="0.25">
      <c r="A22" s="143">
        <v>9</v>
      </c>
      <c r="B22" s="147" t="s">
        <v>100</v>
      </c>
      <c r="C22" s="153" t="s">
        <v>74</v>
      </c>
      <c r="D22" s="83" t="s">
        <v>78</v>
      </c>
      <c r="E22" s="99">
        <v>2</v>
      </c>
      <c r="F22" s="68">
        <v>8.69</v>
      </c>
      <c r="G22" s="64">
        <f>SUM(E22*F22)</f>
        <v>17.38</v>
      </c>
      <c r="H22" s="54"/>
      <c r="K22" s="43"/>
      <c r="L22" s="43"/>
    </row>
    <row r="23" spans="1:12" ht="25.5" hidden="1" x14ac:dyDescent="0.25">
      <c r="A23" s="144"/>
      <c r="B23" s="148"/>
      <c r="C23" s="154"/>
      <c r="D23" s="83" t="s">
        <v>79</v>
      </c>
      <c r="E23" s="103">
        <v>1</v>
      </c>
      <c r="F23" s="68">
        <v>57.92</v>
      </c>
      <c r="G23" s="64">
        <f t="shared" ref="G23:G28" si="0">SUM(E23*F23)</f>
        <v>57.92</v>
      </c>
      <c r="H23" s="54"/>
      <c r="K23" s="43"/>
      <c r="L23" s="43"/>
    </row>
    <row r="24" spans="1:12" ht="51" hidden="1" x14ac:dyDescent="0.25">
      <c r="A24" s="144"/>
      <c r="B24" s="148"/>
      <c r="C24" s="154"/>
      <c r="D24" s="83" t="s">
        <v>80</v>
      </c>
      <c r="E24" s="103">
        <v>1</v>
      </c>
      <c r="F24" s="68">
        <v>11.58</v>
      </c>
      <c r="G24" s="64">
        <f t="shared" si="0"/>
        <v>11.58</v>
      </c>
      <c r="H24" s="54"/>
      <c r="K24" s="43"/>
      <c r="L24" s="43"/>
    </row>
    <row r="25" spans="1:12" ht="51" hidden="1" x14ac:dyDescent="0.25">
      <c r="A25" s="144"/>
      <c r="B25" s="148"/>
      <c r="C25" s="154"/>
      <c r="D25" s="83" t="s">
        <v>109</v>
      </c>
      <c r="E25" s="103">
        <v>1</v>
      </c>
      <c r="F25" s="68">
        <v>34.75</v>
      </c>
      <c r="G25" s="64">
        <v>34.75</v>
      </c>
      <c r="H25" s="54"/>
      <c r="K25" s="43"/>
      <c r="L25" s="43"/>
    </row>
    <row r="26" spans="1:12" ht="38.25" hidden="1" x14ac:dyDescent="0.25">
      <c r="A26" s="144"/>
      <c r="B26" s="148"/>
      <c r="C26" s="154"/>
      <c r="D26" s="83" t="s">
        <v>110</v>
      </c>
      <c r="E26" s="103">
        <v>2</v>
      </c>
      <c r="F26" s="68">
        <v>9.85</v>
      </c>
      <c r="G26" s="64">
        <v>19.7</v>
      </c>
      <c r="H26" s="54"/>
      <c r="K26" s="43"/>
      <c r="L26" s="43"/>
    </row>
    <row r="27" spans="1:12" ht="38.25" hidden="1" x14ac:dyDescent="0.25">
      <c r="A27" s="144"/>
      <c r="B27" s="148"/>
      <c r="C27" s="154"/>
      <c r="D27" s="83" t="s">
        <v>94</v>
      </c>
      <c r="E27" s="103">
        <v>2</v>
      </c>
      <c r="F27" s="68">
        <v>5.21</v>
      </c>
      <c r="G27" s="64">
        <f t="shared" si="0"/>
        <v>10.42</v>
      </c>
      <c r="H27" s="54"/>
      <c r="K27" s="43"/>
      <c r="L27" s="43"/>
    </row>
    <row r="28" spans="1:12" ht="25.5" hidden="1" x14ac:dyDescent="0.25">
      <c r="A28" s="145"/>
      <c r="B28" s="145"/>
      <c r="C28" s="145"/>
      <c r="D28" s="83" t="s">
        <v>86</v>
      </c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1203.6300000000001</v>
      </c>
      <c r="H29" s="54"/>
    </row>
    <row r="30" spans="1:12" ht="66.75" customHeight="1" x14ac:dyDescent="0.25">
      <c r="A30" s="141">
        <v>9</v>
      </c>
      <c r="B30" s="185" t="s">
        <v>62</v>
      </c>
      <c r="C30" s="40" t="s">
        <v>63</v>
      </c>
      <c r="D30" s="174"/>
      <c r="E30" s="171"/>
      <c r="F30" s="171"/>
      <c r="G30" s="97">
        <v>144.99</v>
      </c>
    </row>
    <row r="31" spans="1:12" ht="19.5" customHeight="1" x14ac:dyDescent="0.25">
      <c r="A31" s="141"/>
      <c r="B31" s="186"/>
      <c r="C31" s="40" t="s">
        <v>130</v>
      </c>
      <c r="D31" s="174"/>
      <c r="E31" s="171"/>
      <c r="F31" s="171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1058.6400000000001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222.31440000000001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1280.9544000000001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157" t="s">
        <v>30</v>
      </c>
      <c r="D37" s="157"/>
      <c r="E37" s="157"/>
      <c r="F37" s="157"/>
      <c r="G37" s="157"/>
      <c r="J37" s="6"/>
      <c r="K37" s="6"/>
      <c r="L37" s="6"/>
      <c r="M37" s="6"/>
    </row>
    <row r="38" spans="1:13" ht="84.75" customHeight="1" x14ac:dyDescent="0.25">
      <c r="B38" s="45" t="s">
        <v>89</v>
      </c>
      <c r="C38" s="176" t="s">
        <v>21</v>
      </c>
      <c r="D38" s="176"/>
      <c r="E38" s="176"/>
      <c r="F38" s="176"/>
      <c r="G38" s="176"/>
      <c r="J38" s="6"/>
      <c r="K38" s="6"/>
      <c r="L38" s="6"/>
      <c r="M38" s="6"/>
    </row>
    <row r="39" spans="1:13" x14ac:dyDescent="0.25">
      <c r="C39" s="54" t="s">
        <v>45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B6:C6"/>
    <mergeCell ref="D6:G6"/>
    <mergeCell ref="A1:D1"/>
    <mergeCell ref="A2:C2"/>
    <mergeCell ref="D2:H2"/>
    <mergeCell ref="B4:E4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</mergeCells>
  <phoneticPr fontId="15" type="noConversion"/>
  <pageMargins left="0.18" right="0.18" top="0.23" bottom="1" header="0.5" footer="0.5"/>
  <pageSetup paperSize="9" scale="7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2015-05-07T13:37:56Z</cp:lastPrinted>
  <dcterms:created xsi:type="dcterms:W3CDTF">2011-10-05T12:25:53Z</dcterms:created>
  <dcterms:modified xsi:type="dcterms:W3CDTF">2015-05-07T13:57:08Z</dcterms:modified>
</cp:coreProperties>
</file>