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1" i="10" l="1"/>
  <c r="G32" i="3"/>
  <c r="D22" i="6"/>
  <c r="D19" i="6"/>
  <c r="G33" i="1" l="1"/>
  <c r="G32" i="10" l="1"/>
  <c r="G26" i="10"/>
  <c r="G25" i="10"/>
  <c r="G24" i="10"/>
  <c r="G23" i="10"/>
  <c r="G20" i="10"/>
  <c r="G26" i="3"/>
  <c r="G27" i="3"/>
  <c r="G29" i="6" l="1"/>
  <c r="G28" i="6"/>
  <c r="G27" i="6"/>
  <c r="G26" i="6"/>
  <c r="G25" i="6"/>
  <c r="G24" i="6"/>
  <c r="G23" i="9"/>
  <c r="G24" i="9"/>
  <c r="G27" i="9"/>
  <c r="G28" i="9"/>
  <c r="G22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5" i="3"/>
  <c r="G21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G34" i="3" l="1"/>
  <c r="G33" i="3" s="1"/>
  <c r="G15" i="3"/>
  <c r="G35" i="2"/>
  <c r="G37" i="2" s="1"/>
  <c r="G36" i="2" s="1"/>
  <c r="G15" i="2"/>
  <c r="G15" i="1"/>
  <c r="G17" i="1"/>
  <c r="G35" i="1"/>
  <c r="G34" i="1" s="1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D18" i="1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G16" i="1"/>
  <c r="D20" i="3"/>
  <c r="D22" i="4"/>
  <c r="G22" i="4" s="1"/>
  <c r="D18" i="7"/>
  <c r="D21" i="7"/>
  <c r="D18" i="5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<sst xmlns="http://schemas.openxmlformats.org/spreadsheetml/2006/main" count="591" uniqueCount="132">
  <si>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</si>
  <si>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</si>
  <si>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</si>
  <si>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</si>
  <si>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</si>
  <si>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</si>
  <si>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</si>
  <si>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</si>
  <si>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</si>
  <si>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</si>
  <si>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</si>
  <si>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</si>
  <si>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</si>
  <si>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</si>
  <si>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</si>
  <si>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</si>
  <si>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</si>
  <si>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</si>
  <si>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</si>
  <si>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</si>
  <si>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</si>
  <si>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</si>
  <si>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</si>
  <si>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</si>
  <si>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</si>
  <si>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</si>
  <si>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</si>
  <si>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</si>
  <si>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</si>
  <si>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</si>
  <si>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</si>
  <si>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</si>
  <si>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</si>
  <si>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</si>
  <si>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</si>
  <si>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</si>
  <si>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</si>
  <si>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</si>
  <si>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</si>
  <si>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</si>
  <si>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</si>
  <si>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</si>
  <si>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</si>
  <si>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</si>
  <si>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</si>
  <si>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</si>
  <si>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</si>
  <si>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</si>
  <si>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</si>
  <si>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</si>
  <si>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</si>
  <si>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</si>
  <si>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</si>
  <si>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</si>
  <si>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</si>
  <si>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</si>
  <si>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</si>
  <si>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</si>
  <si>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</si>
  <si>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</si>
  <si>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</si>
  <si>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</si>
  <si>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</si>
  <si>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</si>
  <si>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</si>
  <si>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</si>
  <si>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</si>
  <si>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</si>
  <si>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</si>
  <si>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</si>
  <si>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</si>
  <si>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</si>
  <si>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</si>
  <si>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</si>
  <si>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</si>
  <si>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</si>
  <si>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</si>
  <si>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</si>
  <si>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</si>
  <si>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</si>
  <si>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</si>
  <si>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</si>
  <si>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</si>
  <si>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</si>
  <si>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</si>
  <si>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</si>
  <si>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</si>
  <si>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</si>
  <si>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</si>
  <si>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</si>
  <si>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kompl.</t>
  </si>
  <si>
    <t>Tualetinio popieriaus laikiklio įrengimas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</si>
  <si>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</si>
  <si>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</si>
  <si>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</si>
  <si>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</si>
  <si>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</si>
  <si>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</si>
  <si>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>Pisuaro vandens nuleidimo mechanizmo (ventilio)pakeitimas</t>
  </si>
  <si>
    <t>Bide vandens maišytuvo pakeitimas</t>
  </si>
  <si>
    <t>Paslaugos teikiamos pagal užsakymą Nr.10</t>
  </si>
  <si>
    <t xml:space="preserve">Lokalinė sąmata </t>
  </si>
  <si>
    <t xml:space="preserve">PVM sąskaita faktūra  </t>
  </si>
  <si>
    <t>AKTAS  Nr.  06/01</t>
  </si>
  <si>
    <t>Už 2015 m. birželio mėn.</t>
  </si>
  <si>
    <r>
      <t xml:space="preserve">nuo </t>
    </r>
    <r>
      <rPr>
        <b/>
        <sz val="10"/>
        <rFont val="Times New Roman"/>
        <family val="1"/>
        <charset val="186"/>
      </rPr>
      <t>2015 06 01</t>
    </r>
  </si>
  <si>
    <r>
      <t xml:space="preserve">iki   </t>
    </r>
    <r>
      <rPr>
        <b/>
        <sz val="10"/>
        <rFont val="Times New Roman"/>
        <family val="1"/>
        <charset val="186"/>
      </rPr>
      <t>2015 06 30</t>
    </r>
  </si>
  <si>
    <t>2015 06 01 - 06 30</t>
  </si>
  <si>
    <t>AKTAS  Nr.  06/02</t>
  </si>
  <si>
    <t>Už 2015 birželio mėn.</t>
  </si>
  <si>
    <t>2015 06 01-30</t>
  </si>
  <si>
    <t>AKTAS  Nr. 06/03</t>
  </si>
  <si>
    <t>Už 2015 m. birželio  mėn.</t>
  </si>
  <si>
    <t>2015 06 01- 06 30</t>
  </si>
  <si>
    <t>AKTAS  Nr.06/04</t>
  </si>
  <si>
    <t>2015 06 01-06 30</t>
  </si>
  <si>
    <t>AKTAS  Nr.  06/05</t>
  </si>
  <si>
    <t>AKTAS  Nr.  06/06</t>
  </si>
  <si>
    <t>AKTAS  Nr. 06/07</t>
  </si>
  <si>
    <t>AKTAS  Nr.  06/08</t>
  </si>
  <si>
    <t>AKTAS  Nr.06/09</t>
  </si>
  <si>
    <t>AKTAS  Nr. 06/10</t>
  </si>
  <si>
    <t>Paslaugos teikiamos pagal užsakymą Nr.11</t>
  </si>
  <si>
    <t>PVM sąskaita faktūra Nr. BSS 013310</t>
  </si>
  <si>
    <t>PVM sąskaita faktūra Nr. EVCKJ 130283</t>
  </si>
  <si>
    <t>Paslaugos teikiamos pagal užsakymą Nr. 11</t>
  </si>
  <si>
    <t>Šiukšlių dėžės sumontavims</t>
  </si>
  <si>
    <t>Tualetinio popierias laikiklio įrengimas</t>
  </si>
  <si>
    <t>PVM sąskaita faktūra Nr. BSS 012681, BSS 012980, BSS 013312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</si>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</sst>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0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41" fillId="0" borderId="0" xfId="0" applyFont="1" applyAlignment="1">
      <alignment horizontal="right" vertical="center"/>
    </xf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0" fontId="41" fillId="0" borderId="1" xfId="0" applyFont="1" applyBorder="1" applyAlignment="1">
      <alignment horizontal="right" vertical="top"/>
    </xf>
    <xf numFmtId="1" fontId="19" fillId="2" borderId="1" xfId="0" applyNumberFormat="1" applyFont="1" applyFill="1" applyBorder="1" applyAlignment="1">
      <alignment horizontal="right" vertical="center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0" fillId="2" borderId="1" xfId="0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2" fontId="20" fillId="0" borderId="3" xfId="0" applyNumberFormat="1" applyFont="1" applyFill="1" applyBorder="1" applyAlignment="1">
      <alignment horizontal="right" vertical="center" wrapText="1"/>
    </xf>
    <xf numFmtId="2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0" borderId="0" xfId="0" applyFont="1" applyAlignment="1">
      <alignment horizontal="left" vertical="center" wrapText="1"/>
    </xf>
    <xf numFmtId="0" fontId="40" fillId="2" borderId="0" xfId="0" applyFont="1" applyFill="1"/>
    <xf numFmtId="0" fontId="40" fillId="0" borderId="0" xfId="0" applyFont="1"/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left" wrapText="1"/>
    </xf>
    <xf numFmtId="0" fontId="31" fillId="4" borderId="3" xfId="0" applyFont="1" applyFill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2" borderId="3" xfId="0" applyFont="1" applyFill="1" applyBorder="1" applyAlignment="1">
      <alignment vertical="top" wrapText="1"/>
    </xf>
    <xf numFmtId="2" fontId="9" fillId="0" borderId="3" xfId="0" applyNumberFormat="1" applyFont="1" applyBorder="1" applyAlignment="1">
      <alignment vertical="top" wrapText="1"/>
    </xf>
    <xf numFmtId="0" fontId="8" fillId="0" borderId="3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2" borderId="3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vertical="top" wrapText="1"/>
    </xf>
    <xf numFmtId="0" fontId="4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workbookViewId="0">
      <selection activeCell="I18" sqref="I18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39" t="s">
        <v>43</v>
      </c>
      <c r="B1" s="139"/>
      <c r="C1" s="139"/>
      <c r="D1" s="139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40" t="s">
        <v>62</v>
      </c>
      <c r="B2" s="141"/>
      <c r="C2" s="141"/>
      <c r="D2" s="139" t="s">
        <v>19</v>
      </c>
      <c r="E2" s="139"/>
      <c r="F2" s="139"/>
      <c r="G2" s="139"/>
      <c r="H2" s="139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42" t="s">
        <v>103</v>
      </c>
      <c r="C4" s="143"/>
      <c r="D4" s="143"/>
      <c r="E4" s="143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45" t="s">
        <v>31</v>
      </c>
      <c r="C6" s="145"/>
      <c r="D6" s="144" t="s">
        <v>33</v>
      </c>
      <c r="E6" s="144"/>
      <c r="F6" s="144"/>
      <c r="G6" s="144"/>
      <c r="H6" s="49"/>
      <c r="J6" s="6"/>
      <c r="K6" s="6"/>
      <c r="L6" s="6"/>
    </row>
    <row r="7" spans="1:12" ht="13.9" customHeight="1" x14ac:dyDescent="0.25">
      <c r="B7" s="145" t="s">
        <v>104</v>
      </c>
      <c r="C7" s="145"/>
      <c r="D7" s="144" t="s">
        <v>34</v>
      </c>
      <c r="E7" s="144"/>
      <c r="F7" s="144"/>
      <c r="G7" s="144"/>
      <c r="H7" s="49"/>
      <c r="J7" s="6"/>
      <c r="K7" s="6"/>
      <c r="L7" s="6"/>
    </row>
    <row r="8" spans="1:12" ht="13.15" customHeight="1" x14ac:dyDescent="0.25">
      <c r="B8" s="146"/>
      <c r="C8" s="146"/>
      <c r="D8" s="144" t="s">
        <v>35</v>
      </c>
      <c r="E8" s="144"/>
      <c r="F8" s="144"/>
      <c r="G8" s="144"/>
      <c r="H8" s="49"/>
      <c r="J8" s="6"/>
      <c r="K8" s="6"/>
      <c r="L8" s="6"/>
    </row>
    <row r="9" spans="1:12" ht="2.4500000000000002" customHeight="1" x14ac:dyDescent="0.25">
      <c r="B9" s="54"/>
      <c r="C9" s="169"/>
      <c r="D9" s="169"/>
      <c r="E9" s="169"/>
      <c r="F9" s="169"/>
      <c r="G9" s="169"/>
      <c r="H9" s="54"/>
      <c r="J9" s="6"/>
      <c r="K9" s="6"/>
      <c r="L9" s="6"/>
    </row>
    <row r="10" spans="1:12" x14ac:dyDescent="0.25">
      <c r="A10" s="166" t="s">
        <v>0</v>
      </c>
      <c r="B10" s="50"/>
      <c r="C10" s="170" t="s">
        <v>2</v>
      </c>
      <c r="D10" s="170" t="s">
        <v>3</v>
      </c>
      <c r="E10" s="170" t="s">
        <v>4</v>
      </c>
      <c r="F10" s="171"/>
      <c r="G10" s="171"/>
      <c r="H10" s="54"/>
      <c r="J10" s="6"/>
      <c r="K10" s="6"/>
      <c r="L10" s="6"/>
    </row>
    <row r="11" spans="1:12" ht="15" customHeight="1" x14ac:dyDescent="0.25">
      <c r="A11" s="166"/>
      <c r="B11" s="50" t="s">
        <v>1</v>
      </c>
      <c r="C11" s="170"/>
      <c r="D11" s="170"/>
      <c r="E11" s="170" t="s">
        <v>105</v>
      </c>
      <c r="F11" s="171"/>
      <c r="G11" s="171"/>
      <c r="H11" s="54"/>
      <c r="J11" s="6"/>
      <c r="K11" s="6"/>
      <c r="L11" s="6"/>
    </row>
    <row r="12" spans="1:12" ht="14.25" customHeight="1" x14ac:dyDescent="0.25">
      <c r="A12" s="166"/>
      <c r="B12" s="55"/>
      <c r="C12" s="170"/>
      <c r="D12" s="170"/>
      <c r="E12" s="170" t="s">
        <v>106</v>
      </c>
      <c r="F12" s="171"/>
      <c r="G12" s="171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30</v>
      </c>
      <c r="G15" s="64">
        <f>D15*E15*F15</f>
        <v>1249.7759999999998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30</v>
      </c>
      <c r="G16" s="64">
        <f>D16*E16*F16</f>
        <v>221.71499999999997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0.9</v>
      </c>
      <c r="E18" s="68">
        <v>1.82</v>
      </c>
      <c r="F18" s="63">
        <v>30</v>
      </c>
      <c r="G18" s="77">
        <v>49.14</v>
      </c>
      <c r="H18" s="54"/>
      <c r="K18" s="43">
        <v>27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52.4</v>
      </c>
      <c r="E19" s="68">
        <v>0.15</v>
      </c>
      <c r="F19" s="63">
        <v>30</v>
      </c>
      <c r="G19" s="82">
        <v>235.8</v>
      </c>
      <c r="H19" s="54"/>
      <c r="K19" s="43"/>
      <c r="L19" s="43">
        <v>1572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0.87</v>
      </c>
      <c r="E21" s="68">
        <v>0.72</v>
      </c>
      <c r="F21" s="63">
        <v>30</v>
      </c>
      <c r="G21" s="64">
        <v>18.79</v>
      </c>
      <c r="H21" s="54"/>
      <c r="K21" s="43"/>
      <c r="L21" s="43">
        <v>0</v>
      </c>
    </row>
    <row r="22" spans="1:12" ht="51.75" customHeight="1" x14ac:dyDescent="0.25">
      <c r="A22" s="163">
        <v>9</v>
      </c>
      <c r="B22" s="167" t="s">
        <v>122</v>
      </c>
      <c r="C22" s="172" t="s">
        <v>71</v>
      </c>
      <c r="D22" s="83" t="s">
        <v>74</v>
      </c>
      <c r="E22" s="103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25.5" x14ac:dyDescent="0.25">
      <c r="A23" s="164"/>
      <c r="B23" s="168"/>
      <c r="C23" s="173"/>
      <c r="D23" s="83" t="s">
        <v>78</v>
      </c>
      <c r="E23" s="103">
        <v>1</v>
      </c>
      <c r="F23" s="68">
        <v>28.96</v>
      </c>
      <c r="G23" s="64">
        <f t="shared" ref="G23:G28" si="0">SUM(E23*F23)</f>
        <v>28.96</v>
      </c>
      <c r="H23" s="54"/>
      <c r="K23" s="43"/>
      <c r="L23" s="43"/>
    </row>
    <row r="24" spans="1:12" ht="25.5" x14ac:dyDescent="0.25">
      <c r="A24" s="164"/>
      <c r="B24" s="168"/>
      <c r="C24" s="173"/>
      <c r="D24" s="83" t="s">
        <v>77</v>
      </c>
      <c r="E24" s="103">
        <v>1</v>
      </c>
      <c r="F24" s="68">
        <v>10.14</v>
      </c>
      <c r="G24" s="64">
        <f t="shared" si="0"/>
        <v>10.14</v>
      </c>
      <c r="H24" s="54"/>
      <c r="K24" s="43"/>
      <c r="L24" s="43"/>
    </row>
    <row r="25" spans="1:12" ht="38.25" x14ac:dyDescent="0.25">
      <c r="A25" s="164"/>
      <c r="B25" s="168"/>
      <c r="C25" s="173"/>
      <c r="D25" s="83" t="s">
        <v>94</v>
      </c>
      <c r="E25" s="103">
        <v>1</v>
      </c>
      <c r="F25" s="68">
        <v>9.85</v>
      </c>
      <c r="G25" s="64">
        <f t="shared" si="0"/>
        <v>9.85</v>
      </c>
      <c r="H25" s="54"/>
      <c r="K25" s="43"/>
      <c r="L25" s="43"/>
    </row>
    <row r="26" spans="1:12" ht="25.5" x14ac:dyDescent="0.25">
      <c r="A26" s="164"/>
      <c r="B26" s="168"/>
      <c r="C26" s="173"/>
      <c r="D26" s="83" t="s">
        <v>79</v>
      </c>
      <c r="E26" s="103">
        <v>1</v>
      </c>
      <c r="F26" s="68">
        <v>5.79</v>
      </c>
      <c r="G26" s="64">
        <f t="shared" si="0"/>
        <v>5.79</v>
      </c>
      <c r="H26" s="54"/>
      <c r="K26" s="43"/>
      <c r="L26" s="43"/>
    </row>
    <row r="27" spans="1:12" hidden="1" x14ac:dyDescent="0.25">
      <c r="A27" s="164"/>
      <c r="B27" s="168"/>
      <c r="C27" s="173"/>
      <c r="D27" s="83"/>
      <c r="E27" s="103">
        <v>2</v>
      </c>
      <c r="F27" s="68">
        <v>5.79</v>
      </c>
      <c r="G27" s="64">
        <f t="shared" si="0"/>
        <v>11.58</v>
      </c>
      <c r="H27" s="54"/>
      <c r="K27" s="43"/>
      <c r="L27" s="43"/>
    </row>
    <row r="28" spans="1:12" hidden="1" x14ac:dyDescent="0.25">
      <c r="A28" s="165"/>
      <c r="B28" s="165"/>
      <c r="C28" s="165"/>
      <c r="D28" s="83"/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1887.89</v>
      </c>
      <c r="H29" s="54"/>
      <c r="K29" s="43"/>
      <c r="L29" s="43"/>
    </row>
    <row r="30" spans="1:12" ht="50.25" customHeight="1" x14ac:dyDescent="0.25">
      <c r="A30" s="25">
        <v>10</v>
      </c>
      <c r="B30" s="74" t="s">
        <v>58</v>
      </c>
      <c r="C30" s="75" t="s">
        <v>123</v>
      </c>
      <c r="D30" s="71"/>
      <c r="E30" s="72"/>
      <c r="F30" s="72"/>
      <c r="G30" s="93">
        <v>167.34</v>
      </c>
      <c r="H30" s="54"/>
    </row>
    <row r="31" spans="1:12" ht="37.5" customHeight="1" x14ac:dyDescent="0.25">
      <c r="A31" s="162">
        <v>11</v>
      </c>
      <c r="B31" s="157" t="s">
        <v>60</v>
      </c>
      <c r="C31" s="95" t="s">
        <v>61</v>
      </c>
      <c r="D31" s="159"/>
      <c r="E31" s="148"/>
      <c r="F31" s="148"/>
      <c r="G31" s="147">
        <v>261</v>
      </c>
      <c r="H31" s="54"/>
    </row>
    <row r="32" spans="1:12" ht="25.5" customHeight="1" x14ac:dyDescent="0.25">
      <c r="A32" s="162"/>
      <c r="B32" s="158"/>
      <c r="C32" s="96" t="s">
        <v>107</v>
      </c>
      <c r="D32" s="159"/>
      <c r="E32" s="148"/>
      <c r="F32" s="148"/>
      <c r="G32" s="147"/>
      <c r="H32" s="54"/>
    </row>
    <row r="33" spans="1:13" ht="13.5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SUM(G29-G31-G30)</f>
        <v>1459.5500000000002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73">
        <f>G35-G33</f>
        <v>306.50999999999976</v>
      </c>
      <c r="H34" s="54"/>
    </row>
    <row r="35" spans="1:13" ht="13.5" customHeight="1" x14ac:dyDescent="0.25">
      <c r="A35" s="26"/>
      <c r="B35" s="69" t="s">
        <v>29</v>
      </c>
      <c r="C35" s="66"/>
      <c r="D35" s="50"/>
      <c r="E35" s="63"/>
      <c r="F35" s="63"/>
      <c r="G35" s="73">
        <f>ROUND(G33*1.21,2)</f>
        <v>1766.06</v>
      </c>
      <c r="H35" s="54"/>
    </row>
    <row r="36" spans="1:13" ht="0.75" customHeight="1" x14ac:dyDescent="0.25">
      <c r="A36" s="160"/>
      <c r="B36" s="87" t="s">
        <v>56</v>
      </c>
      <c r="C36" s="89"/>
      <c r="D36" s="153"/>
      <c r="E36" s="151"/>
      <c r="F36" s="151"/>
      <c r="G36" s="155"/>
      <c r="H36" s="79"/>
    </row>
    <row r="37" spans="1:13" ht="0.75" customHeight="1" x14ac:dyDescent="0.25">
      <c r="A37" s="161"/>
      <c r="B37" s="86"/>
      <c r="C37" s="88"/>
      <c r="D37" s="154"/>
      <c r="E37" s="152"/>
      <c r="F37" s="152"/>
      <c r="G37" s="156"/>
      <c r="H37" s="54"/>
    </row>
    <row r="38" spans="1:13" ht="39" customHeight="1" x14ac:dyDescent="0.25">
      <c r="H38" s="54"/>
      <c r="J38" s="92"/>
    </row>
    <row r="39" spans="1:13" x14ac:dyDescent="0.25">
      <c r="B39" s="12"/>
      <c r="C39" s="150"/>
      <c r="D39" s="150"/>
      <c r="E39" s="150"/>
      <c r="F39" s="150"/>
      <c r="G39" s="150"/>
    </row>
    <row r="40" spans="1:13" ht="84.75" customHeight="1" x14ac:dyDescent="0.25">
      <c r="B40" s="12" t="s">
        <v>20</v>
      </c>
      <c r="C40" s="54"/>
      <c r="D40" s="150" t="s">
        <v>30</v>
      </c>
      <c r="E40" s="150"/>
      <c r="F40" s="150"/>
      <c r="G40" s="150"/>
      <c r="H40" s="150"/>
      <c r="J40" s="6"/>
      <c r="K40" s="6"/>
      <c r="L40" s="6"/>
      <c r="M40" s="6"/>
    </row>
    <row r="41" spans="1:13" x14ac:dyDescent="0.25">
      <c r="B41" s="45" t="s">
        <v>84</v>
      </c>
      <c r="C41" s="149" t="s">
        <v>80</v>
      </c>
      <c r="D41" s="149"/>
      <c r="E41" s="149"/>
      <c r="F41" s="149"/>
      <c r="G41" s="149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7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zoomScaleNormal="100" workbookViewId="0">
      <selection activeCell="P31" sqref="P31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226" t="s">
        <v>129</v>
      </c>
      <c r="B1" s="226"/>
      <c r="C1" s="226"/>
      <c r="D1" s="226"/>
      <c r="E1" s="227"/>
      <c r="F1" s="227"/>
      <c r="G1" s="228"/>
      <c r="H1" s="228"/>
      <c r="J1" s="6"/>
      <c r="K1" s="6"/>
      <c r="L1" s="6"/>
    </row>
    <row r="2" spans="1:12" ht="52.5" customHeight="1" x14ac:dyDescent="0.25">
      <c r="A2" s="229" t="s">
        <v>130</v>
      </c>
      <c r="B2" s="229"/>
      <c r="C2" s="229"/>
      <c r="D2" s="230" t="s">
        <v>131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A3" s="228"/>
      <c r="B3" s="228"/>
      <c r="C3" s="228"/>
      <c r="D3" s="231"/>
      <c r="E3" s="232"/>
      <c r="F3" s="232"/>
      <c r="G3" s="231"/>
      <c r="H3" s="231"/>
      <c r="J3" s="6"/>
      <c r="K3" s="6"/>
      <c r="L3" s="6"/>
    </row>
    <row r="4" spans="1:12" ht="18.75" customHeight="1" x14ac:dyDescent="0.25">
      <c r="A4" s="228"/>
      <c r="B4" s="233" t="s">
        <v>121</v>
      </c>
      <c r="C4" s="234"/>
      <c r="D4" s="234"/>
      <c r="E4" s="234"/>
      <c r="F4" s="227"/>
      <c r="G4" s="231"/>
      <c r="H4" s="231"/>
      <c r="J4" s="6"/>
      <c r="K4" s="6"/>
      <c r="L4" s="6"/>
    </row>
    <row r="5" spans="1:12" ht="17.45" customHeight="1" x14ac:dyDescent="0.25">
      <c r="A5" s="228"/>
      <c r="B5" s="235"/>
      <c r="C5" s="236"/>
      <c r="D5" s="236" t="s">
        <v>32</v>
      </c>
      <c r="E5" s="236"/>
      <c r="F5" s="237"/>
      <c r="G5" s="238"/>
      <c r="H5" s="231"/>
      <c r="J5" s="6"/>
      <c r="K5" s="6"/>
      <c r="L5" s="6"/>
    </row>
    <row r="6" spans="1:12" ht="13.5" customHeight="1" x14ac:dyDescent="0.25">
      <c r="A6" s="228"/>
      <c r="B6" s="239" t="s">
        <v>31</v>
      </c>
      <c r="C6" s="239"/>
      <c r="D6" s="234" t="s">
        <v>33</v>
      </c>
      <c r="E6" s="234"/>
      <c r="F6" s="234"/>
      <c r="G6" s="234"/>
      <c r="H6" s="231"/>
      <c r="J6" s="6"/>
      <c r="K6" s="6"/>
      <c r="L6" s="6"/>
    </row>
    <row r="7" spans="1:12" ht="12.75" customHeight="1" x14ac:dyDescent="0.25">
      <c r="A7" s="228"/>
      <c r="B7" s="240" t="s">
        <v>104</v>
      </c>
      <c r="C7" s="240"/>
      <c r="D7" s="234" t="s">
        <v>34</v>
      </c>
      <c r="E7" s="234"/>
      <c r="F7" s="234"/>
      <c r="G7" s="234"/>
      <c r="H7" s="231"/>
      <c r="J7" s="6"/>
      <c r="K7" s="6"/>
      <c r="L7" s="6"/>
    </row>
    <row r="8" spans="1:12" ht="12.75" customHeight="1" x14ac:dyDescent="0.25">
      <c r="A8" s="228"/>
      <c r="B8" s="241"/>
      <c r="C8" s="241"/>
      <c r="D8" s="234" t="s">
        <v>35</v>
      </c>
      <c r="E8" s="234"/>
      <c r="F8" s="234"/>
      <c r="G8" s="234"/>
      <c r="H8" s="231"/>
      <c r="J8" s="6"/>
      <c r="K8" s="6"/>
      <c r="L8" s="6"/>
    </row>
    <row r="9" spans="1:12" ht="3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242" t="s">
        <v>85</v>
      </c>
      <c r="F13" s="242" t="s">
        <v>5</v>
      </c>
      <c r="G13" s="75" t="s">
        <v>86</v>
      </c>
      <c r="K13" s="3" t="s">
        <v>24</v>
      </c>
      <c r="L13" s="2" t="s">
        <v>25</v>
      </c>
    </row>
    <row r="14" spans="1:12" ht="45.75" customHeight="1" x14ac:dyDescent="0.25">
      <c r="A14" s="21"/>
      <c r="B14" s="243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30</v>
      </c>
      <c r="G15" s="64">
        <f>ROUND(D15*E15*F15,2)</f>
        <v>352.8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0.83</v>
      </c>
      <c r="E16" s="33">
        <v>1.82</v>
      </c>
      <c r="F16" s="28">
        <v>30</v>
      </c>
      <c r="G16" s="64">
        <f>ROUND(D16*E16*F16,2)</f>
        <v>45.32</v>
      </c>
      <c r="K16" s="2">
        <v>25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11.6</v>
      </c>
      <c r="E17" s="33">
        <v>0.15</v>
      </c>
      <c r="F17" s="28">
        <v>30</v>
      </c>
      <c r="G17" s="64">
        <f>ROUND(D17*E17*F17,2)</f>
        <v>52.2</v>
      </c>
      <c r="L17" s="2">
        <v>348</v>
      </c>
    </row>
    <row r="18" spans="1:13" x14ac:dyDescent="0.25">
      <c r="A18" s="25">
        <v>5</v>
      </c>
      <c r="B18" s="35" t="s">
        <v>26</v>
      </c>
      <c r="C18" s="31"/>
      <c r="D18" s="32">
        <v>0.37</v>
      </c>
      <c r="E18" s="33">
        <v>0.72</v>
      </c>
      <c r="F18" s="28">
        <v>30</v>
      </c>
      <c r="G18" s="64">
        <v>7.99</v>
      </c>
      <c r="L18" s="2">
        <v>0</v>
      </c>
    </row>
    <row r="19" spans="1:13" ht="25.5" hidden="1" x14ac:dyDescent="0.25">
      <c r="A19" s="114">
        <v>6</v>
      </c>
      <c r="B19" s="69" t="s">
        <v>83</v>
      </c>
      <c r="C19" s="100"/>
      <c r="D19" s="32"/>
      <c r="E19" s="101"/>
      <c r="F19" s="33"/>
      <c r="G19" s="64">
        <v>0</v>
      </c>
      <c r="K19" s="118"/>
      <c r="L19" s="118"/>
    </row>
    <row r="20" spans="1:13" ht="56.25" x14ac:dyDescent="0.25">
      <c r="A20" s="163">
        <v>6</v>
      </c>
      <c r="B20" s="266" t="s">
        <v>122</v>
      </c>
      <c r="C20" s="172" t="s">
        <v>71</v>
      </c>
      <c r="D20" s="244" t="s">
        <v>98</v>
      </c>
      <c r="E20" s="103">
        <v>1</v>
      </c>
      <c r="F20" s="68">
        <v>34.75</v>
      </c>
      <c r="G20" s="64">
        <f>SUM(E20*F20)</f>
        <v>34.75</v>
      </c>
      <c r="K20" s="118"/>
      <c r="L20" s="118"/>
    </row>
    <row r="21" spans="1:13" ht="33.75" customHeight="1" x14ac:dyDescent="0.25">
      <c r="A21" s="164"/>
      <c r="B21" s="267"/>
      <c r="C21" s="173"/>
      <c r="D21" s="244" t="s">
        <v>99</v>
      </c>
      <c r="E21" s="126">
        <v>1</v>
      </c>
      <c r="F21" s="68">
        <v>57.92</v>
      </c>
      <c r="G21" s="64">
        <v>57.92</v>
      </c>
      <c r="K21" s="118"/>
      <c r="L21" s="118"/>
    </row>
    <row r="22" spans="1:13" ht="35.25" customHeight="1" x14ac:dyDescent="0.25">
      <c r="A22" s="164"/>
      <c r="B22" s="267"/>
      <c r="C22" s="173"/>
      <c r="D22" s="244" t="s">
        <v>79</v>
      </c>
      <c r="E22" s="119">
        <v>1</v>
      </c>
      <c r="F22" s="68">
        <v>5.79</v>
      </c>
      <c r="G22" s="64">
        <v>5.79</v>
      </c>
      <c r="K22" s="118"/>
      <c r="L22" s="118"/>
    </row>
    <row r="23" spans="1:13" ht="36.75" customHeight="1" x14ac:dyDescent="0.25">
      <c r="A23" s="164"/>
      <c r="B23" s="267"/>
      <c r="C23" s="173"/>
      <c r="D23" s="245" t="s">
        <v>127</v>
      </c>
      <c r="E23" s="103">
        <v>1</v>
      </c>
      <c r="F23" s="68">
        <v>13.03</v>
      </c>
      <c r="G23" s="64">
        <f t="shared" ref="G23:G26" si="0">SUM(E23*F23)</f>
        <v>13.03</v>
      </c>
      <c r="K23" s="118"/>
      <c r="L23" s="118"/>
    </row>
    <row r="24" spans="1:13" ht="33.75" x14ac:dyDescent="0.25">
      <c r="A24" s="164"/>
      <c r="B24" s="267"/>
      <c r="C24" s="173"/>
      <c r="D24" s="245" t="s">
        <v>94</v>
      </c>
      <c r="E24" s="103">
        <v>1</v>
      </c>
      <c r="F24" s="68">
        <v>9.85</v>
      </c>
      <c r="G24" s="64">
        <f t="shared" si="0"/>
        <v>9.85</v>
      </c>
      <c r="K24" s="118"/>
      <c r="L24" s="118"/>
    </row>
    <row r="25" spans="1:13" hidden="1" x14ac:dyDescent="0.25">
      <c r="A25" s="164"/>
      <c r="B25" s="267"/>
      <c r="C25" s="173"/>
      <c r="D25" s="83"/>
      <c r="E25" s="103">
        <v>1</v>
      </c>
      <c r="F25" s="68">
        <v>28.96</v>
      </c>
      <c r="G25" s="64">
        <f t="shared" si="0"/>
        <v>28.96</v>
      </c>
      <c r="K25" s="118"/>
      <c r="L25" s="118"/>
    </row>
    <row r="26" spans="1:13" hidden="1" x14ac:dyDescent="0.25">
      <c r="A26" s="165"/>
      <c r="B26" s="268"/>
      <c r="C26" s="165"/>
      <c r="D26" s="83"/>
      <c r="E26" s="99">
        <v>4</v>
      </c>
      <c r="F26" s="68">
        <v>5.21</v>
      </c>
      <c r="G26" s="64">
        <f t="shared" si="0"/>
        <v>20.84</v>
      </c>
      <c r="K26" s="118"/>
      <c r="L26" s="118"/>
    </row>
    <row r="27" spans="1:13" ht="20.25" customHeight="1" x14ac:dyDescent="0.25">
      <c r="A27" s="34"/>
      <c r="B27" s="116" t="s">
        <v>17</v>
      </c>
      <c r="C27" s="36"/>
      <c r="D27" s="117"/>
      <c r="E27" s="115"/>
      <c r="F27" s="115"/>
      <c r="G27" s="39">
        <v>579.65</v>
      </c>
      <c r="K27" s="118"/>
      <c r="L27" s="118"/>
    </row>
    <row r="28" spans="1:13" ht="42" x14ac:dyDescent="0.25">
      <c r="A28" s="246">
        <v>7</v>
      </c>
      <c r="B28" s="247" t="s">
        <v>58</v>
      </c>
      <c r="C28" s="137" t="s">
        <v>128</v>
      </c>
      <c r="D28" s="248"/>
      <c r="E28" s="249"/>
      <c r="F28" s="249"/>
      <c r="G28" s="250">
        <v>284.24</v>
      </c>
      <c r="K28" s="134"/>
      <c r="L28" s="134"/>
    </row>
    <row r="29" spans="1:13" ht="66.75" customHeight="1" x14ac:dyDescent="0.25">
      <c r="A29" s="251">
        <v>8</v>
      </c>
      <c r="B29" s="252" t="s">
        <v>60</v>
      </c>
      <c r="C29" s="40" t="s">
        <v>61</v>
      </c>
      <c r="D29" s="253"/>
      <c r="E29" s="254"/>
      <c r="F29" s="254"/>
      <c r="G29" s="255">
        <v>1613.4</v>
      </c>
      <c r="K29" s="118"/>
      <c r="L29" s="118"/>
    </row>
    <row r="30" spans="1:13" ht="12.75" customHeight="1" x14ac:dyDescent="0.25">
      <c r="A30" s="256"/>
      <c r="B30" s="257"/>
      <c r="C30" s="40" t="s">
        <v>110</v>
      </c>
      <c r="D30" s="258"/>
      <c r="E30" s="259"/>
      <c r="F30" s="259"/>
      <c r="G30" s="260"/>
      <c r="K30" s="118"/>
      <c r="L30" s="118"/>
    </row>
    <row r="31" spans="1:13" ht="14.25" customHeight="1" x14ac:dyDescent="0.25">
      <c r="A31" s="40"/>
      <c r="B31" s="261" t="s">
        <v>27</v>
      </c>
      <c r="C31" s="31"/>
      <c r="D31" s="36"/>
      <c r="E31" s="262"/>
      <c r="F31" s="262"/>
      <c r="G31" s="263">
        <f>ROUND(G27-G29-G28,2)</f>
        <v>-1317.99</v>
      </c>
      <c r="K31" s="118"/>
      <c r="L31" s="118"/>
    </row>
    <row r="32" spans="1:13" x14ac:dyDescent="0.25">
      <c r="A32" s="40"/>
      <c r="B32" s="261" t="s">
        <v>28</v>
      </c>
      <c r="C32" s="31"/>
      <c r="D32" s="31"/>
      <c r="E32" s="264"/>
      <c r="F32" s="264"/>
      <c r="G32" s="265">
        <f>ROUND(G31*0.21,2)</f>
        <v>-276.77999999999997</v>
      </c>
      <c r="H32" s="94"/>
      <c r="J32" s="6"/>
      <c r="K32" s="6"/>
      <c r="L32" s="6"/>
      <c r="M32" s="6"/>
    </row>
    <row r="33" spans="1:15" ht="18.75" customHeight="1" x14ac:dyDescent="0.25">
      <c r="A33" s="40"/>
      <c r="B33" s="261" t="s">
        <v>29</v>
      </c>
      <c r="C33" s="31"/>
      <c r="D33" s="31"/>
      <c r="E33" s="264"/>
      <c r="F33" s="264"/>
      <c r="G33" s="265">
        <f>G31+G32</f>
        <v>-1594.77</v>
      </c>
      <c r="H33" s="94"/>
      <c r="J33" s="6"/>
      <c r="K33" s="6"/>
      <c r="L33" s="6"/>
      <c r="M33" s="6"/>
    </row>
    <row r="34" spans="1:15" x14ac:dyDescent="0.25">
      <c r="B34" s="45"/>
      <c r="C34" s="181"/>
      <c r="D34" s="181"/>
      <c r="E34" s="181"/>
      <c r="F34" s="181"/>
      <c r="G34" s="181"/>
      <c r="J34" s="6"/>
      <c r="K34" s="6"/>
      <c r="L34" s="6"/>
      <c r="M34" s="6"/>
    </row>
    <row r="35" spans="1:15" ht="36" x14ac:dyDescent="0.25">
      <c r="B35" s="269" t="s">
        <v>20</v>
      </c>
      <c r="C35" s="270" t="s">
        <v>30</v>
      </c>
      <c r="D35" s="270"/>
      <c r="E35" s="270"/>
      <c r="F35" s="270"/>
      <c r="G35" s="270"/>
      <c r="J35" s="6"/>
      <c r="K35" s="6"/>
      <c r="L35" s="6"/>
      <c r="M35" s="6"/>
    </row>
    <row r="36" spans="1:15" x14ac:dyDescent="0.25">
      <c r="I36" s="215"/>
      <c r="J36" s="217"/>
      <c r="K36" s="218"/>
      <c r="L36" s="120"/>
      <c r="M36" s="121"/>
      <c r="N36" s="122"/>
      <c r="O36" s="123"/>
    </row>
    <row r="37" spans="1:15" ht="39.75" customHeight="1" x14ac:dyDescent="0.25">
      <c r="B37" s="45" t="s">
        <v>84</v>
      </c>
      <c r="C37" s="181" t="s">
        <v>21</v>
      </c>
      <c r="D37" s="181"/>
      <c r="E37" s="181"/>
      <c r="F37" s="181"/>
      <c r="G37" s="181"/>
      <c r="I37" s="215"/>
      <c r="J37" s="217"/>
      <c r="K37" s="216"/>
      <c r="L37" s="120"/>
      <c r="M37" s="124"/>
      <c r="N37" s="122"/>
      <c r="O37" s="123"/>
    </row>
    <row r="38" spans="1:15" x14ac:dyDescent="0.25">
      <c r="C38" s="54" t="s">
        <v>45</v>
      </c>
      <c r="I38" s="215"/>
      <c r="J38" s="217"/>
      <c r="K38" s="216"/>
      <c r="L38" s="120"/>
      <c r="M38" s="124"/>
      <c r="N38" s="122"/>
      <c r="O38" s="123"/>
    </row>
    <row r="39" spans="1:15" x14ac:dyDescent="0.25">
      <c r="I39" s="215"/>
      <c r="J39" s="217"/>
      <c r="K39" s="216"/>
      <c r="L39" s="120"/>
      <c r="M39" s="121"/>
      <c r="N39" s="122"/>
      <c r="O39" s="123"/>
    </row>
    <row r="40" spans="1:15" x14ac:dyDescent="0.25">
      <c r="I40" s="215"/>
      <c r="J40" s="217"/>
      <c r="K40" s="216"/>
      <c r="L40" s="120"/>
      <c r="M40" s="121"/>
      <c r="N40" s="122"/>
      <c r="O40" s="123"/>
    </row>
    <row r="41" spans="1:15" x14ac:dyDescent="0.25">
      <c r="I41" s="215"/>
      <c r="J41" s="217"/>
      <c r="K41" s="216"/>
      <c r="L41" s="120"/>
      <c r="M41" s="121"/>
      <c r="N41" s="122"/>
      <c r="O41" s="123"/>
    </row>
    <row r="42" spans="1:15" x14ac:dyDescent="0.25">
      <c r="I42" s="216"/>
      <c r="J42" s="216"/>
      <c r="K42" s="216"/>
      <c r="L42" s="120"/>
      <c r="M42" s="125"/>
      <c r="N42" s="122"/>
      <c r="O42" s="123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20:A26"/>
    <mergeCell ref="B20:B26"/>
    <mergeCell ref="C20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41.45" customHeight="1" x14ac:dyDescent="0.25">
      <c r="A2" s="140" t="s">
        <v>63</v>
      </c>
      <c r="B2" s="140"/>
      <c r="C2" s="140"/>
      <c r="D2" s="177" t="s">
        <v>36</v>
      </c>
      <c r="E2" s="177"/>
      <c r="F2" s="177"/>
      <c r="G2" s="177"/>
      <c r="H2" s="17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2" t="s">
        <v>108</v>
      </c>
      <c r="C4" s="143"/>
      <c r="D4" s="143"/>
      <c r="E4" s="14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109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20.2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30</v>
      </c>
      <c r="G15" s="29">
        <f>D15*E15*F15</f>
        <v>414.71999999999997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30</v>
      </c>
      <c r="G16" s="29">
        <f>D16*E16*F16</f>
        <v>257.39999999999998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38">
        <v>1.03</v>
      </c>
      <c r="E18" s="33">
        <v>1.82</v>
      </c>
      <c r="F18" s="28">
        <v>30</v>
      </c>
      <c r="G18" s="29">
        <f>SUM(D18*E18*F18)</f>
        <v>56.238</v>
      </c>
      <c r="K18" s="2">
        <v>31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23.466666666666665</v>
      </c>
      <c r="E19" s="33">
        <v>0.15</v>
      </c>
      <c r="F19" s="28">
        <v>30</v>
      </c>
      <c r="G19" s="29">
        <v>105.62</v>
      </c>
      <c r="L19" s="2">
        <v>704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0.33333333333333331</v>
      </c>
      <c r="E21" s="33">
        <v>0.72</v>
      </c>
      <c r="F21" s="28">
        <v>30</v>
      </c>
      <c r="G21" s="29">
        <v>7.13</v>
      </c>
      <c r="L21" s="2">
        <v>10</v>
      </c>
    </row>
    <row r="22" spans="1:12" ht="25.5" x14ac:dyDescent="0.25">
      <c r="A22" s="163">
        <v>9</v>
      </c>
      <c r="B22" s="167" t="s">
        <v>122</v>
      </c>
      <c r="C22" s="172" t="s">
        <v>71</v>
      </c>
      <c r="D22" s="83" t="s">
        <v>73</v>
      </c>
      <c r="E22" s="99">
        <v>1</v>
      </c>
      <c r="F22" s="68">
        <v>8.69</v>
      </c>
      <c r="G22" s="64">
        <f>SUM(E22*F22)</f>
        <v>8.69</v>
      </c>
      <c r="H22" s="54"/>
      <c r="K22" s="43"/>
      <c r="L22" s="43"/>
    </row>
    <row r="23" spans="1:12" ht="25.5" x14ac:dyDescent="0.25">
      <c r="A23" s="164"/>
      <c r="B23" s="168"/>
      <c r="C23" s="173"/>
      <c r="D23" s="83" t="s">
        <v>79</v>
      </c>
      <c r="E23" s="108">
        <v>1</v>
      </c>
      <c r="F23" s="68">
        <v>5.79</v>
      </c>
      <c r="G23" s="64">
        <f t="shared" ref="G23:G30" si="0">SUM(E23*F23)</f>
        <v>5.79</v>
      </c>
      <c r="H23" s="54"/>
      <c r="K23" s="43"/>
      <c r="L23" s="43"/>
    </row>
    <row r="24" spans="1:12" hidden="1" x14ac:dyDescent="0.25">
      <c r="A24" s="164"/>
      <c r="B24" s="168"/>
      <c r="C24" s="173"/>
      <c r="D24" s="83"/>
      <c r="E24" s="99" t="s">
        <v>90</v>
      </c>
      <c r="F24" s="68">
        <v>110.06</v>
      </c>
      <c r="G24" s="64">
        <v>110.06</v>
      </c>
      <c r="H24" s="54"/>
      <c r="K24" s="43"/>
      <c r="L24" s="43"/>
    </row>
    <row r="25" spans="1:12" hidden="1" x14ac:dyDescent="0.25">
      <c r="A25" s="164"/>
      <c r="B25" s="168"/>
      <c r="C25" s="173"/>
      <c r="D25" s="83"/>
      <c r="E25" s="103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idden="1" x14ac:dyDescent="0.25">
      <c r="A26" s="164"/>
      <c r="B26" s="168"/>
      <c r="C26" s="173"/>
      <c r="D26" s="83"/>
      <c r="E26" s="103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idden="1" x14ac:dyDescent="0.25">
      <c r="A27" s="164"/>
      <c r="B27" s="168"/>
      <c r="C27" s="173"/>
      <c r="D27" s="83"/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idden="1" x14ac:dyDescent="0.25">
      <c r="A28" s="164"/>
      <c r="B28" s="168"/>
      <c r="C28" s="173"/>
      <c r="D28" s="83"/>
      <c r="E28" s="103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idden="1" x14ac:dyDescent="0.25">
      <c r="A29" s="165"/>
      <c r="B29" s="165"/>
      <c r="C29" s="165"/>
      <c r="D29" s="83"/>
      <c r="E29" s="99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09"/>
      <c r="B30" s="112" t="s">
        <v>92</v>
      </c>
      <c r="C30" s="111" t="s">
        <v>71</v>
      </c>
      <c r="D30" s="83"/>
      <c r="E30" s="99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9"/>
      <c r="B31" s="112"/>
      <c r="C31" s="109"/>
      <c r="D31" s="104"/>
      <c r="E31" s="99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855.59</v>
      </c>
    </row>
    <row r="33" spans="1:13" ht="66.75" customHeight="1" x14ac:dyDescent="0.25">
      <c r="A33" s="162">
        <v>10</v>
      </c>
      <c r="B33" s="180" t="s">
        <v>60</v>
      </c>
      <c r="C33" s="40" t="s">
        <v>61</v>
      </c>
      <c r="D33" s="187"/>
      <c r="E33" s="179"/>
      <c r="F33" s="179"/>
      <c r="G33" s="184">
        <v>435</v>
      </c>
    </row>
    <row r="34" spans="1:13" ht="20.25" customHeight="1" x14ac:dyDescent="0.25">
      <c r="A34" s="162"/>
      <c r="B34" s="180"/>
      <c r="C34" s="98" t="s">
        <v>110</v>
      </c>
      <c r="D34" s="187"/>
      <c r="E34" s="179"/>
      <c r="F34" s="179"/>
      <c r="G34" s="18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420.59000000000003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88.323899999999981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508.91390000000001</v>
      </c>
      <c r="H37" s="79"/>
    </row>
    <row r="38" spans="1:13" ht="0.75" customHeight="1" x14ac:dyDescent="0.25">
      <c r="A38" s="162">
        <v>6</v>
      </c>
      <c r="B38" s="186" t="s">
        <v>56</v>
      </c>
      <c r="C38" s="91"/>
      <c r="D38" s="187"/>
      <c r="E38" s="179"/>
      <c r="F38" s="179"/>
      <c r="G38" s="182">
        <v>1300</v>
      </c>
    </row>
    <row r="39" spans="1:13" ht="27.75" hidden="1" customHeight="1" x14ac:dyDescent="0.25">
      <c r="A39" s="162"/>
      <c r="B39" s="180"/>
      <c r="C39" s="90"/>
      <c r="D39" s="187"/>
      <c r="E39" s="179"/>
      <c r="F39" s="179"/>
      <c r="G39" s="183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50" t="s">
        <v>30</v>
      </c>
      <c r="D45" s="150"/>
      <c r="E45" s="150"/>
      <c r="F45" s="150"/>
      <c r="G45" s="150"/>
      <c r="J45" s="6"/>
      <c r="K45" s="6"/>
      <c r="L45" s="6"/>
      <c r="M45" s="6"/>
    </row>
    <row r="46" spans="1:13" x14ac:dyDescent="0.25">
      <c r="B46" s="45" t="s">
        <v>84</v>
      </c>
      <c r="C46" s="181" t="s">
        <v>21</v>
      </c>
      <c r="D46" s="181"/>
      <c r="E46" s="181"/>
      <c r="F46" s="181"/>
      <c r="G46" s="181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7" workbookViewId="0">
      <selection activeCell="K7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0.9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54" customHeight="1" x14ac:dyDescent="0.25">
      <c r="A2" s="140" t="s">
        <v>64</v>
      </c>
      <c r="B2" s="140"/>
      <c r="C2" s="140"/>
      <c r="D2" s="177" t="s">
        <v>37</v>
      </c>
      <c r="E2" s="177"/>
      <c r="F2" s="177"/>
      <c r="G2" s="177"/>
      <c r="H2" s="17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2" t="s">
        <v>111</v>
      </c>
      <c r="C4" s="143"/>
      <c r="D4" s="143"/>
      <c r="E4" s="14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112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20.2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30</v>
      </c>
      <c r="G15" s="29">
        <f>D15*E15*F15</f>
        <v>759.3119999999999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30</v>
      </c>
      <c r="G16" s="29">
        <f>D16*E16*F16</f>
        <v>1009.1250000000001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5.4666666666666668</v>
      </c>
      <c r="E18" s="33">
        <v>1.82</v>
      </c>
      <c r="F18" s="28">
        <v>30</v>
      </c>
      <c r="G18" s="29">
        <v>298.66000000000003</v>
      </c>
      <c r="K18" s="2">
        <v>164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39.06666666666667</v>
      </c>
      <c r="E19" s="33">
        <v>0.15</v>
      </c>
      <c r="F19" s="28">
        <v>30</v>
      </c>
      <c r="G19" s="29">
        <v>175.82</v>
      </c>
      <c r="L19" s="2">
        <v>1172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0.16666666666666666</v>
      </c>
      <c r="E20" s="33">
        <v>0.72</v>
      </c>
      <c r="F20" s="28">
        <v>30</v>
      </c>
      <c r="G20" s="29">
        <v>3.67</v>
      </c>
      <c r="L20" s="2">
        <v>5</v>
      </c>
    </row>
    <row r="21" spans="1:12" ht="38.25" x14ac:dyDescent="0.25">
      <c r="A21" s="163">
        <v>8</v>
      </c>
      <c r="B21" s="167" t="s">
        <v>122</v>
      </c>
      <c r="C21" s="172" t="s">
        <v>71</v>
      </c>
      <c r="D21" s="83" t="s">
        <v>94</v>
      </c>
      <c r="E21" s="127">
        <v>1</v>
      </c>
      <c r="F21" s="128">
        <v>9.85</v>
      </c>
      <c r="G21" s="129">
        <f>SUM(E21*F21)</f>
        <v>9.85</v>
      </c>
      <c r="H21" s="54"/>
      <c r="K21" s="43"/>
      <c r="L21" s="43"/>
    </row>
    <row r="22" spans="1:12" ht="25.5" x14ac:dyDescent="0.25">
      <c r="A22" s="164"/>
      <c r="B22" s="168"/>
      <c r="C22" s="173"/>
      <c r="D22" s="83" t="s">
        <v>73</v>
      </c>
      <c r="E22" s="135">
        <v>2</v>
      </c>
      <c r="F22" s="128">
        <v>8.69</v>
      </c>
      <c r="G22" s="64">
        <v>17.38</v>
      </c>
      <c r="H22" s="54"/>
      <c r="K22" s="43"/>
      <c r="L22" s="43"/>
    </row>
    <row r="23" spans="1:12" ht="25.5" x14ac:dyDescent="0.25">
      <c r="A23" s="164"/>
      <c r="B23" s="168"/>
      <c r="C23" s="173"/>
      <c r="D23" s="83" t="s">
        <v>82</v>
      </c>
      <c r="E23" s="135">
        <v>1</v>
      </c>
      <c r="F23" s="128">
        <v>23.17</v>
      </c>
      <c r="G23" s="64">
        <v>23.17</v>
      </c>
      <c r="H23" s="54"/>
      <c r="K23" s="43"/>
      <c r="L23" s="43"/>
    </row>
    <row r="24" spans="1:12" ht="38.25" x14ac:dyDescent="0.25">
      <c r="A24" s="164"/>
      <c r="B24" s="168"/>
      <c r="C24" s="173"/>
      <c r="D24" s="83" t="s">
        <v>91</v>
      </c>
      <c r="E24" s="136">
        <v>1</v>
      </c>
      <c r="F24" s="128">
        <v>13.03</v>
      </c>
      <c r="G24" s="129">
        <v>13.03</v>
      </c>
      <c r="H24" s="54"/>
      <c r="K24" s="43"/>
      <c r="L24" s="43"/>
    </row>
    <row r="25" spans="1:12" ht="25.5" hidden="1" x14ac:dyDescent="0.25">
      <c r="A25" s="164"/>
      <c r="B25" s="168"/>
      <c r="C25" s="173"/>
      <c r="D25" s="83" t="s">
        <v>79</v>
      </c>
      <c r="E25" s="103">
        <v>1</v>
      </c>
      <c r="F25" s="68">
        <v>5.79</v>
      </c>
      <c r="G25" s="64">
        <f t="shared" ref="G25:G27" si="0">SUM(E25*F25)</f>
        <v>5.79</v>
      </c>
      <c r="H25" s="54"/>
      <c r="K25" s="43"/>
      <c r="L25" s="43"/>
    </row>
    <row r="26" spans="1:12" hidden="1" x14ac:dyDescent="0.25">
      <c r="A26" s="164"/>
      <c r="B26" s="168"/>
      <c r="C26" s="173"/>
      <c r="D26" s="83"/>
      <c r="E26" s="103">
        <v>1</v>
      </c>
      <c r="F26" s="68">
        <v>28.96</v>
      </c>
      <c r="G26" s="64">
        <f t="shared" si="0"/>
        <v>28.96</v>
      </c>
      <c r="H26" s="54"/>
      <c r="K26" s="43"/>
      <c r="L26" s="43"/>
    </row>
    <row r="27" spans="1:12" hidden="1" x14ac:dyDescent="0.25">
      <c r="A27" s="165"/>
      <c r="B27" s="165"/>
      <c r="C27" s="165"/>
      <c r="D27" s="83"/>
      <c r="E27" s="99">
        <v>4</v>
      </c>
      <c r="F27" s="68">
        <v>5.21</v>
      </c>
      <c r="G27" s="64">
        <f t="shared" si="0"/>
        <v>20.84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2310.02</v>
      </c>
    </row>
    <row r="29" spans="1:12" ht="50.25" customHeight="1" x14ac:dyDescent="0.25">
      <c r="A29" s="131">
        <v>9</v>
      </c>
      <c r="B29" s="74" t="s">
        <v>58</v>
      </c>
      <c r="C29" s="137" t="s">
        <v>128</v>
      </c>
      <c r="D29" s="130"/>
      <c r="E29" s="132"/>
      <c r="F29" s="132"/>
      <c r="G29" s="133">
        <v>266.76</v>
      </c>
      <c r="H29" s="54"/>
      <c r="K29" s="134"/>
      <c r="L29" s="134"/>
    </row>
    <row r="30" spans="1:12" ht="66.75" customHeight="1" x14ac:dyDescent="0.25">
      <c r="A30" s="25">
        <v>10</v>
      </c>
      <c r="B30" s="188" t="s">
        <v>60</v>
      </c>
      <c r="C30" s="40" t="s">
        <v>61</v>
      </c>
      <c r="D30" s="37"/>
      <c r="E30" s="38"/>
      <c r="F30" s="38"/>
      <c r="G30" s="105">
        <v>2440.9</v>
      </c>
    </row>
    <row r="31" spans="1:12" ht="20.25" customHeight="1" x14ac:dyDescent="0.25">
      <c r="A31" s="25"/>
      <c r="B31" s="189"/>
      <c r="C31" s="40" t="s">
        <v>113</v>
      </c>
      <c r="D31" s="37"/>
      <c r="E31" s="38"/>
      <c r="F31" s="38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G28-G30-G29</f>
        <v>-397.6400000000001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-83.504400000000032</v>
      </c>
    </row>
    <row r="34" spans="1:13" ht="14.25" customHeight="1" x14ac:dyDescent="0.25">
      <c r="A34" s="26"/>
      <c r="B34" s="35" t="s">
        <v>29</v>
      </c>
      <c r="C34" s="31"/>
      <c r="D34" s="17"/>
      <c r="E34" s="28"/>
      <c r="F34" s="28"/>
      <c r="G34" s="39">
        <f>G32*1.21</f>
        <v>-481.14440000000013</v>
      </c>
    </row>
    <row r="37" spans="1:13" ht="84.75" customHeight="1" x14ac:dyDescent="0.25">
      <c r="B37" s="12" t="s">
        <v>20</v>
      </c>
      <c r="C37" s="150" t="s">
        <v>30</v>
      </c>
      <c r="D37" s="150"/>
      <c r="E37" s="150"/>
      <c r="F37" s="150"/>
      <c r="G37" s="150"/>
      <c r="J37" s="6"/>
      <c r="K37" s="6"/>
      <c r="L37" s="6"/>
      <c r="M37" s="6"/>
    </row>
    <row r="38" spans="1:13" x14ac:dyDescent="0.25">
      <c r="B38" s="45" t="s">
        <v>84</v>
      </c>
      <c r="C38" s="181" t="s">
        <v>21</v>
      </c>
      <c r="D38" s="181"/>
      <c r="E38" s="181"/>
      <c r="F38" s="181"/>
      <c r="G38" s="181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8:G38"/>
    <mergeCell ref="C37:G37"/>
    <mergeCell ref="E10:G10"/>
    <mergeCell ref="D10:D12"/>
    <mergeCell ref="E11:G11"/>
    <mergeCell ref="E12:G12"/>
    <mergeCell ref="B30:B31"/>
    <mergeCell ref="A10:A12"/>
    <mergeCell ref="C10:C12"/>
    <mergeCell ref="A21:A27"/>
    <mergeCell ref="B21:B27"/>
    <mergeCell ref="C21:C27"/>
  </mergeCells>
  <phoneticPr fontId="14" type="noConversion"/>
  <pageMargins left="0.22" right="0.18" top="0.26" bottom="0.17" header="0.3" footer="0.3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9" workbookViewId="0">
      <selection activeCell="G15" sqref="G15:G22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54.6" customHeight="1" x14ac:dyDescent="0.25">
      <c r="A2" s="140" t="s">
        <v>65</v>
      </c>
      <c r="B2" s="140"/>
      <c r="C2" s="140"/>
      <c r="D2" s="177" t="s">
        <v>38</v>
      </c>
      <c r="E2" s="177"/>
      <c r="F2" s="177"/>
      <c r="G2" s="177"/>
      <c r="H2" s="177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6" t="s">
        <v>114</v>
      </c>
      <c r="C4" s="197"/>
      <c r="D4" s="197"/>
      <c r="E4" s="19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112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20.2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30</v>
      </c>
      <c r="G15" s="29">
        <f>D15*E15*F15</f>
        <v>1374.192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30</v>
      </c>
      <c r="G16" s="29">
        <f>D16*E16*F16</f>
        <v>390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30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55</v>
      </c>
      <c r="C18" s="31" t="s">
        <v>124</v>
      </c>
      <c r="D18" s="80">
        <v>24.73</v>
      </c>
      <c r="E18" s="78">
        <v>0.15</v>
      </c>
      <c r="F18" s="28">
        <v>30</v>
      </c>
      <c r="G18" s="78">
        <v>111.29</v>
      </c>
      <c r="L18" s="85">
        <v>742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101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30</v>
      </c>
      <c r="G22" s="29">
        <f>F22*E22*D22</f>
        <v>0</v>
      </c>
      <c r="L22" s="2">
        <v>0</v>
      </c>
    </row>
    <row r="23" spans="1:12" ht="25.5" hidden="1" x14ac:dyDescent="0.25">
      <c r="A23" s="163">
        <v>8</v>
      </c>
      <c r="B23" s="167" t="s">
        <v>100</v>
      </c>
      <c r="C23" s="172" t="s">
        <v>71</v>
      </c>
      <c r="D23" s="83" t="s">
        <v>73</v>
      </c>
      <c r="E23" s="103">
        <v>3</v>
      </c>
      <c r="F23" s="68">
        <v>8.69</v>
      </c>
      <c r="G23" s="64">
        <f>SUM(E23*F23)</f>
        <v>26.07</v>
      </c>
      <c r="H23" s="54"/>
      <c r="K23" s="43"/>
      <c r="L23" s="43"/>
    </row>
    <row r="24" spans="1:12" ht="25.5" hidden="1" x14ac:dyDescent="0.25">
      <c r="A24" s="164"/>
      <c r="B24" s="168"/>
      <c r="C24" s="173"/>
      <c r="D24" s="83" t="s">
        <v>78</v>
      </c>
      <c r="E24" s="103">
        <v>1</v>
      </c>
      <c r="F24" s="68">
        <v>28.96</v>
      </c>
      <c r="G24" s="64">
        <f t="shared" ref="G24" si="0">SUM(E24*F24)</f>
        <v>28.96</v>
      </c>
      <c r="H24" s="54"/>
      <c r="K24" s="43"/>
      <c r="L24" s="43"/>
    </row>
    <row r="25" spans="1:12" ht="51" hidden="1" x14ac:dyDescent="0.25">
      <c r="A25" s="164"/>
      <c r="B25" s="168"/>
      <c r="C25" s="173"/>
      <c r="D25" s="83" t="s">
        <v>75</v>
      </c>
      <c r="E25" s="99">
        <v>2</v>
      </c>
      <c r="F25" s="68">
        <v>11.58</v>
      </c>
      <c r="G25" s="64">
        <v>23.16</v>
      </c>
      <c r="H25" s="54"/>
      <c r="K25" s="43"/>
      <c r="L25" s="43"/>
    </row>
    <row r="26" spans="1:12" ht="25.5" hidden="1" x14ac:dyDescent="0.25">
      <c r="A26" s="164"/>
      <c r="B26" s="168"/>
      <c r="C26" s="173"/>
      <c r="D26" s="83" t="s">
        <v>79</v>
      </c>
      <c r="E26" s="99">
        <v>1</v>
      </c>
      <c r="F26" s="68">
        <v>5.79</v>
      </c>
      <c r="G26" s="64">
        <v>5.79</v>
      </c>
      <c r="H26" s="54"/>
      <c r="K26" s="43"/>
      <c r="L26" s="43"/>
    </row>
    <row r="27" spans="1:12" hidden="1" x14ac:dyDescent="0.25">
      <c r="A27" s="164"/>
      <c r="B27" s="168"/>
      <c r="C27" s="173"/>
      <c r="D27" s="104"/>
      <c r="E27" s="103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1875.48</v>
      </c>
    </row>
    <row r="29" spans="1:12" ht="66.75" customHeight="1" x14ac:dyDescent="0.25">
      <c r="A29" s="190">
        <v>8</v>
      </c>
      <c r="B29" s="188" t="s">
        <v>60</v>
      </c>
      <c r="C29" s="40" t="s">
        <v>61</v>
      </c>
      <c r="D29" s="194"/>
      <c r="E29" s="192"/>
      <c r="F29" s="192"/>
      <c r="G29" s="97">
        <v>129.30000000000001</v>
      </c>
    </row>
    <row r="30" spans="1:12" ht="20.25" customHeight="1" x14ac:dyDescent="0.25">
      <c r="A30" s="191"/>
      <c r="B30" s="189"/>
      <c r="C30" s="40" t="s">
        <v>115</v>
      </c>
      <c r="D30" s="195"/>
      <c r="E30" s="193"/>
      <c r="F30" s="193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1746.18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366.69780000000014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2112.8778000000002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50" t="s">
        <v>30</v>
      </c>
      <c r="D38" s="150"/>
      <c r="E38" s="150"/>
      <c r="F38" s="150"/>
      <c r="G38" s="150"/>
      <c r="J38" s="6"/>
      <c r="K38" s="6"/>
      <c r="L38" s="6"/>
      <c r="M38" s="6"/>
    </row>
    <row r="39" spans="1:13" x14ac:dyDescent="0.25">
      <c r="B39" s="45" t="s">
        <v>84</v>
      </c>
      <c r="C39" s="181" t="s">
        <v>21</v>
      </c>
      <c r="D39" s="181"/>
      <c r="E39" s="181"/>
      <c r="F39" s="181"/>
      <c r="G39" s="181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39:G39"/>
    <mergeCell ref="C38:G38"/>
    <mergeCell ref="E29:E30"/>
    <mergeCell ref="F29:F30"/>
    <mergeCell ref="D29:D30"/>
    <mergeCell ref="A29:A30"/>
    <mergeCell ref="B29:B30"/>
    <mergeCell ref="A23:A27"/>
    <mergeCell ref="C10:C12"/>
    <mergeCell ref="B23:B27"/>
    <mergeCell ref="C23:C27"/>
    <mergeCell ref="A10:A12"/>
  </mergeCells>
  <phoneticPr fontId="14" type="noConversion"/>
  <pageMargins left="0.22" right="0.25" top="0.2" bottom="0.17" header="0.17" footer="0.27"/>
  <pageSetup paperSize="9" scale="8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28"/>
  <sheetViews>
    <sheetView topLeftCell="A7" workbookViewId="0">
      <selection activeCell="AA7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34" hidden="1" customWidth="1"/>
    <col min="28" max="28" width="9.140625" style="134" hidden="1" customWidth="1"/>
  </cols>
  <sheetData>
    <row r="1" spans="1:28" ht="40.5" customHeight="1" x14ac:dyDescent="0.25">
      <c r="A1" s="177" t="s">
        <v>18</v>
      </c>
      <c r="B1" s="177"/>
      <c r="C1" s="177"/>
      <c r="D1" s="177"/>
      <c r="J1" s="6"/>
      <c r="K1" s="6"/>
      <c r="L1" s="6"/>
      <c r="AA1" s="6"/>
      <c r="AB1" s="6"/>
    </row>
    <row r="2" spans="1:28" ht="39.6" customHeight="1" x14ac:dyDescent="0.25">
      <c r="A2" s="140" t="s">
        <v>66</v>
      </c>
      <c r="B2" s="140"/>
      <c r="C2" s="140"/>
      <c r="D2" s="177" t="s">
        <v>39</v>
      </c>
      <c r="E2" s="177"/>
      <c r="F2" s="177"/>
      <c r="G2" s="177"/>
      <c r="H2" s="177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42" t="s">
        <v>116</v>
      </c>
      <c r="C4" s="143"/>
      <c r="D4" s="143"/>
      <c r="E4" s="143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45" t="s">
        <v>31</v>
      </c>
      <c r="C6" s="145"/>
      <c r="D6" s="144" t="s">
        <v>33</v>
      </c>
      <c r="E6" s="144"/>
      <c r="F6" s="144"/>
      <c r="G6" s="144"/>
      <c r="H6" s="1"/>
      <c r="J6" s="6"/>
      <c r="K6" s="6"/>
      <c r="L6" s="6"/>
      <c r="AA6" s="6"/>
      <c r="AB6" s="6"/>
    </row>
    <row r="7" spans="1:28" ht="12.75" customHeight="1" x14ac:dyDescent="0.25">
      <c r="B7" s="145" t="s">
        <v>104</v>
      </c>
      <c r="C7" s="145"/>
      <c r="D7" s="144" t="s">
        <v>34</v>
      </c>
      <c r="E7" s="144"/>
      <c r="F7" s="144"/>
      <c r="G7" s="144"/>
      <c r="H7" s="1"/>
      <c r="J7" s="6"/>
      <c r="K7" s="6"/>
      <c r="L7" s="6"/>
      <c r="AA7" s="6"/>
      <c r="AB7" s="6"/>
    </row>
    <row r="8" spans="1:28" ht="12.75" customHeight="1" x14ac:dyDescent="0.25">
      <c r="B8" s="146"/>
      <c r="C8" s="146"/>
      <c r="D8" s="144" t="s">
        <v>35</v>
      </c>
      <c r="E8" s="144"/>
      <c r="F8" s="144"/>
      <c r="G8" s="144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02"/>
      <c r="D9" s="202"/>
      <c r="E9" s="202"/>
      <c r="F9" s="202"/>
      <c r="G9" s="202"/>
      <c r="J9" s="6"/>
      <c r="K9" s="6"/>
      <c r="L9" s="6"/>
      <c r="AA9" s="6"/>
      <c r="AB9" s="6"/>
    </row>
    <row r="10" spans="1:28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  <c r="AA10" s="6"/>
      <c r="AB10" s="6"/>
    </row>
    <row r="11" spans="1:28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  <c r="AA11" s="6"/>
      <c r="AB11" s="6"/>
    </row>
    <row r="12" spans="1:28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  <c r="AA13" s="3" t="s">
        <v>24</v>
      </c>
      <c r="AB13" s="13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30</v>
      </c>
      <c r="G15" s="29">
        <f>D15*E15*F15</f>
        <v>637.48800000000006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30</v>
      </c>
      <c r="G17" s="29">
        <f>D17*E17*F17</f>
        <v>282.36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0</v>
      </c>
      <c r="G18" s="29">
        <f>D18*E18*F18</f>
        <v>0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0.6333333333333333</v>
      </c>
      <c r="E19" s="33">
        <v>1.82</v>
      </c>
      <c r="F19" s="28">
        <v>30</v>
      </c>
      <c r="G19" s="78">
        <v>34.4</v>
      </c>
      <c r="K19" s="2">
        <v>66</v>
      </c>
      <c r="AA19" s="134">
        <v>19</v>
      </c>
    </row>
    <row r="20" spans="1:28" s="224" customFormat="1" ht="33.75" customHeight="1" x14ac:dyDescent="0.25">
      <c r="A20" s="219">
        <v>6</v>
      </c>
      <c r="B20" s="220" t="s">
        <v>13</v>
      </c>
      <c r="C20" s="221" t="s">
        <v>48</v>
      </c>
      <c r="D20" s="138">
        <v>17.77</v>
      </c>
      <c r="E20" s="222">
        <v>0.15</v>
      </c>
      <c r="F20" s="223">
        <v>30</v>
      </c>
      <c r="G20" s="222">
        <v>79.97</v>
      </c>
      <c r="K20" s="225"/>
      <c r="L20" s="225">
        <v>583</v>
      </c>
      <c r="AA20" s="225"/>
      <c r="AB20" s="225">
        <v>533</v>
      </c>
    </row>
    <row r="21" spans="1:28" ht="29.25" customHeight="1" x14ac:dyDescent="0.25">
      <c r="A21" s="25">
        <v>7</v>
      </c>
      <c r="B21" s="35" t="s">
        <v>15</v>
      </c>
      <c r="C21" s="31" t="s">
        <v>53</v>
      </c>
      <c r="D21" s="84" t="s">
        <v>12</v>
      </c>
      <c r="E21" s="81" t="s">
        <v>12</v>
      </c>
      <c r="F21" s="81" t="s">
        <v>12</v>
      </c>
      <c r="G21" s="107" t="s">
        <v>54</v>
      </c>
    </row>
    <row r="22" spans="1:28" ht="22.5" x14ac:dyDescent="0.25">
      <c r="A22" s="25">
        <v>8</v>
      </c>
      <c r="B22" s="35" t="s">
        <v>26</v>
      </c>
      <c r="C22" s="106" t="s">
        <v>48</v>
      </c>
      <c r="D22" s="80">
        <f>AB22/F22</f>
        <v>0.16666666666666666</v>
      </c>
      <c r="E22" s="78">
        <v>0.72</v>
      </c>
      <c r="F22" s="81">
        <v>30</v>
      </c>
      <c r="G22" s="78">
        <v>3.67</v>
      </c>
      <c r="L22" s="2">
        <v>5</v>
      </c>
      <c r="AB22" s="134">
        <v>5</v>
      </c>
    </row>
    <row r="23" spans="1:28" ht="33.75" customHeight="1" x14ac:dyDescent="0.25">
      <c r="A23" s="25">
        <v>9</v>
      </c>
      <c r="B23" s="35" t="s">
        <v>59</v>
      </c>
      <c r="C23" s="31" t="s">
        <v>102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hidden="1" x14ac:dyDescent="0.25">
      <c r="A24" s="203">
        <v>10</v>
      </c>
      <c r="B24" s="205" t="s">
        <v>100</v>
      </c>
      <c r="C24" s="207" t="s">
        <v>71</v>
      </c>
      <c r="D24" s="32" t="s">
        <v>74</v>
      </c>
      <c r="E24" s="102">
        <v>2</v>
      </c>
      <c r="F24" s="33">
        <v>57.92</v>
      </c>
      <c r="G24" s="29">
        <f>SUM(E24*F24)</f>
        <v>115.84</v>
      </c>
      <c r="K24" s="110"/>
      <c r="L24" s="110"/>
    </row>
    <row r="25" spans="1:28" ht="37.5" hidden="1" customHeight="1" x14ac:dyDescent="0.25">
      <c r="A25" s="204"/>
      <c r="B25" s="206"/>
      <c r="C25" s="208"/>
      <c r="D25" s="32" t="s">
        <v>78</v>
      </c>
      <c r="E25" s="102">
        <v>1</v>
      </c>
      <c r="F25" s="33">
        <v>28.96</v>
      </c>
      <c r="G25" s="29">
        <f t="shared" ref="G25:G29" si="0">SUM(E25*F25)</f>
        <v>28.96</v>
      </c>
      <c r="K25" s="110"/>
      <c r="L25" s="110"/>
    </row>
    <row r="26" spans="1:28" ht="37.5" hidden="1" customHeight="1" x14ac:dyDescent="0.25">
      <c r="A26" s="204"/>
      <c r="B26" s="206"/>
      <c r="C26" s="208"/>
      <c r="D26" s="32" t="s">
        <v>81</v>
      </c>
      <c r="E26" s="102">
        <v>1</v>
      </c>
      <c r="F26" s="33">
        <v>57.92</v>
      </c>
      <c r="G26" s="29">
        <f t="shared" si="0"/>
        <v>57.92</v>
      </c>
      <c r="K26" s="110"/>
      <c r="L26" s="110"/>
    </row>
    <row r="27" spans="1:28" ht="37.5" hidden="1" customHeight="1" x14ac:dyDescent="0.25">
      <c r="A27" s="204"/>
      <c r="B27" s="206"/>
      <c r="C27" s="208"/>
      <c r="D27" s="32" t="s">
        <v>79</v>
      </c>
      <c r="E27" s="102">
        <v>1</v>
      </c>
      <c r="F27" s="33">
        <v>5.79</v>
      </c>
      <c r="G27" s="29">
        <f t="shared" si="0"/>
        <v>5.79</v>
      </c>
      <c r="K27" s="110"/>
      <c r="L27" s="110"/>
    </row>
    <row r="28" spans="1:28" ht="37.5" hidden="1" customHeight="1" x14ac:dyDescent="0.25">
      <c r="A28" s="204"/>
      <c r="B28" s="206"/>
      <c r="C28" s="208"/>
      <c r="D28" s="32"/>
      <c r="E28" s="102">
        <v>1</v>
      </c>
      <c r="F28" s="33"/>
      <c r="G28" s="29">
        <f t="shared" si="0"/>
        <v>0</v>
      </c>
      <c r="K28" s="110"/>
      <c r="L28" s="110"/>
    </row>
    <row r="29" spans="1:28" ht="37.5" hidden="1" customHeight="1" x14ac:dyDescent="0.25">
      <c r="A29" s="204"/>
      <c r="B29" s="206"/>
      <c r="C29" s="208"/>
      <c r="D29" s="32"/>
      <c r="E29" s="102"/>
      <c r="F29" s="33"/>
      <c r="G29" s="29">
        <f t="shared" si="0"/>
        <v>0</v>
      </c>
      <c r="K29" s="110"/>
      <c r="L29" s="110"/>
    </row>
    <row r="30" spans="1:28" ht="40.5" hidden="1" customHeight="1" x14ac:dyDescent="0.25">
      <c r="A30" s="209">
        <v>8</v>
      </c>
      <c r="B30" s="198" t="s">
        <v>95</v>
      </c>
      <c r="C30" s="200" t="s">
        <v>71</v>
      </c>
      <c r="D30" s="32" t="s">
        <v>97</v>
      </c>
      <c r="E30" s="99">
        <v>1</v>
      </c>
      <c r="F30" s="33">
        <v>23.17</v>
      </c>
      <c r="G30" s="29">
        <v>23.17</v>
      </c>
      <c r="K30" s="110"/>
      <c r="L30" s="110"/>
    </row>
    <row r="31" spans="1:28" ht="40.5" hidden="1" customHeight="1" x14ac:dyDescent="0.25">
      <c r="A31" s="210"/>
      <c r="B31" s="199"/>
      <c r="C31" s="201"/>
      <c r="D31" s="32" t="s">
        <v>96</v>
      </c>
      <c r="E31" s="102">
        <v>1</v>
      </c>
      <c r="F31" s="33">
        <v>5.79</v>
      </c>
      <c r="G31" s="29">
        <v>5.79</v>
      </c>
      <c r="K31" s="110"/>
      <c r="L31" s="110"/>
    </row>
    <row r="32" spans="1:28" x14ac:dyDescent="0.25">
      <c r="A32" s="34"/>
      <c r="B32" s="35" t="s">
        <v>17</v>
      </c>
      <c r="C32" s="36"/>
      <c r="D32" s="37"/>
      <c r="E32" s="38"/>
      <c r="F32" s="38"/>
      <c r="G32" s="39">
        <v>1037.8900000000001</v>
      </c>
    </row>
    <row r="33" spans="1:28" ht="66.75" customHeight="1" x14ac:dyDescent="0.25">
      <c r="A33" s="162">
        <v>11</v>
      </c>
      <c r="B33" s="180" t="s">
        <v>60</v>
      </c>
      <c r="C33" s="40" t="s">
        <v>61</v>
      </c>
      <c r="D33" s="187"/>
      <c r="E33" s="179"/>
      <c r="F33" s="179"/>
      <c r="G33" s="97">
        <v>237.3</v>
      </c>
    </row>
    <row r="34" spans="1:28" ht="20.25" customHeight="1" x14ac:dyDescent="0.25">
      <c r="A34" s="162"/>
      <c r="B34" s="180"/>
      <c r="C34" s="40" t="s">
        <v>110</v>
      </c>
      <c r="D34" s="187"/>
      <c r="E34" s="179"/>
      <c r="F34" s="179"/>
      <c r="G34" s="44"/>
    </row>
    <row r="35" spans="1:28" x14ac:dyDescent="0.25">
      <c r="A35" s="26"/>
      <c r="B35" s="35" t="s">
        <v>27</v>
      </c>
      <c r="C35" s="31"/>
      <c r="D35" s="37"/>
      <c r="E35" s="38"/>
      <c r="F35" s="38"/>
      <c r="G35" s="39">
        <f>G32-G33</f>
        <v>800.59000000000015</v>
      </c>
    </row>
    <row r="36" spans="1:28" x14ac:dyDescent="0.25">
      <c r="A36" s="26"/>
      <c r="B36" s="35" t="s">
        <v>28</v>
      </c>
      <c r="C36" s="31"/>
      <c r="D36" s="17"/>
      <c r="E36" s="28"/>
      <c r="F36" s="28"/>
      <c r="G36" s="39">
        <f>G37-G35</f>
        <v>168.12390000000005</v>
      </c>
    </row>
    <row r="37" spans="1:28" x14ac:dyDescent="0.25">
      <c r="A37" s="26"/>
      <c r="B37" s="35" t="s">
        <v>29</v>
      </c>
      <c r="C37" s="31"/>
      <c r="D37" s="17"/>
      <c r="E37" s="28"/>
      <c r="F37" s="28"/>
      <c r="G37" s="39">
        <f>G35*1.21</f>
        <v>968.71390000000019</v>
      </c>
      <c r="H37" s="79"/>
    </row>
    <row r="38" spans="1:28" x14ac:dyDescent="0.25">
      <c r="B38" s="45"/>
      <c r="C38" s="181"/>
      <c r="D38" s="181"/>
      <c r="E38" s="181"/>
      <c r="F38" s="181"/>
      <c r="G38" s="181"/>
      <c r="J38" s="6"/>
      <c r="K38" s="6"/>
      <c r="L38" s="6"/>
      <c r="M38" s="6"/>
      <c r="AA38" s="6"/>
      <c r="AB38" s="6"/>
    </row>
    <row r="39" spans="1:28" x14ac:dyDescent="0.25">
      <c r="C39" s="54"/>
      <c r="J39" s="6"/>
      <c r="K39" s="6"/>
      <c r="L39" s="6"/>
      <c r="M39" s="6"/>
      <c r="AA39" s="6"/>
      <c r="AB39" s="6"/>
    </row>
    <row r="40" spans="1:28" x14ac:dyDescent="0.25">
      <c r="J40" s="6"/>
      <c r="K40" s="6"/>
      <c r="L40" s="6"/>
      <c r="M40" s="6"/>
      <c r="AA40" s="6"/>
      <c r="AB40" s="6"/>
    </row>
    <row r="41" spans="1:28" ht="84.75" customHeight="1" x14ac:dyDescent="0.25">
      <c r="B41" s="12" t="s">
        <v>20</v>
      </c>
      <c r="C41" s="150" t="s">
        <v>30</v>
      </c>
      <c r="D41" s="150"/>
      <c r="E41" s="150"/>
      <c r="F41" s="150"/>
      <c r="G41" s="150"/>
      <c r="J41" s="6"/>
      <c r="K41" s="6"/>
      <c r="L41" s="6"/>
      <c r="M41" s="6"/>
      <c r="AA41" s="6"/>
      <c r="AB41" s="6"/>
    </row>
    <row r="42" spans="1:28" x14ac:dyDescent="0.25">
      <c r="B42" s="45" t="s">
        <v>84</v>
      </c>
      <c r="C42" s="181" t="s">
        <v>21</v>
      </c>
      <c r="D42" s="181"/>
      <c r="E42" s="181"/>
      <c r="F42" s="181"/>
      <c r="G42" s="181"/>
      <c r="J42" s="6"/>
      <c r="K42" s="6"/>
      <c r="L42" s="6"/>
      <c r="M42" s="6"/>
      <c r="AA42" s="6"/>
      <c r="AB42" s="6"/>
    </row>
    <row r="43" spans="1:28" x14ac:dyDescent="0.25">
      <c r="C43" s="54" t="s">
        <v>45</v>
      </c>
      <c r="J43" s="6"/>
      <c r="K43" s="6"/>
      <c r="L43" s="6"/>
      <c r="M43" s="6"/>
      <c r="AA43" s="6"/>
      <c r="AB43" s="6"/>
    </row>
    <row r="44" spans="1:28" x14ac:dyDescent="0.25">
      <c r="J44" s="6"/>
      <c r="K44" s="6"/>
      <c r="L44" s="6"/>
      <c r="M44" s="6"/>
      <c r="AA44" s="6"/>
      <c r="AB44" s="6"/>
    </row>
    <row r="45" spans="1:28" x14ac:dyDescent="0.25"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</sheetData>
  <mergeCells count="31"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8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7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43.15" customHeight="1" x14ac:dyDescent="0.25">
      <c r="A2" s="140" t="s">
        <v>67</v>
      </c>
      <c r="B2" s="140"/>
      <c r="C2" s="140"/>
      <c r="D2" s="177" t="s">
        <v>40</v>
      </c>
      <c r="E2" s="177"/>
      <c r="F2" s="177"/>
      <c r="G2" s="177"/>
      <c r="H2" s="177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6" t="s">
        <v>117</v>
      </c>
      <c r="C4" s="197"/>
      <c r="D4" s="197"/>
      <c r="E4" s="197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104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6.7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30</v>
      </c>
      <c r="G15" s="29">
        <f>D15*E15*F15</f>
        <v>854.96399999999994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30</v>
      </c>
      <c r="G16" s="29">
        <f>D16*E16*F16</f>
        <v>148.96800000000002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1.6666666666666667</v>
      </c>
      <c r="E18" s="33">
        <v>1.82</v>
      </c>
      <c r="F18" s="28">
        <v>30</v>
      </c>
      <c r="G18" s="29">
        <v>91.18</v>
      </c>
      <c r="K18" s="2">
        <v>50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14.466666666666667</v>
      </c>
      <c r="E19" s="33">
        <v>0.15</v>
      </c>
      <c r="F19" s="28">
        <v>30</v>
      </c>
      <c r="G19" s="78">
        <v>65.12</v>
      </c>
      <c r="L19" s="2">
        <v>434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0.48666666666666664</v>
      </c>
      <c r="E21" s="33">
        <v>0.72</v>
      </c>
      <c r="F21" s="28">
        <v>30</v>
      </c>
      <c r="G21" s="29">
        <v>10.58</v>
      </c>
      <c r="L21" s="2">
        <v>14.6</v>
      </c>
    </row>
    <row r="22" spans="1:12" ht="54.75" hidden="1" customHeight="1" x14ac:dyDescent="0.25">
      <c r="A22" s="211">
        <v>9</v>
      </c>
      <c r="B22" s="213" t="s">
        <v>92</v>
      </c>
      <c r="C22" s="214" t="s">
        <v>71</v>
      </c>
      <c r="D22" s="83" t="s">
        <v>75</v>
      </c>
      <c r="E22" s="103">
        <v>1</v>
      </c>
      <c r="F22" s="68">
        <v>11.58</v>
      </c>
      <c r="G22" s="64">
        <v>11.58</v>
      </c>
      <c r="H22" s="54"/>
      <c r="K22" s="43"/>
      <c r="L22" s="43"/>
    </row>
    <row r="23" spans="1:12" ht="25.5" hidden="1" x14ac:dyDescent="0.25">
      <c r="A23" s="211"/>
      <c r="B23" s="213"/>
      <c r="C23" s="212"/>
      <c r="D23" s="83" t="s">
        <v>77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 x14ac:dyDescent="0.25">
      <c r="A24" s="211"/>
      <c r="B24" s="213"/>
      <c r="C24" s="212"/>
      <c r="D24" s="83" t="s">
        <v>74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 x14ac:dyDescent="0.25">
      <c r="A25" s="211"/>
      <c r="B25" s="213"/>
      <c r="C25" s="212"/>
      <c r="D25" s="83" t="s">
        <v>78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 x14ac:dyDescent="0.25">
      <c r="A26" s="211"/>
      <c r="B26" s="213"/>
      <c r="C26" s="212"/>
      <c r="D26" s="83" t="s">
        <v>82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 x14ac:dyDescent="0.25">
      <c r="A27" s="212"/>
      <c r="B27" s="212"/>
      <c r="C27" s="212"/>
      <c r="D27" s="83" t="s">
        <v>76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13"/>
      <c r="B28" s="113"/>
      <c r="C28" s="113"/>
      <c r="D28" s="104"/>
      <c r="E28" s="99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1170.81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1170.81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245.87009999999987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1416.6800999999998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50" t="s">
        <v>30</v>
      </c>
      <c r="D35" s="150"/>
      <c r="E35" s="150"/>
      <c r="F35" s="150"/>
      <c r="G35" s="150"/>
      <c r="J35" s="6"/>
      <c r="K35" s="6"/>
      <c r="L35" s="6"/>
      <c r="M35" s="6"/>
    </row>
    <row r="36" spans="1:13" x14ac:dyDescent="0.25">
      <c r="B36" s="45" t="s">
        <v>84</v>
      </c>
      <c r="C36" s="181" t="s">
        <v>21</v>
      </c>
      <c r="D36" s="181"/>
      <c r="E36" s="181"/>
      <c r="F36" s="181"/>
      <c r="G36" s="181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62.45" customHeight="1" x14ac:dyDescent="0.25">
      <c r="A2" s="140" t="s">
        <v>68</v>
      </c>
      <c r="B2" s="140"/>
      <c r="C2" s="140"/>
      <c r="D2" s="177" t="s">
        <v>44</v>
      </c>
      <c r="E2" s="177"/>
      <c r="F2" s="177"/>
      <c r="G2" s="177"/>
      <c r="H2" s="17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6" t="s">
        <v>118</v>
      </c>
      <c r="C4" s="197"/>
      <c r="D4" s="197"/>
      <c r="E4" s="19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104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7.9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30</v>
      </c>
      <c r="G15" s="29">
        <f>D15*E15*F15</f>
        <v>855.79199999999992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30</v>
      </c>
      <c r="G16" s="29">
        <f>D16*E16*F16</f>
        <v>148.76400000000001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0</v>
      </c>
      <c r="G17" s="29">
        <f>D17*E17*F17</f>
        <v>0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0.5</v>
      </c>
      <c r="E18" s="33">
        <v>1.82</v>
      </c>
      <c r="F18" s="28">
        <v>30</v>
      </c>
      <c r="G18" s="29">
        <v>27.3</v>
      </c>
      <c r="K18" s="2">
        <v>15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13.333333333333334</v>
      </c>
      <c r="E19" s="33">
        <v>0.15</v>
      </c>
      <c r="F19" s="28">
        <v>30</v>
      </c>
      <c r="G19" s="29">
        <v>59.99</v>
      </c>
      <c r="L19" s="2">
        <v>400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0.31666666666666665</v>
      </c>
      <c r="E21" s="33">
        <v>0.72</v>
      </c>
      <c r="F21" s="28">
        <v>30</v>
      </c>
      <c r="G21" s="29">
        <v>6.91</v>
      </c>
      <c r="L21" s="2">
        <v>9.5</v>
      </c>
    </row>
    <row r="22" spans="1:13" ht="51" hidden="1" x14ac:dyDescent="0.25">
      <c r="A22" s="163">
        <v>9</v>
      </c>
      <c r="B22" s="167" t="s">
        <v>87</v>
      </c>
      <c r="C22" s="172" t="s">
        <v>71</v>
      </c>
      <c r="D22" s="83" t="s">
        <v>75</v>
      </c>
      <c r="E22" s="103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64"/>
      <c r="B23" s="168"/>
      <c r="C23" s="173"/>
      <c r="D23" s="83" t="s">
        <v>88</v>
      </c>
      <c r="E23" s="103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64"/>
      <c r="B24" s="168"/>
      <c r="C24" s="173"/>
      <c r="D24" s="83" t="s">
        <v>74</v>
      </c>
      <c r="E24" s="99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64"/>
      <c r="B25" s="168"/>
      <c r="C25" s="173"/>
      <c r="D25" s="83" t="s">
        <v>81</v>
      </c>
      <c r="E25" s="99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64"/>
      <c r="B26" s="168"/>
      <c r="C26" s="173"/>
      <c r="D26" s="104" t="s">
        <v>94</v>
      </c>
      <c r="E26" s="103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1098.75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230.73749999999995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1329.4875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50" t="s">
        <v>30</v>
      </c>
      <c r="D31" s="150"/>
      <c r="E31" s="150"/>
      <c r="F31" s="150"/>
      <c r="G31" s="150"/>
      <c r="J31" s="6"/>
      <c r="K31" s="6"/>
      <c r="L31" s="6"/>
      <c r="M31" s="6"/>
    </row>
    <row r="32" spans="1:13" x14ac:dyDescent="0.25">
      <c r="B32" s="45" t="s">
        <v>84</v>
      </c>
      <c r="C32" s="181" t="s">
        <v>21</v>
      </c>
      <c r="D32" s="181"/>
      <c r="E32" s="181"/>
      <c r="F32" s="181"/>
      <c r="G32" s="181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G15" sqref="G15:G2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2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44.25" customHeight="1" x14ac:dyDescent="0.25">
      <c r="A2" s="140" t="s">
        <v>69</v>
      </c>
      <c r="B2" s="140"/>
      <c r="C2" s="140"/>
      <c r="D2" s="177" t="s">
        <v>41</v>
      </c>
      <c r="E2" s="177"/>
      <c r="F2" s="177"/>
      <c r="G2" s="177"/>
      <c r="H2" s="17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6" t="s">
        <v>119</v>
      </c>
      <c r="C4" s="197"/>
      <c r="D4" s="197"/>
      <c r="E4" s="197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104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20.2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17"/>
      <c r="C10" s="166" t="s">
        <v>2</v>
      </c>
      <c r="D10" s="166" t="s">
        <v>3</v>
      </c>
      <c r="E10" s="166" t="s">
        <v>4</v>
      </c>
      <c r="F10" s="175"/>
      <c r="G10" s="175"/>
      <c r="J10" s="6"/>
      <c r="K10" s="6"/>
      <c r="L10" s="6"/>
    </row>
    <row r="11" spans="1:12" ht="15" customHeight="1" x14ac:dyDescent="0.25">
      <c r="A11" s="166"/>
      <c r="B11" s="17" t="s">
        <v>1</v>
      </c>
      <c r="C11" s="166"/>
      <c r="D11" s="166"/>
      <c r="E11" s="170" t="s">
        <v>105</v>
      </c>
      <c r="F11" s="171"/>
      <c r="G11" s="171"/>
      <c r="J11" s="6"/>
      <c r="K11" s="6"/>
      <c r="L11" s="6"/>
    </row>
    <row r="12" spans="1:12" ht="14.25" customHeight="1" x14ac:dyDescent="0.25">
      <c r="A12" s="166"/>
      <c r="B12" s="18"/>
      <c r="C12" s="166"/>
      <c r="D12" s="166"/>
      <c r="E12" s="170" t="s">
        <v>106</v>
      </c>
      <c r="F12" s="171"/>
      <c r="G12" s="17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30</v>
      </c>
      <c r="G15" s="29">
        <f>D15*E15*F15</f>
        <v>705.5100000000001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30</v>
      </c>
      <c r="G16" s="29">
        <f>D16*E16*F16</f>
        <v>148.5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0</v>
      </c>
      <c r="G17" s="29">
        <v>0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0.66666666666666663</v>
      </c>
      <c r="E18" s="33">
        <v>1.82</v>
      </c>
      <c r="F18" s="28">
        <v>30</v>
      </c>
      <c r="G18" s="29">
        <v>36.58</v>
      </c>
      <c r="K18" s="2">
        <v>20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14.866666666666667</v>
      </c>
      <c r="E19" s="78">
        <v>0.15</v>
      </c>
      <c r="F19" s="81">
        <v>30</v>
      </c>
      <c r="G19" s="78">
        <v>66.92</v>
      </c>
      <c r="L19" s="2">
        <v>446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0.37</v>
      </c>
      <c r="E20" s="33">
        <v>0.72</v>
      </c>
      <c r="F20" s="28">
        <v>30</v>
      </c>
      <c r="G20" s="29">
        <v>7.99</v>
      </c>
    </row>
    <row r="21" spans="1:12" ht="25.5" x14ac:dyDescent="0.25">
      <c r="A21" s="203">
        <v>7</v>
      </c>
      <c r="B21" s="205" t="s">
        <v>125</v>
      </c>
      <c r="C21" s="207" t="s">
        <v>71</v>
      </c>
      <c r="D21" s="32" t="s">
        <v>126</v>
      </c>
      <c r="E21" s="102">
        <v>1</v>
      </c>
      <c r="F21" s="33">
        <v>10.14</v>
      </c>
      <c r="G21" s="29">
        <f>SUM(E21*F21)</f>
        <v>10.14</v>
      </c>
    </row>
    <row r="22" spans="1:12" ht="37.5" customHeight="1" x14ac:dyDescent="0.25">
      <c r="A22" s="204"/>
      <c r="B22" s="206"/>
      <c r="C22" s="208"/>
      <c r="D22" s="32" t="s">
        <v>73</v>
      </c>
      <c r="E22" s="102">
        <v>2</v>
      </c>
      <c r="F22" s="33">
        <v>8.69</v>
      </c>
      <c r="G22" s="29">
        <f t="shared" ref="G22:G25" si="0">SUM(E22*F22)</f>
        <v>17.38</v>
      </c>
    </row>
    <row r="23" spans="1:12" ht="37.5" customHeight="1" x14ac:dyDescent="0.25">
      <c r="A23" s="204"/>
      <c r="B23" s="206"/>
      <c r="C23" s="208"/>
      <c r="D23" s="32" t="s">
        <v>78</v>
      </c>
      <c r="E23" s="102">
        <v>1</v>
      </c>
      <c r="F23" s="33">
        <v>28.96</v>
      </c>
      <c r="G23" s="29">
        <f t="shared" si="0"/>
        <v>28.96</v>
      </c>
      <c r="K23" s="110"/>
      <c r="L23" s="110"/>
    </row>
    <row r="24" spans="1:12" ht="37.5" customHeight="1" x14ac:dyDescent="0.25">
      <c r="A24" s="204"/>
      <c r="B24" s="206"/>
      <c r="C24" s="208"/>
      <c r="D24" s="32" t="s">
        <v>82</v>
      </c>
      <c r="E24" s="102">
        <v>1</v>
      </c>
      <c r="F24" s="33">
        <v>23.17</v>
      </c>
      <c r="G24" s="29">
        <f t="shared" si="0"/>
        <v>23.17</v>
      </c>
      <c r="K24" s="110"/>
      <c r="L24" s="110"/>
    </row>
    <row r="25" spans="1:12" ht="37.5" customHeight="1" x14ac:dyDescent="0.25">
      <c r="A25" s="204"/>
      <c r="B25" s="206"/>
      <c r="C25" s="208"/>
      <c r="D25" s="32" t="s">
        <v>79</v>
      </c>
      <c r="E25" s="102">
        <v>1</v>
      </c>
      <c r="F25" s="33">
        <v>5.79</v>
      </c>
      <c r="G25" s="29">
        <f t="shared" si="0"/>
        <v>5.79</v>
      </c>
      <c r="K25" s="110"/>
      <c r="L25" s="110"/>
    </row>
    <row r="26" spans="1:12" ht="37.5" hidden="1" customHeight="1" x14ac:dyDescent="0.25">
      <c r="A26" s="204"/>
      <c r="B26" s="206"/>
      <c r="C26" s="208"/>
      <c r="D26" s="32"/>
      <c r="E26" s="102">
        <v>1</v>
      </c>
      <c r="F26" s="33">
        <v>34.75</v>
      </c>
      <c r="G26" s="29">
        <f t="shared" ref="G26" si="1">SUM(E26*F26)</f>
        <v>34.75</v>
      </c>
      <c r="K26" s="110"/>
      <c r="L26" s="110"/>
    </row>
    <row r="27" spans="1:12" ht="40.5" hidden="1" customHeight="1" x14ac:dyDescent="0.25">
      <c r="A27" s="209">
        <v>8</v>
      </c>
      <c r="B27" s="198" t="s">
        <v>95</v>
      </c>
      <c r="C27" s="200" t="s">
        <v>71</v>
      </c>
      <c r="D27" s="32" t="s">
        <v>93</v>
      </c>
      <c r="E27" s="99" t="s">
        <v>89</v>
      </c>
      <c r="F27" s="33">
        <v>40.549999999999997</v>
      </c>
      <c r="G27" s="29">
        <v>40.549999999999997</v>
      </c>
      <c r="K27" s="110"/>
      <c r="L27" s="110"/>
    </row>
    <row r="28" spans="1:12" ht="40.5" hidden="1" customHeight="1" x14ac:dyDescent="0.25">
      <c r="A28" s="210"/>
      <c r="B28" s="199"/>
      <c r="C28" s="201"/>
      <c r="D28" s="32" t="s">
        <v>96</v>
      </c>
      <c r="E28" s="102">
        <v>1</v>
      </c>
      <c r="F28" s="33">
        <v>5.79</v>
      </c>
      <c r="G28" s="29">
        <v>5.79</v>
      </c>
      <c r="K28" s="110"/>
      <c r="L28" s="110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1050.94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1050.94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SUM(G31*0.21)</f>
        <v>220.69740000000002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1271.6374000000001</v>
      </c>
      <c r="H33" s="79"/>
    </row>
    <row r="35" spans="1:13" ht="60" x14ac:dyDescent="0.25">
      <c r="B35" s="12" t="s">
        <v>20</v>
      </c>
      <c r="C35" s="150" t="s">
        <v>30</v>
      </c>
      <c r="D35" s="150"/>
      <c r="E35" s="150"/>
      <c r="F35" s="150"/>
      <c r="G35" s="150"/>
      <c r="J35" s="6"/>
      <c r="K35" s="6"/>
      <c r="L35" s="6"/>
      <c r="M35" s="6"/>
    </row>
    <row r="36" spans="1:13" ht="84.75" customHeight="1" x14ac:dyDescent="0.25">
      <c r="B36" s="45" t="s">
        <v>84</v>
      </c>
      <c r="C36" s="181" t="s">
        <v>21</v>
      </c>
      <c r="D36" s="181"/>
      <c r="E36" s="181"/>
      <c r="F36" s="181"/>
      <c r="G36" s="181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73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0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77" t="s">
        <v>18</v>
      </c>
      <c r="B1" s="177"/>
      <c r="C1" s="177"/>
      <c r="D1" s="177"/>
      <c r="J1" s="6"/>
      <c r="K1" s="6"/>
      <c r="L1" s="6"/>
    </row>
    <row r="2" spans="1:12" ht="52.5" customHeight="1" x14ac:dyDescent="0.25">
      <c r="A2" s="140" t="s">
        <v>70</v>
      </c>
      <c r="B2" s="140"/>
      <c r="C2" s="140"/>
      <c r="D2" s="177" t="s">
        <v>57</v>
      </c>
      <c r="E2" s="177"/>
      <c r="F2" s="177"/>
      <c r="G2" s="177"/>
      <c r="H2" s="17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6" t="s">
        <v>120</v>
      </c>
      <c r="C4" s="197"/>
      <c r="D4" s="197"/>
      <c r="E4" s="197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8" t="s">
        <v>31</v>
      </c>
      <c r="C6" s="178"/>
      <c r="D6" s="176" t="s">
        <v>33</v>
      </c>
      <c r="E6" s="176"/>
      <c r="F6" s="176"/>
      <c r="G6" s="176"/>
      <c r="H6" s="1"/>
      <c r="J6" s="6"/>
      <c r="K6" s="6"/>
      <c r="L6" s="6"/>
    </row>
    <row r="7" spans="1:12" ht="12.75" customHeight="1" x14ac:dyDescent="0.25">
      <c r="B7" s="145" t="s">
        <v>104</v>
      </c>
      <c r="C7" s="145"/>
      <c r="D7" s="176" t="s">
        <v>34</v>
      </c>
      <c r="E7" s="176"/>
      <c r="F7" s="176"/>
      <c r="G7" s="176"/>
      <c r="H7" s="1"/>
      <c r="J7" s="6"/>
      <c r="K7" s="6"/>
      <c r="L7" s="6"/>
    </row>
    <row r="8" spans="1:12" ht="12.75" customHeight="1" x14ac:dyDescent="0.25">
      <c r="B8" s="185"/>
      <c r="C8" s="185"/>
      <c r="D8" s="176" t="s">
        <v>35</v>
      </c>
      <c r="E8" s="176"/>
      <c r="F8" s="176"/>
      <c r="G8" s="176"/>
      <c r="H8" s="1"/>
      <c r="J8" s="6"/>
      <c r="K8" s="6"/>
      <c r="L8" s="6"/>
    </row>
    <row r="9" spans="1:12" ht="20.25" customHeight="1" x14ac:dyDescent="0.25">
      <c r="C9" s="174"/>
      <c r="D9" s="174"/>
      <c r="E9" s="174"/>
      <c r="F9" s="174"/>
      <c r="G9" s="174"/>
      <c r="J9" s="6"/>
      <c r="K9" s="6"/>
      <c r="L9" s="6"/>
    </row>
    <row r="10" spans="1:12" x14ac:dyDescent="0.25">
      <c r="A10" s="166" t="s">
        <v>0</v>
      </c>
      <c r="B10" s="50"/>
      <c r="C10" s="170" t="s">
        <v>2</v>
      </c>
      <c r="D10" s="170" t="s">
        <v>3</v>
      </c>
      <c r="E10" s="170" t="s">
        <v>4</v>
      </c>
      <c r="F10" s="171"/>
      <c r="G10" s="171"/>
      <c r="H10" s="54"/>
      <c r="J10" s="6"/>
      <c r="K10" s="6"/>
      <c r="L10" s="6"/>
    </row>
    <row r="11" spans="1:12" ht="15" customHeight="1" x14ac:dyDescent="0.25">
      <c r="A11" s="166"/>
      <c r="B11" s="50" t="s">
        <v>1</v>
      </c>
      <c r="C11" s="170"/>
      <c r="D11" s="170"/>
      <c r="E11" s="170" t="s">
        <v>105</v>
      </c>
      <c r="F11" s="171"/>
      <c r="G11" s="171"/>
      <c r="H11" s="54"/>
      <c r="J11" s="6"/>
      <c r="K11" s="6"/>
      <c r="L11" s="6"/>
    </row>
    <row r="12" spans="1:12" ht="14.25" customHeight="1" x14ac:dyDescent="0.25">
      <c r="A12" s="166"/>
      <c r="B12" s="55"/>
      <c r="C12" s="170"/>
      <c r="D12" s="170"/>
      <c r="E12" s="170" t="s">
        <v>106</v>
      </c>
      <c r="F12" s="171"/>
      <c r="G12" s="171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30</v>
      </c>
      <c r="G15" s="64">
        <f>D15*E15*F15</f>
        <v>548.49599999999998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30</v>
      </c>
      <c r="G16" s="64">
        <f>D16*E16*F16</f>
        <v>512.85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30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20.733333333333334</v>
      </c>
      <c r="E19" s="68">
        <v>0.15</v>
      </c>
      <c r="F19" s="63">
        <v>30</v>
      </c>
      <c r="G19" s="82">
        <v>93.29</v>
      </c>
      <c r="H19" s="54"/>
      <c r="K19" s="43"/>
      <c r="L19" s="43">
        <v>622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0.36666666666666664</v>
      </c>
      <c r="E21" s="68">
        <v>0.72</v>
      </c>
      <c r="F21" s="63">
        <v>30</v>
      </c>
      <c r="G21" s="64">
        <v>7.99</v>
      </c>
      <c r="H21" s="54"/>
      <c r="K21" s="43"/>
      <c r="L21" s="43">
        <v>11</v>
      </c>
    </row>
    <row r="22" spans="1:12" ht="25.5" hidden="1" x14ac:dyDescent="0.25">
      <c r="A22" s="163">
        <v>9</v>
      </c>
      <c r="B22" s="167" t="s">
        <v>100</v>
      </c>
      <c r="C22" s="172" t="s">
        <v>71</v>
      </c>
      <c r="D22" s="83" t="s">
        <v>74</v>
      </c>
      <c r="E22" s="99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hidden="1" x14ac:dyDescent="0.25">
      <c r="A23" s="164"/>
      <c r="B23" s="168"/>
      <c r="C23" s="173"/>
      <c r="D23" s="83" t="s">
        <v>75</v>
      </c>
      <c r="E23" s="103">
        <v>1</v>
      </c>
      <c r="F23" s="68">
        <v>11.58</v>
      </c>
      <c r="G23" s="64">
        <f t="shared" ref="G23:G28" si="0">SUM(E23*F23)</f>
        <v>11.58</v>
      </c>
      <c r="H23" s="54"/>
      <c r="K23" s="43"/>
      <c r="L23" s="43"/>
    </row>
    <row r="24" spans="1:12" ht="25.5" hidden="1" x14ac:dyDescent="0.25">
      <c r="A24" s="164"/>
      <c r="B24" s="168"/>
      <c r="C24" s="173"/>
      <c r="D24" s="83" t="s">
        <v>79</v>
      </c>
      <c r="E24" s="103">
        <v>2</v>
      </c>
      <c r="F24" s="68">
        <v>5.79</v>
      </c>
      <c r="G24" s="64">
        <f t="shared" si="0"/>
        <v>11.58</v>
      </c>
      <c r="H24" s="54"/>
      <c r="K24" s="43"/>
      <c r="L24" s="43"/>
    </row>
    <row r="25" spans="1:12" ht="25.5" hidden="1" x14ac:dyDescent="0.25">
      <c r="A25" s="164"/>
      <c r="B25" s="168"/>
      <c r="C25" s="173"/>
      <c r="D25" s="83" t="s">
        <v>77</v>
      </c>
      <c r="E25" s="103">
        <v>2</v>
      </c>
      <c r="F25" s="68">
        <v>10.14</v>
      </c>
      <c r="G25" s="64">
        <v>20.28</v>
      </c>
      <c r="H25" s="54"/>
      <c r="K25" s="43"/>
      <c r="L25" s="43"/>
    </row>
    <row r="26" spans="1:12" ht="51" hidden="1" x14ac:dyDescent="0.25">
      <c r="A26" s="164"/>
      <c r="B26" s="168"/>
      <c r="C26" s="173"/>
      <c r="D26" s="83" t="s">
        <v>72</v>
      </c>
      <c r="E26" s="103">
        <v>1</v>
      </c>
      <c r="F26" s="68">
        <v>34.75</v>
      </c>
      <c r="G26" s="64">
        <v>34.75</v>
      </c>
      <c r="H26" s="54"/>
      <c r="K26" s="43"/>
      <c r="L26" s="43"/>
    </row>
    <row r="27" spans="1:12" ht="38.25" hidden="1" x14ac:dyDescent="0.25">
      <c r="A27" s="164"/>
      <c r="B27" s="168"/>
      <c r="C27" s="173"/>
      <c r="D27" s="83" t="s">
        <v>88</v>
      </c>
      <c r="E27" s="103">
        <v>2</v>
      </c>
      <c r="F27" s="68">
        <v>5.21</v>
      </c>
      <c r="G27" s="64">
        <f t="shared" si="0"/>
        <v>10.42</v>
      </c>
      <c r="H27" s="54"/>
      <c r="K27" s="43"/>
      <c r="L27" s="43"/>
    </row>
    <row r="28" spans="1:12" ht="25.5" hidden="1" x14ac:dyDescent="0.25">
      <c r="A28" s="165"/>
      <c r="B28" s="165"/>
      <c r="C28" s="165"/>
      <c r="D28" s="83" t="s">
        <v>81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1162.6300000000001</v>
      </c>
      <c r="H29" s="54"/>
    </row>
    <row r="30" spans="1:12" ht="66.75" customHeight="1" x14ac:dyDescent="0.25">
      <c r="A30" s="162">
        <v>10</v>
      </c>
      <c r="B30" s="188" t="s">
        <v>60</v>
      </c>
      <c r="C30" s="40" t="s">
        <v>61</v>
      </c>
      <c r="D30" s="187"/>
      <c r="E30" s="179"/>
      <c r="F30" s="179"/>
      <c r="G30" s="97">
        <v>242.1</v>
      </c>
    </row>
    <row r="31" spans="1:12" ht="19.5" customHeight="1" x14ac:dyDescent="0.25">
      <c r="A31" s="162"/>
      <c r="B31" s="189"/>
      <c r="C31" s="40" t="s">
        <v>110</v>
      </c>
      <c r="D31" s="187"/>
      <c r="E31" s="179"/>
      <c r="F31" s="179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920.53000000000009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193.31130000000002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1113.8413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50" t="s">
        <v>30</v>
      </c>
      <c r="D37" s="150"/>
      <c r="E37" s="150"/>
      <c r="F37" s="150"/>
      <c r="G37" s="150"/>
      <c r="J37" s="6"/>
      <c r="K37" s="6"/>
      <c r="L37" s="6"/>
      <c r="M37" s="6"/>
    </row>
    <row r="38" spans="1:13" ht="84.75" customHeight="1" x14ac:dyDescent="0.25">
      <c r="B38" s="45" t="s">
        <v>84</v>
      </c>
      <c r="C38" s="181" t="s">
        <v>21</v>
      </c>
      <c r="D38" s="181"/>
      <c r="E38" s="181"/>
      <c r="F38" s="181"/>
      <c r="G38" s="181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7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2015-07-07T10:10:55Z</cp:lastPrinted>
  <dcterms:created xsi:type="dcterms:W3CDTF">2011-10-05T12:25:53Z</dcterms:created>
  <dcterms:modified xsi:type="dcterms:W3CDTF">2015-07-07T10:15:25Z</dcterms:modified>
</cp:coreProperties>
</file>