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3" i="1" l="1"/>
  <c r="G35" i="1"/>
  <c r="G33" i="3" l="1"/>
  <c r="G26" i="9"/>
  <c r="G16" i="1" l="1"/>
  <c r="G17" i="1"/>
  <c r="G18" i="1"/>
  <c r="G19" i="1"/>
  <c r="G15" i="1"/>
  <c r="G21" i="1"/>
  <c r="G29" i="1" l="1"/>
  <c r="G31" i="10"/>
  <c r="G32" i="10" s="1"/>
  <c r="D22" i="6"/>
  <c r="D19" i="6"/>
  <c r="G26" i="10" l="1"/>
  <c r="G25" i="10"/>
  <c r="G24" i="10"/>
  <c r="G23" i="10"/>
  <c r="G20" i="10"/>
  <c r="G27" i="3"/>
  <c r="G28" i="3"/>
  <c r="G29" i="6" l="1"/>
  <c r="G28" i="6"/>
  <c r="G27" i="6"/>
  <c r="G26" i="6"/>
  <c r="G25" i="6"/>
  <c r="G24" i="6"/>
  <c r="G24" i="9"/>
  <c r="G27" i="9"/>
  <c r="G28" i="9"/>
  <c r="G26" i="5"/>
  <c r="G25" i="5"/>
  <c r="G23" i="5"/>
  <c r="G24" i="5"/>
  <c r="G22" i="5"/>
  <c r="G21" i="5"/>
  <c r="G24" i="8"/>
  <c r="G25" i="8"/>
  <c r="G26" i="8"/>
  <c r="G23" i="8"/>
  <c r="G22" i="8"/>
  <c r="G24" i="4" l="1"/>
  <c r="G23" i="4"/>
  <c r="G26" i="3"/>
  <c r="G18" i="2"/>
  <c r="G30" i="2"/>
  <c r="G28" i="2"/>
  <c r="G27" i="2"/>
  <c r="G23" i="2"/>
  <c r="G25" i="2"/>
  <c r="G26" i="2"/>
  <c r="G29" i="2"/>
  <c r="G22" i="2"/>
  <c r="G27" i="1"/>
  <c r="G26" i="1"/>
  <c r="G23" i="1"/>
  <c r="G24" i="1"/>
  <c r="G25" i="1"/>
  <c r="G28" i="1"/>
  <c r="G22" i="1"/>
  <c r="G35" i="3" l="1"/>
  <c r="G34" i="3" s="1"/>
  <c r="G15" i="3"/>
  <c r="G35" i="2"/>
  <c r="G37" i="2" s="1"/>
  <c r="G36" i="2" s="1"/>
  <c r="G15" i="2"/>
  <c r="G32" i="9"/>
  <c r="G33" i="9" s="1"/>
  <c r="G15" i="5"/>
  <c r="G15" i="8"/>
  <c r="G35" i="6"/>
  <c r="G37" i="6" s="1"/>
  <c r="G36" i="6" s="1"/>
  <c r="G31" i="4"/>
  <c r="G33" i="4" s="1"/>
  <c r="G32" i="4" s="1"/>
  <c r="G16" i="5"/>
  <c r="G31" i="5"/>
  <c r="G33" i="5" s="1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7" i="3"/>
  <c r="G16" i="3"/>
  <c r="G16" i="2"/>
  <c r="D20" i="3"/>
  <c r="D22" i="4"/>
  <c r="G22" i="4" s="1"/>
  <c r="D18" i="7"/>
  <c r="D21" i="7"/>
  <c r="D18" i="8"/>
  <c r="D19" i="8"/>
  <c r="D21" i="8"/>
  <c r="G17" i="2"/>
  <c r="D21" i="2"/>
  <c r="G33" i="10" l="1"/>
  <c r="G34" i="9"/>
</calcChain>
</file>

<file path=xl/comments1.xml><?xml version="1.0" encoding="utf-8"?>
<comments xmlns="http://schemas.openxmlformats.org/spreadsheetml/2006/main">
  <authors>
    <author>Admin</author>
    <author>User1</author>
    <author>Vartotojas</author>
  </authors>
  <commentList>
    <comment ref="D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3" authorId="1">
      <text>
        <r>
          <rPr>
            <b/>
            <sz val="8"/>
            <color indexed="81"/>
            <rFont val="Tahoma"/>
          </rPr>
          <t>User1:
G22-G24</t>
        </r>
      </text>
    </comment>
    <comment ref="G34" authorId="2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35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36" authorId="1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Admin</author>
    <author>Vartotojas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2" authorId="1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<sst xmlns="http://schemas.openxmlformats.org/spreadsheetml/2006/main" count="595" uniqueCount="140">
  <si>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</si>
  <si>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</si>
  <si>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</si>
  <si>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</si>
  <si>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</si>
  <si>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</si>
  <si>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</si>
  <si>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</si>
  <si>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</si>
  <si>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</si>
  <si>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</si>
  <si>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</si>
  <si>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</si>
  <si>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</si>
  <si>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</si>
  <si>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</si>
  <si>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</si>
  <si>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</si>
  <si>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</si>
  <si>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</si>
  <si>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</si>
  <si>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</si>
  <si>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</si>
  <si>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</si>
  <si>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</si>
  <si>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</si>
  <si>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</si>
  <si>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</si>
  <si>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</si>
  <si>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</si>
  <si>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 xml:space="preserve">                                                Priėmė:
                                                Miesto ūkio ir transporto departamento 
                                                Miesto tvarkymo skyriaus 
                                                Komunalinio ūkio poskyrio
                                                vyriausiasis specialistas
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</si>
  <si>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</si>
  <si>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</si>
  <si>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</si>
  <si>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</si>
  <si>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</si>
  <si>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</si>
  <si>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</si>
  <si>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</si>
  <si>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</si>
  <si>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</si>
  <si>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</si>
  <si>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</si>
  <si>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</si>
  <si>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</si>
  <si>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</si>
  <si>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</si>
  <si>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</si>
  <si>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</si>
  <si>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</si>
  <si>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</si>
  <si>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</si>
  <si>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</si>
  <si>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</si>
  <si>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</si>
  <si>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</si>
  <si>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</si>
  <si>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</si>
  <si>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</si>
  <si>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</si>
  <si>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</si>
  <si>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</si>
  <si>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</si>
  <si>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</si>
  <si>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</si>
  <si>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</si>
  <si>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</si>
  <si>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</si>
  <si>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</si>
  <si>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</si>
  <si>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</si>
  <si>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</si>
  <si>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</si>
  <si>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</si>
  <si>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</si>
  <si>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</si>
  <si>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</si>
  <si>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</si>
  <si>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</si>
  <si>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</si>
  <si>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</si>
  <si>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</si>
  <si>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</si>
  <si>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</si>
  <si>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</si>
  <si>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</si>
  <si>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</si>
  <si>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</si>
  <si>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</si>
  <si>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</si>
  <si>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kompl.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</si>
  <si>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</si>
  <si>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</si>
  <si>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</si>
  <si>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</si>
  <si>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</si>
  <si>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</si>
  <si>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</si>
  <si>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t xml:space="preserve">PVM sąskaita faktūra  </t>
  </si>
  <si>
    <t>Paslaugos teikiamos pagal užsakymą Nr.11</t>
  </si>
  <si>
    <t>Paslaugos teikiamos pagal užsakymą Nr. 11</t>
  </si>
  <si>
    <t>Šiukšlių dėžės sumontavims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</si>
  <si>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</si>
  <si>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</si>
  <si>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</si>
  <si>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Paslaugos teikiamos pagal užsakymą Nr.12</t>
  </si>
  <si>
    <t>Sienų plytelių keitimas</t>
  </si>
  <si>
    <t>Pisuaro vandens nuleidimo mechanizmo pakeitimas</t>
  </si>
  <si>
    <t>Sviečiančios WC reklamos (50x50 cm) sumontavimas</t>
  </si>
  <si>
    <t>AKTAS  Nr.  08/01</t>
  </si>
  <si>
    <t>Už 2015 m. rugpjūčio mėn.</t>
  </si>
  <si>
    <r>
      <t xml:space="preserve">nuo </t>
    </r>
    <r>
      <rPr>
        <b/>
        <sz val="10"/>
        <rFont val="Times New Roman"/>
        <family val="1"/>
        <charset val="186"/>
      </rPr>
      <t>2015 08 01</t>
    </r>
  </si>
  <si>
    <r>
      <t xml:space="preserve">iki   </t>
    </r>
    <r>
      <rPr>
        <b/>
        <sz val="10"/>
        <rFont val="Times New Roman"/>
        <family val="1"/>
        <charset val="186"/>
      </rPr>
      <t>2015 08 31</t>
    </r>
  </si>
  <si>
    <t>2015 08 01 - 08 31</t>
  </si>
  <si>
    <t>AKTAS  Nr.  08/02</t>
  </si>
  <si>
    <t>Už 2015 rugpjūčio mėn.</t>
  </si>
  <si>
    <t>2015 08 01-31</t>
  </si>
  <si>
    <t>AKTAS  Nr. 08/03</t>
  </si>
  <si>
    <t>Už 2015 m. rugpjūčio  mėn.</t>
  </si>
  <si>
    <t>2015 08 01- 08 31</t>
  </si>
  <si>
    <t>AKTAS  Nr.08/04</t>
  </si>
  <si>
    <t>2015 08 01-08 31</t>
  </si>
  <si>
    <t>AKTAS  Nr.  08/05</t>
  </si>
  <si>
    <t>AKTAS  Nr.  08/06</t>
  </si>
  <si>
    <t>AKTAS  Nr. 08/07</t>
  </si>
  <si>
    <t>AKTAS  Nr.  08/08</t>
  </si>
  <si>
    <t>AKTAS  Nr.08/09</t>
  </si>
  <si>
    <t>AKTAS  Nr. 08/10</t>
  </si>
  <si>
    <t>PVM sąskaita faktūra Nr. BSS 013901</t>
  </si>
  <si>
    <t>1m²</t>
  </si>
  <si>
    <t>Klozeto montuojamo į grindis pakeitimas</t>
  </si>
  <si>
    <t>PVM sąskaita faktūra Nr. EVCKJ 130603</t>
  </si>
  <si>
    <t>Šviečiamosios WC reklamos sumontavimas</t>
  </si>
  <si>
    <t>Sienos prie įėjimo remontas (esamo tinko nudaužymas, nuglaistymas, paviršiaus padengimas kalinėtu betonu)</t>
  </si>
  <si>
    <t>15m²</t>
  </si>
  <si>
    <t>5,2 m²</t>
  </si>
  <si>
    <t>Monolitinių laiptų remontas m²</t>
  </si>
  <si>
    <t>Šviečiančios WC reklamos sumontavimas</t>
  </si>
  <si>
    <t>PVM sąskaita faktūra Nr. SU</t>
  </si>
  <si>
    <t>PVM sąskaita faktūra Nr. BSS 013954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</si>
</sst>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1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7" fillId="0" borderId="1" xfId="0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41" fillId="0" borderId="0" xfId="0" applyFont="1" applyAlignment="1">
      <alignment horizontal="right" vertical="center"/>
    </xf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0" fontId="41" fillId="0" borderId="1" xfId="0" applyFont="1" applyBorder="1" applyAlignment="1">
      <alignment horizontal="right" vertical="top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4" fillId="0" borderId="0" xfId="0" applyFont="1" applyAlignment="1">
      <alignment vertical="top" wrapText="1"/>
    </xf>
    <xf numFmtId="0" fontId="50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20" fillId="0" borderId="1" xfId="0" applyNumberFormat="1" applyFont="1" applyFill="1" applyBorder="1" applyAlignment="1">
      <alignment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164" fontId="19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30" fillId="4" borderId="1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5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20" fillId="2" borderId="1" xfId="0" applyFont="1" applyFill="1" applyBorder="1" applyAlignment="1">
      <alignment vertical="top" wrapText="1"/>
    </xf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0" fillId="2" borderId="1" xfId="0" applyNumberFormat="1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4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9"/>
  <sheetViews>
    <sheetView tabSelected="1" topLeftCell="A6" workbookViewId="0">
      <selection activeCell="S19" sqref="S19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65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0" hidden="1" customWidth="1"/>
  </cols>
  <sheetData>
    <row r="1" spans="1:12" ht="29.25" customHeight="1" x14ac:dyDescent="0.25">
      <c r="A1" s="210" t="s">
        <v>43</v>
      </c>
      <c r="B1" s="210"/>
      <c r="C1" s="210"/>
      <c r="D1" s="210"/>
      <c r="E1" s="13"/>
      <c r="F1" s="13"/>
      <c r="G1" s="159"/>
      <c r="H1" s="14"/>
      <c r="J1" s="6"/>
      <c r="K1" s="6"/>
      <c r="L1" s="6"/>
    </row>
    <row r="2" spans="1:12" ht="69.599999999999994" customHeight="1" x14ac:dyDescent="0.25">
      <c r="A2" s="211" t="s">
        <v>62</v>
      </c>
      <c r="B2" s="212"/>
      <c r="C2" s="212"/>
      <c r="D2" s="210" t="s">
        <v>19</v>
      </c>
      <c r="E2" s="210"/>
      <c r="F2" s="210"/>
      <c r="G2" s="210"/>
      <c r="H2" s="210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60"/>
      <c r="H3" s="15"/>
      <c r="J3" s="6"/>
      <c r="K3" s="6"/>
      <c r="L3" s="6"/>
    </row>
    <row r="4" spans="1:12" ht="18.600000000000001" customHeight="1" x14ac:dyDescent="0.25">
      <c r="B4" s="213" t="s">
        <v>109</v>
      </c>
      <c r="C4" s="214"/>
      <c r="D4" s="214"/>
      <c r="E4" s="214"/>
      <c r="F4" s="48"/>
      <c r="G4" s="161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32</v>
      </c>
      <c r="E5" s="51"/>
      <c r="F5" s="52"/>
      <c r="G5" s="162"/>
      <c r="H5" s="49"/>
      <c r="J5" s="6"/>
      <c r="K5" s="6"/>
      <c r="L5" s="6"/>
    </row>
    <row r="6" spans="1:12" ht="13.9" customHeight="1" x14ac:dyDescent="0.25">
      <c r="B6" s="188" t="s">
        <v>31</v>
      </c>
      <c r="C6" s="188"/>
      <c r="D6" s="215" t="s">
        <v>33</v>
      </c>
      <c r="E6" s="215"/>
      <c r="F6" s="215"/>
      <c r="G6" s="215"/>
      <c r="H6" s="49"/>
      <c r="J6" s="6"/>
      <c r="K6" s="6"/>
      <c r="L6" s="6"/>
    </row>
    <row r="7" spans="1:12" ht="13.9" customHeight="1" x14ac:dyDescent="0.25">
      <c r="B7" s="188" t="s">
        <v>110</v>
      </c>
      <c r="C7" s="188"/>
      <c r="D7" s="215" t="s">
        <v>34</v>
      </c>
      <c r="E7" s="215"/>
      <c r="F7" s="215"/>
      <c r="G7" s="215"/>
      <c r="H7" s="49"/>
      <c r="J7" s="6"/>
      <c r="K7" s="6"/>
      <c r="L7" s="6"/>
    </row>
    <row r="8" spans="1:12" ht="13.15" customHeight="1" x14ac:dyDescent="0.25">
      <c r="B8" s="216"/>
      <c r="C8" s="216"/>
      <c r="D8" s="215" t="s">
        <v>35</v>
      </c>
      <c r="E8" s="215"/>
      <c r="F8" s="215"/>
      <c r="G8" s="215"/>
      <c r="H8" s="49"/>
      <c r="J8" s="6"/>
      <c r="K8" s="6"/>
      <c r="L8" s="6"/>
    </row>
    <row r="9" spans="1:12" ht="2.4500000000000002" customHeight="1" x14ac:dyDescent="0.25">
      <c r="B9" s="54"/>
      <c r="C9" s="195"/>
      <c r="D9" s="195"/>
      <c r="E9" s="195"/>
      <c r="F9" s="195"/>
      <c r="G9" s="195"/>
      <c r="H9" s="54"/>
      <c r="J9" s="6"/>
      <c r="K9" s="6"/>
      <c r="L9" s="6"/>
    </row>
    <row r="10" spans="1:12" x14ac:dyDescent="0.25">
      <c r="A10" s="192" t="s">
        <v>0</v>
      </c>
      <c r="B10" s="50"/>
      <c r="C10" s="196" t="s">
        <v>2</v>
      </c>
      <c r="D10" s="196" t="s">
        <v>3</v>
      </c>
      <c r="E10" s="196" t="s">
        <v>4</v>
      </c>
      <c r="F10" s="197"/>
      <c r="G10" s="197"/>
      <c r="H10" s="54"/>
      <c r="J10" s="6"/>
      <c r="K10" s="6"/>
      <c r="L10" s="6"/>
    </row>
    <row r="11" spans="1:12" ht="15" customHeight="1" x14ac:dyDescent="0.25">
      <c r="A11" s="192"/>
      <c r="B11" s="50" t="s">
        <v>1</v>
      </c>
      <c r="C11" s="196"/>
      <c r="D11" s="196"/>
      <c r="E11" s="196" t="s">
        <v>111</v>
      </c>
      <c r="F11" s="197"/>
      <c r="G11" s="197"/>
      <c r="H11" s="54"/>
      <c r="J11" s="6"/>
      <c r="K11" s="6"/>
      <c r="L11" s="6"/>
    </row>
    <row r="12" spans="1:12" ht="14.25" customHeight="1" x14ac:dyDescent="0.25">
      <c r="A12" s="192"/>
      <c r="B12" s="55"/>
      <c r="C12" s="196"/>
      <c r="D12" s="196"/>
      <c r="E12" s="196" t="s">
        <v>112</v>
      </c>
      <c r="F12" s="197"/>
      <c r="G12" s="197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85</v>
      </c>
      <c r="F13" s="57" t="s">
        <v>5</v>
      </c>
      <c r="G13" s="163" t="s">
        <v>86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64"/>
      <c r="H14" s="54"/>
    </row>
    <row r="15" spans="1:12" ht="24.75" customHeight="1" x14ac:dyDescent="0.25">
      <c r="A15" s="25">
        <v>2</v>
      </c>
      <c r="B15" s="69" t="s">
        <v>7</v>
      </c>
      <c r="C15" s="50" t="s">
        <v>46</v>
      </c>
      <c r="D15" s="62">
        <v>86.79</v>
      </c>
      <c r="E15" s="63">
        <v>0.48</v>
      </c>
      <c r="F15" s="63">
        <v>31</v>
      </c>
      <c r="G15" s="171">
        <f>ROUND(D15*E15*F15,2)</f>
        <v>1291.44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11.37</v>
      </c>
      <c r="E16" s="63">
        <v>0.65</v>
      </c>
      <c r="F16" s="63">
        <v>31</v>
      </c>
      <c r="G16" s="171">
        <f t="shared" ref="G16:G19" si="0">ROUND(D16*E16*F16,2)</f>
        <v>229.11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5">
        <v>11.37</v>
      </c>
      <c r="E17" s="63">
        <v>0.67</v>
      </c>
      <c r="F17" s="63">
        <v>0</v>
      </c>
      <c r="G17" s="171">
        <f t="shared" si="0"/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0.87</v>
      </c>
      <c r="E18" s="68">
        <v>1.82</v>
      </c>
      <c r="F18" s="63">
        <v>31</v>
      </c>
      <c r="G18" s="171">
        <f t="shared" si="0"/>
        <v>49.09</v>
      </c>
      <c r="H18" s="54"/>
      <c r="K18" s="43">
        <v>27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54.97</v>
      </c>
      <c r="E19" s="68">
        <v>0.15</v>
      </c>
      <c r="F19" s="63">
        <v>31</v>
      </c>
      <c r="G19" s="171">
        <f t="shared" si="0"/>
        <v>255.61</v>
      </c>
      <c r="H19" s="54"/>
      <c r="K19" s="43"/>
      <c r="L19" s="43">
        <v>1704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172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171">
        <f t="shared" ref="G21" si="1">ROUND(D21*E21*F21,2)</f>
        <v>18.75</v>
      </c>
      <c r="H21" s="54"/>
      <c r="K21" s="43"/>
      <c r="L21" s="43">
        <v>0</v>
      </c>
    </row>
    <row r="22" spans="1:12" ht="51.75" hidden="1" customHeight="1" x14ac:dyDescent="0.25">
      <c r="A22" s="189">
        <v>9</v>
      </c>
      <c r="B22" s="193" t="s">
        <v>99</v>
      </c>
      <c r="C22" s="199" t="s">
        <v>71</v>
      </c>
      <c r="D22" s="83" t="s">
        <v>74</v>
      </c>
      <c r="E22" s="101">
        <v>1</v>
      </c>
      <c r="F22" s="68">
        <v>57.92</v>
      </c>
      <c r="G22" s="173">
        <f>SUM(E22*F22)</f>
        <v>57.92</v>
      </c>
      <c r="H22" s="54"/>
      <c r="K22" s="43"/>
      <c r="L22" s="43"/>
    </row>
    <row r="23" spans="1:12" ht="25.5" hidden="1" x14ac:dyDescent="0.25">
      <c r="A23" s="190"/>
      <c r="B23" s="194"/>
      <c r="C23" s="200"/>
      <c r="D23" s="83" t="s">
        <v>78</v>
      </c>
      <c r="E23" s="101">
        <v>1</v>
      </c>
      <c r="F23" s="68">
        <v>28.96</v>
      </c>
      <c r="G23" s="173">
        <f t="shared" ref="G23:G28" si="2">SUM(E23*F23)</f>
        <v>28.96</v>
      </c>
      <c r="H23" s="54"/>
      <c r="K23" s="43"/>
      <c r="L23" s="43"/>
    </row>
    <row r="24" spans="1:12" ht="25.5" hidden="1" x14ac:dyDescent="0.25">
      <c r="A24" s="190"/>
      <c r="B24" s="194"/>
      <c r="C24" s="200"/>
      <c r="D24" s="83" t="s">
        <v>77</v>
      </c>
      <c r="E24" s="101">
        <v>1</v>
      </c>
      <c r="F24" s="68">
        <v>10.14</v>
      </c>
      <c r="G24" s="173">
        <f t="shared" si="2"/>
        <v>10.14</v>
      </c>
      <c r="H24" s="54"/>
      <c r="K24" s="43"/>
      <c r="L24" s="43"/>
    </row>
    <row r="25" spans="1:12" ht="38.25" hidden="1" x14ac:dyDescent="0.25">
      <c r="A25" s="190"/>
      <c r="B25" s="194"/>
      <c r="C25" s="200"/>
      <c r="D25" s="83" t="s">
        <v>93</v>
      </c>
      <c r="E25" s="101">
        <v>1</v>
      </c>
      <c r="F25" s="68">
        <v>9.85</v>
      </c>
      <c r="G25" s="173">
        <f t="shared" si="2"/>
        <v>9.85</v>
      </c>
      <c r="H25" s="54"/>
      <c r="K25" s="43"/>
      <c r="L25" s="43"/>
    </row>
    <row r="26" spans="1:12" ht="25.5" hidden="1" x14ac:dyDescent="0.25">
      <c r="A26" s="190"/>
      <c r="B26" s="194"/>
      <c r="C26" s="200"/>
      <c r="D26" s="83" t="s">
        <v>79</v>
      </c>
      <c r="E26" s="101">
        <v>1</v>
      </c>
      <c r="F26" s="68">
        <v>5.79</v>
      </c>
      <c r="G26" s="173">
        <f t="shared" si="2"/>
        <v>5.79</v>
      </c>
      <c r="H26" s="54"/>
      <c r="K26" s="43"/>
      <c r="L26" s="43"/>
    </row>
    <row r="27" spans="1:12" hidden="1" x14ac:dyDescent="0.25">
      <c r="A27" s="190"/>
      <c r="B27" s="194"/>
      <c r="C27" s="200"/>
      <c r="D27" s="83"/>
      <c r="E27" s="101">
        <v>2</v>
      </c>
      <c r="F27" s="68">
        <v>5.79</v>
      </c>
      <c r="G27" s="173">
        <f t="shared" si="2"/>
        <v>11.58</v>
      </c>
      <c r="H27" s="54"/>
      <c r="K27" s="43"/>
      <c r="L27" s="43"/>
    </row>
    <row r="28" spans="1:12" hidden="1" x14ac:dyDescent="0.25">
      <c r="A28" s="191"/>
      <c r="B28" s="191"/>
      <c r="C28" s="191"/>
      <c r="D28" s="83"/>
      <c r="E28" s="97">
        <v>1</v>
      </c>
      <c r="F28" s="68">
        <v>57.92</v>
      </c>
      <c r="G28" s="173">
        <f t="shared" si="2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166">
        <f>SUM(G15:G21)</f>
        <v>1844</v>
      </c>
      <c r="H29" s="54"/>
      <c r="K29" s="43"/>
      <c r="L29" s="43"/>
    </row>
    <row r="30" spans="1:12" ht="50.25" customHeight="1" x14ac:dyDescent="0.25">
      <c r="A30" s="25">
        <v>10</v>
      </c>
      <c r="B30" s="74" t="s">
        <v>58</v>
      </c>
      <c r="C30" s="75" t="s">
        <v>128</v>
      </c>
      <c r="D30" s="71"/>
      <c r="E30" s="72"/>
      <c r="F30" s="72"/>
      <c r="G30" s="166">
        <v>182.94</v>
      </c>
      <c r="H30" s="54"/>
    </row>
    <row r="31" spans="1:12" ht="37.5" customHeight="1" x14ac:dyDescent="0.25">
      <c r="A31" s="187">
        <v>11</v>
      </c>
      <c r="B31" s="182" t="s">
        <v>60</v>
      </c>
      <c r="C31" s="93" t="s">
        <v>61</v>
      </c>
      <c r="D31" s="184"/>
      <c r="E31" s="198"/>
      <c r="F31" s="198"/>
      <c r="G31" s="201">
        <v>237.5</v>
      </c>
      <c r="H31" s="54"/>
    </row>
    <row r="32" spans="1:12" ht="25.5" customHeight="1" x14ac:dyDescent="0.25">
      <c r="A32" s="187"/>
      <c r="B32" s="183"/>
      <c r="C32" s="94" t="s">
        <v>113</v>
      </c>
      <c r="D32" s="184"/>
      <c r="E32" s="198"/>
      <c r="F32" s="198"/>
      <c r="G32" s="201"/>
      <c r="H32" s="54"/>
    </row>
    <row r="33" spans="1:13" ht="13.5" customHeight="1" x14ac:dyDescent="0.25">
      <c r="A33" s="26"/>
      <c r="B33" s="69" t="s">
        <v>27</v>
      </c>
      <c r="C33" s="66"/>
      <c r="D33" s="71"/>
      <c r="E33" s="72"/>
      <c r="F33" s="72"/>
      <c r="G33" s="73">
        <f>SUM(G29-G31-G30)</f>
        <v>1423.56</v>
      </c>
      <c r="H33" s="54"/>
    </row>
    <row r="34" spans="1:13" x14ac:dyDescent="0.25">
      <c r="A34" s="26"/>
      <c r="B34" s="69" t="s">
        <v>28</v>
      </c>
      <c r="C34" s="66"/>
      <c r="D34" s="50"/>
      <c r="E34" s="63"/>
      <c r="F34" s="63"/>
      <c r="G34" s="166">
        <v>298.95</v>
      </c>
      <c r="H34" s="54"/>
    </row>
    <row r="35" spans="1:13" ht="12.75" customHeight="1" x14ac:dyDescent="0.25">
      <c r="A35" s="26"/>
      <c r="B35" s="69" t="s">
        <v>29</v>
      </c>
      <c r="C35" s="66"/>
      <c r="D35" s="50"/>
      <c r="E35" s="63"/>
      <c r="F35" s="63"/>
      <c r="G35" s="166">
        <f>G33+G34</f>
        <v>1722.51</v>
      </c>
      <c r="H35" s="54"/>
    </row>
    <row r="36" spans="1:13" ht="0.75" hidden="1" customHeight="1" x14ac:dyDescent="0.25">
      <c r="A36" s="185"/>
      <c r="B36" s="86" t="s">
        <v>56</v>
      </c>
      <c r="C36" s="88"/>
      <c r="D36" s="206"/>
      <c r="E36" s="204"/>
      <c r="F36" s="204"/>
      <c r="G36" s="208"/>
      <c r="H36" s="79"/>
    </row>
    <row r="37" spans="1:13" ht="0.75" customHeight="1" x14ac:dyDescent="0.25">
      <c r="A37" s="186"/>
      <c r="B37" s="85"/>
      <c r="C37" s="87"/>
      <c r="D37" s="207"/>
      <c r="E37" s="205"/>
      <c r="F37" s="205"/>
      <c r="G37" s="209"/>
      <c r="H37" s="54"/>
    </row>
    <row r="38" spans="1:13" ht="39" customHeight="1" x14ac:dyDescent="0.25">
      <c r="H38" s="54"/>
      <c r="J38" s="91"/>
    </row>
    <row r="39" spans="1:13" x14ac:dyDescent="0.25">
      <c r="B39" s="12"/>
      <c r="C39" s="203"/>
      <c r="D39" s="203"/>
      <c r="E39" s="203"/>
      <c r="F39" s="203"/>
      <c r="G39" s="203"/>
    </row>
    <row r="40" spans="1:13" ht="84.75" customHeight="1" x14ac:dyDescent="0.25">
      <c r="B40" s="12" t="s">
        <v>20</v>
      </c>
      <c r="C40" s="54"/>
      <c r="D40" s="203" t="s">
        <v>30</v>
      </c>
      <c r="E40" s="203"/>
      <c r="F40" s="203"/>
      <c r="G40" s="203"/>
      <c r="H40" s="203"/>
      <c r="J40" s="6"/>
      <c r="K40" s="6"/>
      <c r="L40" s="6"/>
      <c r="M40" s="6"/>
    </row>
    <row r="41" spans="1:13" x14ac:dyDescent="0.25">
      <c r="B41" s="45" t="s">
        <v>84</v>
      </c>
      <c r="C41" s="202" t="s">
        <v>80</v>
      </c>
      <c r="D41" s="202"/>
      <c r="E41" s="202"/>
      <c r="F41" s="202"/>
      <c r="G41" s="202"/>
      <c r="H41" s="54"/>
      <c r="J41" s="6"/>
      <c r="K41" s="6"/>
      <c r="L41" s="6"/>
      <c r="M41" s="6"/>
    </row>
    <row r="42" spans="1:13" x14ac:dyDescent="0.25">
      <c r="C42" s="54" t="s">
        <v>45</v>
      </c>
      <c r="H42" s="54"/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</sheetData>
  <mergeCells count="34">
    <mergeCell ref="A1:D1"/>
    <mergeCell ref="A2:C2"/>
    <mergeCell ref="D2:H2"/>
    <mergeCell ref="B4:E4"/>
    <mergeCell ref="D8:G8"/>
    <mergeCell ref="B7:C7"/>
    <mergeCell ref="D6:G6"/>
    <mergeCell ref="B8:C8"/>
    <mergeCell ref="D7:G7"/>
    <mergeCell ref="G31:G32"/>
    <mergeCell ref="E31:E32"/>
    <mergeCell ref="C41:G41"/>
    <mergeCell ref="C39:G39"/>
    <mergeCell ref="E36:E37"/>
    <mergeCell ref="D36:D37"/>
    <mergeCell ref="F36:F37"/>
    <mergeCell ref="G36:G37"/>
    <mergeCell ref="D40:H40"/>
    <mergeCell ref="B31:B32"/>
    <mergeCell ref="D31:D32"/>
    <mergeCell ref="A36:A37"/>
    <mergeCell ref="A31:A32"/>
    <mergeCell ref="B6:C6"/>
    <mergeCell ref="A22:A28"/>
    <mergeCell ref="A10:A12"/>
    <mergeCell ref="B22:B28"/>
    <mergeCell ref="C9:G9"/>
    <mergeCell ref="D10:D12"/>
    <mergeCell ref="E12:G12"/>
    <mergeCell ref="E11:G11"/>
    <mergeCell ref="C10:C12"/>
    <mergeCell ref="E10:G10"/>
    <mergeCell ref="F31:F32"/>
    <mergeCell ref="C22:C28"/>
  </mergeCells>
  <phoneticPr fontId="14" type="noConversion"/>
  <pageMargins left="0.19685039370078741" right="0.19685039370078741" top="0.19685039370078741" bottom="0.19685039370078741" header="0" footer="0"/>
  <pageSetup paperSize="9" scale="88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opLeftCell="A8" zoomScaleNormal="100" workbookViewId="0">
      <selection activeCell="I28" sqref="I28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68" t="s">
        <v>102</v>
      </c>
      <c r="B1" s="268"/>
      <c r="C1" s="268"/>
      <c r="D1" s="268"/>
      <c r="E1" s="138"/>
      <c r="F1" s="138"/>
      <c r="G1" s="139"/>
      <c r="H1" s="139"/>
      <c r="J1" s="6"/>
      <c r="K1" s="6"/>
      <c r="L1" s="6"/>
    </row>
    <row r="2" spans="1:12" ht="52.5" customHeight="1" x14ac:dyDescent="0.25">
      <c r="A2" s="269" t="s">
        <v>103</v>
      </c>
      <c r="B2" s="269"/>
      <c r="C2" s="269"/>
      <c r="D2" s="270" t="s">
        <v>104</v>
      </c>
      <c r="E2" s="270"/>
      <c r="F2" s="270"/>
      <c r="G2" s="270"/>
      <c r="H2" s="270"/>
      <c r="J2" s="6"/>
      <c r="K2" s="6"/>
      <c r="L2" s="6"/>
    </row>
    <row r="3" spans="1:12" ht="19.5" customHeight="1" x14ac:dyDescent="0.25">
      <c r="A3" s="139"/>
      <c r="B3" s="139"/>
      <c r="C3" s="139"/>
      <c r="D3" s="140"/>
      <c r="E3" s="141"/>
      <c r="F3" s="141"/>
      <c r="G3" s="140"/>
      <c r="H3" s="140"/>
      <c r="J3" s="6"/>
      <c r="K3" s="6"/>
      <c r="L3" s="6"/>
    </row>
    <row r="4" spans="1:12" ht="18.75" customHeight="1" x14ac:dyDescent="0.25">
      <c r="A4" s="139"/>
      <c r="B4" s="271" t="s">
        <v>127</v>
      </c>
      <c r="C4" s="266"/>
      <c r="D4" s="266"/>
      <c r="E4" s="266"/>
      <c r="F4" s="138"/>
      <c r="G4" s="140"/>
      <c r="H4" s="140"/>
      <c r="J4" s="6"/>
      <c r="K4" s="6"/>
      <c r="L4" s="6"/>
    </row>
    <row r="5" spans="1:12" ht="17.45" customHeight="1" x14ac:dyDescent="0.25">
      <c r="A5" s="139"/>
      <c r="B5" s="142"/>
      <c r="C5" s="143"/>
      <c r="D5" s="143" t="s">
        <v>32</v>
      </c>
      <c r="E5" s="143"/>
      <c r="F5" s="144"/>
      <c r="G5" s="145"/>
      <c r="H5" s="140"/>
      <c r="J5" s="6"/>
      <c r="K5" s="6"/>
      <c r="L5" s="6"/>
    </row>
    <row r="6" spans="1:12" ht="13.5" customHeight="1" x14ac:dyDescent="0.25">
      <c r="A6" s="139"/>
      <c r="B6" s="272" t="s">
        <v>31</v>
      </c>
      <c r="C6" s="272"/>
      <c r="D6" s="266" t="s">
        <v>33</v>
      </c>
      <c r="E6" s="266"/>
      <c r="F6" s="266"/>
      <c r="G6" s="266"/>
      <c r="H6" s="140"/>
      <c r="J6" s="6"/>
      <c r="K6" s="6"/>
      <c r="L6" s="6"/>
    </row>
    <row r="7" spans="1:12" ht="12.75" customHeight="1" x14ac:dyDescent="0.25">
      <c r="A7" s="139"/>
      <c r="B7" s="265" t="s">
        <v>110</v>
      </c>
      <c r="C7" s="265"/>
      <c r="D7" s="266" t="s">
        <v>34</v>
      </c>
      <c r="E7" s="266"/>
      <c r="F7" s="266"/>
      <c r="G7" s="266"/>
      <c r="H7" s="140"/>
      <c r="J7" s="6"/>
      <c r="K7" s="6"/>
      <c r="L7" s="6"/>
    </row>
    <row r="8" spans="1:12" ht="12.75" customHeight="1" x14ac:dyDescent="0.25">
      <c r="A8" s="139"/>
      <c r="B8" s="267"/>
      <c r="C8" s="267"/>
      <c r="D8" s="266" t="s">
        <v>35</v>
      </c>
      <c r="E8" s="266"/>
      <c r="F8" s="266"/>
      <c r="G8" s="266"/>
      <c r="H8" s="140"/>
      <c r="J8" s="6"/>
      <c r="K8" s="6"/>
      <c r="L8" s="6"/>
    </row>
    <row r="9" spans="1:12" ht="3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0"/>
      <c r="G10" s="230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111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112</v>
      </c>
      <c r="F12" s="197"/>
      <c r="G12" s="197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46" t="s">
        <v>85</v>
      </c>
      <c r="F13" s="146" t="s">
        <v>5</v>
      </c>
      <c r="G13" s="75" t="s">
        <v>86</v>
      </c>
      <c r="K13" s="3" t="s">
        <v>24</v>
      </c>
      <c r="L13" s="2" t="s">
        <v>25</v>
      </c>
    </row>
    <row r="14" spans="1:12" ht="45.75" customHeight="1" x14ac:dyDescent="0.25">
      <c r="A14" s="21"/>
      <c r="B14" s="147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0.9</v>
      </c>
      <c r="E16" s="33">
        <v>1.82</v>
      </c>
      <c r="F16" s="28">
        <v>31</v>
      </c>
      <c r="G16" s="64">
        <f>ROUND(D16*E16*F16,2)</f>
        <v>50.78</v>
      </c>
      <c r="K16" s="2">
        <v>28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28.55</v>
      </c>
      <c r="E17" s="33">
        <v>0.15</v>
      </c>
      <c r="F17" s="28">
        <v>31</v>
      </c>
      <c r="G17" s="64">
        <f>ROUND(D17*E17*F17,2)</f>
        <v>132.76</v>
      </c>
      <c r="L17" s="2">
        <v>885</v>
      </c>
    </row>
    <row r="18" spans="1:13" x14ac:dyDescent="0.25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7.81</v>
      </c>
      <c r="L18" s="2">
        <v>0</v>
      </c>
    </row>
    <row r="19" spans="1:13" ht="25.5" hidden="1" x14ac:dyDescent="0.25">
      <c r="A19" s="110">
        <v>6</v>
      </c>
      <c r="B19" s="69" t="s">
        <v>83</v>
      </c>
      <c r="C19" s="98"/>
      <c r="D19" s="32"/>
      <c r="E19" s="99"/>
      <c r="F19" s="33"/>
      <c r="G19" s="64">
        <v>0</v>
      </c>
      <c r="K19" s="114"/>
      <c r="L19" s="114"/>
    </row>
    <row r="20" spans="1:13" ht="22.5" x14ac:dyDescent="0.25">
      <c r="A20" s="189">
        <v>6</v>
      </c>
      <c r="B20" s="262" t="s">
        <v>105</v>
      </c>
      <c r="C20" s="199" t="s">
        <v>71</v>
      </c>
      <c r="D20" s="148" t="s">
        <v>74</v>
      </c>
      <c r="E20" s="101">
        <v>1</v>
      </c>
      <c r="F20" s="68">
        <v>57.92</v>
      </c>
      <c r="G20" s="64">
        <f>SUM(E20*F20)</f>
        <v>57.92</v>
      </c>
      <c r="K20" s="114"/>
      <c r="L20" s="114"/>
    </row>
    <row r="21" spans="1:13" ht="33.75" customHeight="1" x14ac:dyDescent="0.25">
      <c r="A21" s="190"/>
      <c r="B21" s="263"/>
      <c r="C21" s="200"/>
      <c r="D21" s="148" t="s">
        <v>81</v>
      </c>
      <c r="E21" s="122">
        <v>1</v>
      </c>
      <c r="F21" s="68">
        <v>57.92</v>
      </c>
      <c r="G21" s="64">
        <v>57.92</v>
      </c>
      <c r="K21" s="114"/>
      <c r="L21" s="114"/>
    </row>
    <row r="22" spans="1:13" ht="35.25" customHeight="1" x14ac:dyDescent="0.25">
      <c r="A22" s="190"/>
      <c r="B22" s="263"/>
      <c r="C22" s="200"/>
      <c r="D22" s="148" t="s">
        <v>72</v>
      </c>
      <c r="E22" s="115">
        <v>1</v>
      </c>
      <c r="F22" s="68">
        <v>34.75</v>
      </c>
      <c r="G22" s="64">
        <v>34.75</v>
      </c>
      <c r="K22" s="114"/>
      <c r="L22" s="114"/>
    </row>
    <row r="23" spans="1:13" ht="36.75" customHeight="1" x14ac:dyDescent="0.25">
      <c r="A23" s="190"/>
      <c r="B23" s="263"/>
      <c r="C23" s="200"/>
      <c r="D23" s="149" t="s">
        <v>79</v>
      </c>
      <c r="E23" s="101">
        <v>1</v>
      </c>
      <c r="F23" s="68">
        <v>5.79</v>
      </c>
      <c r="G23" s="64">
        <f t="shared" ref="G23:G26" si="0">SUM(E23*F23)</f>
        <v>5.79</v>
      </c>
      <c r="K23" s="114"/>
      <c r="L23" s="114"/>
    </row>
    <row r="24" spans="1:13" ht="33.75" hidden="1" x14ac:dyDescent="0.25">
      <c r="A24" s="190"/>
      <c r="B24" s="263"/>
      <c r="C24" s="200"/>
      <c r="D24" s="149" t="s">
        <v>93</v>
      </c>
      <c r="E24" s="101">
        <v>1</v>
      </c>
      <c r="F24" s="68">
        <v>9.85</v>
      </c>
      <c r="G24" s="64">
        <f t="shared" si="0"/>
        <v>9.85</v>
      </c>
      <c r="K24" s="114"/>
      <c r="L24" s="114"/>
    </row>
    <row r="25" spans="1:13" hidden="1" x14ac:dyDescent="0.25">
      <c r="A25" s="190"/>
      <c r="B25" s="263"/>
      <c r="C25" s="200"/>
      <c r="D25" s="83"/>
      <c r="E25" s="101">
        <v>1</v>
      </c>
      <c r="F25" s="68">
        <v>28.96</v>
      </c>
      <c r="G25" s="64">
        <f t="shared" si="0"/>
        <v>28.96</v>
      </c>
      <c r="K25" s="114"/>
      <c r="L25" s="114"/>
    </row>
    <row r="26" spans="1:13" hidden="1" x14ac:dyDescent="0.25">
      <c r="A26" s="191"/>
      <c r="B26" s="264"/>
      <c r="C26" s="191"/>
      <c r="D26" s="83"/>
      <c r="E26" s="97">
        <v>4</v>
      </c>
      <c r="F26" s="68">
        <v>5.21</v>
      </c>
      <c r="G26" s="64">
        <f t="shared" si="0"/>
        <v>20.84</v>
      </c>
      <c r="K26" s="114"/>
      <c r="L26" s="114"/>
    </row>
    <row r="27" spans="1:13" ht="20.25" customHeight="1" x14ac:dyDescent="0.25">
      <c r="A27" s="34"/>
      <c r="B27" s="112" t="s">
        <v>17</v>
      </c>
      <c r="C27" s="36"/>
      <c r="D27" s="113"/>
      <c r="E27" s="111"/>
      <c r="F27" s="111"/>
      <c r="G27" s="39">
        <v>712.29</v>
      </c>
      <c r="K27" s="114"/>
      <c r="L27" s="114"/>
    </row>
    <row r="28" spans="1:13" s="136" customFormat="1" ht="42" x14ac:dyDescent="0.25">
      <c r="A28" s="177">
        <v>7</v>
      </c>
      <c r="B28" s="150" t="s">
        <v>58</v>
      </c>
      <c r="C28" s="129" t="s">
        <v>139</v>
      </c>
      <c r="D28" s="178"/>
      <c r="E28" s="179"/>
      <c r="F28" s="179"/>
      <c r="G28" s="180">
        <v>148.34</v>
      </c>
      <c r="K28" s="137"/>
      <c r="L28" s="137"/>
    </row>
    <row r="29" spans="1:13" ht="66.75" customHeight="1" x14ac:dyDescent="0.25">
      <c r="A29" s="278">
        <v>8</v>
      </c>
      <c r="B29" s="280" t="s">
        <v>60</v>
      </c>
      <c r="C29" s="40" t="s">
        <v>61</v>
      </c>
      <c r="D29" s="282"/>
      <c r="E29" s="274"/>
      <c r="F29" s="274"/>
      <c r="G29" s="276">
        <v>1375.75</v>
      </c>
      <c r="K29" s="114"/>
      <c r="L29" s="114"/>
    </row>
    <row r="30" spans="1:13" ht="12.75" customHeight="1" x14ac:dyDescent="0.25">
      <c r="A30" s="279"/>
      <c r="B30" s="281"/>
      <c r="C30" s="40" t="s">
        <v>116</v>
      </c>
      <c r="D30" s="283"/>
      <c r="E30" s="275"/>
      <c r="F30" s="275"/>
      <c r="G30" s="277"/>
      <c r="K30" s="114"/>
      <c r="L30" s="114"/>
    </row>
    <row r="31" spans="1:13" ht="14.25" customHeight="1" x14ac:dyDescent="0.25">
      <c r="A31" s="40"/>
      <c r="B31" s="151" t="s">
        <v>27</v>
      </c>
      <c r="C31" s="31"/>
      <c r="D31" s="36"/>
      <c r="E31" s="152"/>
      <c r="F31" s="152"/>
      <c r="G31" s="153">
        <f>ROUND(G27-G29-G28,2)</f>
        <v>-811.8</v>
      </c>
      <c r="K31" s="114"/>
      <c r="L31" s="114"/>
    </row>
    <row r="32" spans="1:13" x14ac:dyDescent="0.25">
      <c r="A32" s="40"/>
      <c r="B32" s="151" t="s">
        <v>28</v>
      </c>
      <c r="C32" s="31"/>
      <c r="D32" s="31"/>
      <c r="E32" s="154"/>
      <c r="F32" s="154"/>
      <c r="G32" s="155">
        <f>ROUND(G31*0.21,2)</f>
        <v>-170.48</v>
      </c>
      <c r="H32" s="92"/>
      <c r="J32" s="6"/>
      <c r="K32" s="6"/>
      <c r="L32" s="6"/>
      <c r="M32" s="6"/>
    </row>
    <row r="33" spans="1:15" ht="18.75" customHeight="1" x14ac:dyDescent="0.25">
      <c r="A33" s="40"/>
      <c r="B33" s="151" t="s">
        <v>29</v>
      </c>
      <c r="C33" s="31"/>
      <c r="D33" s="31"/>
      <c r="E33" s="154"/>
      <c r="F33" s="154"/>
      <c r="G33" s="155">
        <f>G31+G32</f>
        <v>-982.28</v>
      </c>
      <c r="H33" s="92"/>
      <c r="J33" s="6"/>
      <c r="K33" s="6"/>
      <c r="L33" s="6"/>
      <c r="M33" s="6"/>
    </row>
    <row r="34" spans="1:15" x14ac:dyDescent="0.25">
      <c r="B34" s="45"/>
      <c r="C34" s="222"/>
      <c r="D34" s="222"/>
      <c r="E34" s="222"/>
      <c r="F34" s="222"/>
      <c r="G34" s="222"/>
      <c r="J34" s="6"/>
      <c r="K34" s="6"/>
      <c r="L34" s="6"/>
      <c r="M34" s="6"/>
    </row>
    <row r="35" spans="1:15" ht="36" x14ac:dyDescent="0.25">
      <c r="B35" s="156" t="s">
        <v>20</v>
      </c>
      <c r="C35" s="273" t="s">
        <v>30</v>
      </c>
      <c r="D35" s="273"/>
      <c r="E35" s="273"/>
      <c r="F35" s="273"/>
      <c r="G35" s="273"/>
      <c r="J35" s="6"/>
      <c r="K35" s="6"/>
      <c r="L35" s="6"/>
      <c r="M35" s="6"/>
    </row>
    <row r="36" spans="1:15" x14ac:dyDescent="0.25">
      <c r="I36" s="258"/>
      <c r="J36" s="260"/>
      <c r="K36" s="261"/>
      <c r="L36" s="116"/>
      <c r="M36" s="117"/>
      <c r="N36" s="118"/>
      <c r="O36" s="119"/>
    </row>
    <row r="37" spans="1:15" ht="39.75" customHeight="1" x14ac:dyDescent="0.25">
      <c r="B37" s="45" t="s">
        <v>84</v>
      </c>
      <c r="C37" s="222" t="s">
        <v>21</v>
      </c>
      <c r="D37" s="222"/>
      <c r="E37" s="222"/>
      <c r="F37" s="222"/>
      <c r="G37" s="222"/>
      <c r="I37" s="258"/>
      <c r="J37" s="260"/>
      <c r="K37" s="259"/>
      <c r="L37" s="116"/>
      <c r="M37" s="120"/>
      <c r="N37" s="118"/>
      <c r="O37" s="119"/>
    </row>
    <row r="38" spans="1:15" x14ac:dyDescent="0.25">
      <c r="C38" s="54" t="s">
        <v>45</v>
      </c>
      <c r="I38" s="258"/>
      <c r="J38" s="260"/>
      <c r="K38" s="259"/>
      <c r="L38" s="116"/>
      <c r="M38" s="120"/>
      <c r="N38" s="118"/>
      <c r="O38" s="119"/>
    </row>
    <row r="39" spans="1:15" x14ac:dyDescent="0.25">
      <c r="I39" s="258"/>
      <c r="J39" s="260"/>
      <c r="K39" s="259"/>
      <c r="L39" s="116"/>
      <c r="M39" s="117"/>
      <c r="N39" s="118"/>
      <c r="O39" s="119"/>
    </row>
    <row r="40" spans="1:15" x14ac:dyDescent="0.25">
      <c r="I40" s="258"/>
      <c r="J40" s="260"/>
      <c r="K40" s="259"/>
      <c r="L40" s="116"/>
      <c r="M40" s="117"/>
      <c r="N40" s="118"/>
      <c r="O40" s="119"/>
    </row>
    <row r="41" spans="1:15" x14ac:dyDescent="0.25">
      <c r="I41" s="258"/>
      <c r="J41" s="260"/>
      <c r="K41" s="259"/>
      <c r="L41" s="116"/>
      <c r="M41" s="117"/>
      <c r="N41" s="118"/>
      <c r="O41" s="119"/>
    </row>
    <row r="42" spans="1:15" x14ac:dyDescent="0.25">
      <c r="I42" s="259"/>
      <c r="J42" s="259"/>
      <c r="K42" s="259"/>
      <c r="L42" s="116"/>
      <c r="M42" s="121"/>
      <c r="N42" s="118"/>
      <c r="O42" s="119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  <mergeCell ref="A1:D1"/>
    <mergeCell ref="A2:C2"/>
    <mergeCell ref="D2:H2"/>
    <mergeCell ref="B4:E4"/>
    <mergeCell ref="B6:C6"/>
    <mergeCell ref="D6:G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I36:I42"/>
    <mergeCell ref="J36:J42"/>
    <mergeCell ref="K36:K42"/>
    <mergeCell ref="A20:A26"/>
    <mergeCell ref="B20:B26"/>
    <mergeCell ref="C20:C26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7" workbookViewId="0">
      <selection activeCell="N20" sqref="N20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41.45" customHeight="1" x14ac:dyDescent="0.25">
      <c r="A2" s="211" t="s">
        <v>63</v>
      </c>
      <c r="B2" s="211"/>
      <c r="C2" s="211"/>
      <c r="D2" s="227" t="s">
        <v>36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3" t="s">
        <v>114</v>
      </c>
      <c r="C4" s="214"/>
      <c r="D4" s="214"/>
      <c r="E4" s="21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31</v>
      </c>
      <c r="C6" s="228"/>
      <c r="D6" s="221" t="s">
        <v>33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8" t="s">
        <v>115</v>
      </c>
      <c r="C7" s="188"/>
      <c r="D7" s="221" t="s">
        <v>34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35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0"/>
      <c r="G10" s="230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111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112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31</v>
      </c>
      <c r="G16" s="29">
        <f>D16*E16*F16</f>
        <v>265.98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30">
        <v>0.84</v>
      </c>
      <c r="E18" s="33">
        <v>1.82</v>
      </c>
      <c r="F18" s="28">
        <v>31</v>
      </c>
      <c r="G18" s="29">
        <f>SUM(D18*E18*F18)</f>
        <v>47.392800000000001</v>
      </c>
      <c r="K18" s="2">
        <v>26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12.580645161290322</v>
      </c>
      <c r="E19" s="33">
        <v>0.15</v>
      </c>
      <c r="F19" s="28">
        <v>31</v>
      </c>
      <c r="G19" s="29">
        <v>58.5</v>
      </c>
      <c r="L19" s="2">
        <v>390</v>
      </c>
    </row>
    <row r="20" spans="1:12" ht="29.2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0" t="s">
        <v>12</v>
      </c>
      <c r="F20" s="20" t="s">
        <v>12</v>
      </c>
      <c r="G20" s="17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25.5" hidden="1" x14ac:dyDescent="0.25">
      <c r="A22" s="189">
        <v>9</v>
      </c>
      <c r="B22" s="193" t="s">
        <v>99</v>
      </c>
      <c r="C22" s="199" t="s">
        <v>71</v>
      </c>
      <c r="D22" s="83" t="s">
        <v>73</v>
      </c>
      <c r="E22" s="97">
        <v>1</v>
      </c>
      <c r="F22" s="68">
        <v>8.69</v>
      </c>
      <c r="G22" s="64">
        <f>SUM(E22*F22)</f>
        <v>8.69</v>
      </c>
      <c r="H22" s="54"/>
      <c r="K22" s="43"/>
      <c r="L22" s="43"/>
    </row>
    <row r="23" spans="1:12" ht="25.5" hidden="1" x14ac:dyDescent="0.25">
      <c r="A23" s="190"/>
      <c r="B23" s="194"/>
      <c r="C23" s="200"/>
      <c r="D23" s="83" t="s">
        <v>79</v>
      </c>
      <c r="E23" s="104">
        <v>1</v>
      </c>
      <c r="F23" s="68">
        <v>5.79</v>
      </c>
      <c r="G23" s="64">
        <f t="shared" ref="G23:G30" si="0">SUM(E23*F23)</f>
        <v>5.79</v>
      </c>
      <c r="H23" s="54"/>
      <c r="K23" s="43"/>
      <c r="L23" s="43"/>
    </row>
    <row r="24" spans="1:12" hidden="1" x14ac:dyDescent="0.25">
      <c r="A24" s="190"/>
      <c r="B24" s="194"/>
      <c r="C24" s="200"/>
      <c r="D24" s="83"/>
      <c r="E24" s="97" t="s">
        <v>90</v>
      </c>
      <c r="F24" s="68">
        <v>110.06</v>
      </c>
      <c r="G24" s="64">
        <v>110.06</v>
      </c>
      <c r="H24" s="54"/>
      <c r="K24" s="43"/>
      <c r="L24" s="43"/>
    </row>
    <row r="25" spans="1:12" hidden="1" x14ac:dyDescent="0.25">
      <c r="A25" s="190"/>
      <c r="B25" s="194"/>
      <c r="C25" s="200"/>
      <c r="D25" s="83"/>
      <c r="E25" s="101">
        <v>2</v>
      </c>
      <c r="F25" s="68">
        <v>5.79</v>
      </c>
      <c r="G25" s="64">
        <f t="shared" si="0"/>
        <v>11.58</v>
      </c>
      <c r="H25" s="54"/>
      <c r="K25" s="43"/>
      <c r="L25" s="43"/>
    </row>
    <row r="26" spans="1:12" hidden="1" x14ac:dyDescent="0.25">
      <c r="A26" s="190"/>
      <c r="B26" s="194"/>
      <c r="C26" s="200"/>
      <c r="D26" s="83"/>
      <c r="E26" s="101">
        <v>2</v>
      </c>
      <c r="F26" s="68">
        <v>5.21</v>
      </c>
      <c r="G26" s="64">
        <f t="shared" si="0"/>
        <v>10.42</v>
      </c>
      <c r="H26" s="54"/>
      <c r="K26" s="43"/>
      <c r="L26" s="43"/>
    </row>
    <row r="27" spans="1:12" hidden="1" x14ac:dyDescent="0.25">
      <c r="A27" s="190"/>
      <c r="B27" s="194"/>
      <c r="C27" s="200"/>
      <c r="D27" s="83"/>
      <c r="E27" s="101">
        <v>1</v>
      </c>
      <c r="F27" s="68">
        <v>13.03</v>
      </c>
      <c r="G27" s="64">
        <f t="shared" si="0"/>
        <v>13.03</v>
      </c>
      <c r="H27" s="54"/>
      <c r="K27" s="43"/>
      <c r="L27" s="43"/>
    </row>
    <row r="28" spans="1:12" hidden="1" x14ac:dyDescent="0.25">
      <c r="A28" s="190"/>
      <c r="B28" s="194"/>
      <c r="C28" s="200"/>
      <c r="D28" s="83"/>
      <c r="E28" s="101">
        <v>1</v>
      </c>
      <c r="F28" s="68">
        <v>69.510000000000005</v>
      </c>
      <c r="G28" s="64">
        <f t="shared" si="0"/>
        <v>69.510000000000005</v>
      </c>
      <c r="H28" s="54"/>
      <c r="K28" s="43"/>
      <c r="L28" s="43"/>
    </row>
    <row r="29" spans="1:12" hidden="1" x14ac:dyDescent="0.25">
      <c r="A29" s="191"/>
      <c r="B29" s="191"/>
      <c r="C29" s="191"/>
      <c r="D29" s="83"/>
      <c r="E29" s="97">
        <v>2</v>
      </c>
      <c r="F29" s="68">
        <v>23.17</v>
      </c>
      <c r="G29" s="64">
        <f t="shared" si="0"/>
        <v>46.34</v>
      </c>
      <c r="H29" s="54"/>
      <c r="K29" s="43"/>
      <c r="L29" s="43"/>
    </row>
    <row r="30" spans="1:12" ht="25.5" hidden="1" x14ac:dyDescent="0.25">
      <c r="A30" s="105"/>
      <c r="B30" s="108" t="s">
        <v>91</v>
      </c>
      <c r="C30" s="107" t="s">
        <v>71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hidden="1" x14ac:dyDescent="0.25">
      <c r="A31" s="105"/>
      <c r="B31" s="108"/>
      <c r="C31" s="105"/>
      <c r="D31" s="102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807.55</v>
      </c>
    </row>
    <row r="33" spans="1:13" ht="66.75" customHeight="1" x14ac:dyDescent="0.25">
      <c r="A33" s="187">
        <v>10</v>
      </c>
      <c r="B33" s="219" t="s">
        <v>60</v>
      </c>
      <c r="C33" s="40" t="s">
        <v>61</v>
      </c>
      <c r="D33" s="220"/>
      <c r="E33" s="217"/>
      <c r="F33" s="217"/>
      <c r="G33" s="225">
        <v>357</v>
      </c>
    </row>
    <row r="34" spans="1:13" ht="20.25" customHeight="1" x14ac:dyDescent="0.25">
      <c r="A34" s="187"/>
      <c r="B34" s="219"/>
      <c r="C34" s="96" t="s">
        <v>116</v>
      </c>
      <c r="D34" s="220"/>
      <c r="E34" s="217"/>
      <c r="F34" s="217"/>
      <c r="G34" s="225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450.54999999999995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94.615499999999997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545.16549999999995</v>
      </c>
      <c r="H37" s="79"/>
    </row>
    <row r="38" spans="1:13" ht="0.75" customHeight="1" x14ac:dyDescent="0.25">
      <c r="A38" s="187">
        <v>6</v>
      </c>
      <c r="B38" s="218" t="s">
        <v>56</v>
      </c>
      <c r="C38" s="90"/>
      <c r="D38" s="220"/>
      <c r="E38" s="217"/>
      <c r="F38" s="217"/>
      <c r="G38" s="223">
        <v>1300</v>
      </c>
    </row>
    <row r="39" spans="1:13" ht="27.75" hidden="1" customHeight="1" x14ac:dyDescent="0.25">
      <c r="A39" s="187"/>
      <c r="B39" s="219"/>
      <c r="C39" s="89"/>
      <c r="D39" s="220"/>
      <c r="E39" s="217"/>
      <c r="F39" s="217"/>
      <c r="G39" s="224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203" t="s">
        <v>30</v>
      </c>
      <c r="D45" s="203"/>
      <c r="E45" s="203"/>
      <c r="F45" s="203"/>
      <c r="G45" s="203"/>
      <c r="J45" s="6"/>
      <c r="K45" s="6"/>
      <c r="L45" s="6"/>
      <c r="M45" s="6"/>
    </row>
    <row r="46" spans="1:13" x14ac:dyDescent="0.25">
      <c r="B46" s="45" t="s">
        <v>84</v>
      </c>
      <c r="C46" s="222" t="s">
        <v>21</v>
      </c>
      <c r="D46" s="222"/>
      <c r="E46" s="222"/>
      <c r="F46" s="222"/>
      <c r="G46" s="222"/>
      <c r="J46" s="6"/>
      <c r="K46" s="6"/>
      <c r="L46" s="6"/>
      <c r="M46" s="6"/>
    </row>
    <row r="47" spans="1:13" x14ac:dyDescent="0.25">
      <c r="C47" s="54" t="s">
        <v>45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  <mergeCell ref="B7:C7"/>
    <mergeCell ref="D7:G7"/>
    <mergeCell ref="A1:D1"/>
    <mergeCell ref="A2:C2"/>
    <mergeCell ref="D2:H2"/>
    <mergeCell ref="B4:E4"/>
    <mergeCell ref="B6:C6"/>
    <mergeCell ref="D6:G6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A33:A34"/>
    <mergeCell ref="E33:E34"/>
    <mergeCell ref="A38:A39"/>
    <mergeCell ref="B38:B39"/>
    <mergeCell ref="D38:D39"/>
    <mergeCell ref="E38:E39"/>
    <mergeCell ref="D33:D34"/>
  </mergeCells>
  <phoneticPr fontId="14" type="noConversion"/>
  <pageMargins left="0.19" right="0.24" top="0.3" bottom="0.23" header="0.3" footer="0.3"/>
  <pageSetup paperSize="9" scale="92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13" workbookViewId="0">
      <selection activeCell="G35" sqref="G35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54" customHeight="1" x14ac:dyDescent="0.25">
      <c r="A2" s="211" t="s">
        <v>64</v>
      </c>
      <c r="B2" s="211"/>
      <c r="C2" s="211"/>
      <c r="D2" s="227" t="s">
        <v>37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3" t="s">
        <v>117</v>
      </c>
      <c r="C4" s="214"/>
      <c r="D4" s="214"/>
      <c r="E4" s="21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31</v>
      </c>
      <c r="C6" s="228"/>
      <c r="D6" s="221" t="s">
        <v>33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8" t="s">
        <v>118</v>
      </c>
      <c r="C7" s="188"/>
      <c r="D7" s="221" t="s">
        <v>34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35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0"/>
      <c r="G10" s="230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111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112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31</v>
      </c>
      <c r="G16" s="29">
        <f>D16*E16*F16</f>
        <v>1042.7625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4.290322580645161</v>
      </c>
      <c r="E18" s="33">
        <v>1.82</v>
      </c>
      <c r="F18" s="28">
        <v>31</v>
      </c>
      <c r="G18" s="29">
        <v>242.04</v>
      </c>
      <c r="K18" s="2">
        <v>133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30.161290322580644</v>
      </c>
      <c r="E19" s="33">
        <v>0.15</v>
      </c>
      <c r="F19" s="28">
        <v>31</v>
      </c>
      <c r="G19" s="29">
        <v>140.24</v>
      </c>
      <c r="L19" s="2">
        <v>935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3.57</v>
      </c>
      <c r="L20" s="2">
        <v>5</v>
      </c>
    </row>
    <row r="21" spans="1:12" ht="25.5" x14ac:dyDescent="0.25">
      <c r="A21" s="189">
        <v>8</v>
      </c>
      <c r="B21" s="193" t="s">
        <v>105</v>
      </c>
      <c r="C21" s="199" t="s">
        <v>71</v>
      </c>
      <c r="D21" s="83" t="s">
        <v>92</v>
      </c>
      <c r="E21" s="158" t="s">
        <v>129</v>
      </c>
      <c r="F21" s="123">
        <v>40.549999999999997</v>
      </c>
      <c r="G21" s="124">
        <v>40.549999999999997</v>
      </c>
      <c r="H21" s="54"/>
      <c r="K21" s="43"/>
      <c r="L21" s="43"/>
    </row>
    <row r="22" spans="1:12" ht="25.5" x14ac:dyDescent="0.25">
      <c r="A22" s="190"/>
      <c r="B22" s="194"/>
      <c r="C22" s="200"/>
      <c r="D22" s="83" t="s">
        <v>79</v>
      </c>
      <c r="E22" s="158">
        <v>2</v>
      </c>
      <c r="F22" s="123">
        <v>5.79</v>
      </c>
      <c r="G22" s="124">
        <v>11.58</v>
      </c>
      <c r="H22" s="54"/>
      <c r="K22" s="43"/>
      <c r="L22" s="43"/>
    </row>
    <row r="23" spans="1:12" ht="25.5" x14ac:dyDescent="0.25">
      <c r="A23" s="190"/>
      <c r="B23" s="194"/>
      <c r="C23" s="200"/>
      <c r="D23" s="83" t="s">
        <v>130</v>
      </c>
      <c r="E23" s="157">
        <v>1</v>
      </c>
      <c r="F23" s="123">
        <v>86.89</v>
      </c>
      <c r="G23" s="124">
        <v>86.89</v>
      </c>
      <c r="H23" s="54"/>
      <c r="K23" s="43"/>
      <c r="L23" s="43"/>
    </row>
    <row r="24" spans="1:12" ht="25.5" hidden="1" x14ac:dyDescent="0.25">
      <c r="A24" s="190"/>
      <c r="B24" s="194"/>
      <c r="C24" s="200"/>
      <c r="D24" s="83" t="s">
        <v>82</v>
      </c>
      <c r="E24" s="127">
        <v>1</v>
      </c>
      <c r="F24" s="123">
        <v>23.17</v>
      </c>
      <c r="G24" s="64">
        <v>23.17</v>
      </c>
      <c r="H24" s="54"/>
      <c r="K24" s="43"/>
      <c r="L24" s="43"/>
    </row>
    <row r="25" spans="1:12" ht="25.5" hidden="1" x14ac:dyDescent="0.25">
      <c r="A25" s="190"/>
      <c r="B25" s="194"/>
      <c r="C25" s="200"/>
      <c r="D25" s="83" t="s">
        <v>79</v>
      </c>
      <c r="E25" s="128">
        <v>1</v>
      </c>
      <c r="F25" s="123">
        <v>5.79</v>
      </c>
      <c r="G25" s="124">
        <v>5.79</v>
      </c>
      <c r="H25" s="54"/>
      <c r="K25" s="43"/>
      <c r="L25" s="43"/>
    </row>
    <row r="26" spans="1:12" ht="25.5" hidden="1" x14ac:dyDescent="0.25">
      <c r="A26" s="190"/>
      <c r="B26" s="194"/>
      <c r="C26" s="200"/>
      <c r="D26" s="83" t="s">
        <v>79</v>
      </c>
      <c r="E26" s="101">
        <v>1</v>
      </c>
      <c r="F26" s="68">
        <v>5.79</v>
      </c>
      <c r="G26" s="64">
        <f t="shared" ref="G26:G28" si="0">SUM(E26*F26)</f>
        <v>5.79</v>
      </c>
      <c r="H26" s="54"/>
      <c r="K26" s="43"/>
      <c r="L26" s="43"/>
    </row>
    <row r="27" spans="1:12" hidden="1" x14ac:dyDescent="0.25">
      <c r="A27" s="190"/>
      <c r="B27" s="194"/>
      <c r="C27" s="200"/>
      <c r="D27" s="83"/>
      <c r="E27" s="101">
        <v>1</v>
      </c>
      <c r="F27" s="68">
        <v>28.96</v>
      </c>
      <c r="G27" s="64">
        <f t="shared" si="0"/>
        <v>28.96</v>
      </c>
      <c r="H27" s="54"/>
      <c r="K27" s="43"/>
      <c r="L27" s="43"/>
    </row>
    <row r="28" spans="1:12" hidden="1" x14ac:dyDescent="0.25">
      <c r="A28" s="191"/>
      <c r="B28" s="191"/>
      <c r="C28" s="191"/>
      <c r="D28" s="83"/>
      <c r="E28" s="97">
        <v>4</v>
      </c>
      <c r="F28" s="68">
        <v>5.21</v>
      </c>
      <c r="G28" s="64">
        <f t="shared" si="0"/>
        <v>20.84</v>
      </c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2352.25</v>
      </c>
    </row>
    <row r="30" spans="1:12" ht="50.25" customHeight="1" x14ac:dyDescent="0.25">
      <c r="A30" s="125">
        <v>9</v>
      </c>
      <c r="B30" s="74" t="s">
        <v>58</v>
      </c>
      <c r="C30" s="181" t="s">
        <v>139</v>
      </c>
      <c r="D30" s="170"/>
      <c r="E30" s="169"/>
      <c r="F30" s="169"/>
      <c r="G30" s="168">
        <v>132.12</v>
      </c>
      <c r="H30" s="54"/>
      <c r="K30" s="126"/>
      <c r="L30" s="126"/>
    </row>
    <row r="31" spans="1:12" ht="66.75" customHeight="1" x14ac:dyDescent="0.25">
      <c r="A31" s="25">
        <v>10</v>
      </c>
      <c r="B31" s="231" t="s">
        <v>60</v>
      </c>
      <c r="C31" s="40" t="s">
        <v>61</v>
      </c>
      <c r="D31" s="37"/>
      <c r="E31" s="38"/>
      <c r="F31" s="38"/>
      <c r="G31" s="103">
        <v>2063.4899999999998</v>
      </c>
    </row>
    <row r="32" spans="1:12" ht="20.25" customHeight="1" x14ac:dyDescent="0.25">
      <c r="A32" s="25"/>
      <c r="B32" s="232"/>
      <c r="C32" s="40" t="s">
        <v>119</v>
      </c>
      <c r="D32" s="37"/>
      <c r="E32" s="38"/>
      <c r="F32" s="38"/>
      <c r="G32" s="44"/>
    </row>
    <row r="33" spans="1:13" x14ac:dyDescent="0.25">
      <c r="A33" s="26"/>
      <c r="B33" s="35" t="s">
        <v>27</v>
      </c>
      <c r="C33" s="31"/>
      <c r="D33" s="37"/>
      <c r="E33" s="38"/>
      <c r="F33" s="38"/>
      <c r="G33" s="39">
        <f>G29-G31-G30</f>
        <v>156.64000000000021</v>
      </c>
    </row>
    <row r="34" spans="1:13" x14ac:dyDescent="0.25">
      <c r="A34" s="26"/>
      <c r="B34" s="35" t="s">
        <v>28</v>
      </c>
      <c r="C34" s="31"/>
      <c r="D34" s="17"/>
      <c r="E34" s="28"/>
      <c r="F34" s="28"/>
      <c r="G34" s="39">
        <f>G35-G33</f>
        <v>32.894400000000047</v>
      </c>
    </row>
    <row r="35" spans="1:13" ht="14.25" customHeight="1" x14ac:dyDescent="0.25">
      <c r="A35" s="26"/>
      <c r="B35" s="35" t="s">
        <v>29</v>
      </c>
      <c r="C35" s="31"/>
      <c r="D35" s="17"/>
      <c r="E35" s="28"/>
      <c r="F35" s="28"/>
      <c r="G35" s="39">
        <f>G33*1.21</f>
        <v>189.53440000000026</v>
      </c>
    </row>
    <row r="38" spans="1:13" ht="84.75" customHeight="1" x14ac:dyDescent="0.25">
      <c r="B38" s="12" t="s">
        <v>20</v>
      </c>
      <c r="C38" s="203" t="s">
        <v>30</v>
      </c>
      <c r="D38" s="203"/>
      <c r="E38" s="203"/>
      <c r="F38" s="203"/>
      <c r="G38" s="203"/>
      <c r="J38" s="6"/>
      <c r="K38" s="6"/>
      <c r="L38" s="6"/>
      <c r="M38" s="6"/>
    </row>
    <row r="39" spans="1:13" x14ac:dyDescent="0.25">
      <c r="B39" s="45" t="s">
        <v>84</v>
      </c>
      <c r="C39" s="222" t="s">
        <v>21</v>
      </c>
      <c r="D39" s="222"/>
      <c r="E39" s="222"/>
      <c r="F39" s="222"/>
      <c r="G39" s="222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3">
    <mergeCell ref="B31:B32"/>
    <mergeCell ref="A10:A12"/>
    <mergeCell ref="C10:C12"/>
    <mergeCell ref="A21:A28"/>
    <mergeCell ref="B21:B28"/>
    <mergeCell ref="C21:C28"/>
    <mergeCell ref="C9:G9"/>
    <mergeCell ref="C39:G39"/>
    <mergeCell ref="C38:G38"/>
    <mergeCell ref="E10:G10"/>
    <mergeCell ref="D10:D12"/>
    <mergeCell ref="E11:G11"/>
    <mergeCell ref="E12:G12"/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</mergeCells>
  <phoneticPr fontId="14" type="noConversion"/>
  <pageMargins left="0.22" right="0.18" top="0.26" bottom="0.17" header="0.3" footer="0.3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9" workbookViewId="0">
      <selection activeCell="G15" sqref="G15:G24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54.6" customHeight="1" x14ac:dyDescent="0.25">
      <c r="A2" s="211" t="s">
        <v>65</v>
      </c>
      <c r="B2" s="211"/>
      <c r="C2" s="211"/>
      <c r="D2" s="227" t="s">
        <v>38</v>
      </c>
      <c r="E2" s="227"/>
      <c r="F2" s="227"/>
      <c r="G2" s="227"/>
      <c r="H2" s="227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120</v>
      </c>
      <c r="C4" s="234"/>
      <c r="D4" s="234"/>
      <c r="E4" s="23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31</v>
      </c>
      <c r="C6" s="228"/>
      <c r="D6" s="221" t="s">
        <v>33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8" t="s">
        <v>118</v>
      </c>
      <c r="C7" s="188"/>
      <c r="D7" s="221" t="s">
        <v>34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35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0"/>
      <c r="G10" s="230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111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112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 x14ac:dyDescent="0.25">
      <c r="A16" s="25">
        <v>3</v>
      </c>
      <c r="B16" s="35" t="s">
        <v>42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 x14ac:dyDescent="0.25">
      <c r="A17" s="25">
        <v>4</v>
      </c>
      <c r="B17" s="35" t="s">
        <v>10</v>
      </c>
      <c r="C17" s="31" t="s">
        <v>48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55</v>
      </c>
      <c r="C18" s="31" t="s">
        <v>131</v>
      </c>
      <c r="D18" s="80">
        <v>22.13</v>
      </c>
      <c r="E18" s="78">
        <v>0.15</v>
      </c>
      <c r="F18" s="28">
        <v>31</v>
      </c>
      <c r="G18" s="78">
        <v>102.9</v>
      </c>
      <c r="L18" s="84">
        <v>686</v>
      </c>
    </row>
    <row r="19" spans="1:12" ht="29.25" hidden="1" customHeight="1" x14ac:dyDescent="0.25">
      <c r="A19" s="25">
        <v>4</v>
      </c>
      <c r="B19" s="35" t="s">
        <v>50</v>
      </c>
      <c r="C19" s="31" t="s">
        <v>51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52</v>
      </c>
      <c r="C20" s="31" t="s">
        <v>97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49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25.5" x14ac:dyDescent="0.25">
      <c r="A23" s="189">
        <v>8</v>
      </c>
      <c r="B23" s="193" t="s">
        <v>105</v>
      </c>
      <c r="C23" s="199" t="s">
        <v>71</v>
      </c>
      <c r="D23" s="83" t="s">
        <v>82</v>
      </c>
      <c r="E23" s="101">
        <v>2</v>
      </c>
      <c r="F23" s="68">
        <v>23.17</v>
      </c>
      <c r="G23" s="64">
        <f>SUM(E23*F23)</f>
        <v>46.34</v>
      </c>
      <c r="H23" s="54"/>
      <c r="K23" s="43"/>
      <c r="L23" s="43"/>
    </row>
    <row r="24" spans="1:12" ht="25.5" x14ac:dyDescent="0.25">
      <c r="A24" s="190"/>
      <c r="B24" s="194"/>
      <c r="C24" s="200"/>
      <c r="D24" s="83" t="s">
        <v>73</v>
      </c>
      <c r="E24" s="101">
        <v>2</v>
      </c>
      <c r="F24" s="68">
        <v>8.69</v>
      </c>
      <c r="G24" s="64">
        <f t="shared" ref="G24" si="0">SUM(E24*F24)</f>
        <v>17.38</v>
      </c>
      <c r="H24" s="54"/>
      <c r="K24" s="43"/>
      <c r="L24" s="43"/>
    </row>
    <row r="25" spans="1:12" ht="25.5" hidden="1" x14ac:dyDescent="0.25">
      <c r="A25" s="190"/>
      <c r="B25" s="194"/>
      <c r="C25" s="200"/>
      <c r="D25" s="83" t="s">
        <v>73</v>
      </c>
      <c r="E25" s="97">
        <v>2</v>
      </c>
      <c r="F25" s="68">
        <v>8.69</v>
      </c>
      <c r="G25" s="64">
        <v>17.38</v>
      </c>
      <c r="H25" s="54"/>
      <c r="K25" s="43"/>
      <c r="L25" s="43"/>
    </row>
    <row r="26" spans="1:12" ht="25.5" hidden="1" x14ac:dyDescent="0.25">
      <c r="A26" s="190"/>
      <c r="B26" s="194"/>
      <c r="C26" s="200"/>
      <c r="D26" s="83" t="s">
        <v>78</v>
      </c>
      <c r="E26" s="97">
        <v>1</v>
      </c>
      <c r="F26" s="68">
        <v>28.96</v>
      </c>
      <c r="G26" s="64">
        <v>28.96</v>
      </c>
      <c r="H26" s="54"/>
      <c r="K26" s="43"/>
      <c r="L26" s="43"/>
    </row>
    <row r="27" spans="1:12" x14ac:dyDescent="0.25">
      <c r="A27" s="190"/>
      <c r="B27" s="194"/>
      <c r="C27" s="200"/>
      <c r="D27" s="102"/>
      <c r="E27" s="101"/>
      <c r="F27" s="68"/>
      <c r="G27" s="64"/>
      <c r="H27" s="54"/>
      <c r="K27" s="43"/>
      <c r="L27" s="43"/>
    </row>
    <row r="28" spans="1:12" ht="20.25" customHeight="1" x14ac:dyDescent="0.25">
      <c r="A28" s="34"/>
      <c r="B28" s="35" t="s">
        <v>17</v>
      </c>
      <c r="C28" s="36"/>
      <c r="D28" s="37"/>
      <c r="E28" s="38"/>
      <c r="F28" s="38"/>
      <c r="G28" s="39">
        <v>1989.62</v>
      </c>
    </row>
    <row r="29" spans="1:12" ht="66.75" customHeight="1" x14ac:dyDescent="0.25">
      <c r="A29" s="239">
        <v>8</v>
      </c>
      <c r="B29" s="231" t="s">
        <v>60</v>
      </c>
      <c r="C29" s="40" t="s">
        <v>61</v>
      </c>
      <c r="D29" s="237"/>
      <c r="E29" s="235"/>
      <c r="F29" s="235"/>
      <c r="G29" s="95">
        <v>97.25</v>
      </c>
    </row>
    <row r="30" spans="1:12" ht="20.25" customHeight="1" x14ac:dyDescent="0.25">
      <c r="A30" s="240"/>
      <c r="B30" s="232"/>
      <c r="C30" s="40" t="s">
        <v>121</v>
      </c>
      <c r="D30" s="238"/>
      <c r="E30" s="236"/>
      <c r="F30" s="236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1892.37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397.39769999999999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2289.7676999999999</v>
      </c>
    </row>
    <row r="36" spans="1:13" x14ac:dyDescent="0.25">
      <c r="J36" s="6"/>
      <c r="K36" s="6"/>
      <c r="L36" s="6"/>
      <c r="M36" s="6"/>
    </row>
    <row r="37" spans="1:13" x14ac:dyDescent="0.25">
      <c r="J37" s="6"/>
      <c r="K37" s="6"/>
      <c r="L37" s="6"/>
      <c r="M37" s="6"/>
    </row>
    <row r="38" spans="1:13" ht="84.75" customHeight="1" x14ac:dyDescent="0.25">
      <c r="B38" s="12" t="s">
        <v>20</v>
      </c>
      <c r="C38" s="203" t="s">
        <v>30</v>
      </c>
      <c r="D38" s="203"/>
      <c r="E38" s="203"/>
      <c r="F38" s="203"/>
      <c r="G38" s="203"/>
      <c r="J38" s="6"/>
      <c r="K38" s="6"/>
      <c r="L38" s="6"/>
      <c r="M38" s="6"/>
    </row>
    <row r="39" spans="1:13" x14ac:dyDescent="0.25">
      <c r="B39" s="45" t="s">
        <v>84</v>
      </c>
      <c r="C39" s="222" t="s">
        <v>21</v>
      </c>
      <c r="D39" s="222"/>
      <c r="E39" s="222"/>
      <c r="F39" s="222"/>
      <c r="G39" s="222"/>
      <c r="J39" s="6"/>
      <c r="K39" s="6"/>
      <c r="L39" s="6"/>
      <c r="M39" s="6"/>
    </row>
    <row r="40" spans="1:13" x14ac:dyDescent="0.25">
      <c r="C40" s="54" t="s">
        <v>45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7">
    <mergeCell ref="A29:A30"/>
    <mergeCell ref="B29:B30"/>
    <mergeCell ref="A23:A27"/>
    <mergeCell ref="C10:C12"/>
    <mergeCell ref="B23:B27"/>
    <mergeCell ref="C23:C27"/>
    <mergeCell ref="A10:A12"/>
    <mergeCell ref="C39:G39"/>
    <mergeCell ref="C38:G38"/>
    <mergeCell ref="E29:E30"/>
    <mergeCell ref="F29:F30"/>
    <mergeCell ref="D29:D30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B6:C6"/>
    <mergeCell ref="D6:G6"/>
    <mergeCell ref="A1:D1"/>
    <mergeCell ref="A2:C2"/>
    <mergeCell ref="D2:H2"/>
    <mergeCell ref="B4:E4"/>
  </mergeCells>
  <phoneticPr fontId="14" type="noConversion"/>
  <pageMargins left="0.22" right="0.25" top="0.2" bottom="0.17" header="0.17" footer="0.27"/>
  <pageSetup paperSize="9" scale="80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28"/>
  <sheetViews>
    <sheetView topLeftCell="A14" workbookViewId="0">
      <selection activeCell="G15" sqref="G15:G27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6" hidden="1" customWidth="1"/>
    <col min="28" max="28" width="9.140625" style="126" hidden="1" customWidth="1"/>
  </cols>
  <sheetData>
    <row r="1" spans="1:28" ht="40.5" customHeight="1" x14ac:dyDescent="0.25">
      <c r="A1" s="227" t="s">
        <v>18</v>
      </c>
      <c r="B1" s="227"/>
      <c r="C1" s="227"/>
      <c r="D1" s="227"/>
      <c r="J1" s="6"/>
      <c r="K1" s="6"/>
      <c r="L1" s="6"/>
      <c r="AA1" s="6"/>
      <c r="AB1" s="6"/>
    </row>
    <row r="2" spans="1:28" ht="39.6" customHeight="1" x14ac:dyDescent="0.25">
      <c r="A2" s="211" t="s">
        <v>66</v>
      </c>
      <c r="B2" s="211"/>
      <c r="C2" s="211"/>
      <c r="D2" s="227" t="s">
        <v>39</v>
      </c>
      <c r="E2" s="227"/>
      <c r="F2" s="227"/>
      <c r="G2" s="227"/>
      <c r="H2" s="227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213" t="s">
        <v>122</v>
      </c>
      <c r="C4" s="214"/>
      <c r="D4" s="214"/>
      <c r="E4" s="214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32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88" t="s">
        <v>31</v>
      </c>
      <c r="C6" s="188"/>
      <c r="D6" s="215" t="s">
        <v>33</v>
      </c>
      <c r="E6" s="215"/>
      <c r="F6" s="215"/>
      <c r="G6" s="215"/>
      <c r="H6" s="1"/>
      <c r="J6" s="6"/>
      <c r="K6" s="6"/>
      <c r="L6" s="6"/>
      <c r="AA6" s="6"/>
      <c r="AB6" s="6"/>
    </row>
    <row r="7" spans="1:28" ht="12.75" customHeight="1" x14ac:dyDescent="0.25">
      <c r="B7" s="188" t="s">
        <v>110</v>
      </c>
      <c r="C7" s="188"/>
      <c r="D7" s="215" t="s">
        <v>34</v>
      </c>
      <c r="E7" s="215"/>
      <c r="F7" s="215"/>
      <c r="G7" s="215"/>
      <c r="H7" s="1"/>
      <c r="J7" s="6"/>
      <c r="K7" s="6"/>
      <c r="L7" s="6"/>
      <c r="AA7" s="6"/>
      <c r="AB7" s="6"/>
    </row>
    <row r="8" spans="1:28" ht="12.75" customHeight="1" x14ac:dyDescent="0.25">
      <c r="B8" s="216"/>
      <c r="C8" s="216"/>
      <c r="D8" s="215" t="s">
        <v>35</v>
      </c>
      <c r="E8" s="215"/>
      <c r="F8" s="215"/>
      <c r="G8" s="215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53"/>
      <c r="D9" s="253"/>
      <c r="E9" s="253"/>
      <c r="F9" s="253"/>
      <c r="G9" s="253"/>
      <c r="J9" s="6"/>
      <c r="K9" s="6"/>
      <c r="L9" s="6"/>
      <c r="AA9" s="6"/>
      <c r="AB9" s="6"/>
    </row>
    <row r="10" spans="1:28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0"/>
      <c r="G10" s="230"/>
      <c r="J10" s="6"/>
      <c r="K10" s="6"/>
      <c r="L10" s="6"/>
      <c r="AA10" s="6"/>
      <c r="AB10" s="6"/>
    </row>
    <row r="11" spans="1:28" ht="15" customHeight="1" x14ac:dyDescent="0.25">
      <c r="A11" s="192"/>
      <c r="B11" s="17" t="s">
        <v>1</v>
      </c>
      <c r="C11" s="192"/>
      <c r="D11" s="192"/>
      <c r="E11" s="196" t="s">
        <v>111</v>
      </c>
      <c r="F11" s="197"/>
      <c r="G11" s="197"/>
      <c r="J11" s="6"/>
      <c r="K11" s="6"/>
      <c r="L11" s="6"/>
      <c r="AA11" s="6"/>
      <c r="AB11" s="6"/>
    </row>
    <row r="12" spans="1:28" ht="14.25" customHeight="1" x14ac:dyDescent="0.25">
      <c r="A12" s="192"/>
      <c r="B12" s="18"/>
      <c r="C12" s="192"/>
      <c r="D12" s="192"/>
      <c r="E12" s="196" t="s">
        <v>112</v>
      </c>
      <c r="F12" s="197"/>
      <c r="G12" s="197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  <c r="AA13" s="3" t="s">
        <v>24</v>
      </c>
      <c r="AB13" s="126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31</v>
      </c>
      <c r="G17" s="29">
        <f>D17*E17*F17</f>
        <v>291.77200000000005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0</v>
      </c>
      <c r="G18" s="29">
        <f>D18*E18*F18</f>
        <v>0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0.64516129032258063</v>
      </c>
      <c r="E19" s="33">
        <v>1.82</v>
      </c>
      <c r="F19" s="28">
        <v>31</v>
      </c>
      <c r="G19" s="78">
        <v>36.67</v>
      </c>
      <c r="K19" s="2">
        <v>66</v>
      </c>
      <c r="AA19" s="126">
        <v>20</v>
      </c>
    </row>
    <row r="20" spans="1:28" s="136" customFormat="1" ht="33.75" customHeight="1" x14ac:dyDescent="0.25">
      <c r="A20" s="131">
        <v>6</v>
      </c>
      <c r="B20" s="132" t="s">
        <v>13</v>
      </c>
      <c r="C20" s="133" t="s">
        <v>48</v>
      </c>
      <c r="D20" s="130">
        <v>16.45</v>
      </c>
      <c r="E20" s="134">
        <v>0.15</v>
      </c>
      <c r="F20" s="135">
        <v>31</v>
      </c>
      <c r="G20" s="134">
        <v>76.489999999999995</v>
      </c>
      <c r="K20" s="137"/>
      <c r="L20" s="137">
        <v>583</v>
      </c>
      <c r="AA20" s="137"/>
      <c r="AB20" s="137">
        <v>510</v>
      </c>
    </row>
    <row r="21" spans="1:28" ht="29.25" customHeight="1" x14ac:dyDescent="0.25">
      <c r="A21" s="25">
        <v>7</v>
      </c>
      <c r="B21" s="35" t="s">
        <v>15</v>
      </c>
      <c r="C21" s="31" t="s">
        <v>53</v>
      </c>
      <c r="D21" s="174" t="s">
        <v>12</v>
      </c>
      <c r="E21" s="135" t="s">
        <v>12</v>
      </c>
      <c r="F21" s="135" t="s">
        <v>12</v>
      </c>
      <c r="G21" s="175" t="s">
        <v>54</v>
      </c>
      <c r="H21" s="136"/>
      <c r="I21" s="136"/>
      <c r="J21" s="136"/>
      <c r="K21" s="137"/>
      <c r="L21" s="137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7"/>
      <c r="AB21" s="137"/>
    </row>
    <row r="22" spans="1:28" ht="22.5" x14ac:dyDescent="0.25">
      <c r="A22" s="131">
        <v>8</v>
      </c>
      <c r="B22" s="132" t="s">
        <v>26</v>
      </c>
      <c r="C22" s="133" t="s">
        <v>138</v>
      </c>
      <c r="D22" s="130">
        <f>AB22/F22</f>
        <v>0.16129032258064516</v>
      </c>
      <c r="E22" s="134">
        <v>0.72</v>
      </c>
      <c r="F22" s="135">
        <v>31</v>
      </c>
      <c r="G22" s="134">
        <v>3.57</v>
      </c>
      <c r="H22" s="136"/>
      <c r="I22" s="136"/>
      <c r="J22" s="136"/>
      <c r="K22" s="137"/>
      <c r="L22" s="137">
        <v>5</v>
      </c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7"/>
      <c r="AB22" s="137">
        <v>5</v>
      </c>
    </row>
    <row r="23" spans="1:28" ht="33.75" customHeight="1" x14ac:dyDescent="0.25">
      <c r="A23" s="25">
        <v>9</v>
      </c>
      <c r="B23" s="35" t="s">
        <v>59</v>
      </c>
      <c r="C23" s="31" t="s">
        <v>98</v>
      </c>
      <c r="D23" s="80">
        <v>0</v>
      </c>
      <c r="E23" s="33">
        <v>81.47</v>
      </c>
      <c r="F23" s="28">
        <v>0</v>
      </c>
      <c r="G23" s="78">
        <v>0</v>
      </c>
    </row>
    <row r="24" spans="1:28" ht="25.5" x14ac:dyDescent="0.25">
      <c r="A24" s="241">
        <v>10</v>
      </c>
      <c r="B24" s="243" t="s">
        <v>105</v>
      </c>
      <c r="C24" s="245" t="s">
        <v>71</v>
      </c>
      <c r="D24" s="32" t="s">
        <v>73</v>
      </c>
      <c r="E24" s="100">
        <v>3</v>
      </c>
      <c r="F24" s="33">
        <v>8.69</v>
      </c>
      <c r="G24" s="29">
        <f>SUM(E24*F24)</f>
        <v>26.07</v>
      </c>
      <c r="K24" s="106"/>
      <c r="L24" s="106"/>
    </row>
    <row r="25" spans="1:28" ht="37.5" customHeight="1" x14ac:dyDescent="0.25">
      <c r="A25" s="242"/>
      <c r="B25" s="244"/>
      <c r="C25" s="246"/>
      <c r="D25" s="32" t="s">
        <v>79</v>
      </c>
      <c r="E25" s="100">
        <v>2</v>
      </c>
      <c r="F25" s="33">
        <v>5.79</v>
      </c>
      <c r="G25" s="29">
        <f t="shared" ref="G25:G29" si="0">SUM(E25*F25)</f>
        <v>11.58</v>
      </c>
      <c r="K25" s="106"/>
      <c r="L25" s="106"/>
    </row>
    <row r="26" spans="1:28" ht="37.5" customHeight="1" x14ac:dyDescent="0.25">
      <c r="A26" s="242"/>
      <c r="B26" s="244"/>
      <c r="C26" s="246"/>
      <c r="D26" s="32" t="s">
        <v>96</v>
      </c>
      <c r="E26" s="100">
        <v>2</v>
      </c>
      <c r="F26" s="33">
        <v>23.17</v>
      </c>
      <c r="G26" s="29">
        <f t="shared" si="0"/>
        <v>46.34</v>
      </c>
      <c r="K26" s="106"/>
      <c r="L26" s="106"/>
    </row>
    <row r="27" spans="1:28" ht="37.5" customHeight="1" x14ac:dyDescent="0.25">
      <c r="A27" s="242"/>
      <c r="B27" s="244"/>
      <c r="C27" s="246"/>
      <c r="D27" s="32" t="s">
        <v>132</v>
      </c>
      <c r="E27" s="100">
        <v>1</v>
      </c>
      <c r="F27" s="33">
        <v>34.75</v>
      </c>
      <c r="G27" s="29">
        <f t="shared" si="0"/>
        <v>34.75</v>
      </c>
      <c r="K27" s="106"/>
      <c r="L27" s="106"/>
    </row>
    <row r="28" spans="1:28" ht="37.5" hidden="1" customHeight="1" x14ac:dyDescent="0.25">
      <c r="A28" s="242"/>
      <c r="B28" s="244"/>
      <c r="C28" s="246"/>
      <c r="D28" s="32"/>
      <c r="E28" s="100">
        <v>1</v>
      </c>
      <c r="F28" s="33"/>
      <c r="G28" s="29">
        <f t="shared" si="0"/>
        <v>0</v>
      </c>
      <c r="K28" s="106"/>
      <c r="L28" s="106"/>
    </row>
    <row r="29" spans="1:28" ht="37.5" hidden="1" customHeight="1" x14ac:dyDescent="0.25">
      <c r="A29" s="242"/>
      <c r="B29" s="244"/>
      <c r="C29" s="246"/>
      <c r="D29" s="32"/>
      <c r="E29" s="100"/>
      <c r="F29" s="33"/>
      <c r="G29" s="29">
        <f t="shared" si="0"/>
        <v>0</v>
      </c>
      <c r="K29" s="106"/>
      <c r="L29" s="106"/>
    </row>
    <row r="30" spans="1:28" ht="40.5" hidden="1" customHeight="1" x14ac:dyDescent="0.25">
      <c r="A30" s="247">
        <v>8</v>
      </c>
      <c r="B30" s="249" t="s">
        <v>94</v>
      </c>
      <c r="C30" s="251" t="s">
        <v>71</v>
      </c>
      <c r="D30" s="32" t="s">
        <v>96</v>
      </c>
      <c r="E30" s="97">
        <v>1</v>
      </c>
      <c r="F30" s="33">
        <v>23.17</v>
      </c>
      <c r="G30" s="29">
        <v>23.17</v>
      </c>
      <c r="K30" s="106"/>
      <c r="L30" s="106"/>
    </row>
    <row r="31" spans="1:28" ht="40.5" hidden="1" customHeight="1" x14ac:dyDescent="0.25">
      <c r="A31" s="248"/>
      <c r="B31" s="250"/>
      <c r="C31" s="252"/>
      <c r="D31" s="32" t="s">
        <v>95</v>
      </c>
      <c r="E31" s="100">
        <v>1</v>
      </c>
      <c r="F31" s="33">
        <v>5.79</v>
      </c>
      <c r="G31" s="29">
        <v>5.79</v>
      </c>
      <c r="K31" s="106"/>
      <c r="L31" s="106"/>
    </row>
    <row r="32" spans="1:28" x14ac:dyDescent="0.25">
      <c r="A32" s="34"/>
      <c r="B32" s="35" t="s">
        <v>17</v>
      </c>
      <c r="C32" s="36"/>
      <c r="D32" s="37"/>
      <c r="E32" s="38"/>
      <c r="F32" s="38"/>
      <c r="G32" s="176">
        <v>1185.98</v>
      </c>
    </row>
    <row r="33" spans="1:28" ht="66.75" customHeight="1" x14ac:dyDescent="0.25">
      <c r="A33" s="187">
        <v>11</v>
      </c>
      <c r="B33" s="219" t="s">
        <v>60</v>
      </c>
      <c r="C33" s="40" t="s">
        <v>61</v>
      </c>
      <c r="D33" s="220"/>
      <c r="E33" s="217"/>
      <c r="F33" s="217"/>
      <c r="G33" s="95">
        <v>209.75</v>
      </c>
    </row>
    <row r="34" spans="1:28" ht="20.25" customHeight="1" x14ac:dyDescent="0.25">
      <c r="A34" s="187"/>
      <c r="B34" s="219"/>
      <c r="C34" s="40" t="s">
        <v>116</v>
      </c>
      <c r="D34" s="220"/>
      <c r="E34" s="217"/>
      <c r="F34" s="217"/>
      <c r="G34" s="44"/>
    </row>
    <row r="35" spans="1:28" x14ac:dyDescent="0.25">
      <c r="A35" s="26"/>
      <c r="B35" s="35" t="s">
        <v>27</v>
      </c>
      <c r="C35" s="31"/>
      <c r="D35" s="37"/>
      <c r="E35" s="38"/>
      <c r="F35" s="38"/>
      <c r="G35" s="39">
        <f>G32-G33</f>
        <v>976.23</v>
      </c>
    </row>
    <row r="36" spans="1:28" x14ac:dyDescent="0.25">
      <c r="A36" s="26"/>
      <c r="B36" s="35" t="s">
        <v>28</v>
      </c>
      <c r="C36" s="31"/>
      <c r="D36" s="17"/>
      <c r="E36" s="28"/>
      <c r="F36" s="28"/>
      <c r="G36" s="39">
        <f>G37-G35</f>
        <v>205.00829999999996</v>
      </c>
    </row>
    <row r="37" spans="1:28" x14ac:dyDescent="0.25">
      <c r="A37" s="26"/>
      <c r="B37" s="35" t="s">
        <v>29</v>
      </c>
      <c r="C37" s="31"/>
      <c r="D37" s="17"/>
      <c r="E37" s="28"/>
      <c r="F37" s="28"/>
      <c r="G37" s="39">
        <f>G35*1.21</f>
        <v>1181.2383</v>
      </c>
      <c r="H37" s="79"/>
    </row>
    <row r="38" spans="1:28" x14ac:dyDescent="0.25">
      <c r="B38" s="45"/>
      <c r="C38" s="222"/>
      <c r="D38" s="222"/>
      <c r="E38" s="222"/>
      <c r="F38" s="222"/>
      <c r="G38" s="222"/>
      <c r="J38" s="6"/>
      <c r="K38" s="6"/>
      <c r="L38" s="6"/>
      <c r="M38" s="6"/>
      <c r="AA38" s="6"/>
      <c r="AB38" s="6"/>
    </row>
    <row r="39" spans="1:28" x14ac:dyDescent="0.25">
      <c r="C39" s="54"/>
      <c r="J39" s="6"/>
      <c r="K39" s="6"/>
      <c r="L39" s="6"/>
      <c r="M39" s="6"/>
      <c r="AA39" s="6"/>
      <c r="AB39" s="6"/>
    </row>
    <row r="40" spans="1:28" x14ac:dyDescent="0.25">
      <c r="J40" s="6"/>
      <c r="K40" s="6"/>
      <c r="L40" s="6"/>
      <c r="M40" s="6"/>
      <c r="AA40" s="6"/>
      <c r="AB40" s="6"/>
    </row>
    <row r="41" spans="1:28" ht="84.75" customHeight="1" x14ac:dyDescent="0.25">
      <c r="B41" s="12" t="s">
        <v>20</v>
      </c>
      <c r="C41" s="203" t="s">
        <v>30</v>
      </c>
      <c r="D41" s="203"/>
      <c r="E41" s="203"/>
      <c r="F41" s="203"/>
      <c r="G41" s="203"/>
      <c r="J41" s="6"/>
      <c r="K41" s="6"/>
      <c r="L41" s="6"/>
      <c r="M41" s="6"/>
      <c r="AA41" s="6"/>
      <c r="AB41" s="6"/>
    </row>
    <row r="42" spans="1:28" x14ac:dyDescent="0.25">
      <c r="B42" s="45" t="s">
        <v>84</v>
      </c>
      <c r="C42" s="222" t="s">
        <v>21</v>
      </c>
      <c r="D42" s="222"/>
      <c r="E42" s="222"/>
      <c r="F42" s="222"/>
      <c r="G42" s="222"/>
      <c r="J42" s="6"/>
      <c r="K42" s="6"/>
      <c r="L42" s="6"/>
      <c r="M42" s="6"/>
      <c r="AA42" s="6"/>
      <c r="AB42" s="6"/>
    </row>
    <row r="43" spans="1:28" x14ac:dyDescent="0.25">
      <c r="C43" s="54" t="s">
        <v>45</v>
      </c>
      <c r="J43" s="6"/>
      <c r="K43" s="6"/>
      <c r="L43" s="6"/>
      <c r="M43" s="6"/>
      <c r="AA43" s="6"/>
      <c r="AB43" s="6"/>
    </row>
    <row r="44" spans="1:28" x14ac:dyDescent="0.25">
      <c r="J44" s="6"/>
      <c r="K44" s="6"/>
      <c r="L44" s="6"/>
      <c r="M44" s="6"/>
      <c r="AA44" s="6"/>
      <c r="AB44" s="6"/>
    </row>
    <row r="45" spans="1:28" x14ac:dyDescent="0.25">
      <c r="J45" s="6"/>
      <c r="K45" s="6"/>
      <c r="L45" s="6"/>
      <c r="M45" s="6"/>
      <c r="AA45" s="6"/>
      <c r="AB45" s="6"/>
    </row>
    <row r="46" spans="1:28" x14ac:dyDescent="0.25"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</sheetData>
  <mergeCells count="31">
    <mergeCell ref="B30:B31"/>
    <mergeCell ref="C30:C31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  <mergeCell ref="A33:A34"/>
    <mergeCell ref="B33:B34"/>
    <mergeCell ref="F33:F34"/>
    <mergeCell ref="C42:G42"/>
    <mergeCell ref="B8:C8"/>
    <mergeCell ref="C38:G38"/>
    <mergeCell ref="D33:D34"/>
    <mergeCell ref="E33:E34"/>
    <mergeCell ref="C10:C12"/>
    <mergeCell ref="C41:G41"/>
    <mergeCell ref="D8:G8"/>
    <mergeCell ref="A10:A12"/>
    <mergeCell ref="A24:A29"/>
    <mergeCell ref="B24:B29"/>
    <mergeCell ref="C24:C29"/>
    <mergeCell ref="A30:A31"/>
  </mergeCells>
  <phoneticPr fontId="14" type="noConversion"/>
  <pageMargins left="0.2" right="0.17" top="0.35" bottom="0.3" header="0.2" footer="0.25"/>
  <pageSetup paperSize="9" scale="74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7" workbookViewId="0">
      <selection activeCell="G15" sqref="G15:G2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43.15" customHeight="1" x14ac:dyDescent="0.25">
      <c r="A2" s="211" t="s">
        <v>67</v>
      </c>
      <c r="B2" s="211"/>
      <c r="C2" s="211"/>
      <c r="D2" s="227" t="s">
        <v>40</v>
      </c>
      <c r="E2" s="227"/>
      <c r="F2" s="227"/>
      <c r="G2" s="227"/>
      <c r="H2" s="227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123</v>
      </c>
      <c r="C4" s="234"/>
      <c r="D4" s="234"/>
      <c r="E4" s="234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31</v>
      </c>
      <c r="C6" s="228"/>
      <c r="D6" s="221" t="s">
        <v>33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8" t="s">
        <v>110</v>
      </c>
      <c r="C7" s="188"/>
      <c r="D7" s="221" t="s">
        <v>34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35</v>
      </c>
      <c r="E8" s="221"/>
      <c r="F8" s="221"/>
      <c r="G8" s="221"/>
      <c r="H8" s="1"/>
      <c r="J8" s="6"/>
      <c r="K8" s="6"/>
      <c r="L8" s="6"/>
    </row>
    <row r="9" spans="1:12" ht="6.7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0"/>
      <c r="G10" s="230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111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112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31</v>
      </c>
      <c r="G16" s="29">
        <f>D16*E16*F16</f>
        <v>153.93360000000001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0</v>
      </c>
      <c r="G17" s="29">
        <f>D17*E17*F17</f>
        <v>0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2.2580645161290325</v>
      </c>
      <c r="E18" s="33">
        <v>1.82</v>
      </c>
      <c r="F18" s="28">
        <v>31</v>
      </c>
      <c r="G18" s="29">
        <v>127.51</v>
      </c>
      <c r="K18" s="2">
        <v>70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14.67741935483871</v>
      </c>
      <c r="E19" s="33">
        <v>0.15</v>
      </c>
      <c r="F19" s="28">
        <v>31</v>
      </c>
      <c r="G19" s="78">
        <v>68.260000000000005</v>
      </c>
      <c r="L19" s="2">
        <v>455</v>
      </c>
    </row>
    <row r="20" spans="1:12" ht="33.75" customHeight="1" x14ac:dyDescent="0.25">
      <c r="A20" s="25">
        <v>7</v>
      </c>
      <c r="B20" s="35" t="s">
        <v>15</v>
      </c>
      <c r="C20" s="31" t="s">
        <v>49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10.49</v>
      </c>
      <c r="L21" s="2">
        <v>14.6</v>
      </c>
    </row>
    <row r="22" spans="1:12" ht="54.75" hidden="1" customHeight="1" x14ac:dyDescent="0.25">
      <c r="A22" s="254">
        <v>9</v>
      </c>
      <c r="B22" s="256" t="s">
        <v>105</v>
      </c>
      <c r="C22" s="257" t="s">
        <v>71</v>
      </c>
      <c r="D22" s="83" t="s">
        <v>107</v>
      </c>
      <c r="E22" s="101">
        <v>1</v>
      </c>
      <c r="F22" s="68">
        <v>34.75</v>
      </c>
      <c r="G22" s="64">
        <v>34.75</v>
      </c>
      <c r="H22" s="54"/>
      <c r="K22" s="43"/>
      <c r="L22" s="43"/>
    </row>
    <row r="23" spans="1:12" ht="25.5" hidden="1" x14ac:dyDescent="0.25">
      <c r="A23" s="254"/>
      <c r="B23" s="256"/>
      <c r="C23" s="255"/>
      <c r="D23" s="83" t="s">
        <v>79</v>
      </c>
      <c r="E23" s="101">
        <v>2</v>
      </c>
      <c r="F23" s="68">
        <v>5.79</v>
      </c>
      <c r="G23" s="64">
        <v>11.58</v>
      </c>
      <c r="H23" s="54"/>
      <c r="K23" s="43"/>
      <c r="L23" s="43"/>
    </row>
    <row r="24" spans="1:12" ht="25.5" hidden="1" x14ac:dyDescent="0.25">
      <c r="A24" s="254"/>
      <c r="B24" s="256"/>
      <c r="C24" s="255"/>
      <c r="D24" s="83" t="s">
        <v>82</v>
      </c>
      <c r="E24" s="101">
        <v>2</v>
      </c>
      <c r="F24" s="68">
        <v>23.17</v>
      </c>
      <c r="G24" s="64">
        <v>46.34</v>
      </c>
      <c r="H24" s="54"/>
      <c r="K24" s="43"/>
      <c r="L24" s="43"/>
    </row>
    <row r="25" spans="1:12" ht="38.25" hidden="1" x14ac:dyDescent="0.25">
      <c r="A25" s="254"/>
      <c r="B25" s="256"/>
      <c r="C25" s="255"/>
      <c r="D25" s="83" t="s">
        <v>108</v>
      </c>
      <c r="E25" s="101">
        <v>1</v>
      </c>
      <c r="F25" s="68">
        <v>34.75</v>
      </c>
      <c r="G25" s="64">
        <v>34.75</v>
      </c>
      <c r="H25" s="54"/>
      <c r="K25" s="43"/>
      <c r="L25" s="43"/>
    </row>
    <row r="26" spans="1:12" ht="38.25" hidden="1" x14ac:dyDescent="0.25">
      <c r="A26" s="254"/>
      <c r="B26" s="256"/>
      <c r="C26" s="255"/>
      <c r="D26" s="83" t="s">
        <v>76</v>
      </c>
      <c r="E26" s="101">
        <v>2</v>
      </c>
      <c r="F26" s="68">
        <v>2.0299999999999998</v>
      </c>
      <c r="G26" s="64">
        <v>4.0599999999999996</v>
      </c>
      <c r="H26" s="54"/>
      <c r="K26" s="43"/>
      <c r="L26" s="43"/>
    </row>
    <row r="27" spans="1:12" ht="38.25" hidden="1" x14ac:dyDescent="0.25">
      <c r="A27" s="255"/>
      <c r="B27" s="255"/>
      <c r="C27" s="255"/>
      <c r="D27" s="83" t="s">
        <v>76</v>
      </c>
      <c r="E27" s="97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109"/>
      <c r="B28" s="109"/>
      <c r="C28" s="109"/>
      <c r="D28" s="102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1243.6500000000001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1243.6500000000001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261.16650000000004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1504.8165000000001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203" t="s">
        <v>30</v>
      </c>
      <c r="D35" s="203"/>
      <c r="E35" s="203"/>
      <c r="F35" s="203"/>
      <c r="G35" s="203"/>
      <c r="J35" s="6"/>
      <c r="K35" s="6"/>
      <c r="L35" s="6"/>
      <c r="M35" s="6"/>
    </row>
    <row r="36" spans="1:13" x14ac:dyDescent="0.25">
      <c r="B36" s="45" t="s">
        <v>84</v>
      </c>
      <c r="C36" s="222" t="s">
        <v>21</v>
      </c>
      <c r="D36" s="222"/>
      <c r="E36" s="222"/>
      <c r="F36" s="222"/>
      <c r="G36" s="222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B6:C6"/>
    <mergeCell ref="D6:G6"/>
    <mergeCell ref="A1:D1"/>
    <mergeCell ref="A2:C2"/>
    <mergeCell ref="D2:H2"/>
    <mergeCell ref="B4:E4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C36:G36"/>
    <mergeCell ref="C35:G35"/>
    <mergeCell ref="C10:C12"/>
    <mergeCell ref="E11:G11"/>
    <mergeCell ref="D10:D12"/>
    <mergeCell ref="E12:G12"/>
    <mergeCell ref="E10:G10"/>
  </mergeCells>
  <phoneticPr fontId="14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G15" sqref="G15:G2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62.45" customHeight="1" x14ac:dyDescent="0.25">
      <c r="A2" s="211" t="s">
        <v>68</v>
      </c>
      <c r="B2" s="211"/>
      <c r="C2" s="211"/>
      <c r="D2" s="227" t="s">
        <v>44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124</v>
      </c>
      <c r="C4" s="234"/>
      <c r="D4" s="234"/>
      <c r="E4" s="23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31</v>
      </c>
      <c r="C6" s="228"/>
      <c r="D6" s="221" t="s">
        <v>33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8" t="s">
        <v>110</v>
      </c>
      <c r="C7" s="188"/>
      <c r="D7" s="221" t="s">
        <v>34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35</v>
      </c>
      <c r="E8" s="221"/>
      <c r="F8" s="221"/>
      <c r="G8" s="221"/>
      <c r="H8" s="1"/>
      <c r="J8" s="6"/>
      <c r="K8" s="6"/>
      <c r="L8" s="6"/>
    </row>
    <row r="9" spans="1:12" ht="7.9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0"/>
      <c r="G10" s="230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111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112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31</v>
      </c>
      <c r="G16" s="29">
        <f>D16*E16*F16</f>
        <v>153.72280000000001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0</v>
      </c>
      <c r="G17" s="29">
        <f>D17*E17*F17</f>
        <v>0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3.2258064516129031E-2</v>
      </c>
      <c r="E18" s="33">
        <v>1.82</v>
      </c>
      <c r="F18" s="28">
        <v>31</v>
      </c>
      <c r="G18" s="29">
        <v>1.69</v>
      </c>
      <c r="K18" s="2">
        <v>1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6.064516129032258</v>
      </c>
      <c r="E19" s="33">
        <v>0.15</v>
      </c>
      <c r="F19" s="28">
        <v>31</v>
      </c>
      <c r="G19" s="29">
        <v>28.18</v>
      </c>
      <c r="L19" s="2">
        <v>188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51" hidden="1" x14ac:dyDescent="0.25">
      <c r="A22" s="189">
        <v>9</v>
      </c>
      <c r="B22" s="193" t="s">
        <v>87</v>
      </c>
      <c r="C22" s="199" t="s">
        <v>71</v>
      </c>
      <c r="D22" s="83" t="s">
        <v>75</v>
      </c>
      <c r="E22" s="101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190"/>
      <c r="B23" s="194"/>
      <c r="C23" s="200"/>
      <c r="D23" s="83" t="s">
        <v>88</v>
      </c>
      <c r="E23" s="101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190"/>
      <c r="B24" s="194"/>
      <c r="C24" s="200"/>
      <c r="D24" s="83" t="s">
        <v>74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190"/>
      <c r="B25" s="194"/>
      <c r="C25" s="200"/>
      <c r="D25" s="83" t="s">
        <v>81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190"/>
      <c r="B26" s="194"/>
      <c r="C26" s="200"/>
      <c r="D26" s="102" t="s">
        <v>93</v>
      </c>
      <c r="E26" s="101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1074.83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225.71429999999987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1300.5442999999998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203" t="s">
        <v>30</v>
      </c>
      <c r="D31" s="203"/>
      <c r="E31" s="203"/>
      <c r="F31" s="203"/>
      <c r="G31" s="203"/>
      <c r="J31" s="6"/>
      <c r="K31" s="6"/>
      <c r="L31" s="6"/>
      <c r="M31" s="6"/>
    </row>
    <row r="32" spans="1:13" x14ac:dyDescent="0.25">
      <c r="B32" s="45" t="s">
        <v>84</v>
      </c>
      <c r="C32" s="222" t="s">
        <v>21</v>
      </c>
      <c r="D32" s="222"/>
      <c r="E32" s="222"/>
      <c r="F32" s="222"/>
      <c r="G32" s="222"/>
      <c r="J32" s="6"/>
      <c r="K32" s="6"/>
      <c r="L32" s="6"/>
      <c r="M32" s="6"/>
    </row>
    <row r="33" spans="3:13" x14ac:dyDescent="0.25">
      <c r="C33" s="54" t="s">
        <v>45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A22:A26"/>
    <mergeCell ref="B22:B26"/>
    <mergeCell ref="C22:C26"/>
    <mergeCell ref="B6:C6"/>
    <mergeCell ref="D6:G6"/>
    <mergeCell ref="A10:A12"/>
    <mergeCell ref="A1:D1"/>
    <mergeCell ref="A2:C2"/>
    <mergeCell ref="D2:H2"/>
    <mergeCell ref="B4:E4"/>
    <mergeCell ref="B7:C7"/>
    <mergeCell ref="D7:G7"/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13" workbookViewId="0">
      <selection activeCell="G15" sqref="G15:G20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hidden="1" customWidth="1"/>
    <col min="14" max="14" width="0" hidden="1" customWidth="1"/>
  </cols>
  <sheetData>
    <row r="1" spans="1:12" ht="42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44.25" customHeight="1" x14ac:dyDescent="0.25">
      <c r="A2" s="211" t="s">
        <v>69</v>
      </c>
      <c r="B2" s="211"/>
      <c r="C2" s="211"/>
      <c r="D2" s="227" t="s">
        <v>41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125</v>
      </c>
      <c r="C4" s="234"/>
      <c r="D4" s="234"/>
      <c r="E4" s="234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31</v>
      </c>
      <c r="C6" s="228"/>
      <c r="D6" s="221" t="s">
        <v>33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8" t="s">
        <v>110</v>
      </c>
      <c r="C7" s="188"/>
      <c r="D7" s="221" t="s">
        <v>34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35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0"/>
      <c r="G10" s="230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111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112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85</v>
      </c>
      <c r="F13" s="20" t="s">
        <v>5</v>
      </c>
      <c r="G13" s="17" t="s">
        <v>86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31</v>
      </c>
      <c r="G16" s="29">
        <f>D16*E16*F16</f>
        <v>153.45000000000002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0</v>
      </c>
      <c r="G17" s="29">
        <v>0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v>0.68</v>
      </c>
      <c r="E18" s="33">
        <v>1.82</v>
      </c>
      <c r="F18" s="28">
        <v>31</v>
      </c>
      <c r="G18" s="29">
        <v>38.369999999999997</v>
      </c>
      <c r="K18" s="2">
        <v>21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11.419354838709678</v>
      </c>
      <c r="E19" s="78">
        <v>0.15</v>
      </c>
      <c r="F19" s="81">
        <v>31</v>
      </c>
      <c r="G19" s="78">
        <v>53.1</v>
      </c>
      <c r="L19" s="2">
        <v>354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2" ht="25.5" hidden="1" x14ac:dyDescent="0.25">
      <c r="A21" s="241">
        <v>7</v>
      </c>
      <c r="B21" s="243" t="s">
        <v>100</v>
      </c>
      <c r="C21" s="245" t="s">
        <v>71</v>
      </c>
      <c r="D21" s="32" t="s">
        <v>101</v>
      </c>
      <c r="E21" s="100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42"/>
      <c r="B22" s="244"/>
      <c r="C22" s="246"/>
      <c r="D22" s="32" t="s">
        <v>73</v>
      </c>
      <c r="E22" s="100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42"/>
      <c r="B23" s="244"/>
      <c r="C23" s="246"/>
      <c r="D23" s="32" t="s">
        <v>78</v>
      </c>
      <c r="E23" s="100">
        <v>1</v>
      </c>
      <c r="F23" s="33">
        <v>28.96</v>
      </c>
      <c r="G23" s="29">
        <f t="shared" si="0"/>
        <v>28.96</v>
      </c>
      <c r="K23" s="106"/>
      <c r="L23" s="106"/>
    </row>
    <row r="24" spans="1:12" ht="37.5" hidden="1" customHeight="1" x14ac:dyDescent="0.25">
      <c r="A24" s="242"/>
      <c r="B24" s="244"/>
      <c r="C24" s="246"/>
      <c r="D24" s="32" t="s">
        <v>82</v>
      </c>
      <c r="E24" s="100">
        <v>1</v>
      </c>
      <c r="F24" s="33">
        <v>23.17</v>
      </c>
      <c r="G24" s="29">
        <f t="shared" si="0"/>
        <v>23.17</v>
      </c>
      <c r="K24" s="106"/>
      <c r="L24" s="106"/>
    </row>
    <row r="25" spans="1:12" ht="37.5" hidden="1" customHeight="1" x14ac:dyDescent="0.25">
      <c r="A25" s="242"/>
      <c r="B25" s="244"/>
      <c r="C25" s="246"/>
      <c r="D25" s="32" t="s">
        <v>79</v>
      </c>
      <c r="E25" s="100">
        <v>1</v>
      </c>
      <c r="F25" s="33">
        <v>5.79</v>
      </c>
      <c r="G25" s="29">
        <f t="shared" si="0"/>
        <v>5.79</v>
      </c>
      <c r="K25" s="106"/>
      <c r="L25" s="106"/>
    </row>
    <row r="26" spans="1:12" ht="37.5" hidden="1" customHeight="1" x14ac:dyDescent="0.25">
      <c r="A26" s="242"/>
      <c r="B26" s="244"/>
      <c r="C26" s="246"/>
      <c r="D26" s="32"/>
      <c r="E26" s="100">
        <v>1</v>
      </c>
      <c r="F26" s="33">
        <v>34.75</v>
      </c>
      <c r="G26" s="29">
        <f t="shared" ref="G26" si="1">SUM(E26*F26)</f>
        <v>34.75</v>
      </c>
      <c r="K26" s="106"/>
      <c r="L26" s="106"/>
    </row>
    <row r="27" spans="1:12" ht="40.5" hidden="1" customHeight="1" x14ac:dyDescent="0.25">
      <c r="A27" s="247">
        <v>8</v>
      </c>
      <c r="B27" s="249" t="s">
        <v>94</v>
      </c>
      <c r="C27" s="251" t="s">
        <v>71</v>
      </c>
      <c r="D27" s="32" t="s">
        <v>92</v>
      </c>
      <c r="E27" s="97" t="s">
        <v>89</v>
      </c>
      <c r="F27" s="33">
        <v>40.549999999999997</v>
      </c>
      <c r="G27" s="29">
        <v>40.549999999999997</v>
      </c>
      <c r="K27" s="106"/>
      <c r="L27" s="106"/>
    </row>
    <row r="28" spans="1:12" ht="40.5" hidden="1" customHeight="1" x14ac:dyDescent="0.25">
      <c r="A28" s="248"/>
      <c r="B28" s="250"/>
      <c r="C28" s="252"/>
      <c r="D28" s="32" t="s">
        <v>95</v>
      </c>
      <c r="E28" s="100">
        <v>1</v>
      </c>
      <c r="F28" s="33">
        <v>5.79</v>
      </c>
      <c r="G28" s="29">
        <v>5.79</v>
      </c>
      <c r="K28" s="106"/>
      <c r="L28" s="106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981.76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981.76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167">
        <v>206.17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G31+G32</f>
        <v>1187.93</v>
      </c>
      <c r="H33" s="79"/>
    </row>
    <row r="35" spans="1:13" ht="60" x14ac:dyDescent="0.25">
      <c r="B35" s="12" t="s">
        <v>20</v>
      </c>
      <c r="C35" s="203" t="s">
        <v>30</v>
      </c>
      <c r="D35" s="203"/>
      <c r="E35" s="203"/>
      <c r="F35" s="203"/>
      <c r="G35" s="203"/>
      <c r="J35" s="6"/>
      <c r="K35" s="6"/>
      <c r="L35" s="6"/>
      <c r="M35" s="6"/>
    </row>
    <row r="36" spans="1:13" ht="84.75" customHeight="1" x14ac:dyDescent="0.25">
      <c r="B36" s="45" t="s">
        <v>84</v>
      </c>
      <c r="C36" s="222" t="s">
        <v>21</v>
      </c>
      <c r="D36" s="222"/>
      <c r="E36" s="222"/>
      <c r="F36" s="222"/>
      <c r="G36" s="222"/>
      <c r="J36" s="6"/>
      <c r="K36" s="6"/>
      <c r="L36" s="6"/>
      <c r="M36" s="6"/>
    </row>
    <row r="37" spans="1:13" x14ac:dyDescent="0.25">
      <c r="C37" s="54" t="s">
        <v>45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  <mergeCell ref="D10:D12"/>
    <mergeCell ref="D7:G7"/>
    <mergeCell ref="B7:C7"/>
    <mergeCell ref="A1:D1"/>
    <mergeCell ref="A2:C2"/>
    <mergeCell ref="D2:H2"/>
    <mergeCell ref="B4:E4"/>
    <mergeCell ref="B6:C6"/>
    <mergeCell ref="D6:G6"/>
  </mergeCells>
  <phoneticPr fontId="14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opLeftCell="A19" workbookViewId="0">
      <selection activeCell="G15" sqref="G15:G27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0" hidden="1" customWidth="1"/>
  </cols>
  <sheetData>
    <row r="1" spans="1:12" ht="45.75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52.5" customHeight="1" x14ac:dyDescent="0.25">
      <c r="A2" s="211" t="s">
        <v>70</v>
      </c>
      <c r="B2" s="211"/>
      <c r="C2" s="211"/>
      <c r="D2" s="227" t="s">
        <v>57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3" t="s">
        <v>126</v>
      </c>
      <c r="C4" s="234"/>
      <c r="D4" s="234"/>
      <c r="E4" s="234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32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31</v>
      </c>
      <c r="C6" s="228"/>
      <c r="D6" s="221" t="s">
        <v>33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8" t="s">
        <v>110</v>
      </c>
      <c r="C7" s="188"/>
      <c r="D7" s="221" t="s">
        <v>34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35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29"/>
      <c r="D9" s="229"/>
      <c r="E9" s="229"/>
      <c r="F9" s="229"/>
      <c r="G9" s="229"/>
      <c r="J9" s="6"/>
      <c r="K9" s="6"/>
      <c r="L9" s="6"/>
    </row>
    <row r="10" spans="1:12" x14ac:dyDescent="0.25">
      <c r="A10" s="192" t="s">
        <v>0</v>
      </c>
      <c r="B10" s="50"/>
      <c r="C10" s="196" t="s">
        <v>2</v>
      </c>
      <c r="D10" s="196" t="s">
        <v>3</v>
      </c>
      <c r="E10" s="196" t="s">
        <v>4</v>
      </c>
      <c r="F10" s="197"/>
      <c r="G10" s="197"/>
      <c r="H10" s="54"/>
      <c r="J10" s="6"/>
      <c r="K10" s="6"/>
      <c r="L10" s="6"/>
    </row>
    <row r="11" spans="1:12" ht="15" customHeight="1" x14ac:dyDescent="0.25">
      <c r="A11" s="192"/>
      <c r="B11" s="50" t="s">
        <v>1</v>
      </c>
      <c r="C11" s="196"/>
      <c r="D11" s="196"/>
      <c r="E11" s="196" t="s">
        <v>111</v>
      </c>
      <c r="F11" s="197"/>
      <c r="G11" s="197"/>
      <c r="H11" s="54"/>
      <c r="J11" s="6"/>
      <c r="K11" s="6"/>
      <c r="L11" s="6"/>
    </row>
    <row r="12" spans="1:12" ht="14.25" customHeight="1" x14ac:dyDescent="0.25">
      <c r="A12" s="192"/>
      <c r="B12" s="55"/>
      <c r="C12" s="196"/>
      <c r="D12" s="196"/>
      <c r="E12" s="196" t="s">
        <v>112</v>
      </c>
      <c r="F12" s="197"/>
      <c r="G12" s="197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85</v>
      </c>
      <c r="F13" s="57" t="s">
        <v>5</v>
      </c>
      <c r="G13" s="50" t="s">
        <v>86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46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 x14ac:dyDescent="0.25">
      <c r="A16" s="25">
        <v>3</v>
      </c>
      <c r="B16" s="69" t="s">
        <v>9</v>
      </c>
      <c r="C16" s="50" t="s">
        <v>46</v>
      </c>
      <c r="D16" s="62">
        <v>26.3</v>
      </c>
      <c r="E16" s="63">
        <v>0.65</v>
      </c>
      <c r="F16" s="63">
        <v>31</v>
      </c>
      <c r="G16" s="64">
        <f>D16*E16*F16</f>
        <v>529.94500000000005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47</v>
      </c>
      <c r="D17" s="62">
        <v>26.3</v>
      </c>
      <c r="E17" s="63">
        <v>0.67</v>
      </c>
      <c r="F17" s="63">
        <v>0</v>
      </c>
      <c r="G17" s="64">
        <f>D17*E17*F17</f>
        <v>0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</v>
      </c>
      <c r="E18" s="68">
        <v>1.82</v>
      </c>
      <c r="F18" s="63">
        <v>31</v>
      </c>
      <c r="G18" s="77">
        <v>0</v>
      </c>
      <c r="H18" s="54"/>
      <c r="K18" s="43">
        <v>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11.225806451612904</v>
      </c>
      <c r="E19" s="68">
        <v>0.15</v>
      </c>
      <c r="F19" s="63">
        <v>31</v>
      </c>
      <c r="G19" s="82">
        <v>52.22</v>
      </c>
      <c r="H19" s="54"/>
      <c r="K19" s="43"/>
      <c r="L19" s="43">
        <v>348</v>
      </c>
    </row>
    <row r="20" spans="1:12" ht="22.5" x14ac:dyDescent="0.25">
      <c r="A20" s="25">
        <v>7</v>
      </c>
      <c r="B20" s="69" t="s">
        <v>15</v>
      </c>
      <c r="C20" s="31" t="s">
        <v>49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89.25" x14ac:dyDescent="0.25">
      <c r="A22" s="189">
        <v>9</v>
      </c>
      <c r="B22" s="193" t="s">
        <v>105</v>
      </c>
      <c r="C22" s="199" t="s">
        <v>71</v>
      </c>
      <c r="D22" s="83" t="s">
        <v>133</v>
      </c>
      <c r="E22" s="158" t="s">
        <v>134</v>
      </c>
      <c r="F22" s="123">
        <v>13.03</v>
      </c>
      <c r="G22" s="124">
        <v>195.45</v>
      </c>
      <c r="H22" s="54"/>
      <c r="K22" s="43"/>
      <c r="L22" s="43"/>
    </row>
    <row r="23" spans="1:12" ht="25.5" x14ac:dyDescent="0.25">
      <c r="A23" s="190"/>
      <c r="B23" s="194"/>
      <c r="C23" s="200"/>
      <c r="D23" s="83" t="s">
        <v>106</v>
      </c>
      <c r="E23" s="158" t="s">
        <v>135</v>
      </c>
      <c r="F23" s="68">
        <v>26.07</v>
      </c>
      <c r="G23" s="64">
        <v>135.19999999999999</v>
      </c>
      <c r="H23" s="54"/>
      <c r="K23" s="43"/>
      <c r="L23" s="43"/>
    </row>
    <row r="24" spans="1:12" ht="51" x14ac:dyDescent="0.25">
      <c r="A24" s="190"/>
      <c r="B24" s="194"/>
      <c r="C24" s="200"/>
      <c r="D24" s="83" t="s">
        <v>72</v>
      </c>
      <c r="E24" s="101">
        <v>1</v>
      </c>
      <c r="F24" s="68">
        <v>34.75</v>
      </c>
      <c r="G24" s="64">
        <f t="shared" ref="G24:G28" si="0">SUM(E24*F24)</f>
        <v>34.75</v>
      </c>
      <c r="H24" s="54"/>
      <c r="K24" s="43"/>
      <c r="L24" s="43"/>
    </row>
    <row r="25" spans="1:12" ht="25.5" x14ac:dyDescent="0.25">
      <c r="A25" s="190"/>
      <c r="B25" s="194"/>
      <c r="C25" s="200"/>
      <c r="D25" s="83" t="s">
        <v>73</v>
      </c>
      <c r="E25" s="101">
        <v>3</v>
      </c>
      <c r="F25" s="68">
        <v>8.69</v>
      </c>
      <c r="G25" s="64">
        <v>26.07</v>
      </c>
      <c r="H25" s="54"/>
      <c r="K25" s="43"/>
      <c r="L25" s="43"/>
    </row>
    <row r="26" spans="1:12" ht="25.5" x14ac:dyDescent="0.25">
      <c r="A26" s="190"/>
      <c r="B26" s="194"/>
      <c r="C26" s="200"/>
      <c r="D26" s="83" t="s">
        <v>136</v>
      </c>
      <c r="E26" s="158">
        <v>0.38</v>
      </c>
      <c r="F26" s="123">
        <v>246.18</v>
      </c>
      <c r="G26" s="124">
        <f>+ROUND(F26*E26,2)</f>
        <v>93.55</v>
      </c>
      <c r="H26" s="54"/>
      <c r="K26" s="43"/>
      <c r="L26" s="43"/>
    </row>
    <row r="27" spans="1:12" ht="38.25" x14ac:dyDescent="0.25">
      <c r="A27" s="190"/>
      <c r="B27" s="194"/>
      <c r="C27" s="200"/>
      <c r="D27" s="83" t="s">
        <v>137</v>
      </c>
      <c r="E27" s="101">
        <v>1</v>
      </c>
      <c r="F27" s="68">
        <v>34.75</v>
      </c>
      <c r="G27" s="64">
        <f t="shared" si="0"/>
        <v>34.75</v>
      </c>
      <c r="H27" s="54"/>
      <c r="K27" s="43"/>
      <c r="L27" s="43"/>
    </row>
    <row r="28" spans="1:12" ht="25.5" hidden="1" x14ac:dyDescent="0.25">
      <c r="A28" s="191"/>
      <c r="B28" s="191"/>
      <c r="C28" s="191"/>
      <c r="D28" s="83" t="s">
        <v>81</v>
      </c>
      <c r="E28" s="97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1676.53</v>
      </c>
      <c r="H29" s="54"/>
    </row>
    <row r="30" spans="1:12" ht="66.75" customHeight="1" x14ac:dyDescent="0.25">
      <c r="A30" s="187">
        <v>10</v>
      </c>
      <c r="B30" s="231" t="s">
        <v>60</v>
      </c>
      <c r="C30" s="40" t="s">
        <v>61</v>
      </c>
      <c r="D30" s="220"/>
      <c r="E30" s="217"/>
      <c r="F30" s="217"/>
      <c r="G30" s="95">
        <v>227.5</v>
      </c>
    </row>
    <row r="31" spans="1:12" ht="19.5" customHeight="1" x14ac:dyDescent="0.25">
      <c r="A31" s="187"/>
      <c r="B31" s="232"/>
      <c r="C31" s="40" t="s">
        <v>116</v>
      </c>
      <c r="D31" s="220"/>
      <c r="E31" s="217"/>
      <c r="F31" s="217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1449.03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304.29629999999997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1753.3262999999999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203" t="s">
        <v>30</v>
      </c>
      <c r="D37" s="203"/>
      <c r="E37" s="203"/>
      <c r="F37" s="203"/>
      <c r="G37" s="203"/>
      <c r="J37" s="6"/>
      <c r="K37" s="6"/>
      <c r="L37" s="6"/>
      <c r="M37" s="6"/>
    </row>
    <row r="38" spans="1:13" ht="84.75" customHeight="1" x14ac:dyDescent="0.25">
      <c r="B38" s="45" t="s">
        <v>84</v>
      </c>
      <c r="C38" s="222" t="s">
        <v>21</v>
      </c>
      <c r="D38" s="222"/>
      <c r="E38" s="222"/>
      <c r="F38" s="222"/>
      <c r="G38" s="222"/>
      <c r="J38" s="6"/>
      <c r="K38" s="6"/>
      <c r="L38" s="6"/>
      <c r="M38" s="6"/>
    </row>
    <row r="39" spans="1:13" x14ac:dyDescent="0.25">
      <c r="C39" s="54" t="s">
        <v>45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B6:C6"/>
    <mergeCell ref="D6:G6"/>
    <mergeCell ref="A1:D1"/>
    <mergeCell ref="A2:C2"/>
    <mergeCell ref="D2:H2"/>
    <mergeCell ref="B4:E4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</mergeCells>
  <phoneticPr fontId="14" type="noConversion"/>
  <pageMargins left="0.18" right="0.18" top="0.23" bottom="1" header="0.5" footer="0.5"/>
  <pageSetup paperSize="9" scale="5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2015-09-02T14:34:03Z</cp:lastPrinted>
  <dcterms:created xsi:type="dcterms:W3CDTF">2011-10-05T12:25:53Z</dcterms:created>
  <dcterms:modified xsi:type="dcterms:W3CDTF">2015-09-03T08:01:20Z</dcterms:modified>
</cp:coreProperties>
</file>