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15450" windowHeight="919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7" i="1" l="1"/>
  <c r="G34" i="9" l="1"/>
  <c r="G31" i="10" l="1"/>
  <c r="G35" i="3"/>
  <c r="G15" i="1" l="1"/>
  <c r="G17" i="5" l="1"/>
  <c r="G38" i="6" l="1"/>
  <c r="G31" i="1"/>
  <c r="G30" i="1"/>
  <c r="G22" i="1"/>
  <c r="G26" i="9" l="1"/>
  <c r="G16" i="1" l="1"/>
  <c r="G17" i="1"/>
  <c r="G18" i="1"/>
  <c r="G19" i="1"/>
  <c r="G21" i="1"/>
  <c r="G32" i="10" l="1"/>
  <c r="D22" i="6"/>
  <c r="D19" i="6"/>
  <c r="G38" i="1" l="1"/>
  <c r="G26" i="10"/>
  <c r="G25" i="10"/>
  <c r="G24" i="10"/>
  <c r="G30" i="3"/>
  <c r="G31" i="3"/>
  <c r="G39" i="1" l="1"/>
  <c r="G32" i="6"/>
  <c r="G31" i="6"/>
  <c r="G30" i="6"/>
  <c r="G26" i="6"/>
  <c r="G25" i="6"/>
  <c r="G24" i="6"/>
  <c r="G29" i="9"/>
  <c r="G30" i="9"/>
  <c r="G26" i="5"/>
  <c r="G25" i="5"/>
  <c r="G23" i="5"/>
  <c r="G24" i="5"/>
  <c r="G22" i="5"/>
  <c r="G21" i="5"/>
  <c r="G24" i="8"/>
  <c r="G25" i="8"/>
  <c r="G26" i="8"/>
  <c r="G23" i="8"/>
  <c r="G22" i="8"/>
  <c r="G24" i="4" l="1"/>
  <c r="G29" i="3"/>
  <c r="G18" i="2"/>
  <c r="G30" i="2"/>
  <c r="G28" i="2"/>
  <c r="G27" i="2"/>
  <c r="G23" i="2"/>
  <c r="G25" i="2"/>
  <c r="G26" i="2"/>
  <c r="G29" i="2"/>
  <c r="G22" i="2"/>
  <c r="G32" i="1"/>
  <c r="G29" i="1"/>
  <c r="G23" i="1"/>
  <c r="G27" i="1"/>
  <c r="G37" i="3" l="1"/>
  <c r="G36" i="3" s="1"/>
  <c r="G15" i="3"/>
  <c r="G35" i="2"/>
  <c r="G37" i="2" s="1"/>
  <c r="G36" i="2" s="1"/>
  <c r="G15" i="2"/>
  <c r="G35" i="9"/>
  <c r="G15" i="5"/>
  <c r="G15" i="8"/>
  <c r="G40" i="6"/>
  <c r="G39" i="6" s="1"/>
  <c r="G32" i="4"/>
  <c r="G34" i="4" s="1"/>
  <c r="G33" i="4" s="1"/>
  <c r="G16" i="5"/>
  <c r="G31" i="5"/>
  <c r="G32" i="5" s="1"/>
  <c r="G33" i="5" s="1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6" i="3"/>
  <c r="G16" i="2"/>
  <c r="D20" i="3"/>
  <c r="D22" i="4"/>
  <c r="G22" i="4" s="1"/>
  <c r="D18" i="7"/>
  <c r="D21" i="7"/>
  <c r="D18" i="8"/>
  <c r="D19" i="8"/>
  <c r="D21" i="8"/>
  <c r="G17" i="2"/>
  <c r="D21" i="2"/>
  <c r="G33" i="10" l="1"/>
  <c r="G36" i="9"/>
</calcChain>
</file>

<file path=xl/comments1.xml><?xml version="1.0" encoding="utf-8"?>
<comments xmlns="http://schemas.openxmlformats.org/spreadsheetml/2006/main">
  <authors>
    <author>Vartotojas</author>
    <author>Admin</author>
    <author>User1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dalint 
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5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7" authorId="2">
      <text>
        <r>
          <rPr>
            <b/>
            <sz val="8"/>
            <color indexed="81"/>
            <rFont val="Tahoma"/>
          </rPr>
          <t>User1:
G22-G24</t>
        </r>
      </text>
    </comment>
    <comment ref="G3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39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40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Vartotojas</author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skaičiuot 
</t>
        </r>
      </text>
    </comment>
    <comment ref="D20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6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<sst xmlns="http://schemas.openxmlformats.org/spreadsheetml/2006/main" count="598" uniqueCount="134">
  <si>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</si>
  <si>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</si>
  <si>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</si>
  <si>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</si>
  <si>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</si>
  <si>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</si>
  <si>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</si>
  <si>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</si>
  <si>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</si>
  <si>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</si>
  <si>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</si>
  <si>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</si>
  <si>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</si>
  <si>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</si>
  <si>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</si>
  <si>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</si>
  <si>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</si>
  <si>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</si>
  <si>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</si>
  <si>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</si>
  <si>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</si>
  <si>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</si>
  <si>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</si>
  <si>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</si>
  <si>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</si>
  <si>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</si>
  <si>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</si>
  <si>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</si>
  <si>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</si>
  <si>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</si>
  <si>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</si>
  <si>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</si>
  <si>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</si>
  <si>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</si>
  <si>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</si>
  <si>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</si>
  <si>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</si>
  <si>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</si>
  <si>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</si>
  <si>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</si>
  <si>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</si>
  <si>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</si>
  <si>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</si>
  <si>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</si>
  <si>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</si>
  <si>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</si>
  <si>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</si>
  <si>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</si>
  <si>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</si>
  <si>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</si>
  <si>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</si>
  <si>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</si>
  <si>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</si>
  <si>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</si>
  <si>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</si>
  <si>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</si>
  <si>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</si>
  <si>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</si>
  <si>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</si>
  <si>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</si>
  <si>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</si>
  <si>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</si>
  <si>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</si>
  <si>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</si>
  <si>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</si>
  <si>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</si>
  <si>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</si>
  <si>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</si>
  <si>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</si>
  <si>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</si>
  <si>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</si>
  <si>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</si>
  <si>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</si>
  <si>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</si>
  <si>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</si>
  <si>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</si>
  <si>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</si>
  <si>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</si>
  <si>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</si>
  <si>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</si>
  <si>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</si>
  <si>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</si>
  <si>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</si>
  <si>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</si>
  <si>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</si>
  <si>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</si>
  <si>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</si>
  <si>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</si>
  <si>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</si>
  <si>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</si>
  <si>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</si>
  <si>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</si>
  <si>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</si>
  <si>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</si>
  <si>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t>Paslaugos teikiamos pagal užsakymą Nr. 11</t>
  </si>
  <si>
    <t>Šiukšlių dėžės sumontavims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</si>
  <si>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</si>
  <si>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</si>
  <si>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</si>
  <si>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Monolitinių laiptų remontas m²</t>
  </si>
  <si>
    <t>Elektrinio vandens šildytuvo sumontavimas</t>
  </si>
  <si>
    <r>
      <t>1 m</t>
    </r>
    <r>
      <rPr>
        <vertAlign val="superscript"/>
        <sz val="10"/>
        <color rgb="FF545454"/>
        <rFont val="Times New Roman"/>
        <family val="1"/>
        <charset val="186"/>
      </rPr>
      <t>2</t>
    </r>
  </si>
  <si>
    <t>PVM sąskaita faktūra Nr. BSS 014635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</si>
  <si>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skyriaus 
                                                Komunalinio ūkio poskyrio
                                                vyriausiasis specialistas
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</si>
  <si>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 skyriaus 
                                                Komunalinio ūkio poskyrio
                                                vyriausiasis specialistas
</t>
  </si>
  <si>
    <t>PVM sąskaita faktūra Nr. BSS 015624</t>
  </si>
  <si>
    <t>Perdegusios kaitrinės lempos keitimas</t>
  </si>
  <si>
    <t>Rankų džiovintuvo sumontavimas</t>
  </si>
  <si>
    <t>Paslaugos teikiamos pagal užsakymą Nr.18</t>
  </si>
  <si>
    <t>PVM sąskaita faktūra Nr. GAV0006913</t>
  </si>
  <si>
    <t>AKTAS  Nr.  03/01</t>
  </si>
  <si>
    <t>Už 2016 m. kovo  mėn.</t>
  </si>
  <si>
    <r>
      <t xml:space="preserve">nuo </t>
    </r>
    <r>
      <rPr>
        <b/>
        <sz val="10"/>
        <rFont val="Times New Roman"/>
        <family val="1"/>
        <charset val="186"/>
      </rPr>
      <t>2016 03 01</t>
    </r>
  </si>
  <si>
    <r>
      <t xml:space="preserve">iki   </t>
    </r>
    <r>
      <rPr>
        <b/>
        <sz val="10"/>
        <rFont val="Times New Roman"/>
        <family val="1"/>
        <charset val="186"/>
      </rPr>
      <t>2016 03 31</t>
    </r>
  </si>
  <si>
    <t>2016 03 01 - 03 31</t>
  </si>
  <si>
    <t>AKTAS  Nr.  03/02</t>
  </si>
  <si>
    <t>Už 2016 kovo  mėn.</t>
  </si>
  <si>
    <t>2016 03 01-31</t>
  </si>
  <si>
    <t>AKTAS  Nr. 03/03</t>
  </si>
  <si>
    <t>Už 2016 m. kovo mėn.</t>
  </si>
  <si>
    <t>2016 03 01- 03 31</t>
  </si>
  <si>
    <t>AKTAS  Nr.03/04</t>
  </si>
  <si>
    <t>2016 03 01-03 31</t>
  </si>
  <si>
    <t>AKTAS  Nr.  03/05</t>
  </si>
  <si>
    <t>AKTAS  Nr.  03/06</t>
  </si>
  <si>
    <t>AKTAS  Nr. 03/07</t>
  </si>
  <si>
    <t>AKTAS  Nr.  03/08</t>
  </si>
  <si>
    <t>AKTAS  Nr.03/09</t>
  </si>
  <si>
    <t>AKTAS  Nr. 03/10</t>
  </si>
  <si>
    <t>Už 2016 m.kovo  mėn.</t>
  </si>
  <si>
    <t>Paslaugos teikiamos pagal užsakymą Nr.19</t>
  </si>
  <si>
    <t>PVM sąskaita faktūra Nr. EVCKJ 131991</t>
  </si>
  <si>
    <t>PVM sąskaita faktūra  I16024779</t>
  </si>
  <si>
    <t>PVM sąskaita faktūra Nr. SU2016000058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</si>
</sst>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4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  <font>
      <vertAlign val="superscript"/>
      <sz val="10"/>
      <color rgb="FF545454"/>
      <name val="Times New Roman"/>
      <family val="1"/>
      <charset val="186"/>
    </font>
    <font>
      <sz val="9"/>
      <color rgb="FF545454"/>
      <name val="Arial"/>
      <family val="2"/>
      <charset val="186"/>
    </font>
    <font>
      <sz val="9"/>
      <color rgb="FF545454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4" fillId="0" borderId="0" xfId="0" applyFont="1" applyAlignment="1">
      <alignment vertical="top" wrapText="1"/>
    </xf>
    <xf numFmtId="0" fontId="50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top" wrapText="1"/>
    </xf>
    <xf numFmtId="0" fontId="42" fillId="0" borderId="1" xfId="0" applyFont="1" applyBorder="1" applyAlignment="1">
      <alignment horizontal="right" vertical="top"/>
    </xf>
    <xf numFmtId="0" fontId="4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2" fontId="19" fillId="0" borderId="1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right" vertical="center"/>
    </xf>
    <xf numFmtId="0" fontId="52" fillId="0" borderId="1" xfId="0" applyFont="1" applyBorder="1" applyAlignment="1">
      <alignment horizontal="right" vertical="center"/>
    </xf>
    <xf numFmtId="1" fontId="19" fillId="2" borderId="1" xfId="0" applyNumberFormat="1" applyFont="1" applyFill="1" applyBorder="1" applyAlignment="1">
      <alignment vertical="center" wrapText="1"/>
    </xf>
    <xf numFmtId="2" fontId="19" fillId="4" borderId="1" xfId="0" applyNumberFormat="1" applyFont="1" applyFill="1" applyBorder="1" applyAlignment="1">
      <alignment horizontal="center" vertical="top" wrapText="1"/>
    </xf>
    <xf numFmtId="2" fontId="3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53" fillId="0" borderId="0" xfId="0" applyFont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5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20" fillId="2" borderId="1" xfId="0" applyFont="1" applyFill="1" applyBorder="1" applyAlignment="1">
      <alignment vertical="top" wrapText="1"/>
    </xf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0" fillId="2" borderId="1" xfId="0" applyNumberFormat="1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4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3"/>
  <sheetViews>
    <sheetView workbookViewId="0">
      <selection activeCell="K1" sqref="K1:L1048576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59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29.25" customHeight="1" x14ac:dyDescent="0.25">
      <c r="A1" s="213" t="s">
        <v>42</v>
      </c>
      <c r="B1" s="213"/>
      <c r="C1" s="213"/>
      <c r="D1" s="213"/>
      <c r="E1" s="13"/>
      <c r="F1" s="13"/>
      <c r="G1" s="153"/>
      <c r="H1" s="14"/>
      <c r="J1" s="6"/>
      <c r="K1" s="6"/>
      <c r="L1" s="6"/>
    </row>
    <row r="2" spans="1:12" ht="69.599999999999994" customHeight="1" x14ac:dyDescent="0.25">
      <c r="A2" s="214" t="s">
        <v>61</v>
      </c>
      <c r="B2" s="215"/>
      <c r="C2" s="215"/>
      <c r="D2" s="213" t="s">
        <v>19</v>
      </c>
      <c r="E2" s="213"/>
      <c r="F2" s="213"/>
      <c r="G2" s="213"/>
      <c r="H2" s="213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4"/>
      <c r="H3" s="15"/>
      <c r="J3" s="6"/>
      <c r="K3" s="6"/>
      <c r="L3" s="6"/>
    </row>
    <row r="4" spans="1:12" ht="18.600000000000001" customHeight="1" x14ac:dyDescent="0.25">
      <c r="B4" s="216" t="s">
        <v>110</v>
      </c>
      <c r="C4" s="217"/>
      <c r="D4" s="217"/>
      <c r="E4" s="217"/>
      <c r="F4" s="48"/>
      <c r="G4" s="155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31</v>
      </c>
      <c r="E5" s="51"/>
      <c r="F5" s="52"/>
      <c r="G5" s="156"/>
      <c r="H5" s="49"/>
      <c r="J5" s="6"/>
      <c r="K5" s="6"/>
      <c r="L5" s="6"/>
    </row>
    <row r="6" spans="1:12" ht="13.9" customHeight="1" x14ac:dyDescent="0.25">
      <c r="B6" s="192" t="s">
        <v>30</v>
      </c>
      <c r="C6" s="192"/>
      <c r="D6" s="218" t="s">
        <v>32</v>
      </c>
      <c r="E6" s="218"/>
      <c r="F6" s="218"/>
      <c r="G6" s="218"/>
      <c r="H6" s="49"/>
      <c r="J6" s="6"/>
      <c r="K6" s="6"/>
      <c r="L6" s="6"/>
    </row>
    <row r="7" spans="1:12" ht="13.9" customHeight="1" x14ac:dyDescent="0.25">
      <c r="B7" s="192" t="s">
        <v>111</v>
      </c>
      <c r="C7" s="192"/>
      <c r="D7" s="218" t="s">
        <v>33</v>
      </c>
      <c r="E7" s="218"/>
      <c r="F7" s="218"/>
      <c r="G7" s="218"/>
      <c r="H7" s="49"/>
      <c r="J7" s="6"/>
      <c r="K7" s="6"/>
      <c r="L7" s="6"/>
    </row>
    <row r="8" spans="1:12" ht="13.15" customHeight="1" x14ac:dyDescent="0.25">
      <c r="B8" s="219"/>
      <c r="C8" s="219"/>
      <c r="D8" s="218" t="s">
        <v>34</v>
      </c>
      <c r="E8" s="218"/>
      <c r="F8" s="218"/>
      <c r="G8" s="218"/>
      <c r="H8" s="49"/>
      <c r="J8" s="6"/>
      <c r="K8" s="6"/>
      <c r="L8" s="6"/>
    </row>
    <row r="9" spans="1:12" ht="2.4500000000000002" customHeight="1" x14ac:dyDescent="0.25">
      <c r="B9" s="54"/>
      <c r="C9" s="198"/>
      <c r="D9" s="198"/>
      <c r="E9" s="198"/>
      <c r="F9" s="198"/>
      <c r="G9" s="198"/>
      <c r="H9" s="54"/>
      <c r="J9" s="6"/>
      <c r="K9" s="6"/>
      <c r="L9" s="6"/>
    </row>
    <row r="10" spans="1:12" x14ac:dyDescent="0.25">
      <c r="A10" s="195" t="s">
        <v>0</v>
      </c>
      <c r="B10" s="50"/>
      <c r="C10" s="199" t="s">
        <v>2</v>
      </c>
      <c r="D10" s="199" t="s">
        <v>3</v>
      </c>
      <c r="E10" s="199" t="s">
        <v>4</v>
      </c>
      <c r="F10" s="200"/>
      <c r="G10" s="200"/>
      <c r="H10" s="54"/>
      <c r="J10" s="6"/>
      <c r="K10" s="6"/>
      <c r="L10" s="6"/>
    </row>
    <row r="11" spans="1:12" ht="15" customHeight="1" x14ac:dyDescent="0.25">
      <c r="A11" s="195"/>
      <c r="B11" s="50" t="s">
        <v>1</v>
      </c>
      <c r="C11" s="199"/>
      <c r="D11" s="199"/>
      <c r="E11" s="199" t="s">
        <v>112</v>
      </c>
      <c r="F11" s="200"/>
      <c r="G11" s="200"/>
      <c r="H11" s="54"/>
      <c r="J11" s="6"/>
      <c r="K11" s="6"/>
      <c r="L11" s="6"/>
    </row>
    <row r="12" spans="1:12" ht="14.25" customHeight="1" x14ac:dyDescent="0.25">
      <c r="A12" s="195"/>
      <c r="B12" s="55"/>
      <c r="C12" s="199"/>
      <c r="D12" s="199"/>
      <c r="E12" s="199" t="s">
        <v>113</v>
      </c>
      <c r="F12" s="200"/>
      <c r="G12" s="200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157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58"/>
      <c r="H14" s="54"/>
    </row>
    <row r="15" spans="1:12" ht="24.75" customHeight="1" x14ac:dyDescent="0.25">
      <c r="A15" s="25">
        <v>2</v>
      </c>
      <c r="B15" s="69" t="s">
        <v>7</v>
      </c>
      <c r="C15" s="50" t="s">
        <v>45</v>
      </c>
      <c r="D15" s="62">
        <v>86.79</v>
      </c>
      <c r="E15" s="63">
        <v>0.48</v>
      </c>
      <c r="F15" s="63">
        <v>31</v>
      </c>
      <c r="G15" s="161">
        <f>ROUND(D15*E15*F15,2)</f>
        <v>1291.44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11.37</v>
      </c>
      <c r="E16" s="63">
        <v>0.65</v>
      </c>
      <c r="F16" s="63">
        <v>0</v>
      </c>
      <c r="G16" s="161">
        <f t="shared" ref="G16:G19" si="0">ROUND(D16*E16*F16,2)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5">
        <v>11.37</v>
      </c>
      <c r="E17" s="63">
        <v>0.67</v>
      </c>
      <c r="F17" s="63">
        <v>31</v>
      </c>
      <c r="G17" s="161">
        <f t="shared" si="0"/>
        <v>236.15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0.65</v>
      </c>
      <c r="E18" s="68">
        <v>1.82</v>
      </c>
      <c r="F18" s="63">
        <v>31</v>
      </c>
      <c r="G18" s="161">
        <f t="shared" si="0"/>
        <v>36.67</v>
      </c>
      <c r="H18" s="54"/>
      <c r="K18" s="43">
        <v>20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43.55</v>
      </c>
      <c r="E19" s="68">
        <v>0.15</v>
      </c>
      <c r="F19" s="63">
        <v>31</v>
      </c>
      <c r="G19" s="161">
        <f t="shared" si="0"/>
        <v>202.51</v>
      </c>
      <c r="H19" s="54"/>
      <c r="K19" s="43"/>
      <c r="L19" s="43">
        <v>1350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162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161">
        <f t="shared" ref="G21" si="1">ROUND(D21*E21*F21,2)</f>
        <v>18.75</v>
      </c>
      <c r="H21" s="54"/>
      <c r="K21" s="43"/>
      <c r="L21" s="43">
        <v>0</v>
      </c>
    </row>
    <row r="22" spans="1:12" ht="31.5" customHeight="1" x14ac:dyDescent="0.25">
      <c r="A22" s="193">
        <v>9</v>
      </c>
      <c r="B22" s="196" t="s">
        <v>130</v>
      </c>
      <c r="C22" s="202" t="s">
        <v>70</v>
      </c>
      <c r="D22" s="83" t="s">
        <v>72</v>
      </c>
      <c r="E22" s="99">
        <v>1</v>
      </c>
      <c r="F22" s="68">
        <v>8.69</v>
      </c>
      <c r="G22" s="171">
        <f>SUM(E22*F22)</f>
        <v>8.69</v>
      </c>
      <c r="H22" s="54"/>
      <c r="K22" s="43"/>
      <c r="L22" s="43"/>
    </row>
    <row r="23" spans="1:12" ht="25.5" x14ac:dyDescent="0.25">
      <c r="A23" s="194"/>
      <c r="B23" s="197"/>
      <c r="C23" s="203"/>
      <c r="D23" s="83" t="s">
        <v>73</v>
      </c>
      <c r="E23" s="99">
        <v>1</v>
      </c>
      <c r="F23" s="68">
        <v>57.92</v>
      </c>
      <c r="G23" s="171">
        <f t="shared" ref="G23:G32" si="2">SUM(E23*F23)</f>
        <v>57.92</v>
      </c>
      <c r="H23" s="54"/>
      <c r="K23" s="43"/>
      <c r="L23" s="43"/>
    </row>
    <row r="24" spans="1:12" ht="25.5" x14ac:dyDescent="0.25">
      <c r="A24" s="194"/>
      <c r="B24" s="197"/>
      <c r="C24" s="203"/>
      <c r="D24" s="83" t="s">
        <v>80</v>
      </c>
      <c r="E24" s="99">
        <v>1</v>
      </c>
      <c r="F24" s="68">
        <v>23.17</v>
      </c>
      <c r="G24" s="171">
        <v>23.17</v>
      </c>
      <c r="H24" s="54"/>
      <c r="K24" s="43"/>
      <c r="L24" s="43"/>
    </row>
    <row r="25" spans="1:12" ht="38.25" x14ac:dyDescent="0.25">
      <c r="A25" s="194"/>
      <c r="B25" s="197"/>
      <c r="C25" s="203"/>
      <c r="D25" s="83" t="s">
        <v>89</v>
      </c>
      <c r="E25" s="99">
        <v>1</v>
      </c>
      <c r="F25" s="68">
        <v>9.85</v>
      </c>
      <c r="G25" s="171">
        <v>9.85</v>
      </c>
      <c r="H25" s="54"/>
      <c r="K25" s="43"/>
      <c r="L25" s="43"/>
    </row>
    <row r="26" spans="1:12" hidden="1" x14ac:dyDescent="0.25">
      <c r="A26" s="194"/>
      <c r="B26" s="197"/>
      <c r="C26" s="203"/>
      <c r="D26" s="83"/>
      <c r="E26" s="99">
        <v>2</v>
      </c>
      <c r="F26" s="68">
        <v>5.21</v>
      </c>
      <c r="G26" s="171">
        <v>10.42</v>
      </c>
      <c r="H26" s="54"/>
      <c r="K26" s="43"/>
      <c r="L26" s="43"/>
    </row>
    <row r="27" spans="1:12" hidden="1" x14ac:dyDescent="0.25">
      <c r="A27" s="194"/>
      <c r="B27" s="197"/>
      <c r="C27" s="203"/>
      <c r="D27" s="83"/>
      <c r="E27" s="99">
        <v>1</v>
      </c>
      <c r="F27" s="68">
        <v>23.17</v>
      </c>
      <c r="G27" s="171">
        <f t="shared" si="2"/>
        <v>23.17</v>
      </c>
      <c r="H27" s="54"/>
      <c r="K27" s="43"/>
      <c r="L27" s="43"/>
    </row>
    <row r="28" spans="1:12" ht="25.5" hidden="1" x14ac:dyDescent="0.25">
      <c r="A28" s="194"/>
      <c r="B28" s="197"/>
      <c r="C28" s="203"/>
      <c r="D28" s="83" t="s">
        <v>88</v>
      </c>
      <c r="E28" s="173" t="s">
        <v>101</v>
      </c>
      <c r="F28" s="68">
        <v>40.549999999999997</v>
      </c>
      <c r="G28" s="171">
        <v>40.549999999999997</v>
      </c>
      <c r="H28" s="54"/>
      <c r="K28" s="43"/>
      <c r="L28" s="43"/>
    </row>
    <row r="29" spans="1:12" hidden="1" x14ac:dyDescent="0.25">
      <c r="A29" s="194"/>
      <c r="B29" s="197"/>
      <c r="C29" s="203"/>
      <c r="D29" s="83"/>
      <c r="E29" s="99"/>
      <c r="F29" s="68"/>
      <c r="G29" s="171">
        <f t="shared" si="2"/>
        <v>0</v>
      </c>
      <c r="H29" s="54"/>
      <c r="K29" s="43"/>
      <c r="L29" s="43"/>
    </row>
    <row r="30" spans="1:12" hidden="1" x14ac:dyDescent="0.25">
      <c r="A30" s="194"/>
      <c r="B30" s="197"/>
      <c r="C30" s="203"/>
      <c r="D30" s="83"/>
      <c r="E30" s="99"/>
      <c r="F30" s="68"/>
      <c r="G30" s="171">
        <f t="shared" si="2"/>
        <v>0</v>
      </c>
      <c r="H30" s="54"/>
      <c r="K30" s="43"/>
      <c r="L30" s="43"/>
    </row>
    <row r="31" spans="1:12" hidden="1" x14ac:dyDescent="0.25">
      <c r="A31" s="194"/>
      <c r="B31" s="197"/>
      <c r="C31" s="203"/>
      <c r="D31" s="83"/>
      <c r="E31" s="99"/>
      <c r="F31" s="68"/>
      <c r="G31" s="171">
        <f t="shared" si="2"/>
        <v>0</v>
      </c>
      <c r="H31" s="54"/>
      <c r="K31" s="43"/>
      <c r="L31" s="43"/>
    </row>
    <row r="32" spans="1:12" hidden="1" x14ac:dyDescent="0.25">
      <c r="A32" s="194"/>
      <c r="B32" s="197"/>
      <c r="C32" s="203"/>
      <c r="D32" s="83"/>
      <c r="E32" s="99"/>
      <c r="F32" s="68"/>
      <c r="G32" s="171">
        <f t="shared" si="2"/>
        <v>0</v>
      </c>
      <c r="H32" s="54"/>
      <c r="K32" s="43"/>
      <c r="L32" s="43"/>
    </row>
    <row r="33" spans="1:13" x14ac:dyDescent="0.25">
      <c r="A33" s="34"/>
      <c r="B33" s="69" t="s">
        <v>17</v>
      </c>
      <c r="C33" s="70"/>
      <c r="D33" s="71"/>
      <c r="E33" s="72"/>
      <c r="F33" s="72"/>
      <c r="G33" s="160">
        <v>1885.15</v>
      </c>
      <c r="H33" s="54"/>
      <c r="K33" s="43"/>
      <c r="L33" s="43"/>
    </row>
    <row r="34" spans="1:13" ht="50.25" hidden="1" customHeight="1" x14ac:dyDescent="0.25">
      <c r="A34" s="25">
        <v>10</v>
      </c>
      <c r="B34" s="74" t="s">
        <v>57</v>
      </c>
      <c r="C34" s="75" t="s">
        <v>105</v>
      </c>
      <c r="D34" s="71"/>
      <c r="E34" s="72"/>
      <c r="F34" s="72"/>
      <c r="G34" s="160">
        <v>0.48</v>
      </c>
      <c r="H34" s="54"/>
    </row>
    <row r="35" spans="1:13" ht="37.5" customHeight="1" x14ac:dyDescent="0.25">
      <c r="A35" s="191">
        <v>10</v>
      </c>
      <c r="B35" s="186" t="s">
        <v>59</v>
      </c>
      <c r="C35" s="93" t="s">
        <v>60</v>
      </c>
      <c r="D35" s="188"/>
      <c r="E35" s="201"/>
      <c r="F35" s="201"/>
      <c r="G35" s="204">
        <v>306.75</v>
      </c>
      <c r="H35" s="54"/>
    </row>
    <row r="36" spans="1:13" ht="25.5" customHeight="1" x14ac:dyDescent="0.25">
      <c r="A36" s="191"/>
      <c r="B36" s="187"/>
      <c r="C36" s="94" t="s">
        <v>114</v>
      </c>
      <c r="D36" s="188"/>
      <c r="E36" s="201"/>
      <c r="F36" s="201"/>
      <c r="G36" s="204"/>
      <c r="H36" s="54"/>
    </row>
    <row r="37" spans="1:13" ht="13.5" customHeight="1" x14ac:dyDescent="0.25">
      <c r="A37" s="26"/>
      <c r="B37" s="69" t="s">
        <v>27</v>
      </c>
      <c r="C37" s="66"/>
      <c r="D37" s="71"/>
      <c r="E37" s="72"/>
      <c r="F37" s="72"/>
      <c r="G37" s="73">
        <f>SUM(G33-G35)</f>
        <v>1578.4</v>
      </c>
      <c r="H37" s="54"/>
    </row>
    <row r="38" spans="1:13" x14ac:dyDescent="0.25">
      <c r="A38" s="26"/>
      <c r="B38" s="69" t="s">
        <v>28</v>
      </c>
      <c r="C38" s="66"/>
      <c r="D38" s="50"/>
      <c r="E38" s="63"/>
      <c r="F38" s="63"/>
      <c r="G38" s="160">
        <f>SUM(G37*0.21)</f>
        <v>331.464</v>
      </c>
      <c r="H38" s="54"/>
    </row>
    <row r="39" spans="1:13" ht="12.75" customHeight="1" x14ac:dyDescent="0.25">
      <c r="A39" s="26"/>
      <c r="B39" s="69" t="s">
        <v>29</v>
      </c>
      <c r="C39" s="66"/>
      <c r="D39" s="50"/>
      <c r="E39" s="63"/>
      <c r="F39" s="63"/>
      <c r="G39" s="160">
        <f>G37+G38</f>
        <v>1909.864</v>
      </c>
      <c r="H39" s="54"/>
    </row>
    <row r="40" spans="1:13" ht="0.75" hidden="1" customHeight="1" x14ac:dyDescent="0.25">
      <c r="A40" s="189"/>
      <c r="B40" s="86" t="s">
        <v>55</v>
      </c>
      <c r="C40" s="88"/>
      <c r="D40" s="209"/>
      <c r="E40" s="207"/>
      <c r="F40" s="207"/>
      <c r="G40" s="211"/>
      <c r="H40" s="79"/>
    </row>
    <row r="41" spans="1:13" ht="0.75" customHeight="1" x14ac:dyDescent="0.25">
      <c r="A41" s="190"/>
      <c r="B41" s="85"/>
      <c r="C41" s="87"/>
      <c r="D41" s="210"/>
      <c r="E41" s="208"/>
      <c r="F41" s="208"/>
      <c r="G41" s="212"/>
      <c r="H41" s="54"/>
    </row>
    <row r="42" spans="1:13" ht="39" customHeight="1" x14ac:dyDescent="0.25">
      <c r="H42" s="54"/>
      <c r="J42" s="91"/>
    </row>
    <row r="43" spans="1:13" x14ac:dyDescent="0.25">
      <c r="B43" s="12"/>
      <c r="C43" s="206"/>
      <c r="D43" s="206"/>
      <c r="E43" s="206"/>
      <c r="F43" s="206"/>
      <c r="G43" s="206"/>
    </row>
    <row r="44" spans="1:13" ht="84.75" customHeight="1" x14ac:dyDescent="0.25">
      <c r="B44" s="12" t="s">
        <v>20</v>
      </c>
      <c r="C44" s="54"/>
      <c r="D44" s="206" t="s">
        <v>103</v>
      </c>
      <c r="E44" s="206"/>
      <c r="F44" s="206"/>
      <c r="G44" s="206"/>
      <c r="H44" s="206"/>
      <c r="J44" s="6"/>
      <c r="K44" s="6"/>
      <c r="L44" s="6"/>
      <c r="M44" s="6"/>
    </row>
    <row r="45" spans="1:13" x14ac:dyDescent="0.25">
      <c r="B45" s="45" t="s">
        <v>81</v>
      </c>
      <c r="C45" s="205" t="s">
        <v>78</v>
      </c>
      <c r="D45" s="205"/>
      <c r="E45" s="205"/>
      <c r="F45" s="205"/>
      <c r="G45" s="205"/>
      <c r="H45" s="54"/>
      <c r="J45" s="6"/>
      <c r="K45" s="6"/>
      <c r="L45" s="6"/>
      <c r="M45" s="6"/>
    </row>
    <row r="46" spans="1:13" x14ac:dyDescent="0.25">
      <c r="C46" s="54" t="s">
        <v>44</v>
      </c>
      <c r="H46" s="54"/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  <row r="1331" spans="10:13" x14ac:dyDescent="0.25">
      <c r="J1331" s="6"/>
      <c r="K1331" s="6"/>
      <c r="L1331" s="6"/>
      <c r="M1331" s="6"/>
    </row>
    <row r="1332" spans="10:13" x14ac:dyDescent="0.25">
      <c r="J1332" s="6"/>
      <c r="K1332" s="6"/>
      <c r="L1332" s="6"/>
      <c r="M1332" s="6"/>
    </row>
    <row r="1333" spans="10:13" x14ac:dyDescent="0.25">
      <c r="J1333" s="6"/>
      <c r="K1333" s="6"/>
      <c r="L1333" s="6"/>
      <c r="M1333" s="6"/>
    </row>
  </sheetData>
  <mergeCells count="34">
    <mergeCell ref="A1:D1"/>
    <mergeCell ref="A2:C2"/>
    <mergeCell ref="D2:H2"/>
    <mergeCell ref="B4:E4"/>
    <mergeCell ref="D8:G8"/>
    <mergeCell ref="B7:C7"/>
    <mergeCell ref="D6:G6"/>
    <mergeCell ref="B8:C8"/>
    <mergeCell ref="D7:G7"/>
    <mergeCell ref="G35:G36"/>
    <mergeCell ref="E35:E36"/>
    <mergeCell ref="C45:G45"/>
    <mergeCell ref="C43:G43"/>
    <mergeCell ref="E40:E41"/>
    <mergeCell ref="D40:D41"/>
    <mergeCell ref="F40:F41"/>
    <mergeCell ref="G40:G41"/>
    <mergeCell ref="D44:H44"/>
    <mergeCell ref="B35:B36"/>
    <mergeCell ref="D35:D36"/>
    <mergeCell ref="A40:A41"/>
    <mergeCell ref="A35:A36"/>
    <mergeCell ref="B6:C6"/>
    <mergeCell ref="A22:A32"/>
    <mergeCell ref="A10:A12"/>
    <mergeCell ref="B22:B32"/>
    <mergeCell ref="C9:G9"/>
    <mergeCell ref="D10:D12"/>
    <mergeCell ref="E12:G12"/>
    <mergeCell ref="E11:G11"/>
    <mergeCell ref="C10:C12"/>
    <mergeCell ref="E10:G10"/>
    <mergeCell ref="F35:F36"/>
    <mergeCell ref="C22:C32"/>
  </mergeCells>
  <phoneticPr fontId="14" type="noConversion"/>
  <pageMargins left="0.19685039370078741" right="0.19685039370078741" top="0.19685039370078741" bottom="0.19685039370078741" header="0" footer="0"/>
  <pageSetup paperSize="9" scale="87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abSelected="1" zoomScaleNormal="100" workbookViewId="0">
      <selection activeCell="P13" sqref="P13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72" t="s">
        <v>96</v>
      </c>
      <c r="B1" s="272"/>
      <c r="C1" s="272"/>
      <c r="D1" s="272"/>
      <c r="E1" s="132"/>
      <c r="F1" s="132"/>
      <c r="G1" s="133"/>
      <c r="H1" s="133"/>
      <c r="J1" s="6"/>
      <c r="K1" s="6"/>
      <c r="L1" s="6"/>
    </row>
    <row r="2" spans="1:12" ht="52.5" customHeight="1" x14ac:dyDescent="0.25">
      <c r="A2" s="273" t="s">
        <v>97</v>
      </c>
      <c r="B2" s="273"/>
      <c r="C2" s="273"/>
      <c r="D2" s="274" t="s">
        <v>98</v>
      </c>
      <c r="E2" s="274"/>
      <c r="F2" s="274"/>
      <c r="G2" s="274"/>
      <c r="H2" s="274"/>
      <c r="J2" s="6"/>
      <c r="K2" s="6"/>
      <c r="L2" s="6"/>
    </row>
    <row r="3" spans="1:12" ht="19.5" customHeight="1" x14ac:dyDescent="0.25">
      <c r="A3" s="133"/>
      <c r="B3" s="133"/>
      <c r="C3" s="133"/>
      <c r="D3" s="134"/>
      <c r="E3" s="135"/>
      <c r="F3" s="135"/>
      <c r="G3" s="134"/>
      <c r="H3" s="134"/>
      <c r="J3" s="6"/>
      <c r="K3" s="6"/>
      <c r="L3" s="6"/>
    </row>
    <row r="4" spans="1:12" ht="18.75" customHeight="1" x14ac:dyDescent="0.25">
      <c r="A4" s="133"/>
      <c r="B4" s="275" t="s">
        <v>128</v>
      </c>
      <c r="C4" s="270"/>
      <c r="D4" s="270"/>
      <c r="E4" s="270"/>
      <c r="F4" s="132"/>
      <c r="G4" s="134"/>
      <c r="H4" s="134"/>
      <c r="J4" s="6"/>
      <c r="K4" s="6"/>
      <c r="L4" s="6"/>
    </row>
    <row r="5" spans="1:12" ht="17.45" customHeight="1" x14ac:dyDescent="0.25">
      <c r="A5" s="133"/>
      <c r="B5" s="136"/>
      <c r="C5" s="137"/>
      <c r="D5" s="137" t="s">
        <v>31</v>
      </c>
      <c r="E5" s="137"/>
      <c r="F5" s="138"/>
      <c r="G5" s="139"/>
      <c r="H5" s="134"/>
      <c r="J5" s="6"/>
      <c r="K5" s="6"/>
      <c r="L5" s="6"/>
    </row>
    <row r="6" spans="1:12" ht="13.5" customHeight="1" x14ac:dyDescent="0.25">
      <c r="A6" s="133"/>
      <c r="B6" s="276" t="s">
        <v>30</v>
      </c>
      <c r="C6" s="276"/>
      <c r="D6" s="270" t="s">
        <v>32</v>
      </c>
      <c r="E6" s="270"/>
      <c r="F6" s="270"/>
      <c r="G6" s="270"/>
      <c r="H6" s="134"/>
      <c r="J6" s="6"/>
      <c r="K6" s="6"/>
      <c r="L6" s="6"/>
    </row>
    <row r="7" spans="1:12" ht="12.75" customHeight="1" x14ac:dyDescent="0.25">
      <c r="A7" s="133"/>
      <c r="B7" s="269" t="s">
        <v>129</v>
      </c>
      <c r="C7" s="269"/>
      <c r="D7" s="270" t="s">
        <v>33</v>
      </c>
      <c r="E7" s="270"/>
      <c r="F7" s="270"/>
      <c r="G7" s="270"/>
      <c r="H7" s="134"/>
      <c r="J7" s="6"/>
      <c r="K7" s="6"/>
      <c r="L7" s="6"/>
    </row>
    <row r="8" spans="1:12" ht="12.75" customHeight="1" x14ac:dyDescent="0.25">
      <c r="A8" s="133"/>
      <c r="B8" s="271"/>
      <c r="C8" s="271"/>
      <c r="D8" s="270" t="s">
        <v>34</v>
      </c>
      <c r="E8" s="270"/>
      <c r="F8" s="270"/>
      <c r="G8" s="270"/>
      <c r="H8" s="134"/>
      <c r="J8" s="6"/>
      <c r="K8" s="6"/>
      <c r="L8" s="6"/>
    </row>
    <row r="9" spans="1:12" ht="3" customHeight="1" x14ac:dyDescent="0.25">
      <c r="C9" s="233"/>
      <c r="D9" s="233"/>
      <c r="E9" s="233"/>
      <c r="F9" s="233"/>
      <c r="G9" s="233"/>
      <c r="J9" s="6"/>
      <c r="K9" s="6"/>
      <c r="L9" s="6"/>
    </row>
    <row r="10" spans="1:12" x14ac:dyDescent="0.25">
      <c r="A10" s="195" t="s">
        <v>0</v>
      </c>
      <c r="B10" s="17"/>
      <c r="C10" s="195" t="s">
        <v>2</v>
      </c>
      <c r="D10" s="195" t="s">
        <v>3</v>
      </c>
      <c r="E10" s="195" t="s">
        <v>4</v>
      </c>
      <c r="F10" s="234"/>
      <c r="G10" s="234"/>
      <c r="J10" s="6"/>
      <c r="K10" s="6"/>
      <c r="L10" s="6"/>
    </row>
    <row r="11" spans="1:12" ht="15" customHeight="1" x14ac:dyDescent="0.25">
      <c r="A11" s="195"/>
      <c r="B11" s="17" t="s">
        <v>1</v>
      </c>
      <c r="C11" s="195"/>
      <c r="D11" s="195"/>
      <c r="E11" s="199" t="s">
        <v>112</v>
      </c>
      <c r="F11" s="200"/>
      <c r="G11" s="200"/>
      <c r="J11" s="6"/>
      <c r="K11" s="6"/>
      <c r="L11" s="6"/>
    </row>
    <row r="12" spans="1:12" ht="14.25" customHeight="1" x14ac:dyDescent="0.25">
      <c r="A12" s="195"/>
      <c r="B12" s="18"/>
      <c r="C12" s="195"/>
      <c r="D12" s="195"/>
      <c r="E12" s="199" t="s">
        <v>113</v>
      </c>
      <c r="F12" s="200"/>
      <c r="G12" s="200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40" t="s">
        <v>82</v>
      </c>
      <c r="F13" s="140" t="s">
        <v>5</v>
      </c>
      <c r="G13" s="75" t="s">
        <v>83</v>
      </c>
      <c r="K13" s="3" t="s">
        <v>24</v>
      </c>
      <c r="L13" s="2" t="s">
        <v>25</v>
      </c>
    </row>
    <row r="14" spans="1:12" ht="45.75" customHeight="1" x14ac:dyDescent="0.25">
      <c r="A14" s="21"/>
      <c r="B14" s="141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0.97</v>
      </c>
      <c r="E16" s="33">
        <v>1.82</v>
      </c>
      <c r="F16" s="28">
        <v>31</v>
      </c>
      <c r="G16" s="64">
        <f>ROUND(D16*E16*F16,2)</f>
        <v>54.73</v>
      </c>
      <c r="K16" s="2">
        <v>30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48.35</v>
      </c>
      <c r="E17" s="33">
        <v>0.15</v>
      </c>
      <c r="F17" s="28">
        <v>31</v>
      </c>
      <c r="G17" s="64">
        <f>ROUND(D17*E17*F17,2)</f>
        <v>224.83</v>
      </c>
      <c r="L17" s="2">
        <v>1499</v>
      </c>
    </row>
    <row r="18" spans="1:13" x14ac:dyDescent="0.25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7.81</v>
      </c>
      <c r="L18" s="2">
        <v>0</v>
      </c>
    </row>
    <row r="19" spans="1:13" ht="24" x14ac:dyDescent="0.25">
      <c r="A19" s="193">
        <v>6</v>
      </c>
      <c r="B19" s="266" t="s">
        <v>130</v>
      </c>
      <c r="C19" s="202" t="s">
        <v>70</v>
      </c>
      <c r="D19" s="180" t="s">
        <v>72</v>
      </c>
      <c r="E19" s="176">
        <v>1</v>
      </c>
      <c r="F19" s="118">
        <v>8.69</v>
      </c>
      <c r="G19" s="119">
        <v>8.69</v>
      </c>
      <c r="K19" s="111"/>
      <c r="L19" s="111"/>
    </row>
    <row r="20" spans="1:13" ht="25.5" x14ac:dyDescent="0.25">
      <c r="A20" s="194"/>
      <c r="B20" s="267"/>
      <c r="C20" s="203"/>
      <c r="D20" s="175" t="s">
        <v>76</v>
      </c>
      <c r="E20" s="172">
        <v>1</v>
      </c>
      <c r="F20" s="68">
        <v>28.96</v>
      </c>
      <c r="G20" s="64">
        <v>28.96</v>
      </c>
      <c r="K20" s="111"/>
      <c r="L20" s="111"/>
    </row>
    <row r="21" spans="1:13" ht="35.25" customHeight="1" x14ac:dyDescent="0.25">
      <c r="A21" s="194"/>
      <c r="B21" s="267"/>
      <c r="C21" s="203"/>
      <c r="D21" s="142" t="s">
        <v>74</v>
      </c>
      <c r="E21" s="173">
        <v>1</v>
      </c>
      <c r="F21" s="68">
        <v>11.58</v>
      </c>
      <c r="G21" s="64">
        <v>11.58</v>
      </c>
      <c r="K21" s="111"/>
      <c r="L21" s="111"/>
    </row>
    <row r="22" spans="1:13" ht="35.25" customHeight="1" x14ac:dyDescent="0.25">
      <c r="A22" s="194"/>
      <c r="B22" s="267"/>
      <c r="C22" s="203"/>
      <c r="D22" s="142" t="s">
        <v>89</v>
      </c>
      <c r="E22" s="172">
        <v>1</v>
      </c>
      <c r="F22" s="68">
        <v>9.85</v>
      </c>
      <c r="G22" s="64">
        <v>9.85</v>
      </c>
      <c r="K22" s="183"/>
      <c r="L22" s="183"/>
    </row>
    <row r="23" spans="1:13" ht="36.75" hidden="1" customHeight="1" x14ac:dyDescent="0.25">
      <c r="A23" s="194"/>
      <c r="B23" s="267"/>
      <c r="C23" s="203"/>
      <c r="D23" s="143" t="s">
        <v>71</v>
      </c>
      <c r="E23" s="99">
        <v>1</v>
      </c>
      <c r="F23" s="68">
        <v>34.75</v>
      </c>
      <c r="G23" s="64">
        <v>34.75</v>
      </c>
      <c r="K23" s="111"/>
      <c r="L23" s="111"/>
    </row>
    <row r="24" spans="1:13" ht="22.5" hidden="1" x14ac:dyDescent="0.25">
      <c r="A24" s="194"/>
      <c r="B24" s="267"/>
      <c r="C24" s="203"/>
      <c r="D24" s="143" t="s">
        <v>76</v>
      </c>
      <c r="E24" s="99">
        <v>1</v>
      </c>
      <c r="F24" s="68">
        <v>28.96</v>
      </c>
      <c r="G24" s="64">
        <f t="shared" ref="G24:G26" si="0">SUM(E24*F24)</f>
        <v>28.96</v>
      </c>
      <c r="K24" s="111"/>
      <c r="L24" s="111"/>
    </row>
    <row r="25" spans="1:13" hidden="1" x14ac:dyDescent="0.25">
      <c r="A25" s="194"/>
      <c r="B25" s="267"/>
      <c r="C25" s="203"/>
      <c r="D25" s="83"/>
      <c r="E25" s="99">
        <v>1</v>
      </c>
      <c r="F25" s="68">
        <v>28.96</v>
      </c>
      <c r="G25" s="64">
        <f t="shared" si="0"/>
        <v>28.96</v>
      </c>
      <c r="K25" s="111"/>
      <c r="L25" s="111"/>
    </row>
    <row r="26" spans="1:13" hidden="1" x14ac:dyDescent="0.25">
      <c r="A26" s="232"/>
      <c r="B26" s="268"/>
      <c r="C26" s="232"/>
      <c r="D26" s="83"/>
      <c r="E26" s="97">
        <v>4</v>
      </c>
      <c r="F26" s="68">
        <v>5.21</v>
      </c>
      <c r="G26" s="64">
        <f t="shared" si="0"/>
        <v>20.84</v>
      </c>
      <c r="K26" s="111"/>
      <c r="L26" s="111"/>
    </row>
    <row r="27" spans="1:13" ht="20.25" customHeight="1" x14ac:dyDescent="0.25">
      <c r="A27" s="34"/>
      <c r="B27" s="109" t="s">
        <v>17</v>
      </c>
      <c r="C27" s="36"/>
      <c r="D27" s="110"/>
      <c r="E27" s="108"/>
      <c r="F27" s="108"/>
      <c r="G27" s="39">
        <v>711.01</v>
      </c>
      <c r="K27" s="111"/>
      <c r="L27" s="111"/>
    </row>
    <row r="28" spans="1:13" s="130" customFormat="1" ht="42" hidden="1" x14ac:dyDescent="0.25">
      <c r="A28" s="166">
        <v>7</v>
      </c>
      <c r="B28" s="144" t="s">
        <v>57</v>
      </c>
      <c r="C28" s="123" t="s">
        <v>102</v>
      </c>
      <c r="D28" s="167"/>
      <c r="E28" s="168"/>
      <c r="F28" s="168"/>
      <c r="G28" s="169">
        <v>14.75</v>
      </c>
      <c r="K28" s="131"/>
      <c r="L28" s="131"/>
    </row>
    <row r="29" spans="1:13" ht="66.75" customHeight="1" x14ac:dyDescent="0.25">
      <c r="A29" s="282">
        <v>7</v>
      </c>
      <c r="B29" s="284" t="s">
        <v>59</v>
      </c>
      <c r="C29" s="40" t="s">
        <v>60</v>
      </c>
      <c r="D29" s="286"/>
      <c r="E29" s="278"/>
      <c r="F29" s="278"/>
      <c r="G29" s="280">
        <v>266</v>
      </c>
      <c r="K29" s="111"/>
      <c r="L29" s="111"/>
    </row>
    <row r="30" spans="1:13" ht="12.75" customHeight="1" x14ac:dyDescent="0.25">
      <c r="A30" s="283"/>
      <c r="B30" s="285"/>
      <c r="C30" s="40" t="s">
        <v>117</v>
      </c>
      <c r="D30" s="287"/>
      <c r="E30" s="279"/>
      <c r="F30" s="279"/>
      <c r="G30" s="281"/>
      <c r="K30" s="111"/>
      <c r="L30" s="111"/>
    </row>
    <row r="31" spans="1:13" ht="14.25" customHeight="1" x14ac:dyDescent="0.25">
      <c r="A31" s="40"/>
      <c r="B31" s="145" t="s">
        <v>27</v>
      </c>
      <c r="C31" s="31"/>
      <c r="D31" s="36"/>
      <c r="E31" s="146"/>
      <c r="F31" s="146"/>
      <c r="G31" s="147">
        <f>ROUND(G27-G29,2)</f>
        <v>445.01</v>
      </c>
      <c r="K31" s="111"/>
      <c r="L31" s="111"/>
    </row>
    <row r="32" spans="1:13" x14ac:dyDescent="0.25">
      <c r="A32" s="40"/>
      <c r="B32" s="145" t="s">
        <v>28</v>
      </c>
      <c r="C32" s="31"/>
      <c r="D32" s="31"/>
      <c r="E32" s="148"/>
      <c r="F32" s="148"/>
      <c r="G32" s="149">
        <f>ROUND(G31*0.21,2)</f>
        <v>93.45</v>
      </c>
      <c r="H32" s="92"/>
      <c r="J32" s="6"/>
      <c r="K32" s="6"/>
      <c r="L32" s="6"/>
      <c r="M32" s="6"/>
    </row>
    <row r="33" spans="1:15" ht="18.75" customHeight="1" x14ac:dyDescent="0.25">
      <c r="A33" s="40"/>
      <c r="B33" s="145" t="s">
        <v>29</v>
      </c>
      <c r="C33" s="31"/>
      <c r="D33" s="31"/>
      <c r="E33" s="148"/>
      <c r="F33" s="148"/>
      <c r="G33" s="149">
        <f>G31+G32</f>
        <v>538.46</v>
      </c>
      <c r="H33" s="92"/>
      <c r="J33" s="6"/>
      <c r="K33" s="6"/>
      <c r="L33" s="6"/>
      <c r="M33" s="6"/>
    </row>
    <row r="34" spans="1:15" x14ac:dyDescent="0.25">
      <c r="B34" s="45"/>
      <c r="C34" s="225"/>
      <c r="D34" s="225"/>
      <c r="E34" s="225"/>
      <c r="F34" s="225"/>
      <c r="G34" s="225"/>
      <c r="J34" s="6"/>
      <c r="K34" s="6"/>
      <c r="L34" s="6"/>
      <c r="M34" s="6"/>
    </row>
    <row r="35" spans="1:15" ht="36" x14ac:dyDescent="0.25">
      <c r="B35" s="150" t="s">
        <v>20</v>
      </c>
      <c r="C35" s="277" t="s">
        <v>103</v>
      </c>
      <c r="D35" s="277"/>
      <c r="E35" s="277"/>
      <c r="F35" s="277"/>
      <c r="G35" s="277"/>
      <c r="J35" s="6"/>
      <c r="K35" s="6"/>
      <c r="L35" s="6"/>
      <c r="M35" s="6"/>
    </row>
    <row r="36" spans="1:15" x14ac:dyDescent="0.25">
      <c r="I36" s="262"/>
      <c r="J36" s="264"/>
      <c r="K36" s="265"/>
      <c r="L36" s="112"/>
      <c r="M36" s="113"/>
      <c r="N36" s="114"/>
      <c r="O36" s="115"/>
    </row>
    <row r="37" spans="1:15" ht="39.75" customHeight="1" x14ac:dyDescent="0.25">
      <c r="B37" s="45" t="s">
        <v>81</v>
      </c>
      <c r="C37" s="225" t="s">
        <v>21</v>
      </c>
      <c r="D37" s="225"/>
      <c r="E37" s="225"/>
      <c r="F37" s="225"/>
      <c r="G37" s="225"/>
      <c r="I37" s="262"/>
      <c r="J37" s="264"/>
      <c r="K37" s="263"/>
      <c r="L37" s="112"/>
      <c r="M37" s="116"/>
      <c r="N37" s="114"/>
      <c r="O37" s="115"/>
    </row>
    <row r="38" spans="1:15" x14ac:dyDescent="0.25">
      <c r="C38" s="54" t="s">
        <v>44</v>
      </c>
      <c r="I38" s="262"/>
      <c r="J38" s="264"/>
      <c r="K38" s="263"/>
      <c r="L38" s="112"/>
      <c r="M38" s="116"/>
      <c r="N38" s="114"/>
      <c r="O38" s="115"/>
    </row>
    <row r="39" spans="1:15" x14ac:dyDescent="0.25">
      <c r="I39" s="262"/>
      <c r="J39" s="264"/>
      <c r="K39" s="263"/>
      <c r="L39" s="112"/>
      <c r="M39" s="113"/>
      <c r="N39" s="114"/>
      <c r="O39" s="115"/>
    </row>
    <row r="40" spans="1:15" x14ac:dyDescent="0.25">
      <c r="I40" s="262"/>
      <c r="J40" s="264"/>
      <c r="K40" s="263"/>
      <c r="L40" s="112"/>
      <c r="M40" s="113"/>
      <c r="N40" s="114"/>
      <c r="O40" s="115"/>
    </row>
    <row r="41" spans="1:15" x14ac:dyDescent="0.25">
      <c r="I41" s="262"/>
      <c r="J41" s="264"/>
      <c r="K41" s="263"/>
      <c r="L41" s="112"/>
      <c r="M41" s="113"/>
      <c r="N41" s="114"/>
      <c r="O41" s="115"/>
    </row>
    <row r="42" spans="1:15" x14ac:dyDescent="0.25">
      <c r="I42" s="263"/>
      <c r="J42" s="263"/>
      <c r="K42" s="263"/>
      <c r="L42" s="112"/>
      <c r="M42" s="117"/>
      <c r="N42" s="114"/>
      <c r="O42" s="115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  <mergeCell ref="A1:D1"/>
    <mergeCell ref="A2:C2"/>
    <mergeCell ref="D2:H2"/>
    <mergeCell ref="B4:E4"/>
    <mergeCell ref="B6:C6"/>
    <mergeCell ref="D6:G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I36:I42"/>
    <mergeCell ref="J36:J42"/>
    <mergeCell ref="K36:K42"/>
    <mergeCell ref="A19:A26"/>
    <mergeCell ref="B19:B26"/>
    <mergeCell ref="C19:C26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41.45" customHeight="1" x14ac:dyDescent="0.25">
      <c r="A2" s="214" t="s">
        <v>62</v>
      </c>
      <c r="B2" s="214"/>
      <c r="C2" s="214"/>
      <c r="D2" s="230" t="s">
        <v>35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6" t="s">
        <v>115</v>
      </c>
      <c r="C4" s="217"/>
      <c r="D4" s="217"/>
      <c r="E4" s="217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4" t="s">
        <v>32</v>
      </c>
      <c r="E6" s="224"/>
      <c r="F6" s="224"/>
      <c r="G6" s="224"/>
      <c r="H6" s="1"/>
      <c r="J6" s="6"/>
      <c r="K6" s="6"/>
      <c r="L6" s="6"/>
    </row>
    <row r="7" spans="1:12" ht="12.75" customHeight="1" x14ac:dyDescent="0.25">
      <c r="B7" s="192" t="s">
        <v>116</v>
      </c>
      <c r="C7" s="192"/>
      <c r="D7" s="224" t="s">
        <v>33</v>
      </c>
      <c r="E7" s="224"/>
      <c r="F7" s="224"/>
      <c r="G7" s="224"/>
      <c r="H7" s="1"/>
      <c r="J7" s="6"/>
      <c r="K7" s="6"/>
      <c r="L7" s="6"/>
    </row>
    <row r="8" spans="1:12" ht="12.75" customHeight="1" x14ac:dyDescent="0.25">
      <c r="B8" s="229"/>
      <c r="C8" s="229"/>
      <c r="D8" s="224" t="s">
        <v>34</v>
      </c>
      <c r="E8" s="224"/>
      <c r="F8" s="224"/>
      <c r="G8" s="224"/>
      <c r="H8" s="1"/>
      <c r="J8" s="6"/>
      <c r="K8" s="6"/>
      <c r="L8" s="6"/>
    </row>
    <row r="9" spans="1:12" ht="20.25" customHeight="1" x14ac:dyDescent="0.25">
      <c r="C9" s="233"/>
      <c r="D9" s="233"/>
      <c r="E9" s="233"/>
      <c r="F9" s="233"/>
      <c r="G9" s="233"/>
      <c r="J9" s="6"/>
      <c r="K9" s="6"/>
      <c r="L9" s="6"/>
    </row>
    <row r="10" spans="1:12" x14ac:dyDescent="0.25">
      <c r="A10" s="195" t="s">
        <v>0</v>
      </c>
      <c r="B10" s="17"/>
      <c r="C10" s="195" t="s">
        <v>2</v>
      </c>
      <c r="D10" s="195" t="s">
        <v>3</v>
      </c>
      <c r="E10" s="195" t="s">
        <v>4</v>
      </c>
      <c r="F10" s="234"/>
      <c r="G10" s="234"/>
      <c r="J10" s="6"/>
      <c r="K10" s="6"/>
      <c r="L10" s="6"/>
    </row>
    <row r="11" spans="1:12" ht="15" customHeight="1" x14ac:dyDescent="0.25">
      <c r="A11" s="195"/>
      <c r="B11" s="17" t="s">
        <v>1</v>
      </c>
      <c r="C11" s="195"/>
      <c r="D11" s="195"/>
      <c r="E11" s="199" t="s">
        <v>112</v>
      </c>
      <c r="F11" s="200"/>
      <c r="G11" s="200"/>
      <c r="J11" s="6"/>
      <c r="K11" s="6"/>
      <c r="L11" s="6"/>
    </row>
    <row r="12" spans="1:12" ht="14.25" customHeight="1" x14ac:dyDescent="0.25">
      <c r="A12" s="195"/>
      <c r="B12" s="18"/>
      <c r="C12" s="195"/>
      <c r="D12" s="195"/>
      <c r="E12" s="199" t="s">
        <v>113</v>
      </c>
      <c r="F12" s="200"/>
      <c r="G12" s="20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31</v>
      </c>
      <c r="G17" s="29">
        <f>D17*E17*F17</f>
        <v>274.16399999999999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24">
        <v>0.55000000000000004</v>
      </c>
      <c r="E18" s="33">
        <v>1.82</v>
      </c>
      <c r="F18" s="28">
        <v>31</v>
      </c>
      <c r="G18" s="29">
        <f>SUM(D18*E18*F18)</f>
        <v>31.031000000000002</v>
      </c>
      <c r="K18" s="2">
        <v>17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36.225806451612904</v>
      </c>
      <c r="E19" s="33">
        <v>0.15</v>
      </c>
      <c r="F19" s="28">
        <v>31</v>
      </c>
      <c r="G19" s="29">
        <v>168.47</v>
      </c>
      <c r="L19" s="2">
        <v>1123</v>
      </c>
    </row>
    <row r="20" spans="1:12" ht="29.25" customHeight="1" x14ac:dyDescent="0.25">
      <c r="A20" s="174">
        <v>7</v>
      </c>
      <c r="B20" s="35" t="s">
        <v>15</v>
      </c>
      <c r="C20" s="31" t="s">
        <v>48</v>
      </c>
      <c r="D20" s="17" t="s">
        <v>12</v>
      </c>
      <c r="E20" s="20" t="s">
        <v>12</v>
      </c>
      <c r="F20" s="20" t="s">
        <v>12</v>
      </c>
      <c r="G20" s="32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51" x14ac:dyDescent="0.25">
      <c r="A22" s="193">
        <v>9</v>
      </c>
      <c r="B22" s="196" t="s">
        <v>130</v>
      </c>
      <c r="C22" s="202" t="s">
        <v>70</v>
      </c>
      <c r="D22" s="83" t="s">
        <v>74</v>
      </c>
      <c r="E22" s="97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2" ht="25.5" x14ac:dyDescent="0.25">
      <c r="A23" s="194"/>
      <c r="B23" s="197"/>
      <c r="C23" s="203"/>
      <c r="D23" s="83" t="s">
        <v>76</v>
      </c>
      <c r="E23" s="102">
        <v>1</v>
      </c>
      <c r="F23" s="68">
        <v>28.96</v>
      </c>
      <c r="G23" s="64">
        <f t="shared" ref="G23:G30" si="0">SUM(E23*F23)</f>
        <v>28.96</v>
      </c>
      <c r="H23" s="54"/>
      <c r="K23" s="43"/>
      <c r="L23" s="43"/>
    </row>
    <row r="24" spans="1:12" ht="25.5" x14ac:dyDescent="0.25">
      <c r="A24" s="194"/>
      <c r="B24" s="197"/>
      <c r="C24" s="203"/>
      <c r="D24" s="83" t="s">
        <v>72</v>
      </c>
      <c r="E24" s="97">
        <v>2</v>
      </c>
      <c r="F24" s="68">
        <v>8.69</v>
      </c>
      <c r="G24" s="64">
        <v>17.38</v>
      </c>
      <c r="H24" s="54"/>
      <c r="K24" s="43"/>
      <c r="L24" s="43"/>
    </row>
    <row r="25" spans="1:12" ht="25.5" x14ac:dyDescent="0.25">
      <c r="A25" s="194"/>
      <c r="B25" s="197"/>
      <c r="C25" s="203"/>
      <c r="D25" s="83" t="s">
        <v>77</v>
      </c>
      <c r="E25" s="99">
        <v>1</v>
      </c>
      <c r="F25" s="68">
        <v>5.79</v>
      </c>
      <c r="G25" s="64">
        <f t="shared" si="0"/>
        <v>5.79</v>
      </c>
      <c r="H25" s="54"/>
      <c r="K25" s="43"/>
      <c r="L25" s="43"/>
    </row>
    <row r="26" spans="1:12" ht="25.5" x14ac:dyDescent="0.25">
      <c r="A26" s="194"/>
      <c r="B26" s="197"/>
      <c r="C26" s="203"/>
      <c r="D26" s="83" t="s">
        <v>80</v>
      </c>
      <c r="E26" s="99">
        <v>1</v>
      </c>
      <c r="F26" s="68">
        <v>23.17</v>
      </c>
      <c r="G26" s="64">
        <f t="shared" si="0"/>
        <v>23.17</v>
      </c>
      <c r="H26" s="54"/>
      <c r="K26" s="43"/>
      <c r="L26" s="43"/>
    </row>
    <row r="27" spans="1:12" hidden="1" x14ac:dyDescent="0.25">
      <c r="A27" s="194"/>
      <c r="B27" s="197"/>
      <c r="C27" s="203"/>
      <c r="D27" s="83"/>
      <c r="E27" s="99"/>
      <c r="F27" s="68"/>
      <c r="G27" s="64">
        <f t="shared" si="0"/>
        <v>0</v>
      </c>
      <c r="H27" s="54"/>
      <c r="K27" s="43"/>
      <c r="L27" s="43"/>
    </row>
    <row r="28" spans="1:12" hidden="1" x14ac:dyDescent="0.25">
      <c r="A28" s="194"/>
      <c r="B28" s="197"/>
      <c r="C28" s="203"/>
      <c r="D28" s="83"/>
      <c r="E28" s="99"/>
      <c r="F28" s="68"/>
      <c r="G28" s="64">
        <f t="shared" si="0"/>
        <v>0</v>
      </c>
      <c r="H28" s="54"/>
      <c r="K28" s="43"/>
      <c r="L28" s="43"/>
    </row>
    <row r="29" spans="1:12" hidden="1" x14ac:dyDescent="0.25">
      <c r="A29" s="232"/>
      <c r="B29" s="232"/>
      <c r="C29" s="232"/>
      <c r="D29" s="83"/>
      <c r="E29" s="97"/>
      <c r="F29" s="68"/>
      <c r="G29" s="64">
        <f t="shared" si="0"/>
        <v>0</v>
      </c>
      <c r="H29" s="54"/>
      <c r="K29" s="43"/>
      <c r="L29" s="43"/>
    </row>
    <row r="30" spans="1:12" ht="25.5" hidden="1" x14ac:dyDescent="0.25">
      <c r="A30" s="103"/>
      <c r="B30" s="106" t="s">
        <v>87</v>
      </c>
      <c r="C30" s="105" t="s">
        <v>70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x14ac:dyDescent="0.25">
      <c r="A31" s="103"/>
      <c r="B31" s="185"/>
      <c r="C31" s="184"/>
      <c r="D31" s="100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996.22</v>
      </c>
    </row>
    <row r="33" spans="1:13" ht="66.75" customHeight="1" x14ac:dyDescent="0.25">
      <c r="A33" s="191">
        <v>10</v>
      </c>
      <c r="B33" s="222" t="s">
        <v>59</v>
      </c>
      <c r="C33" s="40" t="s">
        <v>60</v>
      </c>
      <c r="D33" s="223"/>
      <c r="E33" s="220"/>
      <c r="F33" s="220"/>
      <c r="G33" s="228">
        <v>268.5</v>
      </c>
    </row>
    <row r="34" spans="1:13" ht="20.25" customHeight="1" x14ac:dyDescent="0.25">
      <c r="A34" s="191"/>
      <c r="B34" s="222"/>
      <c r="C34" s="96" t="s">
        <v>117</v>
      </c>
      <c r="D34" s="223"/>
      <c r="E34" s="220"/>
      <c r="F34" s="220"/>
      <c r="G34" s="228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727.72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152.82119999999998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880.5412</v>
      </c>
      <c r="H37" s="79"/>
    </row>
    <row r="38" spans="1:13" ht="0.75" customHeight="1" x14ac:dyDescent="0.25">
      <c r="A38" s="191">
        <v>6</v>
      </c>
      <c r="B38" s="221" t="s">
        <v>55</v>
      </c>
      <c r="C38" s="90"/>
      <c r="D38" s="223"/>
      <c r="E38" s="220"/>
      <c r="F38" s="220"/>
      <c r="G38" s="226">
        <v>1300</v>
      </c>
    </row>
    <row r="39" spans="1:13" ht="27.75" hidden="1" customHeight="1" x14ac:dyDescent="0.25">
      <c r="A39" s="191"/>
      <c r="B39" s="222"/>
      <c r="C39" s="89"/>
      <c r="D39" s="223"/>
      <c r="E39" s="220"/>
      <c r="F39" s="220"/>
      <c r="G39" s="227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206" t="s">
        <v>103</v>
      </c>
      <c r="D45" s="206"/>
      <c r="E45" s="206"/>
      <c r="F45" s="206"/>
      <c r="G45" s="206"/>
      <c r="J45" s="6"/>
      <c r="K45" s="6"/>
      <c r="L45" s="6"/>
      <c r="M45" s="6"/>
    </row>
    <row r="46" spans="1:13" x14ac:dyDescent="0.25">
      <c r="B46" s="45" t="s">
        <v>81</v>
      </c>
      <c r="C46" s="225" t="s">
        <v>21</v>
      </c>
      <c r="D46" s="225"/>
      <c r="E46" s="225"/>
      <c r="F46" s="225"/>
      <c r="G46" s="225"/>
      <c r="J46" s="6"/>
      <c r="K46" s="6"/>
      <c r="L46" s="6"/>
      <c r="M46" s="6"/>
    </row>
    <row r="47" spans="1:13" x14ac:dyDescent="0.25">
      <c r="C47" s="54" t="s">
        <v>44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  <mergeCell ref="B7:C7"/>
    <mergeCell ref="D7:G7"/>
    <mergeCell ref="A1:D1"/>
    <mergeCell ref="A2:C2"/>
    <mergeCell ref="D2:H2"/>
    <mergeCell ref="B4:E4"/>
    <mergeCell ref="B6:C6"/>
    <mergeCell ref="D6:G6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A33:A34"/>
    <mergeCell ref="E33:E34"/>
    <mergeCell ref="A38:A39"/>
    <mergeCell ref="B38:B39"/>
    <mergeCell ref="D38:D39"/>
    <mergeCell ref="E38:E39"/>
    <mergeCell ref="D33:D34"/>
  </mergeCells>
  <phoneticPr fontId="14" type="noConversion"/>
  <pageMargins left="0.19" right="0.24" top="0.3" bottom="0.23" header="0.3" footer="0.3"/>
  <pageSetup paperSize="9" scale="7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8"/>
  <sheetViews>
    <sheetView topLeftCell="A13" workbookViewId="0">
      <selection activeCell="I21" sqref="I2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54" customHeight="1" x14ac:dyDescent="0.25">
      <c r="A2" s="214" t="s">
        <v>63</v>
      </c>
      <c r="B2" s="214"/>
      <c r="C2" s="214"/>
      <c r="D2" s="230" t="s">
        <v>36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6" t="s">
        <v>118</v>
      </c>
      <c r="C4" s="217"/>
      <c r="D4" s="217"/>
      <c r="E4" s="217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4" t="s">
        <v>32</v>
      </c>
      <c r="E6" s="224"/>
      <c r="F6" s="224"/>
      <c r="G6" s="224"/>
      <c r="H6" s="1"/>
      <c r="J6" s="6"/>
      <c r="K6" s="6"/>
      <c r="L6" s="6"/>
    </row>
    <row r="7" spans="1:12" ht="12.75" customHeight="1" x14ac:dyDescent="0.25">
      <c r="B7" s="192" t="s">
        <v>119</v>
      </c>
      <c r="C7" s="192"/>
      <c r="D7" s="224" t="s">
        <v>33</v>
      </c>
      <c r="E7" s="224"/>
      <c r="F7" s="224"/>
      <c r="G7" s="224"/>
      <c r="H7" s="1"/>
      <c r="J7" s="6"/>
      <c r="K7" s="6"/>
      <c r="L7" s="6"/>
    </row>
    <row r="8" spans="1:12" ht="12.75" customHeight="1" x14ac:dyDescent="0.25">
      <c r="B8" s="229"/>
      <c r="C8" s="229"/>
      <c r="D8" s="224" t="s">
        <v>34</v>
      </c>
      <c r="E8" s="224"/>
      <c r="F8" s="224"/>
      <c r="G8" s="224"/>
      <c r="H8" s="1"/>
      <c r="J8" s="6"/>
      <c r="K8" s="6"/>
      <c r="L8" s="6"/>
    </row>
    <row r="9" spans="1:12" ht="20.25" customHeight="1" x14ac:dyDescent="0.25">
      <c r="C9" s="233"/>
      <c r="D9" s="233"/>
      <c r="E9" s="233"/>
      <c r="F9" s="233"/>
      <c r="G9" s="233"/>
      <c r="J9" s="6"/>
      <c r="K9" s="6"/>
      <c r="L9" s="6"/>
    </row>
    <row r="10" spans="1:12" x14ac:dyDescent="0.25">
      <c r="A10" s="195" t="s">
        <v>0</v>
      </c>
      <c r="B10" s="17"/>
      <c r="C10" s="195" t="s">
        <v>2</v>
      </c>
      <c r="D10" s="195" t="s">
        <v>3</v>
      </c>
      <c r="E10" s="195" t="s">
        <v>4</v>
      </c>
      <c r="F10" s="234"/>
      <c r="G10" s="234"/>
      <c r="J10" s="6"/>
      <c r="K10" s="6"/>
      <c r="L10" s="6"/>
    </row>
    <row r="11" spans="1:12" ht="15" customHeight="1" x14ac:dyDescent="0.25">
      <c r="A11" s="195"/>
      <c r="B11" s="17" t="s">
        <v>1</v>
      </c>
      <c r="C11" s="195"/>
      <c r="D11" s="195"/>
      <c r="E11" s="199" t="s">
        <v>112</v>
      </c>
      <c r="F11" s="200"/>
      <c r="G11" s="200"/>
      <c r="J11" s="6"/>
      <c r="K11" s="6"/>
      <c r="L11" s="6"/>
    </row>
    <row r="12" spans="1:12" ht="14.25" customHeight="1" x14ac:dyDescent="0.25">
      <c r="A12" s="195"/>
      <c r="B12" s="18"/>
      <c r="C12" s="195"/>
      <c r="D12" s="195"/>
      <c r="E12" s="199" t="s">
        <v>113</v>
      </c>
      <c r="F12" s="200"/>
      <c r="G12" s="20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31</v>
      </c>
      <c r="G17" s="29">
        <v>1074.8499999999999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3.5483870967741935</v>
      </c>
      <c r="E18" s="33">
        <v>1.82</v>
      </c>
      <c r="F18" s="28">
        <v>31</v>
      </c>
      <c r="G18" s="29">
        <v>200.29</v>
      </c>
      <c r="K18" s="2">
        <v>110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80.129032258064512</v>
      </c>
      <c r="E19" s="33">
        <v>0.15</v>
      </c>
      <c r="F19" s="28">
        <v>31</v>
      </c>
      <c r="G19" s="29">
        <v>372.6</v>
      </c>
      <c r="L19" s="2">
        <v>2484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3.57</v>
      </c>
      <c r="L20" s="2">
        <v>5</v>
      </c>
    </row>
    <row r="21" spans="1:12" ht="25.5" x14ac:dyDescent="0.25">
      <c r="A21" s="193">
        <v>8</v>
      </c>
      <c r="B21" s="196" t="s">
        <v>130</v>
      </c>
      <c r="C21" s="202" t="s">
        <v>70</v>
      </c>
      <c r="D21" s="83" t="s">
        <v>72</v>
      </c>
      <c r="E21" s="152">
        <v>1</v>
      </c>
      <c r="F21" s="118">
        <v>8.69</v>
      </c>
      <c r="G21" s="119">
        <v>8.69</v>
      </c>
      <c r="H21" s="54"/>
      <c r="K21" s="43"/>
      <c r="L21" s="43"/>
    </row>
    <row r="22" spans="1:12" ht="51" x14ac:dyDescent="0.25">
      <c r="A22" s="194"/>
      <c r="B22" s="197"/>
      <c r="C22" s="203"/>
      <c r="D22" s="83" t="s">
        <v>74</v>
      </c>
      <c r="E22" s="152">
        <v>1</v>
      </c>
      <c r="F22" s="118">
        <v>11.58</v>
      </c>
      <c r="G22" s="119">
        <v>11.58</v>
      </c>
      <c r="H22" s="54"/>
      <c r="K22" s="43"/>
      <c r="L22" s="43"/>
    </row>
    <row r="23" spans="1:12" ht="38.25" x14ac:dyDescent="0.25">
      <c r="A23" s="194"/>
      <c r="B23" s="197"/>
      <c r="C23" s="203"/>
      <c r="D23" s="83" t="s">
        <v>106</v>
      </c>
      <c r="E23" s="152">
        <v>5</v>
      </c>
      <c r="F23" s="118">
        <v>2.0299999999999998</v>
      </c>
      <c r="G23" s="119">
        <v>10.15</v>
      </c>
      <c r="H23" s="54"/>
      <c r="K23" s="43"/>
      <c r="L23" s="43"/>
    </row>
    <row r="24" spans="1:12" ht="25.5" x14ac:dyDescent="0.25">
      <c r="A24" s="194"/>
      <c r="B24" s="197"/>
      <c r="C24" s="203"/>
      <c r="D24" s="83" t="s">
        <v>76</v>
      </c>
      <c r="E24" s="152">
        <v>1</v>
      </c>
      <c r="F24" s="118">
        <v>28.96</v>
      </c>
      <c r="G24" s="119">
        <v>28.96</v>
      </c>
      <c r="H24" s="54"/>
      <c r="K24" s="43"/>
      <c r="L24" s="43"/>
    </row>
    <row r="25" spans="1:12" ht="51" x14ac:dyDescent="0.25">
      <c r="A25" s="194"/>
      <c r="B25" s="197"/>
      <c r="C25" s="203"/>
      <c r="D25" s="83" t="s">
        <v>71</v>
      </c>
      <c r="E25" s="151">
        <v>1</v>
      </c>
      <c r="F25" s="118">
        <v>34.75</v>
      </c>
      <c r="G25" s="119">
        <v>34.75</v>
      </c>
      <c r="H25" s="54"/>
      <c r="K25" s="43"/>
      <c r="L25" s="43"/>
    </row>
    <row r="26" spans="1:12" ht="51" hidden="1" x14ac:dyDescent="0.25">
      <c r="A26" s="194"/>
      <c r="B26" s="197"/>
      <c r="C26" s="203"/>
      <c r="D26" s="83" t="s">
        <v>71</v>
      </c>
      <c r="E26" s="121">
        <v>1</v>
      </c>
      <c r="F26" s="118">
        <v>34.75</v>
      </c>
      <c r="G26" s="119">
        <v>34.75</v>
      </c>
      <c r="H26" s="54"/>
      <c r="K26" s="43"/>
      <c r="L26" s="43"/>
    </row>
    <row r="27" spans="1:12" ht="25.5" hidden="1" x14ac:dyDescent="0.25">
      <c r="A27" s="194"/>
      <c r="B27" s="197"/>
      <c r="C27" s="203"/>
      <c r="D27" s="83" t="s">
        <v>75</v>
      </c>
      <c r="E27" s="121">
        <v>1</v>
      </c>
      <c r="F27" s="118">
        <v>10.14</v>
      </c>
      <c r="G27" s="64">
        <v>10.14</v>
      </c>
      <c r="H27" s="54"/>
      <c r="K27" s="43"/>
      <c r="L27" s="43"/>
    </row>
    <row r="28" spans="1:12" ht="38.25" hidden="1" x14ac:dyDescent="0.25">
      <c r="A28" s="194"/>
      <c r="B28" s="197"/>
      <c r="C28" s="203"/>
      <c r="D28" s="83" t="s">
        <v>89</v>
      </c>
      <c r="E28" s="122">
        <v>1</v>
      </c>
      <c r="F28" s="118">
        <v>9.85</v>
      </c>
      <c r="G28" s="119">
        <v>9.85</v>
      </c>
      <c r="H28" s="54"/>
      <c r="K28" s="43"/>
      <c r="L28" s="43"/>
    </row>
    <row r="29" spans="1:12" ht="25.5" hidden="1" x14ac:dyDescent="0.25">
      <c r="A29" s="194"/>
      <c r="B29" s="197"/>
      <c r="C29" s="203"/>
      <c r="D29" s="83" t="s">
        <v>77</v>
      </c>
      <c r="E29" s="99">
        <v>1</v>
      </c>
      <c r="F29" s="68">
        <v>5.79</v>
      </c>
      <c r="G29" s="64">
        <f t="shared" ref="G29:G31" si="0">SUM(E29*F29)</f>
        <v>5.79</v>
      </c>
      <c r="H29" s="54"/>
      <c r="K29" s="43"/>
      <c r="L29" s="43"/>
    </row>
    <row r="30" spans="1:12" hidden="1" x14ac:dyDescent="0.25">
      <c r="A30" s="194"/>
      <c r="B30" s="197"/>
      <c r="C30" s="203"/>
      <c r="D30" s="83"/>
      <c r="E30" s="99">
        <v>1</v>
      </c>
      <c r="F30" s="68">
        <v>28.96</v>
      </c>
      <c r="G30" s="64">
        <f t="shared" si="0"/>
        <v>28.96</v>
      </c>
      <c r="H30" s="54"/>
      <c r="K30" s="43"/>
      <c r="L30" s="43"/>
    </row>
    <row r="31" spans="1:12" hidden="1" x14ac:dyDescent="0.25">
      <c r="A31" s="232"/>
      <c r="B31" s="232"/>
      <c r="C31" s="232"/>
      <c r="D31" s="83"/>
      <c r="E31" s="97">
        <v>4</v>
      </c>
      <c r="F31" s="68">
        <v>5.21</v>
      </c>
      <c r="G31" s="64">
        <f t="shared" si="0"/>
        <v>20.84</v>
      </c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2530.06</v>
      </c>
    </row>
    <row r="33" spans="1:13" ht="66.75" customHeight="1" x14ac:dyDescent="0.25">
      <c r="A33" s="25">
        <v>9</v>
      </c>
      <c r="B33" s="235" t="s">
        <v>59</v>
      </c>
      <c r="C33" s="40" t="s">
        <v>60</v>
      </c>
      <c r="D33" s="37"/>
      <c r="E33" s="38"/>
      <c r="F33" s="38"/>
      <c r="G33" s="101">
        <v>1046.49</v>
      </c>
    </row>
    <row r="34" spans="1:13" ht="20.25" customHeight="1" x14ac:dyDescent="0.25">
      <c r="A34" s="25"/>
      <c r="B34" s="236"/>
      <c r="C34" s="40" t="s">
        <v>120</v>
      </c>
      <c r="D34" s="37"/>
      <c r="E34" s="38"/>
      <c r="F34" s="38"/>
      <c r="G34" s="44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1483.57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311.54970000000003</v>
      </c>
    </row>
    <row r="37" spans="1:13" ht="14.25" customHeight="1" x14ac:dyDescent="0.25">
      <c r="A37" s="26"/>
      <c r="B37" s="35" t="s">
        <v>29</v>
      </c>
      <c r="C37" s="31"/>
      <c r="D37" s="17"/>
      <c r="E37" s="28"/>
      <c r="F37" s="28"/>
      <c r="G37" s="39">
        <f>G35*1.21</f>
        <v>1795.1197</v>
      </c>
    </row>
    <row r="40" spans="1:13" ht="84.75" customHeight="1" x14ac:dyDescent="0.25">
      <c r="B40" s="12" t="s">
        <v>20</v>
      </c>
      <c r="C40" s="206" t="s">
        <v>104</v>
      </c>
      <c r="D40" s="206"/>
      <c r="E40" s="206"/>
      <c r="F40" s="206"/>
      <c r="G40" s="206"/>
      <c r="J40" s="6"/>
      <c r="K40" s="6"/>
      <c r="L40" s="6"/>
      <c r="M40" s="6"/>
    </row>
    <row r="41" spans="1:13" x14ac:dyDescent="0.25">
      <c r="B41" s="45" t="s">
        <v>81</v>
      </c>
      <c r="C41" s="225" t="s">
        <v>21</v>
      </c>
      <c r="D41" s="225"/>
      <c r="E41" s="225"/>
      <c r="F41" s="225"/>
      <c r="G41" s="225"/>
      <c r="J41" s="6"/>
      <c r="K41" s="6"/>
      <c r="L41" s="6"/>
      <c r="M41" s="6"/>
    </row>
    <row r="42" spans="1:13" x14ac:dyDescent="0.25">
      <c r="C42" s="54" t="s">
        <v>44</v>
      </c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</sheetData>
  <mergeCells count="23">
    <mergeCell ref="B33:B34"/>
    <mergeCell ref="A10:A12"/>
    <mergeCell ref="C10:C12"/>
    <mergeCell ref="A21:A31"/>
    <mergeCell ref="B21:B31"/>
    <mergeCell ref="C21:C31"/>
    <mergeCell ref="C9:G9"/>
    <mergeCell ref="C41:G41"/>
    <mergeCell ref="C40:G40"/>
    <mergeCell ref="E10:G10"/>
    <mergeCell ref="D10:D12"/>
    <mergeCell ref="E11:G11"/>
    <mergeCell ref="E12:G12"/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</mergeCells>
  <phoneticPr fontId="14" type="noConversion"/>
  <pageMargins left="0.22" right="0.18" top="0.26" bottom="0.17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54.6" customHeight="1" x14ac:dyDescent="0.25">
      <c r="A2" s="214" t="s">
        <v>64</v>
      </c>
      <c r="B2" s="214"/>
      <c r="C2" s="214"/>
      <c r="D2" s="230" t="s">
        <v>37</v>
      </c>
      <c r="E2" s="230"/>
      <c r="F2" s="230"/>
      <c r="G2" s="230"/>
      <c r="H2" s="230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7" t="s">
        <v>121</v>
      </c>
      <c r="C4" s="238"/>
      <c r="D4" s="238"/>
      <c r="E4" s="238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4" t="s">
        <v>32</v>
      </c>
      <c r="E6" s="224"/>
      <c r="F6" s="224"/>
      <c r="G6" s="224"/>
      <c r="H6" s="1"/>
      <c r="J6" s="6"/>
      <c r="K6" s="6"/>
      <c r="L6" s="6"/>
    </row>
    <row r="7" spans="1:12" ht="12.75" customHeight="1" x14ac:dyDescent="0.25">
      <c r="B7" s="192" t="s">
        <v>111</v>
      </c>
      <c r="C7" s="192"/>
      <c r="D7" s="224" t="s">
        <v>33</v>
      </c>
      <c r="E7" s="224"/>
      <c r="F7" s="224"/>
      <c r="G7" s="224"/>
      <c r="H7" s="1"/>
      <c r="J7" s="6"/>
      <c r="K7" s="6"/>
      <c r="L7" s="6"/>
    </row>
    <row r="8" spans="1:12" ht="12.75" customHeight="1" x14ac:dyDescent="0.25">
      <c r="B8" s="229"/>
      <c r="C8" s="229"/>
      <c r="D8" s="224" t="s">
        <v>34</v>
      </c>
      <c r="E8" s="224"/>
      <c r="F8" s="224"/>
      <c r="G8" s="224"/>
      <c r="H8" s="1"/>
      <c r="J8" s="6"/>
      <c r="K8" s="6"/>
      <c r="L8" s="6"/>
    </row>
    <row r="9" spans="1:12" ht="20.25" customHeight="1" x14ac:dyDescent="0.25">
      <c r="C9" s="233"/>
      <c r="D9" s="233"/>
      <c r="E9" s="233"/>
      <c r="F9" s="233"/>
      <c r="G9" s="233"/>
      <c r="J9" s="6"/>
      <c r="K9" s="6"/>
      <c r="L9" s="6"/>
    </row>
    <row r="10" spans="1:12" x14ac:dyDescent="0.25">
      <c r="A10" s="195" t="s">
        <v>0</v>
      </c>
      <c r="B10" s="17"/>
      <c r="C10" s="195" t="s">
        <v>2</v>
      </c>
      <c r="D10" s="195" t="s">
        <v>3</v>
      </c>
      <c r="E10" s="195" t="s">
        <v>4</v>
      </c>
      <c r="F10" s="234"/>
      <c r="G10" s="234"/>
      <c r="J10" s="6"/>
      <c r="K10" s="6"/>
      <c r="L10" s="6"/>
    </row>
    <row r="11" spans="1:12" ht="15" customHeight="1" x14ac:dyDescent="0.25">
      <c r="A11" s="195"/>
      <c r="B11" s="17" t="s">
        <v>1</v>
      </c>
      <c r="C11" s="195"/>
      <c r="D11" s="195"/>
      <c r="E11" s="199" t="s">
        <v>112</v>
      </c>
      <c r="F11" s="200"/>
      <c r="G11" s="200"/>
      <c r="J11" s="6"/>
      <c r="K11" s="6"/>
      <c r="L11" s="6"/>
    </row>
    <row r="12" spans="1:12" ht="14.25" customHeight="1" x14ac:dyDescent="0.25">
      <c r="A12" s="195"/>
      <c r="B12" s="18"/>
      <c r="C12" s="195"/>
      <c r="D12" s="195"/>
      <c r="E12" s="199" t="s">
        <v>113</v>
      </c>
      <c r="F12" s="200"/>
      <c r="G12" s="20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 x14ac:dyDescent="0.25">
      <c r="A16" s="25">
        <v>3</v>
      </c>
      <c r="B16" s="35" t="s">
        <v>41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 x14ac:dyDescent="0.25">
      <c r="A17" s="25">
        <v>4</v>
      </c>
      <c r="B17" s="35" t="s">
        <v>10</v>
      </c>
      <c r="C17" s="31" t="s">
        <v>47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54</v>
      </c>
      <c r="C18" s="31" t="s">
        <v>131</v>
      </c>
      <c r="D18" s="80">
        <v>112.58</v>
      </c>
      <c r="E18" s="78">
        <v>0.15</v>
      </c>
      <c r="F18" s="28">
        <v>31</v>
      </c>
      <c r="G18" s="78">
        <v>523.5</v>
      </c>
      <c r="L18" s="84">
        <v>3490</v>
      </c>
    </row>
    <row r="19" spans="1:12" ht="29.25" hidden="1" customHeight="1" x14ac:dyDescent="0.25">
      <c r="A19" s="25">
        <v>4</v>
      </c>
      <c r="B19" s="35" t="s">
        <v>49</v>
      </c>
      <c r="C19" s="31" t="s">
        <v>50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51</v>
      </c>
      <c r="C20" s="31" t="s">
        <v>93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48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25.5" hidden="1" x14ac:dyDescent="0.25">
      <c r="A23" s="193">
        <v>8</v>
      </c>
      <c r="B23" s="196" t="s">
        <v>108</v>
      </c>
      <c r="C23" s="202" t="s">
        <v>70</v>
      </c>
      <c r="D23" s="83" t="s">
        <v>72</v>
      </c>
      <c r="E23" s="182">
        <v>2</v>
      </c>
      <c r="F23" s="118">
        <v>8.69</v>
      </c>
      <c r="G23" s="64">
        <v>17.38</v>
      </c>
      <c r="H23" s="54"/>
      <c r="K23" s="43"/>
      <c r="L23" s="43"/>
    </row>
    <row r="24" spans="1:12" ht="25.5" hidden="1" x14ac:dyDescent="0.25">
      <c r="A24" s="194"/>
      <c r="B24" s="197"/>
      <c r="C24" s="203"/>
      <c r="D24" s="83" t="s">
        <v>76</v>
      </c>
      <c r="E24" s="99">
        <v>1</v>
      </c>
      <c r="F24" s="68">
        <v>28.96</v>
      </c>
      <c r="G24" s="64">
        <f t="shared" ref="G24" si="0">SUM(E24*F24)</f>
        <v>28.96</v>
      </c>
      <c r="H24" s="54"/>
      <c r="K24" s="43"/>
      <c r="L24" s="43"/>
    </row>
    <row r="25" spans="1:12" ht="51" hidden="1" x14ac:dyDescent="0.25">
      <c r="A25" s="194"/>
      <c r="B25" s="197"/>
      <c r="C25" s="203"/>
      <c r="D25" s="83" t="s">
        <v>74</v>
      </c>
      <c r="E25" s="97">
        <v>1</v>
      </c>
      <c r="F25" s="68">
        <v>11.58</v>
      </c>
      <c r="G25" s="64">
        <v>11.58</v>
      </c>
      <c r="H25" s="54"/>
      <c r="K25" s="43"/>
      <c r="L25" s="43"/>
    </row>
    <row r="26" spans="1:12" ht="25.5" hidden="1" x14ac:dyDescent="0.25">
      <c r="A26" s="194"/>
      <c r="B26" s="197"/>
      <c r="C26" s="203"/>
      <c r="D26" s="83" t="s">
        <v>107</v>
      </c>
      <c r="E26" s="97">
        <v>1</v>
      </c>
      <c r="F26" s="68">
        <v>69.510000000000005</v>
      </c>
      <c r="G26" s="64">
        <v>69.510000000000005</v>
      </c>
      <c r="H26" s="54"/>
      <c r="K26" s="43"/>
      <c r="L26" s="43"/>
    </row>
    <row r="27" spans="1:12" ht="38.25" hidden="1" x14ac:dyDescent="0.25">
      <c r="A27" s="194"/>
      <c r="B27" s="197"/>
      <c r="C27" s="203"/>
      <c r="D27" s="83" t="s">
        <v>85</v>
      </c>
      <c r="E27" s="97">
        <v>2</v>
      </c>
      <c r="F27" s="68">
        <v>5.21</v>
      </c>
      <c r="G27" s="64">
        <v>10.42</v>
      </c>
      <c r="H27" s="54"/>
      <c r="K27" s="43"/>
      <c r="L27" s="43"/>
    </row>
    <row r="28" spans="1:12" hidden="1" x14ac:dyDescent="0.25">
      <c r="A28" s="194"/>
      <c r="B28" s="197"/>
      <c r="C28" s="203"/>
      <c r="D28" s="100"/>
      <c r="E28" s="99"/>
      <c r="F28" s="68"/>
      <c r="G28" s="64"/>
      <c r="H28" s="54"/>
      <c r="K28" s="43"/>
      <c r="L28" s="43"/>
    </row>
    <row r="29" spans="1:12" ht="20.25" customHeight="1" x14ac:dyDescent="0.25">
      <c r="A29" s="34"/>
      <c r="B29" s="35" t="s">
        <v>17</v>
      </c>
      <c r="C29" s="36"/>
      <c r="D29" s="37"/>
      <c r="E29" s="38"/>
      <c r="F29" s="38"/>
      <c r="G29" s="39">
        <v>2346.5</v>
      </c>
    </row>
    <row r="30" spans="1:12" ht="66.75" customHeight="1" x14ac:dyDescent="0.25">
      <c r="A30" s="243">
        <v>9</v>
      </c>
      <c r="B30" s="235" t="s">
        <v>59</v>
      </c>
      <c r="C30" s="40" t="s">
        <v>60</v>
      </c>
      <c r="D30" s="241"/>
      <c r="E30" s="239"/>
      <c r="F30" s="239"/>
      <c r="G30" s="95">
        <v>60.75</v>
      </c>
    </row>
    <row r="31" spans="1:12" ht="20.25" customHeight="1" x14ac:dyDescent="0.25">
      <c r="A31" s="244"/>
      <c r="B31" s="236"/>
      <c r="C31" s="40" t="s">
        <v>122</v>
      </c>
      <c r="D31" s="242"/>
      <c r="E31" s="240"/>
      <c r="F31" s="240"/>
      <c r="G31" s="44"/>
    </row>
    <row r="32" spans="1:12" x14ac:dyDescent="0.25">
      <c r="A32" s="26"/>
      <c r="B32" s="35" t="s">
        <v>27</v>
      </c>
      <c r="C32" s="31"/>
      <c r="D32" s="37"/>
      <c r="E32" s="38"/>
      <c r="F32" s="38"/>
      <c r="G32" s="39">
        <f>G29-G30</f>
        <v>2285.75</v>
      </c>
    </row>
    <row r="33" spans="1:13" x14ac:dyDescent="0.25">
      <c r="A33" s="26"/>
      <c r="B33" s="35" t="s">
        <v>28</v>
      </c>
      <c r="C33" s="31"/>
      <c r="D33" s="17"/>
      <c r="E33" s="28"/>
      <c r="F33" s="28"/>
      <c r="G33" s="39">
        <f>G34-G32</f>
        <v>480.00749999999971</v>
      </c>
    </row>
    <row r="34" spans="1:13" x14ac:dyDescent="0.25">
      <c r="A34" s="26"/>
      <c r="B34" s="35" t="s">
        <v>29</v>
      </c>
      <c r="C34" s="31"/>
      <c r="D34" s="17"/>
      <c r="E34" s="28"/>
      <c r="F34" s="28"/>
      <c r="G34" s="39">
        <f>G32*1.21</f>
        <v>2765.7574999999997</v>
      </c>
    </row>
    <row r="37" spans="1:13" x14ac:dyDescent="0.25"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ht="84.75" customHeight="1" x14ac:dyDescent="0.25">
      <c r="B39" s="12" t="s">
        <v>20</v>
      </c>
      <c r="C39" s="206" t="s">
        <v>103</v>
      </c>
      <c r="D39" s="206"/>
      <c r="E39" s="206"/>
      <c r="F39" s="206"/>
      <c r="G39" s="206"/>
      <c r="J39" s="6"/>
      <c r="K39" s="6"/>
      <c r="L39" s="6"/>
      <c r="M39" s="6"/>
    </row>
    <row r="40" spans="1:13" x14ac:dyDescent="0.25">
      <c r="B40" s="45" t="s">
        <v>81</v>
      </c>
      <c r="C40" s="225" t="s">
        <v>21</v>
      </c>
      <c r="D40" s="225"/>
      <c r="E40" s="225"/>
      <c r="F40" s="225"/>
      <c r="G40" s="225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7">
    <mergeCell ref="A30:A31"/>
    <mergeCell ref="B30:B31"/>
    <mergeCell ref="A23:A28"/>
    <mergeCell ref="C10:C12"/>
    <mergeCell ref="B23:B28"/>
    <mergeCell ref="C23:C28"/>
    <mergeCell ref="A10:A12"/>
    <mergeCell ref="C40:G40"/>
    <mergeCell ref="C39:G39"/>
    <mergeCell ref="E30:E31"/>
    <mergeCell ref="F30:F31"/>
    <mergeCell ref="D30:D31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B6:C6"/>
    <mergeCell ref="D6:G6"/>
    <mergeCell ref="A1:D1"/>
    <mergeCell ref="A2:C2"/>
    <mergeCell ref="D2:H2"/>
    <mergeCell ref="B4:E4"/>
  </mergeCells>
  <phoneticPr fontId="14" type="noConversion"/>
  <pageMargins left="0.22" right="0.25" top="0.2" bottom="0.17" header="0.17" footer="0.27"/>
  <pageSetup paperSize="9" scale="87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31"/>
  <sheetViews>
    <sheetView workbookViewId="0">
      <selection activeCell="AA1" sqref="AA1:AB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0" hidden="1" customWidth="1"/>
    <col min="28" max="28" width="9.140625" style="120" hidden="1" customWidth="1"/>
  </cols>
  <sheetData>
    <row r="1" spans="1:28" ht="40.5" customHeight="1" x14ac:dyDescent="0.25">
      <c r="A1" s="230" t="s">
        <v>18</v>
      </c>
      <c r="B1" s="230"/>
      <c r="C1" s="230"/>
      <c r="D1" s="230"/>
      <c r="J1" s="6"/>
      <c r="K1" s="6"/>
      <c r="L1" s="6"/>
      <c r="AA1" s="6"/>
      <c r="AB1" s="6"/>
    </row>
    <row r="2" spans="1:28" ht="39.6" customHeight="1" x14ac:dyDescent="0.25">
      <c r="A2" s="214" t="s">
        <v>65</v>
      </c>
      <c r="B2" s="214"/>
      <c r="C2" s="214"/>
      <c r="D2" s="230" t="s">
        <v>38</v>
      </c>
      <c r="E2" s="230"/>
      <c r="F2" s="230"/>
      <c r="G2" s="230"/>
      <c r="H2" s="230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216" t="s">
        <v>123</v>
      </c>
      <c r="C4" s="217"/>
      <c r="D4" s="217"/>
      <c r="E4" s="217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31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92" t="s">
        <v>30</v>
      </c>
      <c r="C6" s="192"/>
      <c r="D6" s="218" t="s">
        <v>32</v>
      </c>
      <c r="E6" s="218"/>
      <c r="F6" s="218"/>
      <c r="G6" s="218"/>
      <c r="H6" s="1"/>
      <c r="J6" s="6"/>
      <c r="K6" s="6"/>
      <c r="L6" s="6"/>
      <c r="AA6" s="6"/>
      <c r="AB6" s="6"/>
    </row>
    <row r="7" spans="1:28" ht="12.75" customHeight="1" x14ac:dyDescent="0.25">
      <c r="B7" s="192" t="s">
        <v>119</v>
      </c>
      <c r="C7" s="192"/>
      <c r="D7" s="218" t="s">
        <v>33</v>
      </c>
      <c r="E7" s="218"/>
      <c r="F7" s="218"/>
      <c r="G7" s="218"/>
      <c r="H7" s="1"/>
      <c r="J7" s="6"/>
      <c r="K7" s="6"/>
      <c r="L7" s="6"/>
      <c r="AA7" s="6"/>
      <c r="AB7" s="6"/>
    </row>
    <row r="8" spans="1:28" ht="12.75" customHeight="1" x14ac:dyDescent="0.25">
      <c r="B8" s="219"/>
      <c r="C8" s="219"/>
      <c r="D8" s="218" t="s">
        <v>34</v>
      </c>
      <c r="E8" s="218"/>
      <c r="F8" s="218"/>
      <c r="G8" s="218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57"/>
      <c r="D9" s="257"/>
      <c r="E9" s="257"/>
      <c r="F9" s="257"/>
      <c r="G9" s="257"/>
      <c r="J9" s="6"/>
      <c r="K9" s="6"/>
      <c r="L9" s="6"/>
      <c r="AA9" s="6"/>
      <c r="AB9" s="6"/>
    </row>
    <row r="10" spans="1:28" x14ac:dyDescent="0.25">
      <c r="A10" s="195" t="s">
        <v>0</v>
      </c>
      <c r="B10" s="17"/>
      <c r="C10" s="195" t="s">
        <v>2</v>
      </c>
      <c r="D10" s="195" t="s">
        <v>3</v>
      </c>
      <c r="E10" s="195" t="s">
        <v>4</v>
      </c>
      <c r="F10" s="234"/>
      <c r="G10" s="234"/>
      <c r="J10" s="6"/>
      <c r="K10" s="6"/>
      <c r="L10" s="6"/>
      <c r="AA10" s="6"/>
      <c r="AB10" s="6"/>
    </row>
    <row r="11" spans="1:28" ht="15" customHeight="1" x14ac:dyDescent="0.25">
      <c r="A11" s="195"/>
      <c r="B11" s="17" t="s">
        <v>1</v>
      </c>
      <c r="C11" s="195"/>
      <c r="D11" s="195"/>
      <c r="E11" s="199" t="s">
        <v>112</v>
      </c>
      <c r="F11" s="200"/>
      <c r="G11" s="200"/>
      <c r="J11" s="6"/>
      <c r="K11" s="6"/>
      <c r="L11" s="6"/>
      <c r="AA11" s="6"/>
      <c r="AB11" s="6"/>
    </row>
    <row r="12" spans="1:28" ht="14.25" customHeight="1" x14ac:dyDescent="0.25">
      <c r="A12" s="195"/>
      <c r="B12" s="18"/>
      <c r="C12" s="195"/>
      <c r="D12" s="195"/>
      <c r="E12" s="199" t="s">
        <v>113</v>
      </c>
      <c r="F12" s="200"/>
      <c r="G12" s="200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  <c r="AA13" s="3" t="s">
        <v>24</v>
      </c>
      <c r="AB13" s="120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31</v>
      </c>
      <c r="G18" s="29">
        <f>D18*E18*F18</f>
        <v>300.74960000000004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0.41935483870967744</v>
      </c>
      <c r="E19" s="33">
        <v>1.82</v>
      </c>
      <c r="F19" s="28">
        <v>31</v>
      </c>
      <c r="G19" s="78">
        <v>23.7</v>
      </c>
      <c r="K19" s="2">
        <v>66</v>
      </c>
      <c r="AA19" s="120">
        <v>13</v>
      </c>
    </row>
    <row r="20" spans="1:28" s="130" customFormat="1" ht="33.75" customHeight="1" x14ac:dyDescent="0.25">
      <c r="A20" s="125">
        <v>6</v>
      </c>
      <c r="B20" s="126" t="s">
        <v>13</v>
      </c>
      <c r="C20" s="127" t="s">
        <v>133</v>
      </c>
      <c r="D20" s="124">
        <v>19.059999999999999</v>
      </c>
      <c r="E20" s="128">
        <v>0.15</v>
      </c>
      <c r="F20" s="129">
        <v>31</v>
      </c>
      <c r="G20" s="128">
        <v>88.63</v>
      </c>
      <c r="K20" s="131"/>
      <c r="L20" s="131">
        <v>583</v>
      </c>
      <c r="AA20" s="131"/>
      <c r="AB20" s="131">
        <v>591</v>
      </c>
    </row>
    <row r="21" spans="1:28" ht="29.25" customHeight="1" x14ac:dyDescent="0.25">
      <c r="A21" s="25">
        <v>7</v>
      </c>
      <c r="B21" s="35" t="s">
        <v>15</v>
      </c>
      <c r="C21" s="31" t="s">
        <v>52</v>
      </c>
      <c r="D21" s="163" t="s">
        <v>12</v>
      </c>
      <c r="E21" s="129" t="s">
        <v>12</v>
      </c>
      <c r="F21" s="129" t="s">
        <v>12</v>
      </c>
      <c r="G21" s="164" t="s">
        <v>53</v>
      </c>
      <c r="H21" s="130"/>
      <c r="I21" s="130"/>
      <c r="J21" s="130"/>
      <c r="K21" s="131"/>
      <c r="L21" s="131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1"/>
      <c r="AB21" s="131"/>
    </row>
    <row r="22" spans="1:28" ht="22.5" x14ac:dyDescent="0.25">
      <c r="A22" s="125">
        <v>8</v>
      </c>
      <c r="B22" s="126" t="s">
        <v>26</v>
      </c>
      <c r="C22" s="127" t="s">
        <v>133</v>
      </c>
      <c r="D22" s="124">
        <f>AB22/F22</f>
        <v>0.16129032258064516</v>
      </c>
      <c r="E22" s="128">
        <v>0.72</v>
      </c>
      <c r="F22" s="129">
        <v>31</v>
      </c>
      <c r="G22" s="128">
        <v>3.57</v>
      </c>
      <c r="H22" s="130"/>
      <c r="I22" s="130"/>
      <c r="J22" s="130"/>
      <c r="K22" s="131"/>
      <c r="L22" s="131">
        <v>5</v>
      </c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1"/>
      <c r="AB22" s="131">
        <v>5</v>
      </c>
    </row>
    <row r="23" spans="1:28" ht="33.75" customHeight="1" x14ac:dyDescent="0.25">
      <c r="A23" s="25">
        <v>9</v>
      </c>
      <c r="B23" s="35" t="s">
        <v>58</v>
      </c>
      <c r="C23" s="31" t="s">
        <v>132</v>
      </c>
      <c r="D23" s="80">
        <v>0.03</v>
      </c>
      <c r="E23" s="33">
        <v>81.47</v>
      </c>
      <c r="F23" s="129">
        <v>29</v>
      </c>
      <c r="G23" s="128">
        <v>70.88</v>
      </c>
    </row>
    <row r="24" spans="1:28" ht="25.5" x14ac:dyDescent="0.25">
      <c r="A24" s="245">
        <v>10</v>
      </c>
      <c r="B24" s="247" t="s">
        <v>130</v>
      </c>
      <c r="C24" s="249" t="s">
        <v>70</v>
      </c>
      <c r="D24" s="67" t="s">
        <v>72</v>
      </c>
      <c r="E24" s="98">
        <v>1</v>
      </c>
      <c r="F24" s="33">
        <v>8.69</v>
      </c>
      <c r="G24" s="29">
        <f>SUM(E24*F24)</f>
        <v>8.69</v>
      </c>
      <c r="K24" s="104"/>
      <c r="L24" s="104"/>
    </row>
    <row r="25" spans="1:28" ht="37.5" customHeight="1" x14ac:dyDescent="0.25">
      <c r="A25" s="246"/>
      <c r="B25" s="248"/>
      <c r="C25" s="250"/>
      <c r="D25" s="32" t="s">
        <v>77</v>
      </c>
      <c r="E25" s="98">
        <v>1</v>
      </c>
      <c r="F25" s="33">
        <v>5.79</v>
      </c>
      <c r="G25" s="29">
        <f t="shared" ref="G25:G32" si="0">SUM(E25*F25)</f>
        <v>5.79</v>
      </c>
      <c r="K25" s="104"/>
      <c r="L25" s="104"/>
    </row>
    <row r="26" spans="1:28" ht="52.5" customHeight="1" x14ac:dyDescent="0.25">
      <c r="A26" s="246"/>
      <c r="B26" s="248"/>
      <c r="C26" s="250"/>
      <c r="D26" s="32" t="s">
        <v>74</v>
      </c>
      <c r="E26" s="98">
        <v>1</v>
      </c>
      <c r="F26" s="33">
        <v>11.58</v>
      </c>
      <c r="G26" s="29">
        <f t="shared" si="0"/>
        <v>11.58</v>
      </c>
      <c r="K26" s="104"/>
      <c r="L26" s="104"/>
    </row>
    <row r="27" spans="1:28" ht="37.5" customHeight="1" x14ac:dyDescent="0.25">
      <c r="A27" s="246"/>
      <c r="B27" s="248"/>
      <c r="C27" s="250"/>
      <c r="D27" s="32" t="s">
        <v>85</v>
      </c>
      <c r="E27" s="98">
        <v>1</v>
      </c>
      <c r="F27" s="33">
        <v>5.21</v>
      </c>
      <c r="G27" s="29">
        <v>5.21</v>
      </c>
      <c r="K27" s="170"/>
      <c r="L27" s="170"/>
      <c r="AA27" s="170"/>
      <c r="AB27" s="170"/>
    </row>
    <row r="28" spans="1:28" ht="37.5" customHeight="1" x14ac:dyDescent="0.25">
      <c r="A28" s="246"/>
      <c r="B28" s="248"/>
      <c r="C28" s="250"/>
      <c r="D28" s="32" t="s">
        <v>107</v>
      </c>
      <c r="E28" s="98">
        <v>1</v>
      </c>
      <c r="F28" s="33">
        <v>69.510000000000005</v>
      </c>
      <c r="G28" s="29">
        <v>69.510000000000005</v>
      </c>
      <c r="K28" s="181"/>
      <c r="L28" s="181"/>
      <c r="AA28" s="181"/>
      <c r="AB28" s="181"/>
    </row>
    <row r="29" spans="1:28" ht="37.5" hidden="1" customHeight="1" x14ac:dyDescent="0.25">
      <c r="A29" s="246"/>
      <c r="B29" s="248"/>
      <c r="C29" s="250"/>
      <c r="D29" s="32" t="s">
        <v>76</v>
      </c>
      <c r="E29" s="98">
        <v>1</v>
      </c>
      <c r="F29" s="33">
        <v>28.96</v>
      </c>
      <c r="G29" s="29">
        <v>28.96</v>
      </c>
      <c r="K29" s="170"/>
      <c r="L29" s="170"/>
      <c r="AA29" s="170"/>
      <c r="AB29" s="170"/>
    </row>
    <row r="30" spans="1:28" ht="37.5" hidden="1" customHeight="1" x14ac:dyDescent="0.25">
      <c r="A30" s="246"/>
      <c r="B30" s="248"/>
      <c r="C30" s="250"/>
      <c r="D30" s="32" t="s">
        <v>79</v>
      </c>
      <c r="E30" s="98">
        <v>1</v>
      </c>
      <c r="F30" s="33">
        <v>57.92</v>
      </c>
      <c r="G30" s="29">
        <f t="shared" si="0"/>
        <v>57.92</v>
      </c>
      <c r="K30" s="104"/>
      <c r="L30" s="104"/>
    </row>
    <row r="31" spans="1:28" ht="37.5" hidden="1" customHeight="1" x14ac:dyDescent="0.25">
      <c r="A31" s="246"/>
      <c r="B31" s="248"/>
      <c r="C31" s="250"/>
      <c r="D31" s="32"/>
      <c r="E31" s="98">
        <v>1</v>
      </c>
      <c r="F31" s="33"/>
      <c r="G31" s="29">
        <f t="shared" si="0"/>
        <v>0</v>
      </c>
      <c r="K31" s="104"/>
      <c r="L31" s="104"/>
    </row>
    <row r="32" spans="1:28" ht="37.5" hidden="1" customHeight="1" x14ac:dyDescent="0.25">
      <c r="A32" s="246"/>
      <c r="B32" s="248"/>
      <c r="C32" s="250"/>
      <c r="D32" s="32"/>
      <c r="E32" s="98"/>
      <c r="F32" s="33"/>
      <c r="G32" s="29">
        <f t="shared" si="0"/>
        <v>0</v>
      </c>
      <c r="K32" s="104"/>
      <c r="L32" s="104"/>
    </row>
    <row r="33" spans="1:28" ht="40.5" hidden="1" customHeight="1" x14ac:dyDescent="0.25">
      <c r="A33" s="251">
        <v>8</v>
      </c>
      <c r="B33" s="253" t="s">
        <v>90</v>
      </c>
      <c r="C33" s="255" t="s">
        <v>70</v>
      </c>
      <c r="D33" s="32" t="s">
        <v>92</v>
      </c>
      <c r="E33" s="97">
        <v>1</v>
      </c>
      <c r="F33" s="33">
        <v>23.17</v>
      </c>
      <c r="G33" s="29">
        <v>23.17</v>
      </c>
      <c r="K33" s="104"/>
      <c r="L33" s="104"/>
    </row>
    <row r="34" spans="1:28" ht="40.5" hidden="1" customHeight="1" x14ac:dyDescent="0.25">
      <c r="A34" s="252"/>
      <c r="B34" s="254"/>
      <c r="C34" s="256"/>
      <c r="D34" s="32" t="s">
        <v>91</v>
      </c>
      <c r="E34" s="98">
        <v>1</v>
      </c>
      <c r="F34" s="33">
        <v>5.79</v>
      </c>
      <c r="G34" s="29">
        <v>5.79</v>
      </c>
      <c r="K34" s="104"/>
      <c r="L34" s="104"/>
    </row>
    <row r="35" spans="1:28" x14ac:dyDescent="0.25">
      <c r="A35" s="34"/>
      <c r="B35" s="35" t="s">
        <v>17</v>
      </c>
      <c r="C35" s="36"/>
      <c r="D35" s="37"/>
      <c r="E35" s="38"/>
      <c r="F35" s="38"/>
      <c r="G35" s="165">
        <v>1247.05</v>
      </c>
    </row>
    <row r="36" spans="1:28" ht="66.75" customHeight="1" x14ac:dyDescent="0.25">
      <c r="A36" s="191">
        <v>11</v>
      </c>
      <c r="B36" s="222" t="s">
        <v>59</v>
      </c>
      <c r="C36" s="40" t="s">
        <v>60</v>
      </c>
      <c r="D36" s="223"/>
      <c r="E36" s="220"/>
      <c r="F36" s="220"/>
      <c r="G36" s="95">
        <v>196.25</v>
      </c>
    </row>
    <row r="37" spans="1:28" ht="20.25" customHeight="1" x14ac:dyDescent="0.25">
      <c r="A37" s="191"/>
      <c r="B37" s="222"/>
      <c r="C37" s="40" t="s">
        <v>117</v>
      </c>
      <c r="D37" s="223"/>
      <c r="E37" s="220"/>
      <c r="F37" s="220"/>
      <c r="G37" s="44"/>
    </row>
    <row r="38" spans="1:28" x14ac:dyDescent="0.25">
      <c r="A38" s="26"/>
      <c r="B38" s="35" t="s">
        <v>27</v>
      </c>
      <c r="C38" s="31"/>
      <c r="D38" s="37"/>
      <c r="E38" s="38"/>
      <c r="F38" s="38"/>
      <c r="G38" s="39">
        <f>G35-G36</f>
        <v>1050.8</v>
      </c>
    </row>
    <row r="39" spans="1:28" x14ac:dyDescent="0.25">
      <c r="A39" s="26"/>
      <c r="B39" s="35" t="s">
        <v>28</v>
      </c>
      <c r="C39" s="31"/>
      <c r="D39" s="17"/>
      <c r="E39" s="28"/>
      <c r="F39" s="28"/>
      <c r="G39" s="39">
        <f>G40-G38</f>
        <v>220.66799999999989</v>
      </c>
    </row>
    <row r="40" spans="1:28" x14ac:dyDescent="0.25">
      <c r="A40" s="26"/>
      <c r="B40" s="35" t="s">
        <v>29</v>
      </c>
      <c r="C40" s="31"/>
      <c r="D40" s="17"/>
      <c r="E40" s="28"/>
      <c r="F40" s="28"/>
      <c r="G40" s="39">
        <f>G38*1.21</f>
        <v>1271.4679999999998</v>
      </c>
      <c r="H40" s="79"/>
    </row>
    <row r="41" spans="1:28" x14ac:dyDescent="0.25">
      <c r="B41" s="45"/>
      <c r="C41" s="225"/>
      <c r="D41" s="225"/>
      <c r="E41" s="225"/>
      <c r="F41" s="225"/>
      <c r="G41" s="225"/>
      <c r="J41" s="6"/>
      <c r="K41" s="6"/>
      <c r="L41" s="6"/>
      <c r="M41" s="6"/>
      <c r="AA41" s="6"/>
      <c r="AB41" s="6"/>
    </row>
    <row r="42" spans="1:28" x14ac:dyDescent="0.25">
      <c r="C42" s="54"/>
      <c r="J42" s="6"/>
      <c r="K42" s="6"/>
      <c r="L42" s="6"/>
      <c r="M42" s="6"/>
      <c r="AA42" s="6"/>
      <c r="AB42" s="6"/>
    </row>
    <row r="43" spans="1:28" x14ac:dyDescent="0.25">
      <c r="J43" s="6"/>
      <c r="K43" s="6"/>
      <c r="L43" s="6"/>
      <c r="M43" s="6"/>
      <c r="AA43" s="6"/>
      <c r="AB43" s="6"/>
    </row>
    <row r="44" spans="1:28" ht="84.75" customHeight="1" x14ac:dyDescent="0.25">
      <c r="B44" s="12" t="s">
        <v>20</v>
      </c>
      <c r="C44" s="206" t="s">
        <v>103</v>
      </c>
      <c r="D44" s="206"/>
      <c r="E44" s="206"/>
      <c r="F44" s="206"/>
      <c r="G44" s="206"/>
      <c r="J44" s="6"/>
      <c r="K44" s="6"/>
      <c r="L44" s="6"/>
      <c r="M44" s="6"/>
      <c r="AA44" s="6"/>
      <c r="AB44" s="6"/>
    </row>
    <row r="45" spans="1:28" x14ac:dyDescent="0.25">
      <c r="B45" s="45" t="s">
        <v>81</v>
      </c>
      <c r="C45" s="225" t="s">
        <v>21</v>
      </c>
      <c r="D45" s="225"/>
      <c r="E45" s="225"/>
      <c r="F45" s="225"/>
      <c r="G45" s="225"/>
      <c r="J45" s="6"/>
      <c r="K45" s="6"/>
      <c r="L45" s="6"/>
      <c r="M45" s="6"/>
      <c r="AA45" s="6"/>
      <c r="AB45" s="6"/>
    </row>
    <row r="46" spans="1:28" x14ac:dyDescent="0.25">
      <c r="C46" s="54" t="s">
        <v>44</v>
      </c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  <row r="1329" spans="10:28" x14ac:dyDescent="0.25">
      <c r="J1329" s="6"/>
      <c r="K1329" s="6"/>
      <c r="L1329" s="6"/>
      <c r="M1329" s="6"/>
      <c r="AA1329" s="6"/>
      <c r="AB1329" s="6"/>
    </row>
    <row r="1330" spans="10:28" x14ac:dyDescent="0.25">
      <c r="J1330" s="6"/>
      <c r="K1330" s="6"/>
      <c r="L1330" s="6"/>
      <c r="M1330" s="6"/>
      <c r="AA1330" s="6"/>
      <c r="AB1330" s="6"/>
    </row>
    <row r="1331" spans="10:28" x14ac:dyDescent="0.25">
      <c r="J1331" s="6"/>
      <c r="K1331" s="6"/>
      <c r="L1331" s="6"/>
      <c r="M1331" s="6"/>
      <c r="AA1331" s="6"/>
      <c r="AB1331" s="6"/>
    </row>
  </sheetData>
  <mergeCells count="31">
    <mergeCell ref="B33:B34"/>
    <mergeCell ref="C33:C34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  <mergeCell ref="A36:A37"/>
    <mergeCell ref="B36:B37"/>
    <mergeCell ref="F36:F37"/>
    <mergeCell ref="C45:G45"/>
    <mergeCell ref="B8:C8"/>
    <mergeCell ref="C41:G41"/>
    <mergeCell ref="D36:D37"/>
    <mergeCell ref="E36:E37"/>
    <mergeCell ref="C10:C12"/>
    <mergeCell ref="C44:G44"/>
    <mergeCell ref="D8:G8"/>
    <mergeCell ref="A10:A12"/>
    <mergeCell ref="A24:A32"/>
    <mergeCell ref="B24:B32"/>
    <mergeCell ref="C24:C32"/>
    <mergeCell ref="A33:A34"/>
  </mergeCells>
  <phoneticPr fontId="14" type="noConversion"/>
  <pageMargins left="0.2" right="0.17" top="0.35" bottom="0.3" header="0.2" footer="0.25"/>
  <pageSetup paperSize="9" scale="74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4" workbookViewId="0">
      <selection activeCell="K4" sqref="K1:M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  <col min="13" max="13" width="0" hidden="1" customWidth="1"/>
  </cols>
  <sheetData>
    <row r="1" spans="1:12" ht="29.25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43.15" customHeight="1" x14ac:dyDescent="0.25">
      <c r="A2" s="214" t="s">
        <v>66</v>
      </c>
      <c r="B2" s="214"/>
      <c r="C2" s="214"/>
      <c r="D2" s="230" t="s">
        <v>39</v>
      </c>
      <c r="E2" s="230"/>
      <c r="F2" s="230"/>
      <c r="G2" s="230"/>
      <c r="H2" s="230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7" t="s">
        <v>124</v>
      </c>
      <c r="C4" s="238"/>
      <c r="D4" s="238"/>
      <c r="E4" s="238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4" t="s">
        <v>32</v>
      </c>
      <c r="E6" s="224"/>
      <c r="F6" s="224"/>
      <c r="G6" s="224"/>
      <c r="H6" s="1"/>
      <c r="J6" s="6"/>
      <c r="K6" s="6"/>
      <c r="L6" s="6"/>
    </row>
    <row r="7" spans="1:12" ht="12.75" customHeight="1" x14ac:dyDescent="0.25">
      <c r="B7" s="192" t="s">
        <v>111</v>
      </c>
      <c r="C7" s="192"/>
      <c r="D7" s="224" t="s">
        <v>33</v>
      </c>
      <c r="E7" s="224"/>
      <c r="F7" s="224"/>
      <c r="G7" s="224"/>
      <c r="H7" s="1"/>
      <c r="J7" s="6"/>
      <c r="K7" s="6"/>
      <c r="L7" s="6"/>
    </row>
    <row r="8" spans="1:12" ht="12.75" customHeight="1" x14ac:dyDescent="0.25">
      <c r="B8" s="229"/>
      <c r="C8" s="229"/>
      <c r="D8" s="224" t="s">
        <v>34</v>
      </c>
      <c r="E8" s="224"/>
      <c r="F8" s="224"/>
      <c r="G8" s="224"/>
      <c r="H8" s="1"/>
      <c r="J8" s="6"/>
      <c r="K8" s="6"/>
      <c r="L8" s="6"/>
    </row>
    <row r="9" spans="1:12" ht="6.75" customHeight="1" x14ac:dyDescent="0.25">
      <c r="C9" s="233"/>
      <c r="D9" s="233"/>
      <c r="E9" s="233"/>
      <c r="F9" s="233"/>
      <c r="G9" s="233"/>
      <c r="J9" s="6"/>
      <c r="K9" s="6"/>
      <c r="L9" s="6"/>
    </row>
    <row r="10" spans="1:12" x14ac:dyDescent="0.25">
      <c r="A10" s="195" t="s">
        <v>0</v>
      </c>
      <c r="B10" s="17"/>
      <c r="C10" s="195" t="s">
        <v>2</v>
      </c>
      <c r="D10" s="195" t="s">
        <v>3</v>
      </c>
      <c r="E10" s="195" t="s">
        <v>4</v>
      </c>
      <c r="F10" s="234"/>
      <c r="G10" s="234"/>
      <c r="J10" s="6"/>
      <c r="K10" s="6"/>
      <c r="L10" s="6"/>
    </row>
    <row r="11" spans="1:12" ht="15" customHeight="1" x14ac:dyDescent="0.25">
      <c r="A11" s="195"/>
      <c r="B11" s="17" t="s">
        <v>1</v>
      </c>
      <c r="C11" s="195"/>
      <c r="D11" s="195"/>
      <c r="E11" s="199" t="s">
        <v>112</v>
      </c>
      <c r="F11" s="200"/>
      <c r="G11" s="200"/>
      <c r="J11" s="6"/>
      <c r="K11" s="6"/>
      <c r="L11" s="6"/>
    </row>
    <row r="12" spans="1:12" ht="14.25" customHeight="1" x14ac:dyDescent="0.25">
      <c r="A12" s="195"/>
      <c r="B12" s="18"/>
      <c r="C12" s="195"/>
      <c r="D12" s="195"/>
      <c r="E12" s="199" t="s">
        <v>113</v>
      </c>
      <c r="F12" s="200"/>
      <c r="G12" s="20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31</v>
      </c>
      <c r="G17" s="29">
        <f>D17*E17*F17</f>
        <v>153.93360000000001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0.64516129032258063</v>
      </c>
      <c r="E18" s="33">
        <v>1.82</v>
      </c>
      <c r="F18" s="28">
        <v>31</v>
      </c>
      <c r="G18" s="29">
        <v>36.67</v>
      </c>
      <c r="K18" s="2">
        <v>20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38.774193548387096</v>
      </c>
      <c r="E19" s="33">
        <v>0.15</v>
      </c>
      <c r="F19" s="28">
        <v>31</v>
      </c>
      <c r="G19" s="78">
        <v>180.28</v>
      </c>
      <c r="L19" s="2">
        <v>1202</v>
      </c>
    </row>
    <row r="20" spans="1:12" ht="33.75" hidden="1" customHeight="1" x14ac:dyDescent="0.25">
      <c r="A20" s="25">
        <v>7</v>
      </c>
      <c r="B20" s="35" t="s">
        <v>15</v>
      </c>
      <c r="C20" s="31" t="s">
        <v>109</v>
      </c>
      <c r="D20" s="17" t="s">
        <v>12</v>
      </c>
      <c r="E20" s="28" t="s">
        <v>12</v>
      </c>
      <c r="F20" s="28"/>
      <c r="G20" s="28">
        <v>33.32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10.49</v>
      </c>
      <c r="L21" s="2">
        <v>14.6</v>
      </c>
    </row>
    <row r="22" spans="1:12" ht="54.75" hidden="1" customHeight="1" x14ac:dyDescent="0.25">
      <c r="A22" s="258">
        <v>9</v>
      </c>
      <c r="B22" s="260" t="s">
        <v>108</v>
      </c>
      <c r="C22" s="261" t="s">
        <v>70</v>
      </c>
      <c r="D22" s="83" t="s">
        <v>74</v>
      </c>
      <c r="E22" s="178">
        <v>1</v>
      </c>
      <c r="F22" s="118">
        <v>11.58</v>
      </c>
      <c r="G22" s="119">
        <v>11.58</v>
      </c>
      <c r="H22" s="54"/>
      <c r="K22" s="43"/>
      <c r="L22" s="43"/>
    </row>
    <row r="23" spans="1:12" ht="25.5" hidden="1" x14ac:dyDescent="0.25">
      <c r="A23" s="258"/>
      <c r="B23" s="260"/>
      <c r="C23" s="259"/>
      <c r="D23" s="83" t="s">
        <v>76</v>
      </c>
      <c r="E23" s="99">
        <v>1</v>
      </c>
      <c r="F23" s="68">
        <v>28.96</v>
      </c>
      <c r="G23" s="64">
        <v>28.96</v>
      </c>
      <c r="H23" s="54"/>
      <c r="K23" s="43"/>
      <c r="L23" s="43"/>
    </row>
    <row r="24" spans="1:12" ht="25.5" hidden="1" x14ac:dyDescent="0.25">
      <c r="A24" s="258"/>
      <c r="B24" s="260"/>
      <c r="C24" s="259"/>
      <c r="D24" s="83" t="s">
        <v>72</v>
      </c>
      <c r="E24" s="99">
        <v>1</v>
      </c>
      <c r="F24" s="68">
        <v>8.69</v>
      </c>
      <c r="G24" s="64">
        <v>8.69</v>
      </c>
      <c r="H24" s="54"/>
      <c r="K24" s="43"/>
      <c r="L24" s="43"/>
    </row>
    <row r="25" spans="1:12" hidden="1" x14ac:dyDescent="0.25">
      <c r="A25" s="258"/>
      <c r="B25" s="260"/>
      <c r="C25" s="259"/>
      <c r="D25" s="83"/>
      <c r="E25" s="99">
        <v>1</v>
      </c>
      <c r="F25" s="68">
        <v>34.75</v>
      </c>
      <c r="G25" s="64">
        <v>34.75</v>
      </c>
      <c r="H25" s="54"/>
      <c r="K25" s="43"/>
      <c r="L25" s="43"/>
    </row>
    <row r="26" spans="1:12" hidden="1" x14ac:dyDescent="0.25">
      <c r="A26" s="258"/>
      <c r="B26" s="260"/>
      <c r="C26" s="259"/>
      <c r="D26" s="83"/>
      <c r="E26" s="99">
        <v>1</v>
      </c>
      <c r="F26" s="68">
        <v>23.17</v>
      </c>
      <c r="G26" s="64">
        <v>23.17</v>
      </c>
      <c r="H26" s="54"/>
      <c r="K26" s="43"/>
      <c r="L26" s="43"/>
    </row>
    <row r="27" spans="1:12" hidden="1" x14ac:dyDescent="0.25">
      <c r="A27" s="259"/>
      <c r="B27" s="259"/>
      <c r="C27" s="259"/>
      <c r="D27" s="83"/>
      <c r="E27" s="97">
        <v>1</v>
      </c>
      <c r="F27" s="68">
        <v>10.14</v>
      </c>
      <c r="G27" s="64">
        <v>10.14</v>
      </c>
      <c r="H27" s="54"/>
      <c r="K27" s="43"/>
      <c r="L27" s="43"/>
    </row>
    <row r="28" spans="1:12" x14ac:dyDescent="0.25">
      <c r="A28" s="107"/>
      <c r="B28" s="107"/>
      <c r="C28" s="107"/>
      <c r="D28" s="100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1264.83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1264.83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265.61429999999996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1530.4442999999999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206" t="s">
        <v>103</v>
      </c>
      <c r="D35" s="206"/>
      <c r="E35" s="206"/>
      <c r="F35" s="206"/>
      <c r="G35" s="206"/>
      <c r="J35" s="6"/>
      <c r="K35" s="6"/>
      <c r="L35" s="6"/>
      <c r="M35" s="6"/>
    </row>
    <row r="36" spans="1:13" x14ac:dyDescent="0.25">
      <c r="B36" s="45" t="s">
        <v>81</v>
      </c>
      <c r="C36" s="225" t="s">
        <v>21</v>
      </c>
      <c r="D36" s="225"/>
      <c r="E36" s="225"/>
      <c r="F36" s="225"/>
      <c r="G36" s="225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B6:C6"/>
    <mergeCell ref="D6:G6"/>
    <mergeCell ref="A1:D1"/>
    <mergeCell ref="A2:C2"/>
    <mergeCell ref="D2:H2"/>
    <mergeCell ref="B4:E4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C36:G36"/>
    <mergeCell ref="C35:G35"/>
    <mergeCell ref="C10:C12"/>
    <mergeCell ref="E11:G11"/>
    <mergeCell ref="D10:D12"/>
    <mergeCell ref="E12:G12"/>
    <mergeCell ref="E10:G10"/>
  </mergeCells>
  <phoneticPr fontId="14" type="noConversion"/>
  <pageMargins left="0.17" right="0.17" top="0.24" bottom="0.27" header="0.17" footer="0.17"/>
  <pageSetup paperSize="9"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62.45" customHeight="1" x14ac:dyDescent="0.25">
      <c r="A2" s="214" t="s">
        <v>67</v>
      </c>
      <c r="B2" s="214"/>
      <c r="C2" s="214"/>
      <c r="D2" s="230" t="s">
        <v>43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7" t="s">
        <v>125</v>
      </c>
      <c r="C4" s="238"/>
      <c r="D4" s="238"/>
      <c r="E4" s="238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4" t="s">
        <v>32</v>
      </c>
      <c r="E6" s="224"/>
      <c r="F6" s="224"/>
      <c r="G6" s="224"/>
      <c r="H6" s="1"/>
      <c r="J6" s="6"/>
      <c r="K6" s="6"/>
      <c r="L6" s="6"/>
    </row>
    <row r="7" spans="1:12" ht="12.75" customHeight="1" x14ac:dyDescent="0.25">
      <c r="B7" s="192" t="s">
        <v>119</v>
      </c>
      <c r="C7" s="192"/>
      <c r="D7" s="224" t="s">
        <v>33</v>
      </c>
      <c r="E7" s="224"/>
      <c r="F7" s="224"/>
      <c r="G7" s="224"/>
      <c r="H7" s="1"/>
      <c r="J7" s="6"/>
      <c r="K7" s="6"/>
      <c r="L7" s="6"/>
    </row>
    <row r="8" spans="1:12" ht="12.75" customHeight="1" x14ac:dyDescent="0.25">
      <c r="B8" s="229"/>
      <c r="C8" s="229"/>
      <c r="D8" s="224" t="s">
        <v>34</v>
      </c>
      <c r="E8" s="224"/>
      <c r="F8" s="224"/>
      <c r="G8" s="224"/>
      <c r="H8" s="1"/>
      <c r="J8" s="6"/>
      <c r="K8" s="6"/>
      <c r="L8" s="6"/>
    </row>
    <row r="9" spans="1:12" ht="7.9" customHeight="1" x14ac:dyDescent="0.25">
      <c r="C9" s="233"/>
      <c r="D9" s="233"/>
      <c r="E9" s="233"/>
      <c r="F9" s="233"/>
      <c r="G9" s="233"/>
      <c r="J9" s="6"/>
      <c r="K9" s="6"/>
      <c r="L9" s="6"/>
    </row>
    <row r="10" spans="1:12" x14ac:dyDescent="0.25">
      <c r="A10" s="195" t="s">
        <v>0</v>
      </c>
      <c r="B10" s="17"/>
      <c r="C10" s="195" t="s">
        <v>2</v>
      </c>
      <c r="D10" s="195" t="s">
        <v>3</v>
      </c>
      <c r="E10" s="195" t="s">
        <v>4</v>
      </c>
      <c r="F10" s="234"/>
      <c r="G10" s="234"/>
      <c r="J10" s="6"/>
      <c r="K10" s="6"/>
      <c r="L10" s="6"/>
    </row>
    <row r="11" spans="1:12" ht="15" customHeight="1" x14ac:dyDescent="0.25">
      <c r="A11" s="195"/>
      <c r="B11" s="17" t="s">
        <v>1</v>
      </c>
      <c r="C11" s="195"/>
      <c r="D11" s="195"/>
      <c r="E11" s="199" t="s">
        <v>112</v>
      </c>
      <c r="F11" s="200"/>
      <c r="G11" s="200"/>
      <c r="J11" s="6"/>
      <c r="K11" s="6"/>
      <c r="L11" s="6"/>
    </row>
    <row r="12" spans="1:12" ht="14.25" customHeight="1" x14ac:dyDescent="0.25">
      <c r="A12" s="195"/>
      <c r="B12" s="18"/>
      <c r="C12" s="195"/>
      <c r="D12" s="195"/>
      <c r="E12" s="199" t="s">
        <v>113</v>
      </c>
      <c r="F12" s="200"/>
      <c r="G12" s="20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31</v>
      </c>
      <c r="G17" s="29">
        <f>D17*E17*F17</f>
        <v>153.72280000000001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0.12903225806451613</v>
      </c>
      <c r="E18" s="33">
        <v>1.82</v>
      </c>
      <c r="F18" s="28">
        <v>31</v>
      </c>
      <c r="G18" s="29">
        <v>7.33</v>
      </c>
      <c r="K18" s="2">
        <v>4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0</v>
      </c>
      <c r="E19" s="33">
        <v>0.15</v>
      </c>
      <c r="F19" s="28">
        <v>31</v>
      </c>
      <c r="G19" s="29">
        <v>0</v>
      </c>
      <c r="L19" s="2">
        <v>0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51" hidden="1" x14ac:dyDescent="0.25">
      <c r="A22" s="193">
        <v>9</v>
      </c>
      <c r="B22" s="196" t="s">
        <v>84</v>
      </c>
      <c r="C22" s="202" t="s">
        <v>70</v>
      </c>
      <c r="D22" s="83" t="s">
        <v>74</v>
      </c>
      <c r="E22" s="99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194"/>
      <c r="B23" s="197"/>
      <c r="C23" s="203"/>
      <c r="D23" s="83" t="s">
        <v>85</v>
      </c>
      <c r="E23" s="99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194"/>
      <c r="B24" s="197"/>
      <c r="C24" s="203"/>
      <c r="D24" s="83" t="s">
        <v>73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194"/>
      <c r="B25" s="197"/>
      <c r="C25" s="203"/>
      <c r="D25" s="83" t="s">
        <v>79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194"/>
      <c r="B26" s="197"/>
      <c r="C26" s="203"/>
      <c r="D26" s="100" t="s">
        <v>89</v>
      </c>
      <c r="E26" s="99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1052.29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220.98090000000002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1273.2709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206" t="s">
        <v>103</v>
      </c>
      <c r="D31" s="206"/>
      <c r="E31" s="206"/>
      <c r="F31" s="206"/>
      <c r="G31" s="206"/>
      <c r="J31" s="6"/>
      <c r="K31" s="6"/>
      <c r="L31" s="6"/>
      <c r="M31" s="6"/>
    </row>
    <row r="32" spans="1:13" x14ac:dyDescent="0.25">
      <c r="B32" s="45" t="s">
        <v>81</v>
      </c>
      <c r="C32" s="225" t="s">
        <v>21</v>
      </c>
      <c r="D32" s="225"/>
      <c r="E32" s="225"/>
      <c r="F32" s="225"/>
      <c r="G32" s="225"/>
      <c r="J32" s="6"/>
      <c r="K32" s="6"/>
      <c r="L32" s="6"/>
      <c r="M32" s="6"/>
    </row>
    <row r="33" spans="3:13" x14ac:dyDescent="0.25">
      <c r="C33" s="54" t="s">
        <v>44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A22:A26"/>
    <mergeCell ref="B22:B26"/>
    <mergeCell ref="C22:C26"/>
    <mergeCell ref="B6:C6"/>
    <mergeCell ref="D6:G6"/>
    <mergeCell ref="A10:A12"/>
    <mergeCell ref="A1:D1"/>
    <mergeCell ref="A2:C2"/>
    <mergeCell ref="D2:H2"/>
    <mergeCell ref="B4:E4"/>
    <mergeCell ref="B7:C7"/>
    <mergeCell ref="D7:G7"/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4" width="9.140625" customWidth="1"/>
  </cols>
  <sheetData>
    <row r="1" spans="1:12" ht="42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44.25" customHeight="1" x14ac:dyDescent="0.25">
      <c r="A2" s="214" t="s">
        <v>68</v>
      </c>
      <c r="B2" s="214"/>
      <c r="C2" s="214"/>
      <c r="D2" s="230" t="s">
        <v>40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7" t="s">
        <v>126</v>
      </c>
      <c r="C4" s="238"/>
      <c r="D4" s="238"/>
      <c r="E4" s="238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4" t="s">
        <v>32</v>
      </c>
      <c r="E6" s="224"/>
      <c r="F6" s="224"/>
      <c r="G6" s="224"/>
      <c r="H6" s="1"/>
      <c r="J6" s="6"/>
      <c r="K6" s="6"/>
      <c r="L6" s="6"/>
    </row>
    <row r="7" spans="1:12" ht="12.75" customHeight="1" x14ac:dyDescent="0.25">
      <c r="B7" s="192" t="s">
        <v>119</v>
      </c>
      <c r="C7" s="192"/>
      <c r="D7" s="224" t="s">
        <v>33</v>
      </c>
      <c r="E7" s="224"/>
      <c r="F7" s="224"/>
      <c r="G7" s="224"/>
      <c r="H7" s="1"/>
      <c r="J7" s="6"/>
      <c r="K7" s="6"/>
      <c r="L7" s="6"/>
    </row>
    <row r="8" spans="1:12" ht="12.75" customHeight="1" x14ac:dyDescent="0.25">
      <c r="B8" s="229"/>
      <c r="C8" s="229"/>
      <c r="D8" s="224" t="s">
        <v>34</v>
      </c>
      <c r="E8" s="224"/>
      <c r="F8" s="224"/>
      <c r="G8" s="224"/>
      <c r="H8" s="1"/>
      <c r="J8" s="6"/>
      <c r="K8" s="6"/>
      <c r="L8" s="6"/>
    </row>
    <row r="9" spans="1:12" ht="20.25" customHeight="1" x14ac:dyDescent="0.25">
      <c r="C9" s="233"/>
      <c r="D9" s="233"/>
      <c r="E9" s="233"/>
      <c r="F9" s="233"/>
      <c r="G9" s="233"/>
      <c r="J9" s="6"/>
      <c r="K9" s="6"/>
      <c r="L9" s="6"/>
    </row>
    <row r="10" spans="1:12" x14ac:dyDescent="0.25">
      <c r="A10" s="195" t="s">
        <v>0</v>
      </c>
      <c r="B10" s="17"/>
      <c r="C10" s="195" t="s">
        <v>2</v>
      </c>
      <c r="D10" s="195" t="s">
        <v>3</v>
      </c>
      <c r="E10" s="195" t="s">
        <v>4</v>
      </c>
      <c r="F10" s="234"/>
      <c r="G10" s="234"/>
      <c r="J10" s="6"/>
      <c r="K10" s="6"/>
      <c r="L10" s="6"/>
    </row>
    <row r="11" spans="1:12" ht="15" customHeight="1" x14ac:dyDescent="0.25">
      <c r="A11" s="195"/>
      <c r="B11" s="17" t="s">
        <v>1</v>
      </c>
      <c r="C11" s="195"/>
      <c r="D11" s="195"/>
      <c r="E11" s="199" t="s">
        <v>112</v>
      </c>
      <c r="F11" s="200"/>
      <c r="G11" s="200"/>
      <c r="J11" s="6"/>
      <c r="K11" s="6"/>
      <c r="L11" s="6"/>
    </row>
    <row r="12" spans="1:12" ht="14.25" customHeight="1" x14ac:dyDescent="0.25">
      <c r="A12" s="195"/>
      <c r="B12" s="18"/>
      <c r="C12" s="195"/>
      <c r="D12" s="195"/>
      <c r="E12" s="199" t="s">
        <v>113</v>
      </c>
      <c r="F12" s="200"/>
      <c r="G12" s="20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31</v>
      </c>
      <c r="G17" s="29">
        <f>D17*E17*F17</f>
        <v>153.45000000000002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v>0.87</v>
      </c>
      <c r="E18" s="33">
        <v>1.82</v>
      </c>
      <c r="F18" s="28">
        <v>31</v>
      </c>
      <c r="G18" s="29">
        <v>49.09</v>
      </c>
      <c r="K18" s="2">
        <v>27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3.064516129032258</v>
      </c>
      <c r="E19" s="78">
        <v>0.15</v>
      </c>
      <c r="F19" s="81">
        <v>31</v>
      </c>
      <c r="G19" s="78">
        <v>14.23</v>
      </c>
      <c r="L19" s="2">
        <v>95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2" ht="25.5" hidden="1" x14ac:dyDescent="0.25">
      <c r="A21" s="245">
        <v>7</v>
      </c>
      <c r="B21" s="247" t="s">
        <v>94</v>
      </c>
      <c r="C21" s="249" t="s">
        <v>70</v>
      </c>
      <c r="D21" s="32" t="s">
        <v>95</v>
      </c>
      <c r="E21" s="98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46"/>
      <c r="B22" s="248"/>
      <c r="C22" s="250"/>
      <c r="D22" s="32" t="s">
        <v>72</v>
      </c>
      <c r="E22" s="98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46"/>
      <c r="B23" s="248"/>
      <c r="C23" s="250"/>
      <c r="D23" s="32" t="s">
        <v>76</v>
      </c>
      <c r="E23" s="98">
        <v>1</v>
      </c>
      <c r="F23" s="33">
        <v>28.96</v>
      </c>
      <c r="G23" s="29">
        <f t="shared" si="0"/>
        <v>28.96</v>
      </c>
      <c r="K23" s="104"/>
      <c r="L23" s="104"/>
    </row>
    <row r="24" spans="1:12" ht="37.5" hidden="1" customHeight="1" x14ac:dyDescent="0.25">
      <c r="A24" s="246"/>
      <c r="B24" s="248"/>
      <c r="C24" s="250"/>
      <c r="D24" s="32" t="s">
        <v>80</v>
      </c>
      <c r="E24" s="98">
        <v>1</v>
      </c>
      <c r="F24" s="33">
        <v>23.17</v>
      </c>
      <c r="G24" s="29">
        <f t="shared" si="0"/>
        <v>23.17</v>
      </c>
      <c r="K24" s="104"/>
      <c r="L24" s="104"/>
    </row>
    <row r="25" spans="1:12" ht="37.5" hidden="1" customHeight="1" x14ac:dyDescent="0.25">
      <c r="A25" s="246"/>
      <c r="B25" s="248"/>
      <c r="C25" s="250"/>
      <c r="D25" s="32" t="s">
        <v>77</v>
      </c>
      <c r="E25" s="98">
        <v>1</v>
      </c>
      <c r="F25" s="33">
        <v>5.79</v>
      </c>
      <c r="G25" s="29">
        <f t="shared" si="0"/>
        <v>5.79</v>
      </c>
      <c r="K25" s="104"/>
      <c r="L25" s="104"/>
    </row>
    <row r="26" spans="1:12" ht="37.5" hidden="1" customHeight="1" x14ac:dyDescent="0.25">
      <c r="A26" s="246"/>
      <c r="B26" s="248"/>
      <c r="C26" s="250"/>
      <c r="D26" s="32"/>
      <c r="E26" s="98">
        <v>1</v>
      </c>
      <c r="F26" s="33">
        <v>34.75</v>
      </c>
      <c r="G26" s="29">
        <f t="shared" ref="G26" si="1">SUM(E26*F26)</f>
        <v>34.75</v>
      </c>
      <c r="K26" s="104"/>
      <c r="L26" s="104"/>
    </row>
    <row r="27" spans="1:12" ht="40.5" hidden="1" customHeight="1" x14ac:dyDescent="0.25">
      <c r="A27" s="251">
        <v>8</v>
      </c>
      <c r="B27" s="253" t="s">
        <v>90</v>
      </c>
      <c r="C27" s="255" t="s">
        <v>70</v>
      </c>
      <c r="D27" s="32" t="s">
        <v>88</v>
      </c>
      <c r="E27" s="97" t="s">
        <v>86</v>
      </c>
      <c r="F27" s="33">
        <v>40.549999999999997</v>
      </c>
      <c r="G27" s="29">
        <v>40.549999999999997</v>
      </c>
      <c r="K27" s="104"/>
      <c r="L27" s="104"/>
    </row>
    <row r="28" spans="1:12" ht="40.5" hidden="1" customHeight="1" x14ac:dyDescent="0.25">
      <c r="A28" s="252"/>
      <c r="B28" s="254"/>
      <c r="C28" s="256"/>
      <c r="D28" s="32" t="s">
        <v>91</v>
      </c>
      <c r="E28" s="98">
        <v>1</v>
      </c>
      <c r="F28" s="33">
        <v>5.79</v>
      </c>
      <c r="G28" s="29">
        <v>5.79</v>
      </c>
      <c r="K28" s="104"/>
      <c r="L28" s="104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953.61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953.61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160">
        <f>SUM(G31*0.21)</f>
        <v>200.25809999999998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SUM(G31+G32)</f>
        <v>1153.8680999999999</v>
      </c>
      <c r="H33" s="79"/>
    </row>
    <row r="35" spans="1:13" ht="60" x14ac:dyDescent="0.25">
      <c r="B35" s="12" t="s">
        <v>20</v>
      </c>
      <c r="C35" s="206" t="s">
        <v>104</v>
      </c>
      <c r="D35" s="206"/>
      <c r="E35" s="206"/>
      <c r="F35" s="206"/>
      <c r="G35" s="206"/>
      <c r="J35" s="6"/>
      <c r="K35" s="6"/>
      <c r="L35" s="6"/>
      <c r="M35" s="6"/>
    </row>
    <row r="36" spans="1:13" ht="84.75" customHeight="1" x14ac:dyDescent="0.25">
      <c r="B36" s="45" t="s">
        <v>81</v>
      </c>
      <c r="C36" s="225" t="s">
        <v>21</v>
      </c>
      <c r="D36" s="225"/>
      <c r="E36" s="225"/>
      <c r="F36" s="225"/>
      <c r="G36" s="225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  <mergeCell ref="D10:D12"/>
    <mergeCell ref="D7:G7"/>
    <mergeCell ref="B7:C7"/>
    <mergeCell ref="A1:D1"/>
    <mergeCell ref="A2:C2"/>
    <mergeCell ref="D2:H2"/>
    <mergeCell ref="B4:E4"/>
    <mergeCell ref="B6:C6"/>
    <mergeCell ref="D6:G6"/>
  </mergeCells>
  <phoneticPr fontId="14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3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52.5" customHeight="1" x14ac:dyDescent="0.25">
      <c r="A2" s="214" t="s">
        <v>69</v>
      </c>
      <c r="B2" s="214"/>
      <c r="C2" s="214"/>
      <c r="D2" s="230" t="s">
        <v>56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7" t="s">
        <v>127</v>
      </c>
      <c r="C4" s="238"/>
      <c r="D4" s="238"/>
      <c r="E4" s="238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4" t="s">
        <v>32</v>
      </c>
      <c r="E6" s="224"/>
      <c r="F6" s="224"/>
      <c r="G6" s="224"/>
      <c r="H6" s="1"/>
      <c r="J6" s="6"/>
      <c r="K6" s="6"/>
      <c r="L6" s="6"/>
    </row>
    <row r="7" spans="1:12" ht="12.75" customHeight="1" x14ac:dyDescent="0.25">
      <c r="B7" s="192" t="s">
        <v>119</v>
      </c>
      <c r="C7" s="192"/>
      <c r="D7" s="224" t="s">
        <v>33</v>
      </c>
      <c r="E7" s="224"/>
      <c r="F7" s="224"/>
      <c r="G7" s="224"/>
      <c r="H7" s="1"/>
      <c r="J7" s="6"/>
      <c r="K7" s="6"/>
      <c r="L7" s="6"/>
    </row>
    <row r="8" spans="1:12" ht="12.75" customHeight="1" x14ac:dyDescent="0.25">
      <c r="B8" s="229"/>
      <c r="C8" s="229"/>
      <c r="D8" s="224" t="s">
        <v>34</v>
      </c>
      <c r="E8" s="224"/>
      <c r="F8" s="224"/>
      <c r="G8" s="224"/>
      <c r="H8" s="1"/>
      <c r="J8" s="6"/>
      <c r="K8" s="6"/>
      <c r="L8" s="6"/>
    </row>
    <row r="9" spans="1:12" ht="20.25" customHeight="1" x14ac:dyDescent="0.25">
      <c r="C9" s="233"/>
      <c r="D9" s="233"/>
      <c r="E9" s="233"/>
      <c r="F9" s="233"/>
      <c r="G9" s="233"/>
      <c r="J9" s="6"/>
      <c r="K9" s="6"/>
      <c r="L9" s="6"/>
    </row>
    <row r="10" spans="1:12" x14ac:dyDescent="0.25">
      <c r="A10" s="195" t="s">
        <v>0</v>
      </c>
      <c r="B10" s="50"/>
      <c r="C10" s="199" t="s">
        <v>2</v>
      </c>
      <c r="D10" s="199" t="s">
        <v>3</v>
      </c>
      <c r="E10" s="199" t="s">
        <v>4</v>
      </c>
      <c r="F10" s="200"/>
      <c r="G10" s="200"/>
      <c r="H10" s="54"/>
      <c r="J10" s="6"/>
      <c r="K10" s="6"/>
      <c r="L10" s="6"/>
    </row>
    <row r="11" spans="1:12" ht="15" customHeight="1" x14ac:dyDescent="0.25">
      <c r="A11" s="195"/>
      <c r="B11" s="50" t="s">
        <v>1</v>
      </c>
      <c r="C11" s="199"/>
      <c r="D11" s="199"/>
      <c r="E11" s="199" t="s">
        <v>112</v>
      </c>
      <c r="F11" s="200"/>
      <c r="G11" s="200"/>
      <c r="H11" s="54"/>
      <c r="J11" s="6"/>
      <c r="K11" s="6"/>
      <c r="L11" s="6"/>
    </row>
    <row r="12" spans="1:12" ht="14.25" customHeight="1" x14ac:dyDescent="0.25">
      <c r="A12" s="195"/>
      <c r="B12" s="55"/>
      <c r="C12" s="199"/>
      <c r="D12" s="199"/>
      <c r="E12" s="199" t="s">
        <v>113</v>
      </c>
      <c r="F12" s="200"/>
      <c r="G12" s="200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50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45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2">
        <v>26.3</v>
      </c>
      <c r="E17" s="63">
        <v>0.67</v>
      </c>
      <c r="F17" s="63">
        <v>31</v>
      </c>
      <c r="G17" s="64">
        <f>D17*E17*F17</f>
        <v>546.25100000000009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0.32258064516129031</v>
      </c>
      <c r="E18" s="68">
        <v>1.82</v>
      </c>
      <c r="F18" s="63">
        <v>31</v>
      </c>
      <c r="G18" s="77">
        <v>0</v>
      </c>
      <c r="H18" s="54"/>
      <c r="K18" s="43">
        <v>10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26.774193548387096</v>
      </c>
      <c r="E19" s="68">
        <v>0.15</v>
      </c>
      <c r="F19" s="63">
        <v>31</v>
      </c>
      <c r="G19" s="82">
        <v>124.48</v>
      </c>
      <c r="H19" s="54"/>
      <c r="K19" s="43"/>
      <c r="L19" s="43">
        <v>830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25.5" x14ac:dyDescent="0.25">
      <c r="A22" s="193">
        <v>9</v>
      </c>
      <c r="B22" s="196" t="s">
        <v>130</v>
      </c>
      <c r="C22" s="202" t="s">
        <v>70</v>
      </c>
      <c r="D22" s="179" t="s">
        <v>76</v>
      </c>
      <c r="E22" s="152">
        <v>1</v>
      </c>
      <c r="F22" s="118">
        <v>28.96</v>
      </c>
      <c r="G22" s="119">
        <v>28.96</v>
      </c>
      <c r="H22" s="54"/>
      <c r="K22" s="43"/>
      <c r="L22" s="43"/>
    </row>
    <row r="23" spans="1:12" ht="51" x14ac:dyDescent="0.25">
      <c r="A23" s="194"/>
      <c r="B23" s="197"/>
      <c r="C23" s="203"/>
      <c r="D23" s="179" t="s">
        <v>74</v>
      </c>
      <c r="E23" s="177">
        <v>2</v>
      </c>
      <c r="F23" s="118">
        <v>11.58</v>
      </c>
      <c r="G23" s="119">
        <v>23.16</v>
      </c>
      <c r="H23" s="54"/>
      <c r="K23" s="43"/>
      <c r="L23" s="43"/>
    </row>
    <row r="24" spans="1:12" ht="25.5" hidden="1" x14ac:dyDescent="0.25">
      <c r="A24" s="194"/>
      <c r="B24" s="197"/>
      <c r="C24" s="203"/>
      <c r="D24" s="179" t="s">
        <v>75</v>
      </c>
      <c r="E24" s="99">
        <v>1</v>
      </c>
      <c r="F24" s="68">
        <v>10.14</v>
      </c>
      <c r="G24" s="64">
        <v>10.14</v>
      </c>
      <c r="H24" s="54"/>
      <c r="K24" s="43"/>
      <c r="L24" s="43"/>
    </row>
    <row r="25" spans="1:12" ht="38.25" hidden="1" x14ac:dyDescent="0.25">
      <c r="A25" s="194"/>
      <c r="B25" s="197"/>
      <c r="C25" s="203"/>
      <c r="D25" s="179" t="s">
        <v>100</v>
      </c>
      <c r="E25" s="99">
        <v>1</v>
      </c>
      <c r="F25" s="68">
        <v>86.89</v>
      </c>
      <c r="G25" s="64">
        <v>86.89</v>
      </c>
      <c r="H25" s="54"/>
      <c r="K25" s="43"/>
      <c r="L25" s="43"/>
    </row>
    <row r="26" spans="1:12" ht="25.5" hidden="1" x14ac:dyDescent="0.25">
      <c r="A26" s="194"/>
      <c r="B26" s="197"/>
      <c r="C26" s="203"/>
      <c r="D26" s="179" t="s">
        <v>99</v>
      </c>
      <c r="E26" s="152">
        <v>0.38</v>
      </c>
      <c r="F26" s="118">
        <v>246.18</v>
      </c>
      <c r="G26" s="119">
        <f>+ROUND(F26*E26,2)</f>
        <v>93.55</v>
      </c>
      <c r="H26" s="54"/>
      <c r="K26" s="43"/>
      <c r="L26" s="43"/>
    </row>
    <row r="27" spans="1:12" ht="51" x14ac:dyDescent="0.25">
      <c r="A27" s="194"/>
      <c r="B27" s="197"/>
      <c r="C27" s="203"/>
      <c r="D27" s="179" t="s">
        <v>71</v>
      </c>
      <c r="E27" s="152">
        <v>1</v>
      </c>
      <c r="F27" s="176">
        <v>34.75</v>
      </c>
      <c r="G27" s="119">
        <v>34.75</v>
      </c>
      <c r="H27" s="54"/>
      <c r="K27" s="43"/>
      <c r="L27" s="43"/>
    </row>
    <row r="28" spans="1:12" ht="38.25" hidden="1" x14ac:dyDescent="0.25">
      <c r="A28" s="194"/>
      <c r="B28" s="197"/>
      <c r="C28" s="203"/>
      <c r="D28" s="179" t="s">
        <v>106</v>
      </c>
      <c r="E28" s="152">
        <v>3</v>
      </c>
      <c r="F28" s="118">
        <v>2.0299999999999998</v>
      </c>
      <c r="G28" s="119">
        <v>6.09</v>
      </c>
      <c r="H28" s="54"/>
      <c r="K28" s="43"/>
      <c r="L28" s="43"/>
    </row>
    <row r="29" spans="1:12" ht="25.5" hidden="1" x14ac:dyDescent="0.25">
      <c r="A29" s="194"/>
      <c r="B29" s="197"/>
      <c r="C29" s="203"/>
      <c r="D29" s="179" t="s">
        <v>80</v>
      </c>
      <c r="E29" s="178">
        <v>2</v>
      </c>
      <c r="F29" s="118">
        <v>23.17</v>
      </c>
      <c r="G29" s="119">
        <f t="shared" ref="G29:G30" si="0">SUM(E29*F29)</f>
        <v>46.34</v>
      </c>
      <c r="H29" s="54"/>
      <c r="K29" s="43"/>
      <c r="L29" s="43"/>
    </row>
    <row r="30" spans="1:12" ht="25.5" hidden="1" x14ac:dyDescent="0.25">
      <c r="A30" s="232"/>
      <c r="B30" s="232"/>
      <c r="C30" s="232"/>
      <c r="D30" s="83" t="s">
        <v>79</v>
      </c>
      <c r="E30" s="97">
        <v>1</v>
      </c>
      <c r="F30" s="68">
        <v>57.92</v>
      </c>
      <c r="G30" s="64">
        <f t="shared" si="0"/>
        <v>57.92</v>
      </c>
      <c r="H30" s="54"/>
      <c r="K30" s="43"/>
      <c r="L30" s="43"/>
    </row>
    <row r="31" spans="1:12" x14ac:dyDescent="0.25">
      <c r="A31" s="34"/>
      <c r="B31" s="69" t="s">
        <v>17</v>
      </c>
      <c r="C31" s="70"/>
      <c r="D31" s="71"/>
      <c r="E31" s="72"/>
      <c r="F31" s="72"/>
      <c r="G31" s="73">
        <v>1332.19</v>
      </c>
      <c r="H31" s="54"/>
    </row>
    <row r="32" spans="1:12" ht="66.75" customHeight="1" x14ac:dyDescent="0.25">
      <c r="A32" s="191">
        <v>10</v>
      </c>
      <c r="B32" s="235" t="s">
        <v>59</v>
      </c>
      <c r="C32" s="40" t="s">
        <v>60</v>
      </c>
      <c r="D32" s="223"/>
      <c r="E32" s="220"/>
      <c r="F32" s="220"/>
      <c r="G32" s="95">
        <v>207.75</v>
      </c>
    </row>
    <row r="33" spans="1:13" ht="19.5" customHeight="1" x14ac:dyDescent="0.25">
      <c r="A33" s="191"/>
      <c r="B33" s="236"/>
      <c r="C33" s="40" t="s">
        <v>117</v>
      </c>
      <c r="D33" s="223"/>
      <c r="E33" s="220"/>
      <c r="F33" s="220"/>
      <c r="G33" s="44"/>
    </row>
    <row r="34" spans="1:13" ht="33.75" customHeight="1" x14ac:dyDescent="0.25">
      <c r="A34" s="26"/>
      <c r="B34" s="69" t="s">
        <v>27</v>
      </c>
      <c r="C34" s="66"/>
      <c r="D34" s="71"/>
      <c r="E34" s="72"/>
      <c r="F34" s="72"/>
      <c r="G34" s="73">
        <f>SUM(G31-G32)</f>
        <v>1124.44</v>
      </c>
      <c r="H34" s="54"/>
    </row>
    <row r="35" spans="1:13" x14ac:dyDescent="0.25">
      <c r="A35" s="26"/>
      <c r="B35" s="69" t="s">
        <v>28</v>
      </c>
      <c r="C35" s="66"/>
      <c r="D35" s="50"/>
      <c r="E35" s="63"/>
      <c r="F35" s="63"/>
      <c r="G35" s="73">
        <f>SUM(G34*0.21)</f>
        <v>236.13239999999999</v>
      </c>
      <c r="H35" s="54"/>
    </row>
    <row r="36" spans="1:13" x14ac:dyDescent="0.25">
      <c r="A36" s="26"/>
      <c r="B36" s="69" t="s">
        <v>29</v>
      </c>
      <c r="C36" s="66"/>
      <c r="D36" s="50"/>
      <c r="E36" s="63"/>
      <c r="F36" s="63"/>
      <c r="G36" s="73">
        <f>SUM(G34+G35)</f>
        <v>1360.5724</v>
      </c>
      <c r="H36" s="79"/>
    </row>
    <row r="37" spans="1:13" x14ac:dyDescent="0.25">
      <c r="C37" s="54"/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ht="60" x14ac:dyDescent="0.25">
      <c r="B39" s="12" t="s">
        <v>20</v>
      </c>
      <c r="C39" s="206" t="s">
        <v>104</v>
      </c>
      <c r="D39" s="206"/>
      <c r="E39" s="206"/>
      <c r="F39" s="206"/>
      <c r="G39" s="206"/>
      <c r="J39" s="6"/>
      <c r="K39" s="6"/>
      <c r="L39" s="6"/>
      <c r="M39" s="6"/>
    </row>
    <row r="40" spans="1:13" ht="84.75" customHeight="1" x14ac:dyDescent="0.25">
      <c r="B40" s="45" t="s">
        <v>81</v>
      </c>
      <c r="C40" s="225" t="s">
        <v>21</v>
      </c>
      <c r="D40" s="225"/>
      <c r="E40" s="225"/>
      <c r="F40" s="225"/>
      <c r="G40" s="225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</sheetData>
  <mergeCells count="27">
    <mergeCell ref="B6:C6"/>
    <mergeCell ref="D6:G6"/>
    <mergeCell ref="A1:D1"/>
    <mergeCell ref="A2:C2"/>
    <mergeCell ref="D2:H2"/>
    <mergeCell ref="B4:E4"/>
    <mergeCell ref="C40:G40"/>
    <mergeCell ref="F32:F33"/>
    <mergeCell ref="C39:G39"/>
    <mergeCell ref="B8:C8"/>
    <mergeCell ref="E12:G12"/>
    <mergeCell ref="B32:B33"/>
    <mergeCell ref="D32:D33"/>
    <mergeCell ref="E32:E33"/>
    <mergeCell ref="D8:G8"/>
    <mergeCell ref="C22:C30"/>
    <mergeCell ref="A32:A33"/>
    <mergeCell ref="B7:C7"/>
    <mergeCell ref="D7:G7"/>
    <mergeCell ref="A10:A12"/>
    <mergeCell ref="E10:G10"/>
    <mergeCell ref="C10:C12"/>
    <mergeCell ref="D10:D12"/>
    <mergeCell ref="E11:G11"/>
    <mergeCell ref="B22:B30"/>
    <mergeCell ref="C9:G9"/>
    <mergeCell ref="A22:A30"/>
  </mergeCells>
  <phoneticPr fontId="14" type="noConversion"/>
  <pageMargins left="0.18" right="0.18" top="0.23" bottom="1" header="0.5" footer="0.5"/>
  <pageSetup paperSize="9" scale="6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2016-04-04T12:48:12Z</cp:lastPrinted>
  <dcterms:created xsi:type="dcterms:W3CDTF">2011-10-05T12:25:53Z</dcterms:created>
  <dcterms:modified xsi:type="dcterms:W3CDTF">2016-04-04T12:49:42Z</dcterms:modified>
</cp:coreProperties>
</file>