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85" windowWidth="20715" windowHeight="10995"/>
  </bookViews>
  <sheets>
    <sheet name="Gauta 2013 m (2)" sheetId="1" r:id="rId1"/>
  </sheets>
  <definedNames>
    <definedName name="_xlnm.Print_Area" localSheetId="0">'Gauta 2013 m (2)'!$A$1:$J$124</definedName>
    <definedName name="_xlnm.Print_Titles" localSheetId="0">'Gauta 2013 m (2)'!$1:$6</definedName>
  </definedNames>
  <calcPr calcId="145621"/>
</workbook>
</file>

<file path=xl/calcChain.xml><?xml version="1.0" encoding="utf-8"?>
<calcChain xmlns="http://schemas.openxmlformats.org/spreadsheetml/2006/main">
  <c r="G17" i="1" l="1"/>
  <c r="G29" i="1"/>
  <c r="G33" i="1"/>
  <c r="G46" i="1"/>
  <c r="G53" i="1"/>
  <c r="G56" i="1"/>
  <c r="G63" i="1"/>
  <c r="G67" i="1"/>
  <c r="G72" i="1"/>
  <c r="G77" i="1"/>
  <c r="G80" i="1"/>
  <c r="G83" i="1"/>
  <c r="G92" i="1"/>
  <c r="G96" i="1"/>
  <c r="G107" i="1"/>
  <c r="G111" i="1"/>
  <c r="G114" i="1"/>
  <c r="G117" i="1"/>
  <c r="G120" i="1"/>
  <c r="G123" i="1"/>
  <c r="H67" i="1"/>
  <c r="I67" i="1"/>
  <c r="J67" i="1"/>
  <c r="A9" i="1"/>
  <c r="A10" i="1" s="1"/>
  <c r="A11" i="1" s="1"/>
  <c r="A12" i="1" s="1"/>
  <c r="A13" i="1" s="1"/>
  <c r="A14" i="1" s="1"/>
  <c r="A15" i="1" s="1"/>
  <c r="A16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D17" i="1"/>
  <c r="H17" i="1"/>
  <c r="I17" i="1"/>
  <c r="J17" i="1"/>
  <c r="H24" i="1"/>
  <c r="H29" i="1" s="1"/>
  <c r="I24" i="1"/>
  <c r="D29" i="1"/>
  <c r="I29" i="1"/>
  <c r="J29" i="1"/>
  <c r="D33" i="1"/>
  <c r="H33" i="1"/>
  <c r="I33" i="1"/>
  <c r="J33" i="1"/>
  <c r="A36" i="1"/>
  <c r="A37" i="1" s="1"/>
  <c r="A38" i="1" s="1"/>
  <c r="A39" i="1" s="1"/>
  <c r="A40" i="1" s="1"/>
  <c r="A41" i="1" s="1"/>
  <c r="A42" i="1" s="1"/>
  <c r="A43" i="1" s="1"/>
  <c r="A44" i="1" s="1"/>
  <c r="A45" i="1" s="1"/>
  <c r="H38" i="1"/>
  <c r="I38" i="1"/>
  <c r="H45" i="1"/>
  <c r="H46" i="1" s="1"/>
  <c r="I45" i="1"/>
  <c r="D46" i="1"/>
  <c r="I46" i="1"/>
  <c r="J46" i="1"/>
  <c r="A49" i="1"/>
  <c r="A50" i="1" s="1"/>
  <c r="A51" i="1" s="1"/>
  <c r="A52" i="1" s="1"/>
  <c r="D53" i="1"/>
  <c r="H53" i="1"/>
  <c r="I53" i="1"/>
  <c r="J53" i="1"/>
  <c r="D56" i="1"/>
  <c r="H56" i="1"/>
  <c r="I56" i="1"/>
  <c r="J56" i="1"/>
  <c r="A59" i="1"/>
  <c r="A60" i="1" s="1"/>
  <c r="A61" i="1" s="1"/>
  <c r="A62" i="1" s="1"/>
  <c r="D63" i="1"/>
  <c r="H63" i="1"/>
  <c r="I63" i="1"/>
  <c r="J63" i="1"/>
  <c r="D67" i="1"/>
  <c r="D72" i="1"/>
  <c r="H72" i="1"/>
  <c r="I72" i="1"/>
  <c r="J72" i="1"/>
  <c r="D77" i="1"/>
  <c r="H77" i="1"/>
  <c r="I77" i="1"/>
  <c r="J77" i="1"/>
  <c r="D80" i="1"/>
  <c r="H80" i="1"/>
  <c r="I80" i="1"/>
  <c r="J80" i="1"/>
  <c r="D83" i="1"/>
  <c r="H83" i="1"/>
  <c r="I83" i="1"/>
  <c r="J83" i="1"/>
  <c r="A86" i="1"/>
  <c r="A87" i="1" s="1"/>
  <c r="A88" i="1" s="1"/>
  <c r="A89" i="1" s="1"/>
  <c r="A90" i="1" s="1"/>
  <c r="A91" i="1" s="1"/>
  <c r="D92" i="1"/>
  <c r="H92" i="1"/>
  <c r="I92" i="1"/>
  <c r="J92" i="1"/>
  <c r="D96" i="1"/>
  <c r="H96" i="1"/>
  <c r="I96" i="1"/>
  <c r="J96" i="1"/>
  <c r="A99" i="1"/>
  <c r="A100" i="1" s="1"/>
  <c r="A101" i="1" s="1"/>
  <c r="A102" i="1" s="1"/>
  <c r="A103" i="1" s="1"/>
  <c r="A104" i="1" s="1"/>
  <c r="A105" i="1" s="1"/>
  <c r="A106" i="1" s="1"/>
  <c r="I99" i="1"/>
  <c r="I107" i="1" s="1"/>
  <c r="J99" i="1"/>
  <c r="D107" i="1"/>
  <c r="H107" i="1"/>
  <c r="J107" i="1"/>
  <c r="J124" i="1" s="1"/>
  <c r="J125" i="1" s="1"/>
  <c r="H109" i="1"/>
  <c r="I109" i="1"/>
  <c r="I111" i="1" s="1"/>
  <c r="D111" i="1"/>
  <c r="H111" i="1"/>
  <c r="J111" i="1"/>
  <c r="H113" i="1"/>
  <c r="H114" i="1" s="1"/>
  <c r="I113" i="1"/>
  <c r="I114" i="1" s="1"/>
  <c r="D114" i="1"/>
  <c r="J114" i="1"/>
  <c r="D117" i="1"/>
  <c r="H117" i="1"/>
  <c r="I117" i="1"/>
  <c r="J117" i="1"/>
  <c r="D120" i="1"/>
  <c r="H120" i="1"/>
  <c r="I120" i="1"/>
  <c r="J120" i="1"/>
  <c r="D123" i="1"/>
  <c r="H123" i="1"/>
  <c r="I123" i="1"/>
  <c r="J123" i="1"/>
  <c r="G124" i="1" l="1"/>
  <c r="G125" i="1" s="1"/>
  <c r="D124" i="1"/>
  <c r="H124" i="1"/>
  <c r="H125" i="1" s="1"/>
  <c r="I124" i="1"/>
  <c r="I125" i="1" s="1"/>
</calcChain>
</file>

<file path=xl/sharedStrings.xml><?xml version="1.0" encoding="utf-8"?>
<sst xmlns="http://schemas.openxmlformats.org/spreadsheetml/2006/main" count="337" uniqueCount="307">
  <si>
    <t>Eil Nr</t>
  </si>
  <si>
    <t>Paramos teikėjas</t>
  </si>
  <si>
    <t>Paramos sutarties  data, Registracijos Nr.</t>
  </si>
  <si>
    <t>Paramos suma p/sutartį
Lt</t>
  </si>
  <si>
    <t>Gauta parama
Lt</t>
  </si>
  <si>
    <t>Gatvė</t>
  </si>
  <si>
    <t xml:space="preserve">Mok. nurody
mo data, Nr. </t>
  </si>
  <si>
    <t>Mokykloms ir darželiams</t>
  </si>
  <si>
    <t>Visuomeniniam transportui</t>
  </si>
  <si>
    <t>Aplinkos tvarkymui</t>
  </si>
  <si>
    <t>Naujininkų seniūnija</t>
  </si>
  <si>
    <t>UAB "Darbas" mokėtojas 
UAB 
"VA REALS"</t>
  </si>
  <si>
    <t>Dariaus ir Girėno g. 21</t>
  </si>
  <si>
    <t>UAB "Ginestra"</t>
  </si>
  <si>
    <t>2007-11-10                                   Nr. 29-135-(2.20-TD-2)</t>
  </si>
  <si>
    <t>Metalo g. 7</t>
  </si>
  <si>
    <t>UAB "Mokesčių srautas"</t>
  </si>
  <si>
    <t>2008-11-27 Nr.29-161-(2.20-AD4)</t>
  </si>
  <si>
    <t>Dariaus ir Girėno g. 99</t>
  </si>
  <si>
    <t>2013.05.09 Nr.7222870</t>
  </si>
  <si>
    <t xml:space="preserve">UAB "Piliuona"
</t>
  </si>
  <si>
    <t>2012-07-19
Nr.29-137-(1.2.16-AD4)</t>
  </si>
  <si>
    <t xml:space="preserve">Burbiškių g. 36  </t>
  </si>
  <si>
    <t>2013.09.23 Grynųjų pinigų įnešimas</t>
  </si>
  <si>
    <t>UAB "VOLENTIS"</t>
  </si>
  <si>
    <t>2013.07.23 Nr. 29-169 (1.2.16-AD4)</t>
  </si>
  <si>
    <t xml:space="preserve">P.Žvirkos g.1 </t>
  </si>
  <si>
    <t>UAB "Airport business park"</t>
  </si>
  <si>
    <t>2013.08.19 Nr.29-199 (1.2.16-AD4)</t>
  </si>
  <si>
    <t xml:space="preserve">Dariaus ir Girėno g. 81 
</t>
  </si>
  <si>
    <t>UAB "Venecija"</t>
  </si>
  <si>
    <t>2013-11 Nr.29- (1.2.16-AD4)</t>
  </si>
  <si>
    <t xml:space="preserve">Burbiškių g. 38  </t>
  </si>
  <si>
    <t>2013-11-27 Nr.519</t>
  </si>
  <si>
    <t>UAB "Akmenis"</t>
  </si>
  <si>
    <t>2013-10-30 Nr.29-331 (1.2.16-AD4)</t>
  </si>
  <si>
    <t>Dariaus ir Girėno g. 19B</t>
  </si>
  <si>
    <t>2013-11-22 Nr.478</t>
  </si>
  <si>
    <t>Seniūnija iš viso:</t>
  </si>
  <si>
    <t>Antakalnio seniūnija</t>
  </si>
  <si>
    <t>UAB "Investlit"</t>
  </si>
  <si>
    <t>Laurų g. 28</t>
  </si>
  <si>
    <t>UAB "Dekoras"</t>
  </si>
  <si>
    <t>2008-07-18 Nr.29-124-(2.20-AD4)</t>
  </si>
  <si>
    <t>Žolyno g. 11</t>
  </si>
  <si>
    <t>2013.01.18 Nr.2221</t>
  </si>
  <si>
    <t>UAB "Vokiška keramika"</t>
  </si>
  <si>
    <t>2013.05.14 Nr. 29-116-(1.2.16-AD4)</t>
  </si>
  <si>
    <t xml:space="preserve">Rukeliškių g. 36  </t>
  </si>
  <si>
    <t>UAB "Supla"</t>
  </si>
  <si>
    <t>2013.08.02 Nr.29-177(1.2.16-AD4)</t>
  </si>
  <si>
    <t>Nemenčinės pl. 1C</t>
  </si>
  <si>
    <t>UAB "CTLF"</t>
  </si>
  <si>
    <t>2013.10.02 Nr.29-294 (1.2.16-AD4)</t>
  </si>
  <si>
    <t xml:space="preserve">Kalvos g. 2 </t>
  </si>
  <si>
    <t>UAB "Karpis"</t>
  </si>
  <si>
    <t>Nemenčinės pl.46</t>
  </si>
  <si>
    <t>2013.01.23 Nr.3684</t>
  </si>
  <si>
    <t>UAB "Greitista"</t>
  </si>
  <si>
    <t>2013 Nr. 29 (1.2.16-AD4)</t>
  </si>
  <si>
    <t>Žolyno g. 35</t>
  </si>
  <si>
    <t>Žolyno g. 39</t>
  </si>
  <si>
    <t>Nerijus Raudonis</t>
  </si>
  <si>
    <t>2008-12-30 Nr.29-176-(2.20-AD4)</t>
  </si>
  <si>
    <t>Rukeliškių g. 7/ Grybautojų g. 5</t>
  </si>
  <si>
    <t>UAB "NT Plėtra"</t>
  </si>
  <si>
    <t>2008-10-17 Nr.29-149-(2.20-AD4)</t>
  </si>
  <si>
    <t xml:space="preserve">Rokantiškių g. </t>
  </si>
  <si>
    <t>2013.06.21 Nr.06210236</t>
  </si>
  <si>
    <t>Senamiesčio seniūnija</t>
  </si>
  <si>
    <t>UAB "Liumeksis"</t>
  </si>
  <si>
    <t>2013-11 Nr. 29 (1.2.16-AD4)</t>
  </si>
  <si>
    <t>Maironio g. 2</t>
  </si>
  <si>
    <t>Lionė Pamparienė, Algirdas Pamparas įsipareigojimą įvykdė Valdas Bartkevičius</t>
  </si>
  <si>
    <t>2008-03-28 Nr.29-54-(2.20-AD4)</t>
  </si>
  <si>
    <t xml:space="preserve">Odminių g. 14 </t>
  </si>
  <si>
    <t>Verkių seniūnija</t>
  </si>
  <si>
    <t>UAB "Garažų renovacijos grupė"</t>
  </si>
  <si>
    <t>2009-03-18 Nr.29-25-(1.2.16-AD4)</t>
  </si>
  <si>
    <t xml:space="preserve">Bajorų sodų 2-oji g. </t>
  </si>
  <si>
    <t>UAB "Santariškių namai"</t>
  </si>
  <si>
    <t>2011-11-09 
Nr.29-191-(1.2.16-AD4)</t>
  </si>
  <si>
    <t xml:space="preserve">Santariškių g. 75 
</t>
  </si>
  <si>
    <t>2010-08-26 Nr.29-184-(1.2.16-AD4)</t>
  </si>
  <si>
    <t xml:space="preserve"> Žaliųjų ežerų g. 240</t>
  </si>
  <si>
    <t>UAB "Bajorų kelias 1"</t>
  </si>
  <si>
    <t>2010-08-26 Nr.29-186-(1.2.16-AD4)</t>
  </si>
  <si>
    <t xml:space="preserve"> Bajorų kelio ir Mokslininkų g. sankirta</t>
  </si>
  <si>
    <t>UAB "SI Baltic"</t>
  </si>
  <si>
    <t>2013.08.19 Nr.29-202 (1.2.16-AD4)</t>
  </si>
  <si>
    <t xml:space="preserve">Santariškių g. 17 </t>
  </si>
  <si>
    <t>UAB "Realinija"</t>
  </si>
  <si>
    <t>2012-06-28
Nr.29-127-(1.2.16-AD4)</t>
  </si>
  <si>
    <t xml:space="preserve">Baublio g. 2  
</t>
  </si>
  <si>
    <t>Arkadij Dvorkin</t>
  </si>
  <si>
    <t>Visalaukio g. 3</t>
  </si>
  <si>
    <t>UAB "Veikmė"</t>
  </si>
  <si>
    <t>2009-04-07 Nr.29-33-(1.2.16-AD4)</t>
  </si>
  <si>
    <t xml:space="preserve">Mažųjų Gulbinų k. </t>
  </si>
  <si>
    <t>2013.05.30 Nr.383</t>
  </si>
  <si>
    <t xml:space="preserve">UAB "Veikmė"      </t>
  </si>
  <si>
    <t>Mažųjų Gulbinų k. skl. 1</t>
  </si>
  <si>
    <t>2013-05-09 Nr.315</t>
  </si>
  <si>
    <t>2009-03-05 Nr.29-22-(1.2.16-AD4)</t>
  </si>
  <si>
    <t>2013.09.19 Nr. 642</t>
  </si>
  <si>
    <t xml:space="preserve">UAB "Veikmė" </t>
  </si>
  <si>
    <t>Mažųjų Gulbinų k. skl. 125</t>
  </si>
  <si>
    <t>2013-05-09 Nr.316</t>
  </si>
  <si>
    <t>Naujamiesčio seniūnija</t>
  </si>
  <si>
    <t>UAB "SEED LT1"(Oslo namai)</t>
  </si>
  <si>
    <t>2010-09-03 Nr.29-193-(1.2.16-AD4)</t>
  </si>
  <si>
    <t>Mindaugo g. 27/ 27A</t>
  </si>
  <si>
    <t>UAB "Turtona"</t>
  </si>
  <si>
    <t>2010-10-14 Nr.29-208-(1.2.16-AD4)</t>
  </si>
  <si>
    <t xml:space="preserve">Gedimino pr. 52-1/ Rotundo g. 1-1,  </t>
  </si>
  <si>
    <t>UAB "LUGORA"</t>
  </si>
  <si>
    <t>2013.08.07 Nr.29-179 (1.2.16-AD4)</t>
  </si>
  <si>
    <t>T.Ševčenkos g. 16K</t>
  </si>
  <si>
    <t>2013.08.20 Nr.319-4</t>
  </si>
  <si>
    <t>M25 INVEST, UAB</t>
  </si>
  <si>
    <t>2013-01-16 Nr. 29-16(1.2.16-AD4)</t>
  </si>
  <si>
    <t>Mindaugo g. 25</t>
  </si>
  <si>
    <t>2013.11.06 Nr.11052113</t>
  </si>
  <si>
    <t xml:space="preserve">UAB "Bildunga" </t>
  </si>
  <si>
    <t>2009-05-04 Nr.29-35-(1.2.16-AD4)</t>
  </si>
  <si>
    <t>Nočios g. 15A</t>
  </si>
  <si>
    <t>Šnipiškių seniūnija</t>
  </si>
  <si>
    <t>UAB "BOD GROUP"</t>
  </si>
  <si>
    <t>2011-06-23 
Nr.29-107-(1.2.16-AD4)</t>
  </si>
  <si>
    <t>Geležinio Vilko g.</t>
  </si>
  <si>
    <t>Panerių seniūnija</t>
  </si>
  <si>
    <t>UAB "Mobilios investicijos"</t>
  </si>
  <si>
    <t>2011-08-04 
Nr.29-145-(1.2.16-AD4)</t>
  </si>
  <si>
    <t xml:space="preserve">Bališkių k.  
</t>
  </si>
  <si>
    <t>2013.02.22 Nr.175</t>
  </si>
  <si>
    <t>UAB "Vilijos parkas"</t>
  </si>
  <si>
    <t>2013-01-16 Nr. 29-15(1.2.16-AD4)</t>
  </si>
  <si>
    <t>Vilijos g. 2</t>
  </si>
  <si>
    <t>Ilona Vaitkienė</t>
  </si>
  <si>
    <t>S. Krasausko g. 11</t>
  </si>
  <si>
    <t>UAB "Gaisrė"</t>
  </si>
  <si>
    <t>2012-12-28 Nr. 29-336(1.2.16-AD4)</t>
  </si>
  <si>
    <t>Kirtimų g. 45A</t>
  </si>
  <si>
    <t>2013.11.06 Nr.121702851</t>
  </si>
  <si>
    <t>2008-03-15 Nr.29-50-(2.20-AD4)</t>
  </si>
  <si>
    <t>Užukampio k</t>
  </si>
  <si>
    <t>Viršuliškų seniūnija</t>
  </si>
  <si>
    <t>UAB "YIT Kausta būstas"</t>
  </si>
  <si>
    <t>2011-12-27
Nr.29-236-(1.2.16-AD4)</t>
  </si>
  <si>
    <t xml:space="preserve">Viršuliškių skg. 78
</t>
  </si>
  <si>
    <t>Žvėryno seniūnija</t>
  </si>
  <si>
    <t>UAB "City Property investment"</t>
  </si>
  <si>
    <t>2012-05-18
Nr.29-95-(1.2.16-AD4)</t>
  </si>
  <si>
    <t xml:space="preserve">Blindžių g. 24
 </t>
  </si>
  <si>
    <t>2009-07-10 Nr.29-72-(1.2.16-AD4)</t>
  </si>
  <si>
    <t>Traidenio g. 39</t>
  </si>
  <si>
    <t>UAB "ŽVC"</t>
  </si>
  <si>
    <t>2008-02-29 Nr.29-42-(2.20-AD4)</t>
  </si>
  <si>
    <t>Ukmergės g. 120</t>
  </si>
  <si>
    <t>Rasų seniūnija</t>
  </si>
  <si>
    <t>UAB "Bermeta"</t>
  </si>
  <si>
    <t>2012-06-28
Nr.29-126-(1.2.16-AD4)</t>
  </si>
  <si>
    <t xml:space="preserve">Liepkalnio g. 110  </t>
  </si>
  <si>
    <t>2007.08.22
2012-09-19
Nr.29-211-(1.2.16-AD4)</t>
  </si>
  <si>
    <t>Kaukysos g. 18</t>
  </si>
  <si>
    <t>Karoliniškių seniūnija</t>
  </si>
  <si>
    <t>UAB "Ukmergės statyba"</t>
  </si>
  <si>
    <t>2012-10-29
Nr.29-259-(1.2.16-AD4)</t>
  </si>
  <si>
    <t xml:space="preserve">L. Asanavičiūtės g.13A </t>
  </si>
  <si>
    <t>Žirmūnų seniūnija</t>
  </si>
  <si>
    <t>UAB "MD KLP"</t>
  </si>
  <si>
    <t>2013-02-01 Nr. 29-24 (1.2.16-AD4)</t>
  </si>
  <si>
    <t xml:space="preserve">Kareivių g. 11 A </t>
  </si>
  <si>
    <t>2013.02.11 Nr.0000000192</t>
  </si>
  <si>
    <t>Naujosios Vilnios seniūnija</t>
  </si>
  <si>
    <t>Viktoras Sakalauskas</t>
  </si>
  <si>
    <t>2013.08.19 Nr.29-203 (1.2.16-AD4)</t>
  </si>
  <si>
    <t xml:space="preserve">Džiaugsmo g. </t>
  </si>
  <si>
    <t>UAB "Aldega"</t>
  </si>
  <si>
    <t>2013-05 Nr. 29 (1.2.16-AD4)</t>
  </si>
  <si>
    <t>B.K. Balučio g. 43</t>
  </si>
  <si>
    <t>UAB "RB Group"</t>
  </si>
  <si>
    <t>2013.08.23 Nr.29-211(1.2.16-AD4)</t>
  </si>
  <si>
    <t xml:space="preserve">Bagušių g.87 </t>
  </si>
  <si>
    <t>2013.07.02 Nr.171561</t>
  </si>
  <si>
    <t>UAB "Vilniaus alus"</t>
  </si>
  <si>
    <t>2012-01-09
Nr.29-257-(1.2.16-AD4)</t>
  </si>
  <si>
    <t xml:space="preserve">Arimų g. 29
 </t>
  </si>
  <si>
    <t>UAB "SE sistemos"</t>
  </si>
  <si>
    <t>2013-04 Nr. 29 (1.2.16-AD4)</t>
  </si>
  <si>
    <t>Juodasis kelias 49</t>
  </si>
  <si>
    <t>Lazdynų seniūnija</t>
  </si>
  <si>
    <t>UAB "WG Investments"</t>
  </si>
  <si>
    <t>2013.08.23 Nr.29-209 (1.2.16-AD4)</t>
  </si>
  <si>
    <t xml:space="preserve">Šaltūnų g. 33 </t>
  </si>
  <si>
    <t>UAB "Dolometa"</t>
  </si>
  <si>
    <t>2012-08-01
Nr.29-157-(1.2.16-AD4)</t>
  </si>
  <si>
    <t xml:space="preserve">Žaros g. 38 </t>
  </si>
  <si>
    <t>2013.11.08 Nr. 1</t>
  </si>
  <si>
    <t>Pašilaičių seniūnija</t>
  </si>
  <si>
    <t>UAB "LITECTUS"</t>
  </si>
  <si>
    <t>2013.08.22 Nr.29-205 (1.2.16-AD4)</t>
  </si>
  <si>
    <t xml:space="preserve">Žemynos g.30 </t>
  </si>
  <si>
    <t xml:space="preserve">UAB "Evolution office system"
buvusi
UAB "Leandra ir partneriai" </t>
  </si>
  <si>
    <t>Ukmergės g.</t>
  </si>
  <si>
    <t>2013.09.25 Nr.1012</t>
  </si>
  <si>
    <t>GNSB "Pavilionių vizija"</t>
  </si>
  <si>
    <t>2010-08-23 Nr.29-179-(1.2.16-AD4) Susitarimas
2011-03-07 Nr.29-26(1.2.16-AD4)</t>
  </si>
  <si>
    <t>Pašilaičiai</t>
  </si>
  <si>
    <t>2013-06-04 Nr.06041319</t>
  </si>
  <si>
    <t>2013-11-27 Nr.11271424</t>
  </si>
  <si>
    <t xml:space="preserve"> UAB "Valdinta"
 Nauja sutartis
 UAB "PPI GROUP"</t>
  </si>
  <si>
    <t>2011-04-29 Nr.29-70 (1.2.16-AD4)
2011-08-12 
Nr.29-160-(1.2.16-AD4)</t>
  </si>
  <si>
    <t>Virbeliškių g.</t>
  </si>
  <si>
    <t>UAB "Gabija Residence"</t>
  </si>
  <si>
    <t>2012-07-19
Nr.29-138-(1.2.16-AD4)</t>
  </si>
  <si>
    <t xml:space="preserve">Perkūnkiemio g. 53 </t>
  </si>
  <si>
    <t>2013-10-16 Nr.400</t>
  </si>
  <si>
    <t>UAB "Aušrinės butai"</t>
  </si>
  <si>
    <t>Pikutiškių g. 2G</t>
  </si>
  <si>
    <t>UAB "Arkinta"</t>
  </si>
  <si>
    <t>2013.09.25 Nr.29-236 (1.2.16-AD4)</t>
  </si>
  <si>
    <t xml:space="preserve">Tarandės k. </t>
  </si>
  <si>
    <t>Pilaitės seniūnija</t>
  </si>
  <si>
    <t>UAB "Eika"</t>
  </si>
  <si>
    <t>2011-07-29 
Nr.29-136-(1.2.16-AD4)</t>
  </si>
  <si>
    <t>M. Mažvydo g.</t>
  </si>
  <si>
    <t>UAB "Vilmestos projektai"</t>
  </si>
  <si>
    <t>2012-11-12
Nr.29-267-(1.2.16-AD4)</t>
  </si>
  <si>
    <t>M. Mažvydo g. 16</t>
  </si>
  <si>
    <t>Grigiškių seniūnija</t>
  </si>
  <si>
    <t>UAB "Nomalita"</t>
  </si>
  <si>
    <t>2012-01-18
Nr.29-5-(1.2.16-AD4)</t>
  </si>
  <si>
    <t>Kovo 11-osios g. 23</t>
  </si>
  <si>
    <t>20013-03-18</t>
  </si>
  <si>
    <t>Fabijoniškių seniūnija</t>
  </si>
  <si>
    <t>Albertas Pundys</t>
  </si>
  <si>
    <t>2013-07 Nr. 29 (1.2.16-AD4)</t>
  </si>
  <si>
    <t>Kaimelio g. 19</t>
  </si>
  <si>
    <t>Šeškinės seniūnija</t>
  </si>
  <si>
    <t>UAB "ST Development"</t>
  </si>
  <si>
    <t xml:space="preserve"> Šeškinės sodų g. 59</t>
  </si>
  <si>
    <t>Vilkpėdės seniūnija</t>
  </si>
  <si>
    <t>UAB "Žvėryno investicija"</t>
  </si>
  <si>
    <t>2012-06-12 Nr. 29-115- (1.2.16-AD4)</t>
  </si>
  <si>
    <t>Šlaito g. 16</t>
  </si>
  <si>
    <r>
      <t xml:space="preserve">2007-12-14                                 Nr. 29-163-(2.20-AD-4)
</t>
    </r>
    <r>
      <rPr>
        <b/>
        <sz val="9"/>
        <rFont val="Times New Roman"/>
        <family val="1"/>
        <charset val="186"/>
      </rPr>
      <t>Susitarimas</t>
    </r>
    <r>
      <rPr>
        <sz val="9"/>
        <rFont val="Times New Roman"/>
        <family val="1"/>
        <charset val="186"/>
      </rPr>
      <t xml:space="preserve">
2011-10-06
Nr. 29-175(1.2.16-AD4)</t>
    </r>
  </si>
  <si>
    <r>
      <t xml:space="preserve">UAB "VVV" </t>
    </r>
    <r>
      <rPr>
        <b/>
        <sz val="9"/>
        <rFont val="Times New Roman"/>
        <family val="1"/>
        <charset val="186"/>
      </rPr>
      <t>Perima</t>
    </r>
    <r>
      <rPr>
        <sz val="9"/>
        <rFont val="Times New Roman"/>
        <family val="1"/>
        <charset val="186"/>
      </rPr>
      <t xml:space="preserve"> 
UAB "VARMIS"</t>
    </r>
  </si>
  <si>
    <r>
      <t xml:space="preserve">UAB "Vilnita"
</t>
    </r>
    <r>
      <rPr>
        <b/>
        <sz val="9"/>
        <rFont val="Times New Roman"/>
        <family val="1"/>
        <charset val="186"/>
      </rPr>
      <t>perima</t>
    </r>
    <r>
      <rPr>
        <sz val="9"/>
        <rFont val="Times New Roman"/>
        <family val="1"/>
        <charset val="186"/>
      </rPr>
      <t xml:space="preserve">
UAB "CTLF"</t>
    </r>
  </si>
  <si>
    <r>
      <t xml:space="preserve">2007-10-17                                   Nr. 29-119-(2.20-TD-2) </t>
    </r>
    <r>
      <rPr>
        <b/>
        <sz val="9"/>
        <rFont val="Times New Roman"/>
        <family val="1"/>
        <charset val="186"/>
      </rPr>
      <t>Susitarimas</t>
    </r>
    <r>
      <rPr>
        <sz val="9"/>
        <rFont val="Times New Roman"/>
        <family val="1"/>
        <charset val="186"/>
      </rPr>
      <t xml:space="preserve"> 2009-10-21 Nr. 29-100 (1.2.16-AD4)</t>
    </r>
  </si>
  <si>
    <t>Viešoji įstaiga "Vito Gerulaičio vardo teniso akademija"</t>
  </si>
  <si>
    <t>2012-05-10
Nr.29-88-(1.2.16-AD4)</t>
  </si>
  <si>
    <t>Ąžuolyno g. 7</t>
  </si>
  <si>
    <t>IŠ VISO:</t>
  </si>
  <si>
    <t>Iš viso:
Lt</t>
  </si>
  <si>
    <t>Aleksadr Zlotnikov, Danuta Zlotnikova
Perėmė
 UAB "MAXVILA"</t>
  </si>
  <si>
    <t>Angelė Laurinaitienė (mokėtojas UAB Laurimeta")</t>
  </si>
  <si>
    <t>2007-12-14                                 Nr. 29-160 (2.20-AD-4)</t>
  </si>
  <si>
    <t>2013.08.29 
Nr.1300271136</t>
  </si>
  <si>
    <t>2013.07.23 
Nr. 221903</t>
  </si>
  <si>
    <t>2013.01.08 
Nr. 002708</t>
  </si>
  <si>
    <t>2013.05.31 
Nr. 2463</t>
  </si>
  <si>
    <t>2013.02.04 
Nr. V000000350</t>
  </si>
  <si>
    <t>2013.12.02 
Nr. 3066</t>
  </si>
  <si>
    <t>2013.07.31 
Nr. 420890</t>
  </si>
  <si>
    <t>2013.01.24 
Nr. 2089</t>
  </si>
  <si>
    <t>2013.02.11
 Nr. 1910</t>
  </si>
  <si>
    <t>2013-05-14 
Nr. 84241</t>
  </si>
  <si>
    <t>2013.08.01 
Nr.1300240223</t>
  </si>
  <si>
    <t>2013.08.12 
Nr. 08121022</t>
  </si>
  <si>
    <t>2013.07.19 
Nr. 518</t>
  </si>
  <si>
    <t>2013.01.03 
Nr. 533</t>
  </si>
  <si>
    <t>2013.05.16 
Nr. 214</t>
  </si>
  <si>
    <t>2013.03.15 
Nr. 0000001338</t>
  </si>
  <si>
    <t>2013.10.08 
Nr. 350</t>
  </si>
  <si>
    <t>2013.02.06
 Nr. 40</t>
  </si>
  <si>
    <t>2013.07.25 
Nr. 07241309</t>
  </si>
  <si>
    <t>2013.11.08 
Nr. 107</t>
  </si>
  <si>
    <t>2013.01.09 
Nr. 738</t>
  </si>
  <si>
    <t>2013.07.19 
Nr. 07190853</t>
  </si>
  <si>
    <t>2013.05.13 
Nr. C1-3345476</t>
  </si>
  <si>
    <t>2013.12.03
 Nr. 1188</t>
  </si>
  <si>
    <t>2013.07.16 
Nr. 187</t>
  </si>
  <si>
    <t>2013.07.31 
Nr. 848</t>
  </si>
  <si>
    <t>2013.10.25 
Nr. 173</t>
  </si>
  <si>
    <t>2013.08.12 
Nr 1579</t>
  </si>
  <si>
    <t xml:space="preserve">2013.01.31 
Nr. 01311053 </t>
  </si>
  <si>
    <t>2013-03-22 
Nr. 03211540</t>
  </si>
  <si>
    <t>2013.09.18
 Nr. 2429</t>
  </si>
  <si>
    <t>2013.06.04 
Nr. 73</t>
  </si>
  <si>
    <t>2013.05.13 
Nr. 22</t>
  </si>
  <si>
    <t>2013.05.13
 Nr. 22</t>
  </si>
  <si>
    <t>2013.05.09
 Nr. 8031</t>
  </si>
  <si>
    <t>2013-04-19 
Nr. 938</t>
  </si>
  <si>
    <t>2013-11-27
 Nr. 112270931</t>
  </si>
  <si>
    <t>2013.07.31
 Nr. 240560</t>
  </si>
  <si>
    <t>2013.09.25 
Nr. 383</t>
  </si>
  <si>
    <t>2013-03-29 
Nr. 03290843</t>
  </si>
  <si>
    <t>2013.01.23 
Nr. 58</t>
  </si>
  <si>
    <t>2013.09.27 
Nr. 1300318998</t>
  </si>
  <si>
    <t>2013-08-09 
Nr. 34</t>
  </si>
  <si>
    <t>2013.11.12 
Nr. 11110834</t>
  </si>
  <si>
    <t>2013-07-03 
Nr. 2</t>
  </si>
  <si>
    <t>2013.1.26 
Nr. 238</t>
  </si>
  <si>
    <t>2013-01-10 
Nr. 524</t>
  </si>
  <si>
    <t>IŠ VISO EUR:</t>
  </si>
  <si>
    <t xml:space="preserve">Gauta parama socialinės infrastruktūros plėtrai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</si>
</sst>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L_t_-;\-* #,##0.00\ _L_t_-;_-* &quot;-&quot;??\ _L_t_-;_-@_-"/>
    <numFmt numFmtId="164" formatCode="yyyy\-mm\-dd;@"/>
    <numFmt numFmtId="165" formatCode="#,##0.0"/>
  </numFmts>
  <fonts count="24" x14ac:knownFonts="1">
    <font>
      <sz val="10"/>
      <name val="Arial"/>
      <charset val="186"/>
    </font>
    <font>
      <sz val="10"/>
      <name val="Arial"/>
      <family val="2"/>
      <charset val="186"/>
    </font>
    <font>
      <b/>
      <sz val="15"/>
      <color indexed="56"/>
      <name val="Calibri"/>
      <family val="2"/>
      <charset val="186"/>
    </font>
    <font>
      <b/>
      <sz val="13"/>
      <color indexed="56"/>
      <name val="Calibri"/>
      <family val="2"/>
      <charset val="186"/>
    </font>
    <font>
      <sz val="11"/>
      <color indexed="8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11"/>
      <color indexed="9"/>
      <name val="Calibri"/>
      <family val="2"/>
      <charset val="186"/>
    </font>
    <font>
      <i/>
      <sz val="11"/>
      <color indexed="23"/>
      <name val="Calibri"/>
      <family val="2"/>
      <charset val="186"/>
    </font>
    <font>
      <sz val="11"/>
      <color indexed="20"/>
      <name val="Calibri"/>
      <family val="2"/>
      <charset val="186"/>
    </font>
    <font>
      <sz val="11"/>
      <color indexed="17"/>
      <name val="Calibri"/>
      <family val="2"/>
      <charset val="186"/>
    </font>
    <font>
      <sz val="11"/>
      <color indexed="10"/>
      <name val="Calibri"/>
      <family val="2"/>
      <charset val="186"/>
    </font>
    <font>
      <b/>
      <sz val="11"/>
      <color indexed="63"/>
      <name val="Calibri"/>
      <family val="2"/>
      <charset val="186"/>
    </font>
    <font>
      <sz val="11"/>
      <color indexed="62"/>
      <name val="Calibri"/>
      <family val="2"/>
      <charset val="186"/>
    </font>
    <font>
      <sz val="11"/>
      <color indexed="60"/>
      <name val="Calibri"/>
      <family val="2"/>
      <charset val="186"/>
    </font>
    <font>
      <b/>
      <sz val="18"/>
      <color indexed="56"/>
      <name val="Cambria"/>
      <family val="2"/>
      <charset val="186"/>
    </font>
    <font>
      <b/>
      <sz val="11"/>
      <color indexed="52"/>
      <name val="Calibri"/>
      <family val="2"/>
      <charset val="186"/>
    </font>
    <font>
      <b/>
      <sz val="11"/>
      <color indexed="8"/>
      <name val="Calibri"/>
      <family val="2"/>
      <charset val="186"/>
    </font>
    <font>
      <sz val="11"/>
      <color indexed="52"/>
      <name val="Calibri"/>
      <family val="2"/>
      <charset val="186"/>
    </font>
    <font>
      <b/>
      <sz val="11"/>
      <color indexed="9"/>
      <name val="Calibri"/>
      <family val="2"/>
      <charset val="186"/>
    </font>
    <font>
      <sz val="8"/>
      <name val="Arial"/>
      <family val="2"/>
      <charset val="186"/>
    </font>
    <font>
      <sz val="9"/>
      <name val="Times New Roman"/>
      <family val="1"/>
      <charset val="186"/>
    </font>
    <font>
      <b/>
      <sz val="9"/>
      <name val="Times New Roman"/>
      <family val="1"/>
      <charset val="186"/>
    </font>
    <font>
      <b/>
      <sz val="11"/>
      <name val="Times New Roman"/>
      <family val="1"/>
      <charset val="186"/>
    </font>
    <font>
      <b/>
      <sz val="12"/>
      <name val="Times New Roman"/>
      <family val="1"/>
      <charset val="186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42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16" borderId="4" applyNumberFormat="0" applyAlignment="0" applyProtection="0"/>
    <xf numFmtId="0" fontId="12" fillId="7" borderId="5" applyNumberFormat="0" applyAlignment="0" applyProtection="0"/>
    <xf numFmtId="43" fontId="1" fillId="0" borderId="0" applyFont="0" applyFill="0" applyBorder="0" applyAlignment="0" applyProtection="0"/>
    <xf numFmtId="0" fontId="13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" fillId="22" borderId="6" applyNumberFormat="0" applyFont="0" applyAlignment="0" applyProtection="0"/>
    <xf numFmtId="0" fontId="14" fillId="0" borderId="0" applyNumberFormat="0" applyFill="0" applyBorder="0" applyAlignment="0" applyProtection="0"/>
    <xf numFmtId="0" fontId="15" fillId="16" borderId="5" applyNumberFormat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23" borderId="9" applyNumberFormat="0" applyAlignment="0" applyProtection="0"/>
  </cellStyleXfs>
  <cellXfs count="255">
    <xf numFmtId="0" fontId="0" fillId="0" borderId="0" xfId="0"/>
    <xf numFmtId="0" fontId="20" fillId="0" borderId="0" xfId="0" applyFont="1" applyFill="1"/>
    <xf numFmtId="0" fontId="20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1" fillId="0" borderId="10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/>
    </xf>
    <xf numFmtId="0" fontId="21" fillId="0" borderId="12" xfId="0" applyFont="1" applyFill="1" applyBorder="1" applyAlignment="1">
      <alignment horizontal="center" vertical="center"/>
    </xf>
    <xf numFmtId="4" fontId="21" fillId="0" borderId="13" xfId="0" applyNumberFormat="1" applyFont="1" applyFill="1" applyBorder="1" applyAlignment="1">
      <alignment horizontal="center" vertical="center"/>
    </xf>
    <xf numFmtId="4" fontId="21" fillId="0" borderId="0" xfId="0" applyNumberFormat="1" applyFont="1" applyFill="1" applyAlignment="1">
      <alignment horizontal="center"/>
    </xf>
    <xf numFmtId="4" fontId="20" fillId="0" borderId="0" xfId="0" applyNumberFormat="1" applyFont="1" applyFill="1" applyAlignment="1">
      <alignment horizontal="center"/>
    </xf>
    <xf numFmtId="0" fontId="20" fillId="0" borderId="14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left" vertical="center" wrapText="1"/>
    </xf>
    <xf numFmtId="164" fontId="20" fillId="0" borderId="15" xfId="0" applyNumberFormat="1" applyFont="1" applyFill="1" applyBorder="1" applyAlignment="1">
      <alignment horizontal="center" vertical="center" wrapText="1"/>
    </xf>
    <xf numFmtId="4" fontId="20" fillId="0" borderId="14" xfId="0" applyNumberFormat="1" applyFont="1" applyFill="1" applyBorder="1" applyAlignment="1">
      <alignment horizontal="center" vertical="center"/>
    </xf>
    <xf numFmtId="164" fontId="20" fillId="0" borderId="16" xfId="0" applyNumberFormat="1" applyFont="1" applyFill="1" applyBorder="1" applyAlignment="1">
      <alignment horizontal="center" vertical="center" wrapText="1"/>
    </xf>
    <xf numFmtId="164" fontId="20" fillId="0" borderId="14" xfId="0" applyNumberFormat="1" applyFont="1" applyFill="1" applyBorder="1" applyAlignment="1">
      <alignment horizontal="center" vertical="center" wrapText="1"/>
    </xf>
    <xf numFmtId="4" fontId="21" fillId="0" borderId="14" xfId="0" applyNumberFormat="1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left" vertical="center" wrapText="1"/>
    </xf>
    <xf numFmtId="164" fontId="20" fillId="0" borderId="19" xfId="0" applyNumberFormat="1" applyFont="1" applyFill="1" applyBorder="1" applyAlignment="1">
      <alignment horizontal="center" vertical="center" wrapText="1"/>
    </xf>
    <xf numFmtId="4" fontId="20" fillId="0" borderId="18" xfId="0" applyNumberFormat="1" applyFont="1" applyFill="1" applyBorder="1" applyAlignment="1">
      <alignment horizontal="center" vertical="center"/>
    </xf>
    <xf numFmtId="164" fontId="20" fillId="0" borderId="20" xfId="0" applyNumberFormat="1" applyFont="1" applyFill="1" applyBorder="1" applyAlignment="1">
      <alignment horizontal="center" vertical="center" wrapText="1"/>
    </xf>
    <xf numFmtId="164" fontId="20" fillId="0" borderId="18" xfId="0" applyNumberFormat="1" applyFont="1" applyFill="1" applyBorder="1" applyAlignment="1">
      <alignment horizontal="center" vertical="center" wrapText="1"/>
    </xf>
    <xf numFmtId="4" fontId="21" fillId="0" borderId="18" xfId="0" applyNumberFormat="1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/>
    </xf>
    <xf numFmtId="0" fontId="20" fillId="0" borderId="21" xfId="0" applyFont="1" applyFill="1" applyBorder="1" applyAlignment="1">
      <alignment horizontal="left" vertical="center" wrapText="1"/>
    </xf>
    <xf numFmtId="164" fontId="20" fillId="0" borderId="21" xfId="0" applyNumberFormat="1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left" vertical="center" wrapText="1"/>
    </xf>
    <xf numFmtId="4" fontId="20" fillId="0" borderId="21" xfId="0" applyNumberFormat="1" applyFont="1" applyFill="1" applyBorder="1" applyAlignment="1">
      <alignment horizontal="center" vertical="center"/>
    </xf>
    <xf numFmtId="164" fontId="20" fillId="0" borderId="17" xfId="0" applyNumberFormat="1" applyFont="1" applyFill="1" applyBorder="1" applyAlignment="1">
      <alignment horizontal="center" vertical="center" wrapText="1"/>
    </xf>
    <xf numFmtId="4" fontId="20" fillId="0" borderId="17" xfId="0" applyNumberFormat="1" applyFont="1" applyFill="1" applyBorder="1" applyAlignment="1">
      <alignment horizontal="center" vertical="center"/>
    </xf>
    <xf numFmtId="164" fontId="20" fillId="0" borderId="18" xfId="0" applyNumberFormat="1" applyFont="1" applyFill="1" applyBorder="1" applyAlignment="1">
      <alignment horizontal="left" vertical="center" wrapText="1"/>
    </xf>
    <xf numFmtId="0" fontId="20" fillId="0" borderId="18" xfId="0" applyFont="1" applyFill="1" applyBorder="1" applyAlignment="1">
      <alignment horizontal="center" vertical="center"/>
    </xf>
    <xf numFmtId="164" fontId="20" fillId="0" borderId="22" xfId="0" applyNumberFormat="1" applyFont="1" applyFill="1" applyBorder="1" applyAlignment="1">
      <alignment horizontal="left" vertical="center" wrapText="1"/>
    </xf>
    <xf numFmtId="164" fontId="20" fillId="0" borderId="0" xfId="0" applyNumberFormat="1" applyFont="1" applyFill="1" applyBorder="1" applyAlignment="1">
      <alignment horizontal="center" vertical="center" wrapText="1"/>
    </xf>
    <xf numFmtId="4" fontId="20" fillId="0" borderId="23" xfId="0" applyNumberFormat="1" applyFont="1" applyFill="1" applyBorder="1" applyAlignment="1">
      <alignment horizontal="center" vertical="center"/>
    </xf>
    <xf numFmtId="164" fontId="20" fillId="0" borderId="22" xfId="0" applyNumberFormat="1" applyFont="1" applyFill="1" applyBorder="1" applyAlignment="1">
      <alignment horizontal="center" vertical="center" wrapText="1"/>
    </xf>
    <xf numFmtId="4" fontId="21" fillId="0" borderId="23" xfId="0" applyNumberFormat="1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/>
    </xf>
    <xf numFmtId="4" fontId="20" fillId="0" borderId="22" xfId="0" applyNumberFormat="1" applyFont="1" applyFill="1" applyBorder="1" applyAlignment="1">
      <alignment horizontal="center" vertical="center"/>
    </xf>
    <xf numFmtId="4" fontId="21" fillId="24" borderId="13" xfId="0" applyNumberFormat="1" applyFont="1" applyFill="1" applyBorder="1" applyAlignment="1">
      <alignment horizontal="center" vertical="center"/>
    </xf>
    <xf numFmtId="164" fontId="20" fillId="24" borderId="24" xfId="0" applyNumberFormat="1" applyFont="1" applyFill="1" applyBorder="1" applyAlignment="1">
      <alignment horizontal="center" vertical="center" wrapText="1"/>
    </xf>
    <xf numFmtId="4" fontId="21" fillId="24" borderId="13" xfId="0" applyNumberFormat="1" applyFont="1" applyFill="1" applyBorder="1" applyAlignment="1">
      <alignment horizontal="center" vertical="center" wrapText="1"/>
    </xf>
    <xf numFmtId="164" fontId="20" fillId="0" borderId="25" xfId="0" applyNumberFormat="1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/>
    </xf>
    <xf numFmtId="0" fontId="20" fillId="0" borderId="21" xfId="0" applyFont="1" applyFill="1" applyBorder="1" applyAlignment="1">
      <alignment horizontal="center" vertical="center"/>
    </xf>
    <xf numFmtId="14" fontId="20" fillId="0" borderId="26" xfId="0" applyNumberFormat="1" applyFont="1" applyFill="1" applyBorder="1" applyAlignment="1">
      <alignment horizontal="center" vertical="center" wrapText="1"/>
    </xf>
    <xf numFmtId="4" fontId="21" fillId="0" borderId="21" xfId="0" applyNumberFormat="1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/>
    </xf>
    <xf numFmtId="0" fontId="20" fillId="0" borderId="0" xfId="0" applyFont="1" applyFill="1" applyBorder="1"/>
    <xf numFmtId="0" fontId="20" fillId="0" borderId="19" xfId="0" applyFont="1" applyFill="1" applyBorder="1" applyAlignment="1">
      <alignment horizontal="center"/>
    </xf>
    <xf numFmtId="17" fontId="20" fillId="0" borderId="15" xfId="0" applyNumberFormat="1" applyFont="1" applyFill="1" applyBorder="1" applyAlignment="1">
      <alignment horizontal="center" vertical="center" wrapText="1"/>
    </xf>
    <xf numFmtId="14" fontId="20" fillId="0" borderId="19" xfId="0" applyNumberFormat="1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left" vertical="center" wrapText="1"/>
    </xf>
    <xf numFmtId="4" fontId="21" fillId="0" borderId="22" xfId="0" applyNumberFormat="1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/>
    </xf>
    <xf numFmtId="17" fontId="20" fillId="0" borderId="14" xfId="0" applyNumberFormat="1" applyFont="1" applyFill="1" applyBorder="1" applyAlignment="1">
      <alignment horizontal="center" vertical="center" wrapText="1"/>
    </xf>
    <xf numFmtId="4" fontId="20" fillId="0" borderId="25" xfId="0" applyNumberFormat="1" applyFont="1" applyFill="1" applyBorder="1" applyAlignment="1">
      <alignment horizontal="center"/>
    </xf>
    <xf numFmtId="14" fontId="20" fillId="0" borderId="25" xfId="0" applyNumberFormat="1" applyFont="1" applyFill="1" applyBorder="1" applyAlignment="1">
      <alignment horizontal="center"/>
    </xf>
    <xf numFmtId="4" fontId="21" fillId="0" borderId="14" xfId="0" applyNumberFormat="1" applyFont="1" applyFill="1" applyBorder="1" applyAlignment="1">
      <alignment horizontal="center"/>
    </xf>
    <xf numFmtId="4" fontId="20" fillId="0" borderId="14" xfId="0" applyNumberFormat="1" applyFont="1" applyFill="1" applyBorder="1" applyAlignment="1">
      <alignment horizontal="center"/>
    </xf>
    <xf numFmtId="0" fontId="20" fillId="0" borderId="22" xfId="0" applyFont="1" applyFill="1" applyBorder="1" applyAlignment="1">
      <alignment horizontal="center" vertical="center" wrapText="1"/>
    </xf>
    <xf numFmtId="4" fontId="20" fillId="0" borderId="15" xfId="0" applyNumberFormat="1" applyFont="1" applyFill="1" applyBorder="1" applyAlignment="1">
      <alignment horizontal="center" vertical="center"/>
    </xf>
    <xf numFmtId="164" fontId="20" fillId="0" borderId="30" xfId="0" applyNumberFormat="1" applyFont="1" applyFill="1" applyBorder="1" applyAlignment="1">
      <alignment horizontal="center" vertical="center" wrapText="1"/>
    </xf>
    <xf numFmtId="4" fontId="21" fillId="24" borderId="31" xfId="0" applyNumberFormat="1" applyFont="1" applyFill="1" applyBorder="1" applyAlignment="1">
      <alignment horizontal="center" vertical="center" wrapText="1"/>
    </xf>
    <xf numFmtId="4" fontId="21" fillId="24" borderId="32" xfId="0" applyNumberFormat="1" applyFont="1" applyFill="1" applyBorder="1" applyAlignment="1">
      <alignment horizontal="center" vertical="center" wrapText="1"/>
    </xf>
    <xf numFmtId="14" fontId="20" fillId="0" borderId="18" xfId="0" applyNumberFormat="1" applyFont="1" applyFill="1" applyBorder="1" applyAlignment="1">
      <alignment horizontal="center" vertical="center" wrapText="1"/>
    </xf>
    <xf numFmtId="4" fontId="21" fillId="0" borderId="23" xfId="0" applyNumberFormat="1" applyFont="1" applyFill="1" applyBorder="1" applyAlignment="1">
      <alignment horizontal="center" vertical="center"/>
    </xf>
    <xf numFmtId="17" fontId="20" fillId="0" borderId="19" xfId="0" applyNumberFormat="1" applyFont="1" applyFill="1" applyBorder="1" applyAlignment="1">
      <alignment horizontal="center" vertical="center" wrapText="1"/>
    </xf>
    <xf numFmtId="4" fontId="21" fillId="0" borderId="17" xfId="0" applyNumberFormat="1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/>
    </xf>
    <xf numFmtId="14" fontId="20" fillId="0" borderId="20" xfId="0" applyNumberFormat="1" applyFont="1" applyFill="1" applyBorder="1" applyAlignment="1">
      <alignment horizontal="center" vertical="center" wrapText="1"/>
    </xf>
    <xf numFmtId="4" fontId="20" fillId="0" borderId="18" xfId="0" applyNumberFormat="1" applyFont="1" applyFill="1" applyBorder="1" applyAlignment="1">
      <alignment horizontal="center" vertical="center" wrapText="1"/>
    </xf>
    <xf numFmtId="4" fontId="21" fillId="0" borderId="18" xfId="0" applyNumberFormat="1" applyFont="1" applyFill="1" applyBorder="1" applyAlignment="1">
      <alignment horizontal="center" vertical="center"/>
    </xf>
    <xf numFmtId="0" fontId="20" fillId="0" borderId="29" xfId="0" applyFont="1" applyFill="1" applyBorder="1" applyAlignment="1">
      <alignment horizontal="left" vertical="center" wrapText="1"/>
    </xf>
    <xf numFmtId="14" fontId="20" fillId="0" borderId="33" xfId="0" applyNumberFormat="1" applyFont="1" applyFill="1" applyBorder="1" applyAlignment="1">
      <alignment horizontal="center" vertical="center" wrapText="1"/>
    </xf>
    <xf numFmtId="4" fontId="20" fillId="0" borderId="29" xfId="0" applyNumberFormat="1" applyFont="1" applyFill="1" applyBorder="1" applyAlignment="1">
      <alignment horizontal="center" vertical="center"/>
    </xf>
    <xf numFmtId="14" fontId="20" fillId="0" borderId="34" xfId="0" applyNumberFormat="1" applyFont="1" applyFill="1" applyBorder="1" applyAlignment="1">
      <alignment horizontal="center" vertical="center" wrapText="1"/>
    </xf>
    <xf numFmtId="4" fontId="20" fillId="0" borderId="29" xfId="0" applyNumberFormat="1" applyFont="1" applyFill="1" applyBorder="1" applyAlignment="1">
      <alignment horizontal="center" vertical="center" wrapText="1"/>
    </xf>
    <xf numFmtId="4" fontId="21" fillId="0" borderId="29" xfId="0" applyNumberFormat="1" applyFont="1" applyFill="1" applyBorder="1" applyAlignment="1">
      <alignment horizontal="center" vertical="center"/>
    </xf>
    <xf numFmtId="4" fontId="21" fillId="24" borderId="22" xfId="0" applyNumberFormat="1" applyFont="1" applyFill="1" applyBorder="1" applyAlignment="1">
      <alignment horizontal="center" vertical="center"/>
    </xf>
    <xf numFmtId="164" fontId="20" fillId="24" borderId="30" xfId="0" applyNumberFormat="1" applyFont="1" applyFill="1" applyBorder="1" applyAlignment="1">
      <alignment horizontal="center" vertical="center" wrapText="1"/>
    </xf>
    <xf numFmtId="4" fontId="21" fillId="24" borderId="22" xfId="0" applyNumberFormat="1" applyFont="1" applyFill="1" applyBorder="1" applyAlignment="1">
      <alignment horizontal="center" vertical="center" wrapText="1"/>
    </xf>
    <xf numFmtId="164" fontId="20" fillId="0" borderId="35" xfId="0" applyNumberFormat="1" applyFont="1" applyFill="1" applyBorder="1" applyAlignment="1">
      <alignment horizontal="center" vertical="center" wrapText="1"/>
    </xf>
    <xf numFmtId="4" fontId="20" fillId="0" borderId="25" xfId="0" applyNumberFormat="1" applyFont="1" applyFill="1" applyBorder="1" applyAlignment="1">
      <alignment horizontal="center" vertical="center"/>
    </xf>
    <xf numFmtId="164" fontId="20" fillId="0" borderId="36" xfId="0" applyNumberFormat="1" applyFont="1" applyFill="1" applyBorder="1" applyAlignment="1">
      <alignment horizontal="center" vertical="center" wrapText="1"/>
    </xf>
    <xf numFmtId="164" fontId="20" fillId="0" borderId="21" xfId="0" applyNumberFormat="1" applyFont="1" applyFill="1" applyBorder="1" applyAlignment="1">
      <alignment horizontal="left" vertical="center" wrapText="1"/>
    </xf>
    <xf numFmtId="164" fontId="20" fillId="0" borderId="37" xfId="0" applyNumberFormat="1" applyFont="1" applyFill="1" applyBorder="1" applyAlignment="1">
      <alignment horizontal="center" vertical="center" wrapText="1"/>
    </xf>
    <xf numFmtId="164" fontId="20" fillId="0" borderId="38" xfId="0" applyNumberFormat="1" applyFont="1" applyFill="1" applyBorder="1" applyAlignment="1">
      <alignment horizontal="center" vertical="center" wrapText="1"/>
    </xf>
    <xf numFmtId="4" fontId="21" fillId="0" borderId="22" xfId="0" applyNumberFormat="1" applyFont="1" applyFill="1" applyBorder="1" applyAlignment="1">
      <alignment horizontal="center" vertical="center"/>
    </xf>
    <xf numFmtId="4" fontId="20" fillId="0" borderId="30" xfId="0" applyNumberFormat="1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left" vertical="center" wrapText="1"/>
    </xf>
    <xf numFmtId="164" fontId="20" fillId="0" borderId="13" xfId="0" applyNumberFormat="1" applyFont="1" applyFill="1" applyBorder="1" applyAlignment="1">
      <alignment horizontal="center" vertical="center" wrapText="1"/>
    </xf>
    <xf numFmtId="4" fontId="21" fillId="0" borderId="13" xfId="0" applyNumberFormat="1" applyFont="1" applyFill="1" applyBorder="1" applyAlignment="1">
      <alignment horizontal="center" vertical="center" wrapText="1"/>
    </xf>
    <xf numFmtId="4" fontId="20" fillId="0" borderId="13" xfId="0" applyNumberFormat="1" applyFont="1" applyFill="1" applyBorder="1" applyAlignment="1">
      <alignment horizontal="center" vertical="center"/>
    </xf>
    <xf numFmtId="4" fontId="21" fillId="24" borderId="12" xfId="0" applyNumberFormat="1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left" vertical="center" wrapText="1"/>
    </xf>
    <xf numFmtId="164" fontId="20" fillId="0" borderId="39" xfId="0" applyNumberFormat="1" applyFont="1" applyFill="1" applyBorder="1" applyAlignment="1">
      <alignment horizontal="center" vertical="center" wrapText="1"/>
    </xf>
    <xf numFmtId="164" fontId="20" fillId="0" borderId="23" xfId="0" applyNumberFormat="1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/>
    </xf>
    <xf numFmtId="0" fontId="20" fillId="0" borderId="13" xfId="0" applyFont="1" applyFill="1" applyBorder="1" applyAlignment="1">
      <alignment horizontal="center"/>
    </xf>
    <xf numFmtId="164" fontId="20" fillId="0" borderId="40" xfId="0" applyNumberFormat="1" applyFont="1" applyFill="1" applyBorder="1" applyAlignment="1">
      <alignment horizontal="center" vertical="center" wrapText="1"/>
    </xf>
    <xf numFmtId="164" fontId="20" fillId="0" borderId="41" xfId="0" applyNumberFormat="1" applyFont="1" applyFill="1" applyBorder="1" applyAlignment="1">
      <alignment horizontal="center" vertical="center" wrapText="1"/>
    </xf>
    <xf numFmtId="164" fontId="20" fillId="0" borderId="29" xfId="0" applyNumberFormat="1" applyFont="1" applyFill="1" applyBorder="1" applyAlignment="1">
      <alignment horizontal="center" vertical="center" wrapText="1"/>
    </xf>
    <xf numFmtId="164" fontId="20" fillId="0" borderId="26" xfId="0" applyNumberFormat="1" applyFont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164" fontId="20" fillId="0" borderId="15" xfId="0" applyNumberFormat="1" applyFont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/>
    </xf>
    <xf numFmtId="0" fontId="20" fillId="0" borderId="29" xfId="0" applyFont="1" applyFill="1" applyBorder="1" applyAlignment="1">
      <alignment horizontal="center" vertical="center" wrapText="1"/>
    </xf>
    <xf numFmtId="164" fontId="20" fillId="0" borderId="14" xfId="0" applyNumberFormat="1" applyFont="1" applyFill="1" applyBorder="1" applyAlignment="1">
      <alignment horizontal="left" vertical="center" wrapText="1"/>
    </xf>
    <xf numFmtId="0" fontId="20" fillId="0" borderId="18" xfId="0" applyFont="1" applyFill="1" applyBorder="1" applyAlignment="1">
      <alignment horizontal="left" vertical="center"/>
    </xf>
    <xf numFmtId="0" fontId="20" fillId="0" borderId="20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left" vertical="center"/>
    </xf>
    <xf numFmtId="164" fontId="20" fillId="0" borderId="24" xfId="0" applyNumberFormat="1" applyFont="1" applyFill="1" applyBorder="1" applyAlignment="1">
      <alignment horizontal="center" vertical="center" wrapText="1"/>
    </xf>
    <xf numFmtId="164" fontId="20" fillId="0" borderId="17" xfId="0" applyNumberFormat="1" applyFont="1" applyFill="1" applyBorder="1" applyAlignment="1">
      <alignment horizontal="left" vertical="center" wrapText="1"/>
    </xf>
    <xf numFmtId="164" fontId="20" fillId="0" borderId="27" xfId="0" applyNumberFormat="1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center"/>
    </xf>
    <xf numFmtId="4" fontId="20" fillId="0" borderId="42" xfId="0" applyNumberFormat="1" applyFont="1" applyFill="1" applyBorder="1" applyAlignment="1">
      <alignment horizontal="center" vertical="center"/>
    </xf>
    <xf numFmtId="0" fontId="20" fillId="0" borderId="43" xfId="0" applyFont="1" applyFill="1" applyBorder="1" applyAlignment="1">
      <alignment horizontal="center" vertical="center"/>
    </xf>
    <xf numFmtId="14" fontId="20" fillId="0" borderId="21" xfId="0" applyNumberFormat="1" applyFont="1" applyFill="1" applyBorder="1" applyAlignment="1">
      <alignment horizontal="center" vertical="center" wrapText="1"/>
    </xf>
    <xf numFmtId="4" fontId="21" fillId="0" borderId="21" xfId="0" applyNumberFormat="1" applyFont="1" applyFill="1" applyBorder="1" applyAlignment="1">
      <alignment horizontal="center" vertical="center"/>
    </xf>
    <xf numFmtId="4" fontId="20" fillId="0" borderId="26" xfId="0" applyNumberFormat="1" applyFont="1" applyFill="1" applyBorder="1" applyAlignment="1">
      <alignment horizontal="center" vertical="center"/>
    </xf>
    <xf numFmtId="4" fontId="20" fillId="0" borderId="37" xfId="0" applyNumberFormat="1" applyFont="1" applyFill="1" applyBorder="1" applyAlignment="1">
      <alignment horizontal="center" vertical="center"/>
    </xf>
    <xf numFmtId="4" fontId="20" fillId="0" borderId="18" xfId="0" applyNumberFormat="1" applyFont="1" applyBorder="1" applyAlignment="1">
      <alignment horizontal="center" vertical="center" wrapText="1"/>
    </xf>
    <xf numFmtId="43" fontId="21" fillId="0" borderId="18" xfId="29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164" fontId="20" fillId="0" borderId="44" xfId="0" applyNumberFormat="1" applyFont="1" applyFill="1" applyBorder="1" applyAlignment="1">
      <alignment horizontal="center" vertical="center" wrapText="1"/>
    </xf>
    <xf numFmtId="4" fontId="20" fillId="0" borderId="19" xfId="0" applyNumberFormat="1" applyFont="1" applyFill="1" applyBorder="1" applyAlignment="1">
      <alignment horizontal="center" vertical="center"/>
    </xf>
    <xf numFmtId="0" fontId="20" fillId="0" borderId="36" xfId="0" applyFont="1" applyFill="1" applyBorder="1" applyAlignment="1">
      <alignment horizontal="center"/>
    </xf>
    <xf numFmtId="17" fontId="20" fillId="0" borderId="18" xfId="0" applyNumberFormat="1" applyFont="1" applyFill="1" applyBorder="1" applyAlignment="1">
      <alignment horizontal="center" vertical="center" wrapText="1"/>
    </xf>
    <xf numFmtId="4" fontId="20" fillId="0" borderId="45" xfId="0" applyNumberFormat="1" applyFont="1" applyFill="1" applyBorder="1" applyAlignment="1">
      <alignment horizontal="center" vertical="center"/>
    </xf>
    <xf numFmtId="0" fontId="20" fillId="0" borderId="46" xfId="0" applyFont="1" applyFill="1" applyBorder="1" applyAlignment="1">
      <alignment horizontal="center"/>
    </xf>
    <xf numFmtId="164" fontId="20" fillId="0" borderId="25" xfId="0" applyNumberFormat="1" applyFont="1" applyBorder="1" applyAlignment="1">
      <alignment horizontal="center" vertical="center" wrapText="1"/>
    </xf>
    <xf numFmtId="2" fontId="20" fillId="0" borderId="40" xfId="0" applyNumberFormat="1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 wrapText="1"/>
    </xf>
    <xf numFmtId="4" fontId="21" fillId="0" borderId="14" xfId="0" applyNumberFormat="1" applyFont="1" applyFill="1" applyBorder="1" applyAlignment="1">
      <alignment horizontal="center" vertical="center"/>
    </xf>
    <xf numFmtId="164" fontId="20" fillId="0" borderId="0" xfId="0" applyNumberFormat="1" applyFont="1" applyBorder="1" applyAlignment="1">
      <alignment horizontal="center" vertical="center" wrapText="1"/>
    </xf>
    <xf numFmtId="2" fontId="20" fillId="0" borderId="39" xfId="0" applyNumberFormat="1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 wrapText="1"/>
    </xf>
    <xf numFmtId="4" fontId="21" fillId="0" borderId="17" xfId="0" applyNumberFormat="1" applyFont="1" applyFill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left" vertical="center"/>
    </xf>
    <xf numFmtId="4" fontId="20" fillId="0" borderId="11" xfId="0" applyNumberFormat="1" applyFont="1" applyFill="1" applyBorder="1" applyAlignment="1">
      <alignment horizontal="center" vertical="center"/>
    </xf>
    <xf numFmtId="17" fontId="20" fillId="0" borderId="24" xfId="0" applyNumberFormat="1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/>
    </xf>
    <xf numFmtId="4" fontId="21" fillId="24" borderId="11" xfId="0" applyNumberFormat="1" applyFont="1" applyFill="1" applyBorder="1" applyAlignment="1">
      <alignment horizontal="center" vertical="center"/>
    </xf>
    <xf numFmtId="164" fontId="20" fillId="24" borderId="48" xfId="0" applyNumberFormat="1" applyFont="1" applyFill="1" applyBorder="1" applyAlignment="1">
      <alignment horizontal="center" vertical="center" wrapText="1"/>
    </xf>
    <xf numFmtId="4" fontId="21" fillId="24" borderId="49" xfId="0" applyNumberFormat="1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4" fontId="20" fillId="0" borderId="0" xfId="0" applyNumberFormat="1" applyFont="1" applyFill="1"/>
    <xf numFmtId="164" fontId="20" fillId="0" borderId="32" xfId="0" applyNumberFormat="1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/>
    </xf>
    <xf numFmtId="0" fontId="21" fillId="0" borderId="48" xfId="0" applyFont="1" applyFill="1" applyBorder="1" applyAlignment="1">
      <alignment horizontal="center" vertical="center" wrapText="1"/>
    </xf>
    <xf numFmtId="4" fontId="20" fillId="0" borderId="0" xfId="0" applyNumberFormat="1" applyFont="1" applyFill="1" applyAlignment="1">
      <alignment horizontal="center" vertical="center"/>
    </xf>
    <xf numFmtId="0" fontId="20" fillId="0" borderId="14" xfId="0" applyFont="1" applyFill="1" applyBorder="1" applyAlignment="1">
      <alignment horizontal="left"/>
    </xf>
    <xf numFmtId="4" fontId="22" fillId="0" borderId="11" xfId="0" applyNumberFormat="1" applyFont="1" applyFill="1" applyBorder="1" applyAlignment="1">
      <alignment horizontal="center" vertical="center"/>
    </xf>
    <xf numFmtId="4" fontId="21" fillId="0" borderId="24" xfId="0" applyNumberFormat="1" applyFont="1" applyFill="1" applyBorder="1" applyAlignment="1">
      <alignment horizontal="center" vertical="center"/>
    </xf>
    <xf numFmtId="4" fontId="21" fillId="0" borderId="32" xfId="0" applyNumberFormat="1" applyFont="1" applyFill="1" applyBorder="1" applyAlignment="1">
      <alignment horizontal="center" vertical="center"/>
    </xf>
    <xf numFmtId="4" fontId="20" fillId="0" borderId="21" xfId="0" applyNumberFormat="1" applyFont="1" applyFill="1" applyBorder="1" applyAlignment="1">
      <alignment horizontal="center" vertical="center"/>
    </xf>
    <xf numFmtId="4" fontId="20" fillId="0" borderId="17" xfId="0" applyNumberFormat="1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1" fillId="0" borderId="30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/>
    </xf>
    <xf numFmtId="0" fontId="21" fillId="0" borderId="30" xfId="0" applyFont="1" applyFill="1" applyBorder="1" applyAlignment="1">
      <alignment horizontal="center"/>
    </xf>
    <xf numFmtId="0" fontId="21" fillId="0" borderId="38" xfId="0" applyFont="1" applyFill="1" applyBorder="1" applyAlignment="1">
      <alignment horizontal="center"/>
    </xf>
    <xf numFmtId="0" fontId="21" fillId="0" borderId="54" xfId="0" applyFont="1" applyFill="1" applyBorder="1" applyAlignment="1">
      <alignment horizontal="right" vertical="center"/>
    </xf>
    <xf numFmtId="0" fontId="21" fillId="0" borderId="31" xfId="0" applyFont="1" applyFill="1" applyBorder="1" applyAlignment="1">
      <alignment horizontal="right" vertical="center"/>
    </xf>
    <xf numFmtId="0" fontId="21" fillId="0" borderId="47" xfId="0" applyFont="1" applyFill="1" applyBorder="1" applyAlignment="1">
      <alignment horizontal="right" vertical="center"/>
    </xf>
    <xf numFmtId="0" fontId="21" fillId="0" borderId="32" xfId="0" applyFont="1" applyFill="1" applyBorder="1" applyAlignment="1">
      <alignment horizontal="center"/>
    </xf>
    <xf numFmtId="164" fontId="21" fillId="24" borderId="12" xfId="0" applyNumberFormat="1" applyFont="1" applyFill="1" applyBorder="1" applyAlignment="1">
      <alignment horizontal="center" vertical="center" wrapText="1"/>
    </xf>
    <xf numFmtId="164" fontId="21" fillId="24" borderId="24" xfId="0" applyNumberFormat="1" applyFont="1" applyFill="1" applyBorder="1" applyAlignment="1">
      <alignment horizontal="center" vertical="center" wrapText="1"/>
    </xf>
    <xf numFmtId="164" fontId="21" fillId="24" borderId="32" xfId="0" applyNumberFormat="1" applyFont="1" applyFill="1" applyBorder="1" applyAlignment="1">
      <alignment horizontal="center" vertical="center" wrapText="1"/>
    </xf>
    <xf numFmtId="4" fontId="20" fillId="0" borderId="18" xfId="0" applyNumberFormat="1" applyFont="1" applyFill="1" applyBorder="1" applyAlignment="1">
      <alignment horizontal="center" vertical="center"/>
    </xf>
    <xf numFmtId="4" fontId="20" fillId="0" borderId="29" xfId="0" applyNumberFormat="1" applyFont="1" applyFill="1" applyBorder="1" applyAlignment="1">
      <alignment horizontal="center" vertical="center"/>
    </xf>
    <xf numFmtId="0" fontId="20" fillId="0" borderId="21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 wrapText="1"/>
    </xf>
    <xf numFmtId="0" fontId="21" fillId="0" borderId="33" xfId="0" applyFont="1" applyFill="1" applyBorder="1" applyAlignment="1">
      <alignment horizontal="center" vertical="center" wrapText="1"/>
    </xf>
    <xf numFmtId="0" fontId="21" fillId="0" borderId="27" xfId="0" applyFont="1" applyFill="1" applyBorder="1" applyAlignment="1">
      <alignment horizontal="center" vertical="center" wrapText="1"/>
    </xf>
    <xf numFmtId="0" fontId="21" fillId="0" borderId="28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0" fontId="21" fillId="0" borderId="24" xfId="0" applyFont="1" applyFill="1" applyBorder="1" applyAlignment="1">
      <alignment horizontal="center" vertical="center" wrapText="1"/>
    </xf>
    <xf numFmtId="0" fontId="21" fillId="0" borderId="32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left" vertical="center" wrapText="1"/>
    </xf>
    <xf numFmtId="0" fontId="20" fillId="0" borderId="17" xfId="0" applyFont="1" applyFill="1" applyBorder="1" applyAlignment="1">
      <alignment horizontal="left" vertical="center" wrapText="1"/>
    </xf>
    <xf numFmtId="164" fontId="20" fillId="0" borderId="21" xfId="0" applyNumberFormat="1" applyFont="1" applyFill="1" applyBorder="1" applyAlignment="1">
      <alignment horizontal="center" vertical="center" wrapText="1"/>
    </xf>
    <xf numFmtId="164" fontId="20" fillId="0" borderId="17" xfId="0" applyNumberFormat="1" applyFont="1" applyFill="1" applyBorder="1" applyAlignment="1">
      <alignment horizontal="center" vertical="center" wrapText="1"/>
    </xf>
    <xf numFmtId="0" fontId="21" fillId="0" borderId="23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21" fillId="0" borderId="29" xfId="0" applyFont="1" applyFill="1" applyBorder="1" applyAlignment="1">
      <alignment horizontal="center" vertical="center" wrapText="1"/>
    </xf>
    <xf numFmtId="0" fontId="21" fillId="0" borderId="25" xfId="0" applyFont="1" applyFill="1" applyBorder="1" applyAlignment="1">
      <alignment horizontal="center" vertical="center" wrapText="1"/>
    </xf>
    <xf numFmtId="0" fontId="21" fillId="0" borderId="19" xfId="0" applyFont="1" applyFill="1" applyBorder="1" applyAlignment="1">
      <alignment horizontal="center" vertical="center" wrapText="1"/>
    </xf>
    <xf numFmtId="0" fontId="21" fillId="0" borderId="50" xfId="0" applyFont="1" applyFill="1" applyBorder="1" applyAlignment="1">
      <alignment horizontal="center" vertical="center" wrapText="1"/>
    </xf>
    <xf numFmtId="0" fontId="21" fillId="0" borderId="44" xfId="0" applyFont="1" applyFill="1" applyBorder="1" applyAlignment="1">
      <alignment horizontal="center" vertical="center" wrapText="1"/>
    </xf>
    <xf numFmtId="43" fontId="20" fillId="0" borderId="21" xfId="29" applyFont="1" applyFill="1" applyBorder="1" applyAlignment="1">
      <alignment horizontal="center" vertical="center" wrapText="1"/>
    </xf>
    <xf numFmtId="43" fontId="20" fillId="0" borderId="23" xfId="29" applyFont="1" applyFill="1" applyBorder="1" applyAlignment="1">
      <alignment horizontal="center" vertical="center" wrapText="1"/>
    </xf>
    <xf numFmtId="43" fontId="20" fillId="0" borderId="17" xfId="29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left" vertical="center" wrapText="1"/>
    </xf>
    <xf numFmtId="0" fontId="21" fillId="0" borderId="43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/>
    </xf>
    <xf numFmtId="0" fontId="20" fillId="0" borderId="17" xfId="0" applyFont="1" applyFill="1" applyBorder="1" applyAlignment="1">
      <alignment horizontal="center"/>
    </xf>
    <xf numFmtId="0" fontId="20" fillId="0" borderId="20" xfId="0" applyFont="1" applyFill="1" applyBorder="1" applyAlignment="1">
      <alignment horizontal="center" vertical="center"/>
    </xf>
    <xf numFmtId="164" fontId="20" fillId="0" borderId="19" xfId="0" applyNumberFormat="1" applyFont="1" applyFill="1" applyBorder="1" applyAlignment="1">
      <alignment horizontal="center" vertical="center" wrapText="1"/>
    </xf>
    <xf numFmtId="17" fontId="20" fillId="0" borderId="26" xfId="0" applyNumberFormat="1" applyFont="1" applyFill="1" applyBorder="1" applyAlignment="1">
      <alignment horizontal="center" vertical="center" wrapText="1"/>
    </xf>
    <xf numFmtId="17" fontId="20" fillId="0" borderId="15" xfId="0" applyNumberFormat="1" applyFont="1" applyFill="1" applyBorder="1" applyAlignment="1">
      <alignment horizontal="center" vertical="center" wrapText="1"/>
    </xf>
    <xf numFmtId="4" fontId="20" fillId="0" borderId="23" xfId="0" applyNumberFormat="1" applyFont="1" applyFill="1" applyBorder="1" applyAlignment="1">
      <alignment horizontal="center" vertical="center"/>
    </xf>
    <xf numFmtId="164" fontId="21" fillId="24" borderId="52" xfId="0" applyNumberFormat="1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left" vertical="center" wrapText="1"/>
    </xf>
    <xf numFmtId="164" fontId="20" fillId="0" borderId="26" xfId="0" applyNumberFormat="1" applyFont="1" applyBorder="1" applyAlignment="1">
      <alignment horizontal="center" vertical="center" wrapText="1"/>
    </xf>
    <xf numFmtId="164" fontId="20" fillId="0" borderId="15" xfId="0" applyNumberFormat="1" applyFont="1" applyBorder="1" applyAlignment="1">
      <alignment horizontal="center" vertical="center" wrapText="1"/>
    </xf>
    <xf numFmtId="0" fontId="20" fillId="0" borderId="51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164" fontId="20" fillId="24" borderId="12" xfId="0" applyNumberFormat="1" applyFont="1" applyFill="1" applyBorder="1" applyAlignment="1">
      <alignment horizontal="center" vertical="center" wrapText="1"/>
    </xf>
    <xf numFmtId="164" fontId="20" fillId="24" borderId="32" xfId="0" applyNumberFormat="1" applyFont="1" applyFill="1" applyBorder="1" applyAlignment="1">
      <alignment horizontal="center" vertical="center" wrapText="1"/>
    </xf>
    <xf numFmtId="4" fontId="20" fillId="0" borderId="18" xfId="0" applyNumberFormat="1" applyFont="1" applyBorder="1" applyAlignment="1">
      <alignment horizontal="center" vertical="center" wrapText="1"/>
    </xf>
    <xf numFmtId="165" fontId="20" fillId="0" borderId="43" xfId="0" applyNumberFormat="1" applyFont="1" applyBorder="1" applyAlignment="1">
      <alignment horizontal="center" vertical="center"/>
    </xf>
    <xf numFmtId="165" fontId="20" fillId="0" borderId="45" xfId="0" applyNumberFormat="1" applyFont="1" applyBorder="1" applyAlignment="1">
      <alignment horizontal="center" vertical="center"/>
    </xf>
    <xf numFmtId="165" fontId="20" fillId="0" borderId="27" xfId="0" applyNumberFormat="1" applyFont="1" applyBorder="1" applyAlignment="1">
      <alignment horizontal="center" vertical="center"/>
    </xf>
    <xf numFmtId="164" fontId="21" fillId="24" borderId="30" xfId="0" applyNumberFormat="1" applyFont="1" applyFill="1" applyBorder="1" applyAlignment="1">
      <alignment horizontal="center" vertical="center" wrapText="1"/>
    </xf>
    <xf numFmtId="164" fontId="21" fillId="24" borderId="38" xfId="0" applyNumberFormat="1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/>
    </xf>
    <xf numFmtId="0" fontId="21" fillId="0" borderId="24" xfId="0" applyFont="1" applyFill="1" applyBorder="1" applyAlignment="1">
      <alignment horizontal="center" vertical="center"/>
    </xf>
    <xf numFmtId="0" fontId="21" fillId="0" borderId="30" xfId="0" applyFont="1" applyFill="1" applyBorder="1" applyAlignment="1">
      <alignment horizontal="center" vertical="center"/>
    </xf>
    <xf numFmtId="0" fontId="21" fillId="0" borderId="38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29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left" vertical="center"/>
    </xf>
    <xf numFmtId="164" fontId="21" fillId="0" borderId="12" xfId="0" applyNumberFormat="1" applyFont="1" applyFill="1" applyBorder="1" applyAlignment="1">
      <alignment horizontal="center" vertical="center" wrapText="1"/>
    </xf>
    <xf numFmtId="164" fontId="21" fillId="0" borderId="24" xfId="0" applyNumberFormat="1" applyFont="1" applyFill="1" applyBorder="1" applyAlignment="1">
      <alignment horizontal="center" vertical="center" wrapText="1"/>
    </xf>
    <xf numFmtId="164" fontId="21" fillId="0" borderId="30" xfId="0" applyNumberFormat="1" applyFont="1" applyFill="1" applyBorder="1" applyAlignment="1">
      <alignment horizontal="center" vertical="center" wrapText="1"/>
    </xf>
    <xf numFmtId="164" fontId="21" fillId="0" borderId="38" xfId="0" applyNumberFormat="1" applyFont="1" applyFill="1" applyBorder="1" applyAlignment="1">
      <alignment horizontal="center" vertical="center" wrapText="1"/>
    </xf>
    <xf numFmtId="0" fontId="22" fillId="0" borderId="49" xfId="0" applyFont="1" applyFill="1" applyBorder="1" applyAlignment="1">
      <alignment horizontal="center" vertical="center"/>
    </xf>
    <xf numFmtId="0" fontId="22" fillId="0" borderId="48" xfId="0" applyFont="1" applyFill="1" applyBorder="1" applyAlignment="1">
      <alignment horizontal="center" vertical="center"/>
    </xf>
    <xf numFmtId="0" fontId="22" fillId="0" borderId="53" xfId="0" applyFont="1" applyFill="1" applyBorder="1" applyAlignment="1">
      <alignment horizontal="center" vertical="center"/>
    </xf>
    <xf numFmtId="4" fontId="22" fillId="0" borderId="49" xfId="0" applyNumberFormat="1" applyFont="1" applyFill="1" applyBorder="1" applyAlignment="1">
      <alignment horizontal="center" vertical="center"/>
    </xf>
    <xf numFmtId="4" fontId="22" fillId="0" borderId="53" xfId="0" applyNumberFormat="1" applyFont="1" applyFill="1" applyBorder="1" applyAlignment="1">
      <alignment horizontal="center" vertical="center"/>
    </xf>
    <xf numFmtId="0" fontId="21" fillId="0" borderId="49" xfId="0" applyFont="1" applyFill="1" applyBorder="1" applyAlignment="1">
      <alignment horizontal="center"/>
    </xf>
    <xf numFmtId="0" fontId="21" fillId="0" borderId="43" xfId="0" applyFont="1" applyFill="1" applyBorder="1" applyAlignment="1">
      <alignment horizontal="center"/>
    </xf>
    <xf numFmtId="0" fontId="21" fillId="0" borderId="26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1" fillId="0" borderId="46" xfId="0" applyFont="1" applyFill="1" applyBorder="1" applyAlignment="1">
      <alignment horizontal="center"/>
    </xf>
  </cellXfs>
  <cellStyles count="43">
    <cellStyle name="1 antraštė" xfId="1" builtinId="16" customBuiltin="1"/>
    <cellStyle name="2 antraštė" xfId="2" builtinId="17" customBuiltin="1"/>
    <cellStyle name="20% – paryškinimas 1" xfId="3" builtinId="30" customBuiltin="1"/>
    <cellStyle name="20% – paryškinimas 2" xfId="4" builtinId="34" customBuiltin="1"/>
    <cellStyle name="20% – paryškinimas 3" xfId="5" builtinId="38" customBuiltin="1"/>
    <cellStyle name="20% – paryškinimas 4" xfId="6" builtinId="42" customBuiltin="1"/>
    <cellStyle name="20% – paryškinimas 5" xfId="7" builtinId="46" customBuiltin="1"/>
    <cellStyle name="20% – paryškinimas 6" xfId="8" builtinId="50" customBuiltin="1"/>
    <cellStyle name="3 antraštė" xfId="9" builtinId="18" customBuiltin="1"/>
    <cellStyle name="4 antraštė" xfId="10" builtinId="19" customBuiltin="1"/>
    <cellStyle name="40% – paryškinimas 1" xfId="11" builtinId="31" customBuiltin="1"/>
    <cellStyle name="40% – paryškinimas 2" xfId="12" builtinId="35" customBuiltin="1"/>
    <cellStyle name="40% – paryškinimas 3" xfId="13" builtinId="39" customBuiltin="1"/>
    <cellStyle name="40% – paryškinimas 4" xfId="14" builtinId="43" customBuiltin="1"/>
    <cellStyle name="40% – paryškinimas 5" xfId="15" builtinId="47" customBuiltin="1"/>
    <cellStyle name="40% – paryškinimas 6" xfId="16" builtinId="51" customBuiltin="1"/>
    <cellStyle name="60% – paryškinimas 1" xfId="17" builtinId="32" customBuiltin="1"/>
    <cellStyle name="60% – paryškinimas 2" xfId="18" builtinId="36" customBuiltin="1"/>
    <cellStyle name="60% – paryškinimas 3" xfId="19" builtinId="40" customBuiltin="1"/>
    <cellStyle name="60% – paryškinimas 4" xfId="20" builtinId="44" customBuiltin="1"/>
    <cellStyle name="60% – paryškinimas 5" xfId="21" builtinId="48" customBuiltin="1"/>
    <cellStyle name="60% – paryškinimas 6" xfId="22" builtinId="52" customBuiltin="1"/>
    <cellStyle name="Aiškinamasis tekstas" xfId="23" builtinId="53" customBuiltin="1"/>
    <cellStyle name="Blogas" xfId="24" builtinId="27" customBuiltin="1"/>
    <cellStyle name="Geras" xfId="25" builtinId="26" customBuiltin="1"/>
    <cellStyle name="Įprastas" xfId="0" builtinId="0"/>
    <cellStyle name="Įspėjimo tekstas" xfId="26" builtinId="11" customBuiltin="1"/>
    <cellStyle name="Išvestis" xfId="27" builtinId="21" customBuiltin="1"/>
    <cellStyle name="Įvestis" xfId="28" builtinId="20" customBuiltin="1"/>
    <cellStyle name="Kablelis" xfId="29" builtinId="3"/>
    <cellStyle name="Neutralus" xfId="30" builtinId="28" customBuiltin="1"/>
    <cellStyle name="Paryškinimas 1" xfId="31" builtinId="29" customBuiltin="1"/>
    <cellStyle name="Paryškinimas 2" xfId="32" builtinId="33" customBuiltin="1"/>
    <cellStyle name="Paryškinimas 3" xfId="33" builtinId="37" customBuiltin="1"/>
    <cellStyle name="Paryškinimas 4" xfId="34" builtinId="41" customBuiltin="1"/>
    <cellStyle name="Paryškinimas 5" xfId="35" builtinId="45" customBuiltin="1"/>
    <cellStyle name="Paryškinimas 6" xfId="36" builtinId="49" customBuiltin="1"/>
    <cellStyle name="Pastaba" xfId="37" builtinId="10" customBuiltin="1"/>
    <cellStyle name="Pavadinimas" xfId="38" builtinId="15" customBuiltin="1"/>
    <cellStyle name="Skaičiavimas" xfId="39" builtinId="22" customBuiltin="1"/>
    <cellStyle name="Suma" xfId="40" builtinId="25" customBuiltin="1"/>
    <cellStyle name="Susietas langelis" xfId="41" builtinId="24" customBuiltin="1"/>
    <cellStyle name="Tikrinimo langelis" xfId="4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zoomScale="130" zoomScaleNormal="100" workbookViewId="0">
      <selection activeCell="L8" sqref="L8"/>
    </sheetView>
  </sheetViews>
  <sheetFormatPr defaultRowHeight="12" x14ac:dyDescent="0.2"/>
  <cols>
    <col min="1" max="1" width="3.7109375" style="2" customWidth="1"/>
    <col min="2" max="2" width="18.140625" style="1" customWidth="1"/>
    <col min="3" max="3" width="18" style="1" customWidth="1"/>
    <col min="4" max="4" width="12.28515625" style="1" customWidth="1"/>
    <col min="5" max="5" width="18" style="1" customWidth="1"/>
    <col min="6" max="6" width="12.85546875" style="153" customWidth="1"/>
    <col min="7" max="7" width="12.5703125" style="154" customWidth="1"/>
    <col min="8" max="9" width="11.7109375" style="153" customWidth="1"/>
    <col min="10" max="10" width="11.140625" style="153" customWidth="1"/>
    <col min="11" max="11" width="10.28515625" style="1" customWidth="1"/>
    <col min="12" max="12" width="12.7109375" style="1" customWidth="1"/>
    <col min="13" max="16384" width="9.140625" style="1"/>
  </cols>
  <sheetData>
    <row r="1" spans="1:12" ht="12.75" customHeight="1" x14ac:dyDescent="0.2">
      <c r="A1" s="197" t="s">
        <v>306</v>
      </c>
      <c r="B1" s="197"/>
      <c r="C1" s="197"/>
      <c r="D1" s="197"/>
      <c r="E1" s="197"/>
      <c r="F1" s="197"/>
      <c r="G1" s="197"/>
      <c r="H1" s="197"/>
      <c r="I1" s="197"/>
      <c r="J1" s="197"/>
    </row>
    <row r="2" spans="1:12" ht="12.75" thickBot="1" x14ac:dyDescent="0.25">
      <c r="B2" s="2"/>
      <c r="C2" s="2"/>
      <c r="D2" s="2"/>
      <c r="E2" s="2"/>
      <c r="F2" s="2"/>
      <c r="G2" s="3"/>
      <c r="H2" s="2"/>
      <c r="I2" s="2"/>
      <c r="J2" s="2"/>
    </row>
    <row r="3" spans="1:12" ht="12.75" customHeight="1" thickBot="1" x14ac:dyDescent="0.25">
      <c r="A3" s="198" t="s">
        <v>0</v>
      </c>
      <c r="B3" s="198" t="s">
        <v>1</v>
      </c>
      <c r="C3" s="201" t="s">
        <v>2</v>
      </c>
      <c r="D3" s="203" t="s">
        <v>3</v>
      </c>
      <c r="E3" s="166" t="s">
        <v>5</v>
      </c>
      <c r="F3" s="189" t="s">
        <v>4</v>
      </c>
      <c r="G3" s="190"/>
      <c r="H3" s="190"/>
      <c r="I3" s="190"/>
      <c r="J3" s="191"/>
    </row>
    <row r="4" spans="1:12" ht="12" customHeight="1" x14ac:dyDescent="0.2">
      <c r="A4" s="199"/>
      <c r="B4" s="199"/>
      <c r="C4" s="202"/>
      <c r="D4" s="204"/>
      <c r="E4" s="196"/>
      <c r="F4" s="185" t="s">
        <v>6</v>
      </c>
      <c r="G4" s="187" t="s">
        <v>254</v>
      </c>
      <c r="H4" s="166" t="s">
        <v>7</v>
      </c>
      <c r="I4" s="168" t="s">
        <v>8</v>
      </c>
      <c r="J4" s="166" t="s">
        <v>9</v>
      </c>
    </row>
    <row r="5" spans="1:12" ht="25.5" customHeight="1" thickBot="1" x14ac:dyDescent="0.25">
      <c r="A5" s="200"/>
      <c r="B5" s="200"/>
      <c r="C5" s="186"/>
      <c r="D5" s="188"/>
      <c r="E5" s="167"/>
      <c r="F5" s="186"/>
      <c r="G5" s="188"/>
      <c r="H5" s="167"/>
      <c r="I5" s="169"/>
      <c r="J5" s="167"/>
    </row>
    <row r="6" spans="1:12" ht="12.75" thickBot="1" x14ac:dyDescent="0.25">
      <c r="A6" s="7">
        <v>1</v>
      </c>
      <c r="B6" s="158">
        <v>2</v>
      </c>
      <c r="C6" s="7">
        <v>3</v>
      </c>
      <c r="D6" s="5">
        <v>4</v>
      </c>
      <c r="E6" s="4">
        <v>5</v>
      </c>
      <c r="F6" s="6">
        <v>6</v>
      </c>
      <c r="G6" s="7">
        <v>7</v>
      </c>
      <c r="H6" s="9">
        <v>8</v>
      </c>
      <c r="I6" s="157">
        <v>9</v>
      </c>
      <c r="J6" s="157">
        <v>10</v>
      </c>
    </row>
    <row r="7" spans="1:12" ht="15" customHeight="1" thickBot="1" x14ac:dyDescent="0.25">
      <c r="A7" s="189" t="s">
        <v>10</v>
      </c>
      <c r="B7" s="190"/>
      <c r="C7" s="190"/>
      <c r="D7" s="190"/>
      <c r="E7" s="190"/>
      <c r="F7" s="190"/>
      <c r="G7" s="190"/>
      <c r="H7" s="190"/>
      <c r="I7" s="190"/>
      <c r="J7" s="191"/>
    </row>
    <row r="8" spans="1:12" ht="48" x14ac:dyDescent="0.2">
      <c r="A8" s="13">
        <v>1</v>
      </c>
      <c r="B8" s="14" t="s">
        <v>11</v>
      </c>
      <c r="C8" s="15">
        <v>39281</v>
      </c>
      <c r="D8" s="16">
        <v>13628</v>
      </c>
      <c r="E8" s="17" t="s">
        <v>12</v>
      </c>
      <c r="F8" s="18" t="s">
        <v>261</v>
      </c>
      <c r="G8" s="19">
        <v>13628</v>
      </c>
      <c r="H8" s="8"/>
      <c r="I8" s="16">
        <v>13628</v>
      </c>
      <c r="J8" s="8"/>
    </row>
    <row r="9" spans="1:12" ht="39.75" customHeight="1" x14ac:dyDescent="0.2">
      <c r="A9" s="20">
        <f t="shared" ref="A9:A16" si="0">A8+1</f>
        <v>2</v>
      </c>
      <c r="B9" s="21" t="s">
        <v>13</v>
      </c>
      <c r="C9" s="22" t="s">
        <v>14</v>
      </c>
      <c r="D9" s="23">
        <v>5000</v>
      </c>
      <c r="E9" s="24" t="s">
        <v>15</v>
      </c>
      <c r="F9" s="25" t="s">
        <v>262</v>
      </c>
      <c r="G9" s="26">
        <v>5000</v>
      </c>
      <c r="H9" s="27"/>
      <c r="I9" s="23">
        <v>5000</v>
      </c>
      <c r="J9" s="27"/>
    </row>
    <row r="10" spans="1:12" ht="24" x14ac:dyDescent="0.2">
      <c r="A10" s="20">
        <f t="shared" si="0"/>
        <v>3</v>
      </c>
      <c r="B10" s="21" t="s">
        <v>16</v>
      </c>
      <c r="C10" s="22" t="s">
        <v>17</v>
      </c>
      <c r="D10" s="23">
        <v>1187</v>
      </c>
      <c r="E10" s="24" t="s">
        <v>18</v>
      </c>
      <c r="F10" s="25" t="s">
        <v>19</v>
      </c>
      <c r="G10" s="26">
        <v>1187</v>
      </c>
      <c r="H10" s="27"/>
      <c r="I10" s="23">
        <v>1187</v>
      </c>
      <c r="J10" s="27"/>
    </row>
    <row r="11" spans="1:12" s="2" customFormat="1" ht="41.25" customHeight="1" x14ac:dyDescent="0.2">
      <c r="A11" s="20">
        <f t="shared" si="0"/>
        <v>4</v>
      </c>
      <c r="B11" s="192" t="s">
        <v>20</v>
      </c>
      <c r="C11" s="194" t="s">
        <v>21</v>
      </c>
      <c r="D11" s="164">
        <v>108228</v>
      </c>
      <c r="E11" s="194" t="s">
        <v>22</v>
      </c>
      <c r="F11" s="25" t="s">
        <v>23</v>
      </c>
      <c r="G11" s="26">
        <v>5000</v>
      </c>
      <c r="H11" s="164">
        <v>9960</v>
      </c>
      <c r="I11" s="164">
        <v>2040</v>
      </c>
      <c r="J11" s="164"/>
      <c r="L11" s="159"/>
    </row>
    <row r="12" spans="1:12" s="2" customFormat="1" ht="36" customHeight="1" x14ac:dyDescent="0.2">
      <c r="A12" s="20">
        <f t="shared" si="0"/>
        <v>5</v>
      </c>
      <c r="B12" s="193"/>
      <c r="C12" s="195"/>
      <c r="D12" s="165"/>
      <c r="E12" s="195"/>
      <c r="F12" s="25" t="s">
        <v>263</v>
      </c>
      <c r="G12" s="26">
        <v>7000</v>
      </c>
      <c r="H12" s="165"/>
      <c r="I12" s="165"/>
      <c r="J12" s="165"/>
      <c r="L12" s="159"/>
    </row>
    <row r="13" spans="1:12" ht="24" x14ac:dyDescent="0.2">
      <c r="A13" s="20">
        <f t="shared" si="0"/>
        <v>6</v>
      </c>
      <c r="B13" s="34" t="s">
        <v>24</v>
      </c>
      <c r="C13" s="22" t="s">
        <v>25</v>
      </c>
      <c r="D13" s="23">
        <v>28913</v>
      </c>
      <c r="E13" s="24" t="s">
        <v>26</v>
      </c>
      <c r="F13" s="25" t="s">
        <v>264</v>
      </c>
      <c r="G13" s="26">
        <v>28913</v>
      </c>
      <c r="H13" s="27"/>
      <c r="I13" s="23">
        <v>19275</v>
      </c>
      <c r="J13" s="23">
        <v>9638</v>
      </c>
    </row>
    <row r="14" spans="1:12" ht="24" x14ac:dyDescent="0.2">
      <c r="A14" s="20">
        <f t="shared" si="0"/>
        <v>7</v>
      </c>
      <c r="B14" s="34" t="s">
        <v>27</v>
      </c>
      <c r="C14" s="22" t="s">
        <v>28</v>
      </c>
      <c r="D14" s="23">
        <v>30466</v>
      </c>
      <c r="E14" s="24" t="s">
        <v>29</v>
      </c>
      <c r="F14" s="25" t="s">
        <v>265</v>
      </c>
      <c r="G14" s="26">
        <v>30466</v>
      </c>
      <c r="H14" s="27"/>
      <c r="I14" s="23">
        <v>20311</v>
      </c>
      <c r="J14" s="23">
        <v>10155</v>
      </c>
    </row>
    <row r="15" spans="1:12" ht="24.75" customHeight="1" x14ac:dyDescent="0.2">
      <c r="A15" s="20">
        <f t="shared" si="0"/>
        <v>8</v>
      </c>
      <c r="B15" s="34" t="s">
        <v>30</v>
      </c>
      <c r="C15" s="22" t="s">
        <v>31</v>
      </c>
      <c r="D15" s="23">
        <v>3380</v>
      </c>
      <c r="E15" s="22" t="s">
        <v>32</v>
      </c>
      <c r="F15" s="25" t="s">
        <v>33</v>
      </c>
      <c r="G15" s="26">
        <v>3380</v>
      </c>
      <c r="H15" s="23">
        <v>2817</v>
      </c>
      <c r="I15" s="23">
        <v>563</v>
      </c>
      <c r="J15" s="23"/>
    </row>
    <row r="16" spans="1:12" ht="24.75" customHeight="1" thickBot="1" x14ac:dyDescent="0.25">
      <c r="A16" s="20">
        <f t="shared" si="0"/>
        <v>9</v>
      </c>
      <c r="B16" s="36" t="s">
        <v>34</v>
      </c>
      <c r="C16" s="37" t="s">
        <v>35</v>
      </c>
      <c r="D16" s="38">
        <v>24306</v>
      </c>
      <c r="E16" s="17" t="s">
        <v>36</v>
      </c>
      <c r="F16" s="39" t="s">
        <v>37</v>
      </c>
      <c r="G16" s="40">
        <v>24306</v>
      </c>
      <c r="H16" s="41"/>
      <c r="I16" s="42">
        <v>16204</v>
      </c>
      <c r="J16" s="42">
        <v>8102</v>
      </c>
    </row>
    <row r="17" spans="1:10" ht="22.5" customHeight="1" thickBot="1" x14ac:dyDescent="0.25">
      <c r="A17" s="178" t="s">
        <v>38</v>
      </c>
      <c r="B17" s="179"/>
      <c r="C17" s="180"/>
      <c r="D17" s="43">
        <f>SUM(D8:D16)</f>
        <v>215108</v>
      </c>
      <c r="E17" s="44"/>
      <c r="F17" s="44"/>
      <c r="G17" s="45">
        <f>SUM(G8:G16)</f>
        <v>118880</v>
      </c>
      <c r="H17" s="45">
        <f>SUM(H8:H16)</f>
        <v>12777</v>
      </c>
      <c r="I17" s="45">
        <f>SUM(I8:I16)</f>
        <v>78208</v>
      </c>
      <c r="J17" s="45">
        <f>SUM(J8:J16)</f>
        <v>27895</v>
      </c>
    </row>
    <row r="18" spans="1:10" ht="15" customHeight="1" thickBot="1" x14ac:dyDescent="0.25">
      <c r="A18" s="250" t="s">
        <v>39</v>
      </c>
      <c r="B18" s="171"/>
      <c r="C18" s="171"/>
      <c r="D18" s="171"/>
      <c r="E18" s="171"/>
      <c r="F18" s="171"/>
      <c r="G18" s="171"/>
      <c r="H18" s="172"/>
      <c r="I18" s="172"/>
      <c r="J18" s="173"/>
    </row>
    <row r="19" spans="1:10" ht="32.25" customHeight="1" x14ac:dyDescent="0.2">
      <c r="A19" s="13">
        <f>A16+1</f>
        <v>10</v>
      </c>
      <c r="B19" s="14" t="s">
        <v>40</v>
      </c>
      <c r="C19" s="46" t="s">
        <v>257</v>
      </c>
      <c r="D19" s="16">
        <v>9000</v>
      </c>
      <c r="E19" s="18" t="s">
        <v>41</v>
      </c>
      <c r="F19" s="46" t="s">
        <v>266</v>
      </c>
      <c r="G19" s="19">
        <v>9000</v>
      </c>
      <c r="H19" s="16">
        <v>7500</v>
      </c>
      <c r="I19" s="16">
        <v>1500</v>
      </c>
      <c r="J19" s="8"/>
    </row>
    <row r="20" spans="1:10" ht="27.75" customHeight="1" x14ac:dyDescent="0.2">
      <c r="A20" s="35">
        <f t="shared" ref="A20:A28" si="1">A19+1</f>
        <v>11</v>
      </c>
      <c r="B20" s="21" t="s">
        <v>42</v>
      </c>
      <c r="C20" s="22" t="s">
        <v>43</v>
      </c>
      <c r="D20" s="23">
        <v>6000</v>
      </c>
      <c r="E20" s="25" t="s">
        <v>44</v>
      </c>
      <c r="F20" s="22" t="s">
        <v>45</v>
      </c>
      <c r="G20" s="26">
        <v>6000</v>
      </c>
      <c r="H20" s="23">
        <v>5000</v>
      </c>
      <c r="I20" s="23">
        <v>1000</v>
      </c>
      <c r="J20" s="27"/>
    </row>
    <row r="21" spans="1:10" ht="27.75" customHeight="1" x14ac:dyDescent="0.2">
      <c r="A21" s="35">
        <f t="shared" si="1"/>
        <v>12</v>
      </c>
      <c r="B21" s="34" t="s">
        <v>46</v>
      </c>
      <c r="C21" s="22" t="s">
        <v>47</v>
      </c>
      <c r="D21" s="23">
        <v>4190</v>
      </c>
      <c r="E21" s="25" t="s">
        <v>48</v>
      </c>
      <c r="F21" s="22" t="s">
        <v>267</v>
      </c>
      <c r="G21" s="26">
        <v>4190</v>
      </c>
      <c r="H21" s="23">
        <v>3492</v>
      </c>
      <c r="I21" s="23">
        <v>698</v>
      </c>
      <c r="J21" s="27"/>
    </row>
    <row r="22" spans="1:10" ht="36.75" customHeight="1" x14ac:dyDescent="0.2">
      <c r="A22" s="35">
        <f t="shared" si="1"/>
        <v>13</v>
      </c>
      <c r="B22" s="34" t="s">
        <v>49</v>
      </c>
      <c r="C22" s="22" t="s">
        <v>50</v>
      </c>
      <c r="D22" s="23">
        <v>13611</v>
      </c>
      <c r="E22" s="25" t="s">
        <v>51</v>
      </c>
      <c r="F22" s="22" t="s">
        <v>268</v>
      </c>
      <c r="G22" s="26">
        <v>13611</v>
      </c>
      <c r="H22" s="27"/>
      <c r="I22" s="23">
        <v>9074</v>
      </c>
      <c r="J22" s="23">
        <v>4537</v>
      </c>
    </row>
    <row r="23" spans="1:10" ht="24" x14ac:dyDescent="0.2">
      <c r="A23" s="35">
        <f t="shared" si="1"/>
        <v>14</v>
      </c>
      <c r="B23" s="34" t="s">
        <v>52</v>
      </c>
      <c r="C23" s="22" t="s">
        <v>53</v>
      </c>
      <c r="D23" s="23">
        <v>4157</v>
      </c>
      <c r="E23" s="25" t="s">
        <v>54</v>
      </c>
      <c r="F23" s="22" t="s">
        <v>269</v>
      </c>
      <c r="G23" s="26">
        <v>4157</v>
      </c>
      <c r="H23" s="23">
        <v>3464</v>
      </c>
      <c r="I23" s="23">
        <v>693</v>
      </c>
      <c r="J23" s="27"/>
    </row>
    <row r="24" spans="1:10" s="52" customFormat="1" ht="72.75" customHeight="1" x14ac:dyDescent="0.2">
      <c r="A24" s="35">
        <f t="shared" si="1"/>
        <v>15</v>
      </c>
      <c r="B24" s="28" t="s">
        <v>55</v>
      </c>
      <c r="C24" s="25" t="s">
        <v>246</v>
      </c>
      <c r="D24" s="31">
        <v>21079</v>
      </c>
      <c r="E24" s="48" t="s">
        <v>56</v>
      </c>
      <c r="F24" s="49" t="s">
        <v>57</v>
      </c>
      <c r="G24" s="50">
        <v>4312</v>
      </c>
      <c r="H24" s="31">
        <f>G24*83%</f>
        <v>3578.96</v>
      </c>
      <c r="I24" s="31">
        <f>+G24*17%</f>
        <v>733.04000000000008</v>
      </c>
      <c r="J24" s="51"/>
    </row>
    <row r="25" spans="1:10" s="52" customFormat="1" ht="26.25" customHeight="1" x14ac:dyDescent="0.2">
      <c r="A25" s="35">
        <f t="shared" si="1"/>
        <v>16</v>
      </c>
      <c r="B25" s="21" t="s">
        <v>58</v>
      </c>
      <c r="C25" s="54" t="s">
        <v>59</v>
      </c>
      <c r="D25" s="23">
        <v>3587</v>
      </c>
      <c r="E25" s="25" t="s">
        <v>60</v>
      </c>
      <c r="F25" s="55">
        <v>41565</v>
      </c>
      <c r="G25" s="26">
        <v>3587</v>
      </c>
      <c r="H25" s="23">
        <v>2391</v>
      </c>
      <c r="I25" s="23">
        <v>1196</v>
      </c>
      <c r="J25" s="27"/>
    </row>
    <row r="26" spans="1:10" s="52" customFormat="1" ht="26.25" customHeight="1" x14ac:dyDescent="0.2">
      <c r="A26" s="35">
        <f t="shared" si="1"/>
        <v>17</v>
      </c>
      <c r="B26" s="21" t="s">
        <v>58</v>
      </c>
      <c r="C26" s="54" t="s">
        <v>59</v>
      </c>
      <c r="D26" s="23">
        <v>3587</v>
      </c>
      <c r="E26" s="25" t="s">
        <v>61</v>
      </c>
      <c r="F26" s="55">
        <v>41565</v>
      </c>
      <c r="G26" s="26">
        <v>3587</v>
      </c>
      <c r="H26" s="33">
        <v>2391</v>
      </c>
      <c r="I26" s="33">
        <v>1196</v>
      </c>
      <c r="J26" s="27"/>
    </row>
    <row r="27" spans="1:10" s="52" customFormat="1" ht="26.25" customHeight="1" x14ac:dyDescent="0.2">
      <c r="A27" s="35">
        <f t="shared" si="1"/>
        <v>18</v>
      </c>
      <c r="B27" s="21" t="s">
        <v>62</v>
      </c>
      <c r="C27" s="22" t="s">
        <v>63</v>
      </c>
      <c r="D27" s="23">
        <v>300</v>
      </c>
      <c r="E27" s="25" t="s">
        <v>64</v>
      </c>
      <c r="F27" s="55">
        <v>41561</v>
      </c>
      <c r="G27" s="26">
        <v>300</v>
      </c>
      <c r="H27" s="23">
        <v>300</v>
      </c>
      <c r="I27" s="23"/>
      <c r="J27" s="27"/>
    </row>
    <row r="28" spans="1:10" s="52" customFormat="1" ht="26.25" customHeight="1" thickBot="1" x14ac:dyDescent="0.25">
      <c r="A28" s="56">
        <f t="shared" si="1"/>
        <v>19</v>
      </c>
      <c r="B28" s="57" t="s">
        <v>65</v>
      </c>
      <c r="C28" s="15" t="s">
        <v>66</v>
      </c>
      <c r="D28" s="33">
        <v>1000</v>
      </c>
      <c r="E28" s="17" t="s">
        <v>67</v>
      </c>
      <c r="F28" s="39" t="s">
        <v>68</v>
      </c>
      <c r="G28" s="58">
        <v>1000</v>
      </c>
      <c r="H28" s="42">
        <v>833</v>
      </c>
      <c r="I28" s="42">
        <v>167</v>
      </c>
      <c r="J28" s="59"/>
    </row>
    <row r="29" spans="1:10" ht="22.5" customHeight="1" thickBot="1" x14ac:dyDescent="0.25">
      <c r="A29" s="220" t="s">
        <v>38</v>
      </c>
      <c r="B29" s="179"/>
      <c r="C29" s="180"/>
      <c r="D29" s="43">
        <f>SUM(D19:D28)</f>
        <v>66511</v>
      </c>
      <c r="E29" s="44"/>
      <c r="F29" s="44"/>
      <c r="G29" s="45">
        <f>SUM(G19:G28)</f>
        <v>49744</v>
      </c>
      <c r="H29" s="45">
        <f>SUM(H19:H28)</f>
        <v>28949.96</v>
      </c>
      <c r="I29" s="45">
        <f>SUM(I19:I28)</f>
        <v>16257.04</v>
      </c>
      <c r="J29" s="45">
        <f>SUM(J19:J27)</f>
        <v>4537</v>
      </c>
    </row>
    <row r="30" spans="1:10" ht="15" customHeight="1" thickBot="1" x14ac:dyDescent="0.25">
      <c r="A30" s="170" t="s">
        <v>69</v>
      </c>
      <c r="B30" s="171"/>
      <c r="C30" s="171"/>
      <c r="D30" s="171"/>
      <c r="E30" s="171"/>
      <c r="F30" s="171"/>
      <c r="G30" s="171"/>
      <c r="H30" s="172"/>
      <c r="I30" s="172"/>
      <c r="J30" s="173"/>
    </row>
    <row r="31" spans="1:10" ht="22.5" customHeight="1" x14ac:dyDescent="0.2">
      <c r="A31" s="8">
        <v>20</v>
      </c>
      <c r="B31" s="160" t="s">
        <v>70</v>
      </c>
      <c r="C31" s="60" t="s">
        <v>71</v>
      </c>
      <c r="D31" s="61">
        <v>7599</v>
      </c>
      <c r="E31" s="8" t="s">
        <v>72</v>
      </c>
      <c r="F31" s="62">
        <v>41580</v>
      </c>
      <c r="G31" s="63">
        <v>7599</v>
      </c>
      <c r="H31" s="64"/>
      <c r="I31" s="64">
        <v>5066</v>
      </c>
      <c r="J31" s="64">
        <v>2533</v>
      </c>
    </row>
    <row r="32" spans="1:10" ht="61.5" customHeight="1" thickBot="1" x14ac:dyDescent="0.25">
      <c r="A32" s="41">
        <v>21</v>
      </c>
      <c r="B32" s="57" t="s">
        <v>73</v>
      </c>
      <c r="C32" s="39" t="s">
        <v>74</v>
      </c>
      <c r="D32" s="66">
        <v>22893</v>
      </c>
      <c r="E32" s="39" t="s">
        <v>75</v>
      </c>
      <c r="F32" s="67" t="s">
        <v>258</v>
      </c>
      <c r="G32" s="58">
        <v>22893</v>
      </c>
      <c r="H32" s="42">
        <v>19078</v>
      </c>
      <c r="I32" s="42">
        <v>3815</v>
      </c>
      <c r="J32" s="59"/>
    </row>
    <row r="33" spans="1:10" ht="22.5" customHeight="1" thickBot="1" x14ac:dyDescent="0.25">
      <c r="A33" s="178" t="s">
        <v>38</v>
      </c>
      <c r="B33" s="179"/>
      <c r="C33" s="180"/>
      <c r="D33" s="43">
        <f>SUM(D31:D32)</f>
        <v>30492</v>
      </c>
      <c r="E33" s="44"/>
      <c r="F33" s="44"/>
      <c r="G33" s="45">
        <f>SUM(G31:G32)</f>
        <v>30492</v>
      </c>
      <c r="H33" s="68">
        <f>SUM(H31:H32)</f>
        <v>19078</v>
      </c>
      <c r="I33" s="68">
        <f>SUM(I31:I32)</f>
        <v>8881</v>
      </c>
      <c r="J33" s="69">
        <f>SUM(J31:J32)</f>
        <v>2533</v>
      </c>
    </row>
    <row r="34" spans="1:10" ht="15" customHeight="1" thickBot="1" x14ac:dyDescent="0.25">
      <c r="A34" s="251" t="s">
        <v>76</v>
      </c>
      <c r="B34" s="252"/>
      <c r="C34" s="252"/>
      <c r="D34" s="252"/>
      <c r="E34" s="252"/>
      <c r="F34" s="252"/>
      <c r="G34" s="252"/>
      <c r="H34" s="253"/>
      <c r="I34" s="253"/>
      <c r="J34" s="254"/>
    </row>
    <row r="35" spans="1:10" ht="25.5" customHeight="1" x14ac:dyDescent="0.2">
      <c r="A35" s="13">
        <v>22</v>
      </c>
      <c r="B35" s="14" t="s">
        <v>77</v>
      </c>
      <c r="C35" s="46" t="s">
        <v>78</v>
      </c>
      <c r="D35" s="16">
        <v>10000</v>
      </c>
      <c r="E35" s="46" t="s">
        <v>79</v>
      </c>
      <c r="F35" s="18" t="s">
        <v>259</v>
      </c>
      <c r="G35" s="19">
        <v>10000</v>
      </c>
      <c r="H35" s="16">
        <v>8333</v>
      </c>
      <c r="I35" s="16">
        <v>1667</v>
      </c>
      <c r="J35" s="8"/>
    </row>
    <row r="36" spans="1:10" ht="36" x14ac:dyDescent="0.2">
      <c r="A36" s="35">
        <f t="shared" ref="A36:A45" si="2">+A35+1</f>
        <v>23</v>
      </c>
      <c r="B36" s="21" t="s">
        <v>80</v>
      </c>
      <c r="C36" s="22" t="s">
        <v>81</v>
      </c>
      <c r="D36" s="23">
        <v>25029</v>
      </c>
      <c r="E36" s="22" t="s">
        <v>82</v>
      </c>
      <c r="F36" s="25" t="s">
        <v>260</v>
      </c>
      <c r="G36" s="26">
        <v>25029</v>
      </c>
      <c r="H36" s="23">
        <v>20858</v>
      </c>
      <c r="I36" s="23">
        <v>4171</v>
      </c>
      <c r="J36" s="27"/>
    </row>
    <row r="37" spans="1:10" ht="55.5" customHeight="1" x14ac:dyDescent="0.2">
      <c r="A37" s="35">
        <f t="shared" si="2"/>
        <v>24</v>
      </c>
      <c r="B37" s="21" t="s">
        <v>255</v>
      </c>
      <c r="C37" s="22" t="s">
        <v>83</v>
      </c>
      <c r="D37" s="23">
        <v>10443</v>
      </c>
      <c r="E37" s="22" t="s">
        <v>84</v>
      </c>
      <c r="F37" s="25" t="s">
        <v>270</v>
      </c>
      <c r="G37" s="26">
        <v>10443</v>
      </c>
      <c r="H37" s="23">
        <v>8703</v>
      </c>
      <c r="I37" s="23">
        <v>1740</v>
      </c>
      <c r="J37" s="27"/>
    </row>
    <row r="38" spans="1:10" ht="36.75" customHeight="1" x14ac:dyDescent="0.2">
      <c r="A38" s="35">
        <f t="shared" si="2"/>
        <v>25</v>
      </c>
      <c r="B38" s="21" t="s">
        <v>85</v>
      </c>
      <c r="C38" s="22" t="s">
        <v>86</v>
      </c>
      <c r="D38" s="23">
        <v>92462</v>
      </c>
      <c r="E38" s="22" t="s">
        <v>87</v>
      </c>
      <c r="F38" s="70" t="s">
        <v>271</v>
      </c>
      <c r="G38" s="71">
        <v>78592</v>
      </c>
      <c r="H38" s="23">
        <f>G38*83%</f>
        <v>65231.359999999993</v>
      </c>
      <c r="I38" s="23">
        <f>+G38*17%</f>
        <v>13360.640000000001</v>
      </c>
      <c r="J38" s="35"/>
    </row>
    <row r="39" spans="1:10" ht="24" x14ac:dyDescent="0.2">
      <c r="A39" s="35">
        <f t="shared" si="2"/>
        <v>26</v>
      </c>
      <c r="B39" s="34" t="s">
        <v>88</v>
      </c>
      <c r="C39" s="22" t="s">
        <v>89</v>
      </c>
      <c r="D39" s="23">
        <v>10575</v>
      </c>
      <c r="E39" s="22" t="s">
        <v>90</v>
      </c>
      <c r="F39" s="25" t="s">
        <v>272</v>
      </c>
      <c r="G39" s="26">
        <v>10575</v>
      </c>
      <c r="H39" s="23">
        <v>8812</v>
      </c>
      <c r="I39" s="23">
        <v>1763</v>
      </c>
      <c r="J39" s="27"/>
    </row>
    <row r="40" spans="1:10" ht="36" x14ac:dyDescent="0.2">
      <c r="A40" s="35">
        <f t="shared" si="2"/>
        <v>27</v>
      </c>
      <c r="B40" s="21" t="s">
        <v>91</v>
      </c>
      <c r="C40" s="22" t="s">
        <v>92</v>
      </c>
      <c r="D40" s="23">
        <v>3037</v>
      </c>
      <c r="E40" s="22" t="s">
        <v>93</v>
      </c>
      <c r="F40" s="25" t="s">
        <v>273</v>
      </c>
      <c r="G40" s="26">
        <v>3037</v>
      </c>
      <c r="H40" s="27"/>
      <c r="I40" s="23">
        <v>2025</v>
      </c>
      <c r="J40" s="23">
        <v>1012</v>
      </c>
    </row>
    <row r="41" spans="1:10" ht="25.5" customHeight="1" x14ac:dyDescent="0.2">
      <c r="A41" s="35">
        <f t="shared" si="2"/>
        <v>28</v>
      </c>
      <c r="B41" s="21" t="s">
        <v>94</v>
      </c>
      <c r="C41" s="72" t="s">
        <v>71</v>
      </c>
      <c r="D41" s="23">
        <v>1500</v>
      </c>
      <c r="E41" s="22" t="s">
        <v>95</v>
      </c>
      <c r="F41" s="25" t="s">
        <v>274</v>
      </c>
      <c r="G41" s="26">
        <v>1500</v>
      </c>
      <c r="H41" s="23">
        <v>1250</v>
      </c>
      <c r="I41" s="23">
        <v>250</v>
      </c>
      <c r="J41" s="23"/>
    </row>
    <row r="42" spans="1:10" ht="25.5" customHeight="1" x14ac:dyDescent="0.2">
      <c r="A42" s="35">
        <f t="shared" si="2"/>
        <v>29</v>
      </c>
      <c r="B42" s="30" t="s">
        <v>96</v>
      </c>
      <c r="C42" s="15" t="s">
        <v>97</v>
      </c>
      <c r="D42" s="33">
        <v>300</v>
      </c>
      <c r="E42" s="17" t="s">
        <v>98</v>
      </c>
      <c r="F42" s="32" t="s">
        <v>99</v>
      </c>
      <c r="G42" s="73">
        <v>300</v>
      </c>
      <c r="H42" s="33">
        <v>250</v>
      </c>
      <c r="I42" s="33">
        <v>50</v>
      </c>
      <c r="J42" s="74"/>
    </row>
    <row r="43" spans="1:10" ht="25.5" customHeight="1" x14ac:dyDescent="0.2">
      <c r="A43" s="35">
        <f t="shared" si="2"/>
        <v>30</v>
      </c>
      <c r="B43" s="21" t="s">
        <v>100</v>
      </c>
      <c r="C43" s="55">
        <v>38973</v>
      </c>
      <c r="D43" s="23">
        <v>5531.7</v>
      </c>
      <c r="E43" s="75" t="s">
        <v>101</v>
      </c>
      <c r="F43" s="76" t="s">
        <v>102</v>
      </c>
      <c r="G43" s="77">
        <v>4978.6000000000004</v>
      </c>
      <c r="H43" s="23">
        <v>4132</v>
      </c>
      <c r="I43" s="23">
        <v>846.6</v>
      </c>
      <c r="J43" s="35"/>
    </row>
    <row r="44" spans="1:10" ht="25.5" customHeight="1" x14ac:dyDescent="0.2">
      <c r="A44" s="35">
        <f t="shared" si="2"/>
        <v>31</v>
      </c>
      <c r="B44" s="21" t="s">
        <v>96</v>
      </c>
      <c r="C44" s="22" t="s">
        <v>103</v>
      </c>
      <c r="D44" s="23">
        <v>1000</v>
      </c>
      <c r="E44" s="24" t="s">
        <v>98</v>
      </c>
      <c r="F44" s="25" t="s">
        <v>104</v>
      </c>
      <c r="G44" s="26">
        <v>1000</v>
      </c>
      <c r="H44" s="23">
        <v>833</v>
      </c>
      <c r="I44" s="23">
        <v>167</v>
      </c>
      <c r="J44" s="27"/>
    </row>
    <row r="45" spans="1:10" ht="25.5" customHeight="1" thickBot="1" x14ac:dyDescent="0.25">
      <c r="A45" s="35">
        <f t="shared" si="2"/>
        <v>32</v>
      </c>
      <c r="B45" s="78" t="s">
        <v>105</v>
      </c>
      <c r="C45" s="79">
        <v>38973</v>
      </c>
      <c r="D45" s="80">
        <v>7461.3</v>
      </c>
      <c r="E45" s="81" t="s">
        <v>106</v>
      </c>
      <c r="F45" s="82" t="s">
        <v>107</v>
      </c>
      <c r="G45" s="83">
        <v>6715.17</v>
      </c>
      <c r="H45" s="80">
        <f>+G45*83%</f>
        <v>5573.5910999999996</v>
      </c>
      <c r="I45" s="80">
        <f>+G45*17%</f>
        <v>1141.5789000000002</v>
      </c>
      <c r="J45" s="56"/>
    </row>
    <row r="46" spans="1:10" ht="22.5" customHeight="1" thickBot="1" x14ac:dyDescent="0.25">
      <c r="A46" s="220" t="s">
        <v>38</v>
      </c>
      <c r="B46" s="232"/>
      <c r="C46" s="233"/>
      <c r="D46" s="84">
        <f>SUM(D35:D45)</f>
        <v>167339</v>
      </c>
      <c r="E46" s="85"/>
      <c r="F46" s="85"/>
      <c r="G46" s="86">
        <f>SUM(G35:G45)</f>
        <v>152169.77000000002</v>
      </c>
      <c r="H46" s="86">
        <f>SUM(H35:H45)</f>
        <v>123975.95109999999</v>
      </c>
      <c r="I46" s="86">
        <f>SUM(I35:I45)</f>
        <v>27181.818899999998</v>
      </c>
      <c r="J46" s="86">
        <f>SUM(J35:J45)</f>
        <v>1012</v>
      </c>
    </row>
    <row r="47" spans="1:10" ht="15" customHeight="1" thickBot="1" x14ac:dyDescent="0.25">
      <c r="A47" s="170" t="s">
        <v>108</v>
      </c>
      <c r="B47" s="171"/>
      <c r="C47" s="171"/>
      <c r="D47" s="171"/>
      <c r="E47" s="171"/>
      <c r="F47" s="171"/>
      <c r="G47" s="171"/>
      <c r="H47" s="171"/>
      <c r="I47" s="171"/>
      <c r="J47" s="177"/>
    </row>
    <row r="48" spans="1:10" s="2" customFormat="1" ht="28.5" customHeight="1" x14ac:dyDescent="0.2">
      <c r="A48" s="13">
        <v>33</v>
      </c>
      <c r="B48" s="14" t="s">
        <v>109</v>
      </c>
      <c r="C48" s="87" t="s">
        <v>110</v>
      </c>
      <c r="D48" s="16">
        <v>266162</v>
      </c>
      <c r="E48" s="18" t="s">
        <v>111</v>
      </c>
      <c r="F48" s="87" t="s">
        <v>275</v>
      </c>
      <c r="G48" s="19">
        <v>26616.2</v>
      </c>
      <c r="H48" s="88">
        <v>22091</v>
      </c>
      <c r="I48" s="16">
        <v>4525.2</v>
      </c>
      <c r="J48" s="16"/>
    </row>
    <row r="49" spans="1:10" ht="24" x14ac:dyDescent="0.2">
      <c r="A49" s="35">
        <f>+A48+1</f>
        <v>34</v>
      </c>
      <c r="B49" s="21" t="s">
        <v>112</v>
      </c>
      <c r="C49" s="89" t="s">
        <v>113</v>
      </c>
      <c r="D49" s="23">
        <v>4023</v>
      </c>
      <c r="E49" s="25" t="s">
        <v>114</v>
      </c>
      <c r="F49" s="89" t="s">
        <v>276</v>
      </c>
      <c r="G49" s="26">
        <v>4023</v>
      </c>
      <c r="H49" s="53"/>
      <c r="I49" s="23">
        <v>2682</v>
      </c>
      <c r="J49" s="23">
        <v>1341</v>
      </c>
    </row>
    <row r="50" spans="1:10" ht="24" x14ac:dyDescent="0.2">
      <c r="A50" s="35">
        <f>+A49+1</f>
        <v>35</v>
      </c>
      <c r="B50" s="90" t="s">
        <v>115</v>
      </c>
      <c r="C50" s="91" t="s">
        <v>116</v>
      </c>
      <c r="D50" s="31">
        <v>16467</v>
      </c>
      <c r="E50" s="29" t="s">
        <v>117</v>
      </c>
      <c r="F50" s="91" t="s">
        <v>118</v>
      </c>
      <c r="G50" s="50">
        <v>16467</v>
      </c>
      <c r="H50" s="47"/>
      <c r="I50" s="31">
        <v>10978</v>
      </c>
      <c r="J50" s="31">
        <v>5489</v>
      </c>
    </row>
    <row r="51" spans="1:10" ht="24" x14ac:dyDescent="0.2">
      <c r="A51" s="35">
        <f>+A50+1</f>
        <v>36</v>
      </c>
      <c r="B51" s="34" t="s">
        <v>119</v>
      </c>
      <c r="C51" s="89" t="s">
        <v>120</v>
      </c>
      <c r="D51" s="23">
        <v>42186</v>
      </c>
      <c r="E51" s="25" t="s">
        <v>121</v>
      </c>
      <c r="F51" s="22" t="s">
        <v>122</v>
      </c>
      <c r="G51" s="77">
        <v>42186</v>
      </c>
      <c r="H51" s="53"/>
      <c r="I51" s="23">
        <v>28124</v>
      </c>
      <c r="J51" s="23">
        <v>14062</v>
      </c>
    </row>
    <row r="52" spans="1:10" ht="24.75" thickBot="1" x14ac:dyDescent="0.25">
      <c r="A52" s="35">
        <f>+A51+1</f>
        <v>37</v>
      </c>
      <c r="B52" s="36" t="s">
        <v>123</v>
      </c>
      <c r="C52" s="92" t="s">
        <v>124</v>
      </c>
      <c r="D52" s="42">
        <v>300</v>
      </c>
      <c r="E52" s="39" t="s">
        <v>125</v>
      </c>
      <c r="F52" s="67" t="s">
        <v>277</v>
      </c>
      <c r="G52" s="93">
        <v>300</v>
      </c>
      <c r="H52" s="94">
        <v>155</v>
      </c>
      <c r="I52" s="42">
        <v>107</v>
      </c>
      <c r="J52" s="42">
        <v>38</v>
      </c>
    </row>
    <row r="53" spans="1:10" ht="22.5" customHeight="1" thickBot="1" x14ac:dyDescent="0.25">
      <c r="A53" s="178" t="s">
        <v>38</v>
      </c>
      <c r="B53" s="179"/>
      <c r="C53" s="180"/>
      <c r="D53" s="43">
        <f>SUM(D48:D52)</f>
        <v>329138</v>
      </c>
      <c r="E53" s="43"/>
      <c r="F53" s="43"/>
      <c r="G53" s="43">
        <f>SUM(G48:G52)</f>
        <v>89592.2</v>
      </c>
      <c r="H53" s="43">
        <f>SUM(H48:H52)</f>
        <v>22246</v>
      </c>
      <c r="I53" s="43">
        <f>SUM(I48:I52)</f>
        <v>46416.2</v>
      </c>
      <c r="J53" s="43">
        <f>SUM(J48:J52)</f>
        <v>20930</v>
      </c>
    </row>
    <row r="54" spans="1:10" ht="15" customHeight="1" thickBot="1" x14ac:dyDescent="0.25">
      <c r="A54" s="170" t="s">
        <v>126</v>
      </c>
      <c r="B54" s="171"/>
      <c r="C54" s="171"/>
      <c r="D54" s="171"/>
      <c r="E54" s="171"/>
      <c r="F54" s="171"/>
      <c r="G54" s="171"/>
      <c r="H54" s="172"/>
      <c r="I54" s="172"/>
      <c r="J54" s="173"/>
    </row>
    <row r="55" spans="1:10" ht="36.75" thickBot="1" x14ac:dyDescent="0.25">
      <c r="A55" s="95">
        <v>38</v>
      </c>
      <c r="B55" s="96" t="s">
        <v>127</v>
      </c>
      <c r="C55" s="15" t="s">
        <v>128</v>
      </c>
      <c r="D55" s="33">
        <v>126508</v>
      </c>
      <c r="E55" s="17" t="s">
        <v>129</v>
      </c>
      <c r="F55" s="97">
        <v>41332</v>
      </c>
      <c r="G55" s="98">
        <v>31627</v>
      </c>
      <c r="H55" s="99"/>
      <c r="I55" s="99">
        <v>21190</v>
      </c>
      <c r="J55" s="99">
        <v>10437</v>
      </c>
    </row>
    <row r="56" spans="1:10" ht="22.5" customHeight="1" thickBot="1" x14ac:dyDescent="0.25">
      <c r="A56" s="178" t="s">
        <v>38</v>
      </c>
      <c r="B56" s="179"/>
      <c r="C56" s="180"/>
      <c r="D56" s="43">
        <f>SUM(D55)</f>
        <v>126508</v>
      </c>
      <c r="E56" s="44"/>
      <c r="F56" s="44"/>
      <c r="G56" s="100">
        <f>SUM(G55)</f>
        <v>31627</v>
      </c>
      <c r="H56" s="45">
        <f>SUM(H55)</f>
        <v>0</v>
      </c>
      <c r="I56" s="45">
        <f>SUM(I55)</f>
        <v>21190</v>
      </c>
      <c r="J56" s="45">
        <f>SUM(J55)</f>
        <v>10437</v>
      </c>
    </row>
    <row r="57" spans="1:10" ht="15" customHeight="1" thickBot="1" x14ac:dyDescent="0.25">
      <c r="A57" s="170" t="s">
        <v>130</v>
      </c>
      <c r="B57" s="171"/>
      <c r="C57" s="171"/>
      <c r="D57" s="171"/>
      <c r="E57" s="171"/>
      <c r="F57" s="171"/>
      <c r="G57" s="171"/>
      <c r="H57" s="172"/>
      <c r="I57" s="172"/>
      <c r="J57" s="173"/>
    </row>
    <row r="58" spans="1:10" ht="36" x14ac:dyDescent="0.2">
      <c r="A58" s="13">
        <v>39</v>
      </c>
      <c r="B58" s="14" t="s">
        <v>131</v>
      </c>
      <c r="C58" s="46" t="s">
        <v>132</v>
      </c>
      <c r="D58" s="16">
        <v>3624</v>
      </c>
      <c r="E58" s="18" t="s">
        <v>133</v>
      </c>
      <c r="F58" s="87" t="s">
        <v>134</v>
      </c>
      <c r="G58" s="19">
        <v>3624</v>
      </c>
      <c r="H58" s="16">
        <v>3020</v>
      </c>
      <c r="I58" s="16">
        <v>604</v>
      </c>
      <c r="J58" s="8"/>
    </row>
    <row r="59" spans="1:10" ht="24" x14ac:dyDescent="0.2">
      <c r="A59" s="35">
        <f>A58+1</f>
        <v>40</v>
      </c>
      <c r="B59" s="21" t="s">
        <v>135</v>
      </c>
      <c r="C59" s="22" t="s">
        <v>136</v>
      </c>
      <c r="D59" s="23">
        <v>67884</v>
      </c>
      <c r="E59" s="25" t="s">
        <v>137</v>
      </c>
      <c r="F59" s="89" t="s">
        <v>278</v>
      </c>
      <c r="G59" s="26">
        <v>67884</v>
      </c>
      <c r="H59" s="27"/>
      <c r="I59" s="27"/>
      <c r="J59" s="23">
        <v>67884</v>
      </c>
    </row>
    <row r="60" spans="1:10" ht="21.75" customHeight="1" x14ac:dyDescent="0.2">
      <c r="A60" s="35">
        <f>A59+1</f>
        <v>41</v>
      </c>
      <c r="B60" s="21" t="s">
        <v>138</v>
      </c>
      <c r="C60" s="54" t="s">
        <v>71</v>
      </c>
      <c r="D60" s="23">
        <v>3855</v>
      </c>
      <c r="E60" s="25" t="s">
        <v>139</v>
      </c>
      <c r="F60" s="89">
        <v>41565</v>
      </c>
      <c r="G60" s="77">
        <v>3855</v>
      </c>
      <c r="H60" s="27"/>
      <c r="I60" s="23">
        <v>3213</v>
      </c>
      <c r="J60" s="23">
        <v>642</v>
      </c>
    </row>
    <row r="61" spans="1:10" ht="21.75" customHeight="1" x14ac:dyDescent="0.2">
      <c r="A61" s="35">
        <f>A60+1</f>
        <v>42</v>
      </c>
      <c r="B61" s="21" t="s">
        <v>140</v>
      </c>
      <c r="C61" s="22" t="s">
        <v>141</v>
      </c>
      <c r="D61" s="23">
        <v>1109</v>
      </c>
      <c r="E61" s="25" t="s">
        <v>142</v>
      </c>
      <c r="F61" s="22" t="s">
        <v>143</v>
      </c>
      <c r="G61" s="77">
        <v>1109</v>
      </c>
      <c r="H61" s="27"/>
      <c r="I61" s="23"/>
      <c r="J61" s="23">
        <v>1109</v>
      </c>
    </row>
    <row r="62" spans="1:10" ht="36.75" customHeight="1" thickBot="1" x14ac:dyDescent="0.25">
      <c r="A62" s="35">
        <f>A61+1</f>
        <v>43</v>
      </c>
      <c r="B62" s="101" t="s">
        <v>256</v>
      </c>
      <c r="C62" s="37" t="s">
        <v>144</v>
      </c>
      <c r="D62" s="38">
        <v>2000</v>
      </c>
      <c r="E62" s="102" t="s">
        <v>145</v>
      </c>
      <c r="F62" s="103" t="s">
        <v>279</v>
      </c>
      <c r="G62" s="40">
        <v>2000</v>
      </c>
      <c r="H62" s="104"/>
      <c r="I62" s="38">
        <v>2000</v>
      </c>
      <c r="J62" s="104"/>
    </row>
    <row r="63" spans="1:10" ht="22.5" customHeight="1" thickBot="1" x14ac:dyDescent="0.25">
      <c r="A63" s="178" t="s">
        <v>38</v>
      </c>
      <c r="B63" s="179"/>
      <c r="C63" s="180"/>
      <c r="D63" s="43">
        <f>SUM(D58:D62)</f>
        <v>78472</v>
      </c>
      <c r="E63" s="43"/>
      <c r="F63" s="43"/>
      <c r="G63" s="43">
        <f>SUM(G58:G62)</f>
        <v>78472</v>
      </c>
      <c r="H63" s="43">
        <f>SUM(H58:H62)</f>
        <v>3020</v>
      </c>
      <c r="I63" s="43">
        <f>SUM(I58:I62)</f>
        <v>5817</v>
      </c>
      <c r="J63" s="43">
        <f>SUM(J58:J62)</f>
        <v>69635</v>
      </c>
    </row>
    <row r="64" spans="1:10" ht="15" customHeight="1" thickBot="1" x14ac:dyDescent="0.25">
      <c r="A64" s="170" t="s">
        <v>146</v>
      </c>
      <c r="B64" s="171"/>
      <c r="C64" s="171"/>
      <c r="D64" s="171"/>
      <c r="E64" s="171"/>
      <c r="F64" s="171"/>
      <c r="G64" s="171"/>
      <c r="H64" s="172"/>
      <c r="I64" s="172"/>
      <c r="J64" s="173"/>
    </row>
    <row r="65" spans="1:10" ht="36.75" thickBot="1" x14ac:dyDescent="0.25">
      <c r="A65" s="95">
        <v>44</v>
      </c>
      <c r="B65" s="96" t="s">
        <v>147</v>
      </c>
      <c r="C65" s="97" t="s">
        <v>148</v>
      </c>
      <c r="D65" s="99">
        <v>34107</v>
      </c>
      <c r="E65" s="97" t="s">
        <v>149</v>
      </c>
      <c r="F65" s="37" t="s">
        <v>280</v>
      </c>
      <c r="G65" s="98">
        <v>34107</v>
      </c>
      <c r="H65" s="99">
        <v>28423</v>
      </c>
      <c r="I65" s="99">
        <v>5684</v>
      </c>
      <c r="J65" s="105"/>
    </row>
    <row r="66" spans="1:10" ht="36.75" thickBot="1" x14ac:dyDescent="0.25">
      <c r="A66" s="95">
        <v>45</v>
      </c>
      <c r="B66" s="96" t="s">
        <v>250</v>
      </c>
      <c r="C66" s="156" t="s">
        <v>251</v>
      </c>
      <c r="D66" s="38">
        <v>64461</v>
      </c>
      <c r="E66" s="118" t="s">
        <v>252</v>
      </c>
      <c r="F66" s="97" t="s">
        <v>281</v>
      </c>
      <c r="G66" s="98">
        <v>64461</v>
      </c>
      <c r="H66" s="99">
        <v>42974</v>
      </c>
      <c r="I66" s="99">
        <v>21487</v>
      </c>
      <c r="J66" s="105"/>
    </row>
    <row r="67" spans="1:10" ht="22.5" customHeight="1" thickBot="1" x14ac:dyDescent="0.25">
      <c r="A67" s="178" t="s">
        <v>38</v>
      </c>
      <c r="B67" s="179"/>
      <c r="C67" s="180"/>
      <c r="D67" s="43">
        <f>SUM(D65)</f>
        <v>34107</v>
      </c>
      <c r="E67" s="44"/>
      <c r="F67" s="44"/>
      <c r="G67" s="45">
        <f>SUM(G65:G66)</f>
        <v>98568</v>
      </c>
      <c r="H67" s="45">
        <f>SUM(H65:H66)</f>
        <v>71397</v>
      </c>
      <c r="I67" s="45">
        <f>SUM(I65:I66)</f>
        <v>27171</v>
      </c>
      <c r="J67" s="45">
        <f>SUM(J65:J66)</f>
        <v>0</v>
      </c>
    </row>
    <row r="68" spans="1:10" ht="15" customHeight="1" thickBot="1" x14ac:dyDescent="0.25">
      <c r="A68" s="170" t="s">
        <v>150</v>
      </c>
      <c r="B68" s="171"/>
      <c r="C68" s="171"/>
      <c r="D68" s="171"/>
      <c r="E68" s="171"/>
      <c r="F68" s="171"/>
      <c r="G68" s="171"/>
      <c r="H68" s="172"/>
      <c r="I68" s="172"/>
      <c r="J68" s="173"/>
    </row>
    <row r="69" spans="1:10" ht="24" x14ac:dyDescent="0.2">
      <c r="A69" s="13">
        <v>46</v>
      </c>
      <c r="B69" s="14" t="s">
        <v>151</v>
      </c>
      <c r="C69" s="46" t="s">
        <v>152</v>
      </c>
      <c r="D69" s="16">
        <v>27120</v>
      </c>
      <c r="E69" s="106" t="s">
        <v>153</v>
      </c>
      <c r="F69" s="18" t="s">
        <v>282</v>
      </c>
      <c r="G69" s="19">
        <v>27120</v>
      </c>
      <c r="H69" s="16">
        <v>22600</v>
      </c>
      <c r="I69" s="16">
        <v>4520</v>
      </c>
      <c r="J69" s="8"/>
    </row>
    <row r="70" spans="1:10" ht="24" x14ac:dyDescent="0.2">
      <c r="A70" s="35">
        <v>47</v>
      </c>
      <c r="B70" s="21" t="s">
        <v>247</v>
      </c>
      <c r="C70" s="22" t="s">
        <v>154</v>
      </c>
      <c r="D70" s="23">
        <v>18903</v>
      </c>
      <c r="E70" s="24" t="s">
        <v>155</v>
      </c>
      <c r="F70" s="25" t="s">
        <v>283</v>
      </c>
      <c r="G70" s="26">
        <v>18903</v>
      </c>
      <c r="H70" s="23">
        <v>4875</v>
      </c>
      <c r="I70" s="23">
        <v>9677</v>
      </c>
      <c r="J70" s="23">
        <v>4351</v>
      </c>
    </row>
    <row r="71" spans="1:10" ht="24.75" thickBot="1" x14ac:dyDescent="0.25">
      <c r="A71" s="56">
        <v>48</v>
      </c>
      <c r="B71" s="78" t="s">
        <v>156</v>
      </c>
      <c r="C71" s="107" t="s">
        <v>157</v>
      </c>
      <c r="D71" s="42">
        <v>80000</v>
      </c>
      <c r="E71" s="67" t="s">
        <v>158</v>
      </c>
      <c r="F71" s="108" t="s">
        <v>284</v>
      </c>
      <c r="G71" s="58">
        <v>80000</v>
      </c>
      <c r="H71" s="80"/>
      <c r="I71" s="80">
        <v>53333</v>
      </c>
      <c r="J71" s="80">
        <v>26667</v>
      </c>
    </row>
    <row r="72" spans="1:10" ht="22.5" customHeight="1" thickBot="1" x14ac:dyDescent="0.25">
      <c r="A72" s="178" t="s">
        <v>38</v>
      </c>
      <c r="B72" s="179"/>
      <c r="C72" s="180"/>
      <c r="D72" s="43">
        <f>SUM(D69:D71)</f>
        <v>126023</v>
      </c>
      <c r="E72" s="44"/>
      <c r="F72" s="44"/>
      <c r="G72" s="45">
        <f>SUM(G69:G71)</f>
        <v>126023</v>
      </c>
      <c r="H72" s="45">
        <f>SUM(H69:H71)</f>
        <v>27475</v>
      </c>
      <c r="I72" s="45">
        <f>SUM(I69:I71)</f>
        <v>67530</v>
      </c>
      <c r="J72" s="45">
        <f>SUM(J69:J71)</f>
        <v>31018</v>
      </c>
    </row>
    <row r="73" spans="1:10" ht="15" customHeight="1" thickBot="1" x14ac:dyDescent="0.25">
      <c r="A73" s="170" t="s">
        <v>159</v>
      </c>
      <c r="B73" s="171"/>
      <c r="C73" s="171"/>
      <c r="D73" s="171"/>
      <c r="E73" s="171"/>
      <c r="F73" s="171"/>
      <c r="G73" s="171"/>
      <c r="H73" s="172"/>
      <c r="I73" s="172"/>
      <c r="J73" s="173"/>
    </row>
    <row r="74" spans="1:10" ht="36" x14ac:dyDescent="0.2">
      <c r="A74" s="13">
        <v>49</v>
      </c>
      <c r="B74" s="14" t="s">
        <v>160</v>
      </c>
      <c r="C74" s="15" t="s">
        <v>161</v>
      </c>
      <c r="D74" s="33">
        <v>8696</v>
      </c>
      <c r="E74" s="17" t="s">
        <v>162</v>
      </c>
      <c r="F74" s="18" t="s">
        <v>285</v>
      </c>
      <c r="G74" s="73">
        <v>8696</v>
      </c>
      <c r="H74" s="8"/>
      <c r="I74" s="16">
        <v>5797</v>
      </c>
      <c r="J74" s="16">
        <v>2899</v>
      </c>
    </row>
    <row r="75" spans="1:10" s="2" customFormat="1" ht="34.5" customHeight="1" x14ac:dyDescent="0.2">
      <c r="A75" s="238">
        <v>50</v>
      </c>
      <c r="B75" s="208" t="s">
        <v>248</v>
      </c>
      <c r="C75" s="222" t="s">
        <v>163</v>
      </c>
      <c r="D75" s="164">
        <v>12903</v>
      </c>
      <c r="E75" s="224" t="s">
        <v>164</v>
      </c>
      <c r="F75" s="110" t="s">
        <v>286</v>
      </c>
      <c r="G75" s="77">
        <v>8804</v>
      </c>
      <c r="H75" s="183"/>
      <c r="I75" s="181">
        <v>10753</v>
      </c>
      <c r="J75" s="181">
        <v>2150</v>
      </c>
    </row>
    <row r="76" spans="1:10" s="2" customFormat="1" ht="33" customHeight="1" thickBot="1" x14ac:dyDescent="0.25">
      <c r="A76" s="239"/>
      <c r="B76" s="221"/>
      <c r="C76" s="223"/>
      <c r="D76" s="165"/>
      <c r="E76" s="225"/>
      <c r="F76" s="113" t="s">
        <v>287</v>
      </c>
      <c r="G76" s="77">
        <v>4099</v>
      </c>
      <c r="H76" s="184"/>
      <c r="I76" s="182"/>
      <c r="J76" s="182"/>
    </row>
    <row r="77" spans="1:10" s="2" customFormat="1" ht="22.5" customHeight="1" thickBot="1" x14ac:dyDescent="0.25">
      <c r="A77" s="178" t="s">
        <v>38</v>
      </c>
      <c r="B77" s="179"/>
      <c r="C77" s="180"/>
      <c r="D77" s="43">
        <f>SUM(D74:D76)</f>
        <v>21599</v>
      </c>
      <c r="E77" s="44"/>
      <c r="F77" s="44"/>
      <c r="G77" s="45">
        <f>SUM(G74:G76)</f>
        <v>21599</v>
      </c>
      <c r="H77" s="45">
        <f>SUM(H74:H76)</f>
        <v>0</v>
      </c>
      <c r="I77" s="45">
        <f>SUM(I74:I76)</f>
        <v>16550</v>
      </c>
      <c r="J77" s="45">
        <f>SUM(J74:J76)</f>
        <v>5049</v>
      </c>
    </row>
    <row r="78" spans="1:10" s="2" customFormat="1" ht="15" customHeight="1" thickBot="1" x14ac:dyDescent="0.25">
      <c r="A78" s="234" t="s">
        <v>165</v>
      </c>
      <c r="B78" s="235"/>
      <c r="C78" s="235"/>
      <c r="D78" s="235"/>
      <c r="E78" s="235"/>
      <c r="F78" s="235"/>
      <c r="G78" s="235"/>
      <c r="H78" s="236"/>
      <c r="I78" s="236"/>
      <c r="J78" s="237"/>
    </row>
    <row r="79" spans="1:10" ht="36.75" thickBot="1" x14ac:dyDescent="0.25">
      <c r="A79" s="95">
        <v>51</v>
      </c>
      <c r="B79" s="96" t="s">
        <v>166</v>
      </c>
      <c r="C79" s="15" t="s">
        <v>167</v>
      </c>
      <c r="D79" s="33">
        <v>36745</v>
      </c>
      <c r="E79" s="17" t="s">
        <v>168</v>
      </c>
      <c r="F79" s="97" t="s">
        <v>288</v>
      </c>
      <c r="G79" s="73">
        <v>36745</v>
      </c>
      <c r="H79" s="99">
        <v>30621</v>
      </c>
      <c r="I79" s="99">
        <v>6124</v>
      </c>
      <c r="J79" s="105"/>
    </row>
    <row r="80" spans="1:10" ht="22.5" customHeight="1" thickBot="1" x14ac:dyDescent="0.25">
      <c r="A80" s="178" t="s">
        <v>38</v>
      </c>
      <c r="B80" s="179"/>
      <c r="C80" s="180"/>
      <c r="D80" s="43">
        <f>SUM(D79)</f>
        <v>36745</v>
      </c>
      <c r="E80" s="44"/>
      <c r="F80" s="44"/>
      <c r="G80" s="45">
        <f>SUM(G79)</f>
        <v>36745</v>
      </c>
      <c r="H80" s="45">
        <f>SUM(H79)</f>
        <v>30621</v>
      </c>
      <c r="I80" s="45">
        <f>SUM(I79)</f>
        <v>6124</v>
      </c>
      <c r="J80" s="45">
        <f>SUM(J79)</f>
        <v>0</v>
      </c>
    </row>
    <row r="81" spans="1:10" ht="15" customHeight="1" thickBot="1" x14ac:dyDescent="0.25">
      <c r="A81" s="170" t="s">
        <v>169</v>
      </c>
      <c r="B81" s="171"/>
      <c r="C81" s="171"/>
      <c r="D81" s="171"/>
      <c r="E81" s="171"/>
      <c r="F81" s="171"/>
      <c r="G81" s="171"/>
      <c r="H81" s="172"/>
      <c r="I81" s="172"/>
      <c r="J81" s="173"/>
    </row>
    <row r="82" spans="1:10" ht="24.75" thickBot="1" x14ac:dyDescent="0.25">
      <c r="A82" s="95">
        <v>52</v>
      </c>
      <c r="B82" s="96" t="s">
        <v>170</v>
      </c>
      <c r="C82" s="97" t="s">
        <v>171</v>
      </c>
      <c r="D82" s="99">
        <v>47579</v>
      </c>
      <c r="E82" s="97" t="s">
        <v>172</v>
      </c>
      <c r="F82" s="15" t="s">
        <v>173</v>
      </c>
      <c r="G82" s="98">
        <v>47579</v>
      </c>
      <c r="H82" s="105"/>
      <c r="I82" s="99">
        <v>31719</v>
      </c>
      <c r="J82" s="99">
        <v>15860</v>
      </c>
    </row>
    <row r="83" spans="1:10" ht="22.5" customHeight="1" thickBot="1" x14ac:dyDescent="0.25">
      <c r="A83" s="178" t="s">
        <v>38</v>
      </c>
      <c r="B83" s="179"/>
      <c r="C83" s="180"/>
      <c r="D83" s="43">
        <f>SUM(D82)</f>
        <v>47579</v>
      </c>
      <c r="E83" s="44"/>
      <c r="F83" s="44"/>
      <c r="G83" s="100">
        <f>SUM(G82)</f>
        <v>47579</v>
      </c>
      <c r="H83" s="100">
        <f>SUM(H82)</f>
        <v>0</v>
      </c>
      <c r="I83" s="100">
        <f>SUM(I82)</f>
        <v>31719</v>
      </c>
      <c r="J83" s="45">
        <f>SUM(J82)</f>
        <v>15860</v>
      </c>
    </row>
    <row r="84" spans="1:10" ht="15" customHeight="1" thickBot="1" x14ac:dyDescent="0.25">
      <c r="A84" s="170" t="s">
        <v>174</v>
      </c>
      <c r="B84" s="171"/>
      <c r="C84" s="171"/>
      <c r="D84" s="171"/>
      <c r="E84" s="171"/>
      <c r="F84" s="171"/>
      <c r="G84" s="171"/>
      <c r="H84" s="172"/>
      <c r="I84" s="172"/>
      <c r="J84" s="173"/>
    </row>
    <row r="85" spans="1:10" ht="24" x14ac:dyDescent="0.2">
      <c r="A85" s="13">
        <v>53</v>
      </c>
      <c r="B85" s="114" t="s">
        <v>175</v>
      </c>
      <c r="C85" s="15" t="s">
        <v>176</v>
      </c>
      <c r="D85" s="33">
        <v>3660</v>
      </c>
      <c r="E85" s="17" t="s">
        <v>177</v>
      </c>
      <c r="F85" s="18" t="s">
        <v>289</v>
      </c>
      <c r="G85" s="73">
        <v>366</v>
      </c>
      <c r="H85" s="16">
        <v>304</v>
      </c>
      <c r="I85" s="16">
        <v>62</v>
      </c>
      <c r="J85" s="16"/>
    </row>
    <row r="86" spans="1:10" ht="27.75" customHeight="1" x14ac:dyDescent="0.2">
      <c r="A86" s="48">
        <f t="shared" ref="A86:A91" si="3">+A85+1</f>
        <v>54</v>
      </c>
      <c r="B86" s="240" t="s">
        <v>178</v>
      </c>
      <c r="C86" s="217" t="s">
        <v>179</v>
      </c>
      <c r="D86" s="181">
        <v>9872</v>
      </c>
      <c r="E86" s="215" t="s">
        <v>180</v>
      </c>
      <c r="F86" s="70" t="s">
        <v>290</v>
      </c>
      <c r="G86" s="77">
        <v>1645</v>
      </c>
      <c r="H86" s="164">
        <v>8227</v>
      </c>
      <c r="I86" s="164">
        <v>1645</v>
      </c>
      <c r="J86" s="213"/>
    </row>
    <row r="87" spans="1:10" ht="27.75" customHeight="1" x14ac:dyDescent="0.2">
      <c r="A87" s="48">
        <f t="shared" si="3"/>
        <v>55</v>
      </c>
      <c r="B87" s="240"/>
      <c r="C87" s="218"/>
      <c r="D87" s="181"/>
      <c r="E87" s="215"/>
      <c r="F87" s="70" t="s">
        <v>291</v>
      </c>
      <c r="G87" s="77">
        <v>8227</v>
      </c>
      <c r="H87" s="165"/>
      <c r="I87" s="165"/>
      <c r="J87" s="214"/>
    </row>
    <row r="88" spans="1:10" ht="24" x14ac:dyDescent="0.2">
      <c r="A88" s="48">
        <f t="shared" si="3"/>
        <v>56</v>
      </c>
      <c r="B88" s="34" t="s">
        <v>181</v>
      </c>
      <c r="C88" s="22" t="s">
        <v>182</v>
      </c>
      <c r="D88" s="76">
        <v>2955</v>
      </c>
      <c r="E88" s="24" t="s">
        <v>183</v>
      </c>
      <c r="F88" s="25" t="s">
        <v>184</v>
      </c>
      <c r="G88" s="26">
        <v>2955</v>
      </c>
      <c r="H88" s="23">
        <v>2463</v>
      </c>
      <c r="I88" s="23">
        <v>492</v>
      </c>
      <c r="J88" s="27"/>
    </row>
    <row r="89" spans="1:10" ht="36" x14ac:dyDescent="0.2">
      <c r="A89" s="48">
        <f t="shared" si="3"/>
        <v>57</v>
      </c>
      <c r="B89" s="21" t="s">
        <v>185</v>
      </c>
      <c r="C89" s="22" t="s">
        <v>186</v>
      </c>
      <c r="D89" s="23">
        <v>2875</v>
      </c>
      <c r="E89" s="24" t="s">
        <v>187</v>
      </c>
      <c r="F89" s="25" t="s">
        <v>292</v>
      </c>
      <c r="G89" s="26">
        <v>2875</v>
      </c>
      <c r="H89" s="27"/>
      <c r="I89" s="23">
        <v>2875</v>
      </c>
      <c r="J89" s="27"/>
    </row>
    <row r="90" spans="1:10" s="2" customFormat="1" ht="30" customHeight="1" x14ac:dyDescent="0.2">
      <c r="A90" s="48">
        <f t="shared" si="3"/>
        <v>58</v>
      </c>
      <c r="B90" s="115" t="s">
        <v>188</v>
      </c>
      <c r="C90" s="72" t="s">
        <v>189</v>
      </c>
      <c r="D90" s="23">
        <v>4652</v>
      </c>
      <c r="E90" s="116" t="s">
        <v>190</v>
      </c>
      <c r="F90" s="110" t="s">
        <v>293</v>
      </c>
      <c r="G90" s="77">
        <v>4652</v>
      </c>
      <c r="H90" s="23">
        <v>3877</v>
      </c>
      <c r="I90" s="23">
        <v>775</v>
      </c>
      <c r="J90" s="23"/>
    </row>
    <row r="91" spans="1:10" s="2" customFormat="1" ht="30" customHeight="1" thickBot="1" x14ac:dyDescent="0.25">
      <c r="A91" s="48">
        <f t="shared" si="3"/>
        <v>59</v>
      </c>
      <c r="B91" s="117" t="s">
        <v>188</v>
      </c>
      <c r="C91" s="54" t="s">
        <v>71</v>
      </c>
      <c r="D91" s="38">
        <v>4545</v>
      </c>
      <c r="E91" s="112" t="s">
        <v>190</v>
      </c>
      <c r="F91" s="110" t="s">
        <v>294</v>
      </c>
      <c r="G91" s="71">
        <v>4545</v>
      </c>
      <c r="H91" s="38">
        <v>3788</v>
      </c>
      <c r="I91" s="38">
        <v>757</v>
      </c>
      <c r="J91" s="38"/>
    </row>
    <row r="92" spans="1:10" s="2" customFormat="1" ht="22.5" customHeight="1" thickBot="1" x14ac:dyDescent="0.25">
      <c r="A92" s="178" t="s">
        <v>38</v>
      </c>
      <c r="B92" s="179"/>
      <c r="C92" s="180"/>
      <c r="D92" s="43">
        <f>SUM(D88:D91)</f>
        <v>15027</v>
      </c>
      <c r="E92" s="44"/>
      <c r="F92" s="44"/>
      <c r="G92" s="45">
        <f>SUM(G85:G91)</f>
        <v>25265</v>
      </c>
      <c r="H92" s="45">
        <f>SUM(H85:H91)</f>
        <v>18659</v>
      </c>
      <c r="I92" s="45">
        <f>SUM(I85:I91)</f>
        <v>6606</v>
      </c>
      <c r="J92" s="45">
        <f>SUM(J85:J90)</f>
        <v>0</v>
      </c>
    </row>
    <row r="93" spans="1:10" s="2" customFormat="1" ht="15" customHeight="1" thickBot="1" x14ac:dyDescent="0.25">
      <c r="A93" s="209" t="s">
        <v>191</v>
      </c>
      <c r="B93" s="210"/>
      <c r="C93" s="210"/>
      <c r="D93" s="210"/>
      <c r="E93" s="210"/>
      <c r="F93" s="210"/>
      <c r="G93" s="210"/>
      <c r="H93" s="211"/>
      <c r="I93" s="211"/>
      <c r="J93" s="212"/>
    </row>
    <row r="94" spans="1:10" ht="24" x14ac:dyDescent="0.2">
      <c r="A94" s="13">
        <v>60</v>
      </c>
      <c r="B94" s="114" t="s">
        <v>192</v>
      </c>
      <c r="C94" s="46" t="s">
        <v>193</v>
      </c>
      <c r="D94" s="16">
        <v>2803</v>
      </c>
      <c r="E94" s="106" t="s">
        <v>194</v>
      </c>
      <c r="F94" s="18" t="s">
        <v>295</v>
      </c>
      <c r="G94" s="19">
        <v>1400</v>
      </c>
      <c r="H94" s="16">
        <v>1162</v>
      </c>
      <c r="I94" s="16">
        <v>238</v>
      </c>
      <c r="J94" s="16"/>
    </row>
    <row r="95" spans="1:10" ht="36.75" thickBot="1" x14ac:dyDescent="0.25">
      <c r="A95" s="41">
        <v>61</v>
      </c>
      <c r="B95" s="36" t="s">
        <v>195</v>
      </c>
      <c r="C95" s="67" t="s">
        <v>196</v>
      </c>
      <c r="D95" s="42">
        <v>18753</v>
      </c>
      <c r="E95" s="39" t="s">
        <v>197</v>
      </c>
      <c r="F95" s="67" t="s">
        <v>198</v>
      </c>
      <c r="G95" s="93">
        <v>18753</v>
      </c>
      <c r="H95" s="42">
        <v>7675</v>
      </c>
      <c r="I95" s="42">
        <v>7897</v>
      </c>
      <c r="J95" s="42">
        <v>3181</v>
      </c>
    </row>
    <row r="96" spans="1:10" ht="22.5" customHeight="1" thickBot="1" x14ac:dyDescent="0.25">
      <c r="A96" s="178" t="s">
        <v>38</v>
      </c>
      <c r="B96" s="179"/>
      <c r="C96" s="180"/>
      <c r="D96" s="43">
        <f>SUM(D94:D95)</f>
        <v>21556</v>
      </c>
      <c r="E96" s="43"/>
      <c r="F96" s="43"/>
      <c r="G96" s="43">
        <f>SUM(G94:G95)</f>
        <v>20153</v>
      </c>
      <c r="H96" s="43">
        <f>SUM(H94:H95)</f>
        <v>8837</v>
      </c>
      <c r="I96" s="43">
        <f>SUM(I94:I95)</f>
        <v>8135</v>
      </c>
      <c r="J96" s="43">
        <f>SUM(J94:J95)</f>
        <v>3181</v>
      </c>
    </row>
    <row r="97" spans="1:10" ht="15" customHeight="1" thickBot="1" x14ac:dyDescent="0.25">
      <c r="A97" s="170" t="s">
        <v>199</v>
      </c>
      <c r="B97" s="171"/>
      <c r="C97" s="171"/>
      <c r="D97" s="171"/>
      <c r="E97" s="171"/>
      <c r="F97" s="171"/>
      <c r="G97" s="171"/>
      <c r="H97" s="171"/>
      <c r="I97" s="171"/>
      <c r="J97" s="177"/>
    </row>
    <row r="98" spans="1:10" ht="27" customHeight="1" x14ac:dyDescent="0.2">
      <c r="A98" s="20">
        <v>62</v>
      </c>
      <c r="B98" s="119" t="s">
        <v>200</v>
      </c>
      <c r="C98" s="15" t="s">
        <v>201</v>
      </c>
      <c r="D98" s="33">
        <v>30476</v>
      </c>
      <c r="E98" s="120" t="s">
        <v>202</v>
      </c>
      <c r="F98" s="32" t="s">
        <v>296</v>
      </c>
      <c r="G98" s="73">
        <v>30476</v>
      </c>
      <c r="H98" s="121"/>
      <c r="I98" s="16">
        <v>20317</v>
      </c>
      <c r="J98" s="122">
        <v>10159</v>
      </c>
    </row>
    <row r="99" spans="1:10" ht="69" customHeight="1" x14ac:dyDescent="0.2">
      <c r="A99" s="35">
        <f t="shared" ref="A99:A106" si="4">+A98+1</f>
        <v>63</v>
      </c>
      <c r="B99" s="28" t="s">
        <v>203</v>
      </c>
      <c r="C99" s="109" t="s">
        <v>249</v>
      </c>
      <c r="D99" s="31">
        <v>91000</v>
      </c>
      <c r="E99" s="123" t="s">
        <v>204</v>
      </c>
      <c r="F99" s="124" t="s">
        <v>205</v>
      </c>
      <c r="G99" s="125">
        <v>3000</v>
      </c>
      <c r="H99" s="126"/>
      <c r="I99" s="23">
        <f>G99*67%</f>
        <v>2010.0000000000002</v>
      </c>
      <c r="J99" s="127">
        <f>G99*33%</f>
        <v>990</v>
      </c>
    </row>
    <row r="100" spans="1:10" s="130" customFormat="1" ht="39" customHeight="1" x14ac:dyDescent="0.2">
      <c r="A100" s="35">
        <f t="shared" si="4"/>
        <v>64</v>
      </c>
      <c r="B100" s="208" t="s">
        <v>206</v>
      </c>
      <c r="C100" s="216" t="s">
        <v>207</v>
      </c>
      <c r="D100" s="228">
        <v>61216</v>
      </c>
      <c r="E100" s="229" t="s">
        <v>208</v>
      </c>
      <c r="F100" s="128" t="s">
        <v>297</v>
      </c>
      <c r="G100" s="129">
        <v>6000</v>
      </c>
      <c r="H100" s="205">
        <v>15000</v>
      </c>
      <c r="I100" s="164">
        <v>3000</v>
      </c>
      <c r="J100" s="205"/>
    </row>
    <row r="101" spans="1:10" s="130" customFormat="1" ht="39" customHeight="1" x14ac:dyDescent="0.2">
      <c r="A101" s="35">
        <f t="shared" si="4"/>
        <v>65</v>
      </c>
      <c r="B101" s="208"/>
      <c r="C101" s="216"/>
      <c r="D101" s="228"/>
      <c r="E101" s="230"/>
      <c r="F101" s="128" t="s">
        <v>209</v>
      </c>
      <c r="G101" s="129">
        <v>6000</v>
      </c>
      <c r="H101" s="206"/>
      <c r="I101" s="219"/>
      <c r="J101" s="206"/>
    </row>
    <row r="102" spans="1:10" s="130" customFormat="1" ht="31.5" customHeight="1" x14ac:dyDescent="0.2">
      <c r="A102" s="35">
        <f t="shared" si="4"/>
        <v>66</v>
      </c>
      <c r="B102" s="208"/>
      <c r="C102" s="216"/>
      <c r="D102" s="228"/>
      <c r="E102" s="231"/>
      <c r="F102" s="128" t="s">
        <v>210</v>
      </c>
      <c r="G102" s="129">
        <v>6000</v>
      </c>
      <c r="H102" s="207"/>
      <c r="I102" s="165"/>
      <c r="J102" s="207"/>
    </row>
    <row r="103" spans="1:10" ht="60.75" customHeight="1" x14ac:dyDescent="0.2">
      <c r="A103" s="35">
        <f t="shared" si="4"/>
        <v>67</v>
      </c>
      <c r="B103" s="21" t="s">
        <v>211</v>
      </c>
      <c r="C103" s="22" t="s">
        <v>212</v>
      </c>
      <c r="D103" s="23">
        <v>91461</v>
      </c>
      <c r="E103" s="131" t="s">
        <v>213</v>
      </c>
      <c r="F103" s="25" t="s">
        <v>298</v>
      </c>
      <c r="G103" s="26">
        <v>91461</v>
      </c>
      <c r="H103" s="132">
        <v>76217</v>
      </c>
      <c r="I103" s="23">
        <v>15244</v>
      </c>
      <c r="J103" s="133"/>
    </row>
    <row r="104" spans="1:10" ht="41.25" customHeight="1" x14ac:dyDescent="0.2">
      <c r="A104" s="35">
        <f t="shared" si="4"/>
        <v>68</v>
      </c>
      <c r="B104" s="21" t="s">
        <v>214</v>
      </c>
      <c r="C104" s="89" t="s">
        <v>215</v>
      </c>
      <c r="D104" s="76">
        <v>116348</v>
      </c>
      <c r="E104" s="131" t="s">
        <v>216</v>
      </c>
      <c r="F104" s="25" t="s">
        <v>217</v>
      </c>
      <c r="G104" s="26">
        <v>116348</v>
      </c>
      <c r="H104" s="132">
        <v>96957</v>
      </c>
      <c r="I104" s="23">
        <v>19391</v>
      </c>
      <c r="J104" s="133"/>
    </row>
    <row r="105" spans="1:10" ht="41.25" customHeight="1" x14ac:dyDescent="0.2">
      <c r="A105" s="35">
        <f t="shared" si="4"/>
        <v>69</v>
      </c>
      <c r="B105" s="21" t="s">
        <v>218</v>
      </c>
      <c r="C105" s="134" t="s">
        <v>71</v>
      </c>
      <c r="D105" s="76">
        <v>6240</v>
      </c>
      <c r="E105" s="22" t="s">
        <v>219</v>
      </c>
      <c r="F105" s="25">
        <v>41597</v>
      </c>
      <c r="G105" s="26">
        <v>624</v>
      </c>
      <c r="H105" s="132">
        <v>518</v>
      </c>
      <c r="I105" s="23">
        <v>106</v>
      </c>
      <c r="J105" s="133"/>
    </row>
    <row r="106" spans="1:10" ht="41.25" customHeight="1" thickBot="1" x14ac:dyDescent="0.25">
      <c r="A106" s="35">
        <f t="shared" si="4"/>
        <v>70</v>
      </c>
      <c r="B106" s="36" t="s">
        <v>220</v>
      </c>
      <c r="C106" s="15" t="s">
        <v>221</v>
      </c>
      <c r="D106" s="33">
        <v>6891</v>
      </c>
      <c r="E106" s="39" t="s">
        <v>222</v>
      </c>
      <c r="F106" s="39" t="s">
        <v>299</v>
      </c>
      <c r="G106" s="73">
        <v>6891</v>
      </c>
      <c r="H106" s="135">
        <v>5743</v>
      </c>
      <c r="I106" s="42">
        <v>1148</v>
      </c>
      <c r="J106" s="136"/>
    </row>
    <row r="107" spans="1:10" ht="22.5" customHeight="1" thickBot="1" x14ac:dyDescent="0.25">
      <c r="A107" s="220" t="s">
        <v>38</v>
      </c>
      <c r="B107" s="179"/>
      <c r="C107" s="180"/>
      <c r="D107" s="43">
        <f>SUM(D103:D106)</f>
        <v>220940</v>
      </c>
      <c r="E107" s="43"/>
      <c r="F107" s="43"/>
      <c r="G107" s="43">
        <f>SUM(G98:G106)</f>
        <v>266800</v>
      </c>
      <c r="H107" s="43">
        <f>SUM(H98:H106)</f>
        <v>194435</v>
      </c>
      <c r="I107" s="43">
        <f>SUM(I98:I106)</f>
        <v>61216</v>
      </c>
      <c r="J107" s="43">
        <f>SUM(J98:J106)</f>
        <v>11149</v>
      </c>
    </row>
    <row r="108" spans="1:10" ht="15" customHeight="1" thickBot="1" x14ac:dyDescent="0.25">
      <c r="A108" s="170" t="s">
        <v>223</v>
      </c>
      <c r="B108" s="171"/>
      <c r="C108" s="171"/>
      <c r="D108" s="171"/>
      <c r="E108" s="171"/>
      <c r="F108" s="171"/>
      <c r="G108" s="171"/>
      <c r="H108" s="172"/>
      <c r="I108" s="172"/>
      <c r="J108" s="173"/>
    </row>
    <row r="109" spans="1:10" ht="36" x14ac:dyDescent="0.2">
      <c r="A109" s="13">
        <v>71</v>
      </c>
      <c r="B109" s="14" t="s">
        <v>224</v>
      </c>
      <c r="C109" s="137" t="s">
        <v>225</v>
      </c>
      <c r="D109" s="16">
        <v>84570</v>
      </c>
      <c r="E109" s="138" t="s">
        <v>226</v>
      </c>
      <c r="F109" s="139" t="s">
        <v>300</v>
      </c>
      <c r="G109" s="140">
        <v>53971.199999999997</v>
      </c>
      <c r="H109" s="16">
        <f>G109*83%</f>
        <v>44796.095999999998</v>
      </c>
      <c r="I109" s="16">
        <f>G109*17%</f>
        <v>9175.1039999999994</v>
      </c>
      <c r="J109" s="16"/>
    </row>
    <row r="110" spans="1:10" ht="36.75" thickBot="1" x14ac:dyDescent="0.25">
      <c r="A110" s="41">
        <v>72</v>
      </c>
      <c r="B110" s="57" t="s">
        <v>227</v>
      </c>
      <c r="C110" s="141" t="s">
        <v>228</v>
      </c>
      <c r="D110" s="38">
        <v>51358</v>
      </c>
      <c r="E110" s="142" t="s">
        <v>229</v>
      </c>
      <c r="F110" s="65" t="s">
        <v>301</v>
      </c>
      <c r="G110" s="71">
        <v>51358</v>
      </c>
      <c r="H110" s="42">
        <v>42798</v>
      </c>
      <c r="I110" s="42">
        <v>8560</v>
      </c>
      <c r="J110" s="42"/>
    </row>
    <row r="111" spans="1:10" ht="22.5" customHeight="1" thickBot="1" x14ac:dyDescent="0.25">
      <c r="A111" s="178" t="s">
        <v>38</v>
      </c>
      <c r="B111" s="179"/>
      <c r="C111" s="180"/>
      <c r="D111" s="43">
        <f>SUM(D109:D110)</f>
        <v>135928</v>
      </c>
      <c r="E111" s="43"/>
      <c r="F111" s="43"/>
      <c r="G111" s="43">
        <f>SUM(G109:G110)</f>
        <v>105329.2</v>
      </c>
      <c r="H111" s="43">
        <f>SUM(H109:H110)</f>
        <v>87594.09599999999</v>
      </c>
      <c r="I111" s="43">
        <f>SUM(I109:I110)</f>
        <v>17735.103999999999</v>
      </c>
      <c r="J111" s="43">
        <f>SUM(J109:J110)</f>
        <v>0</v>
      </c>
    </row>
    <row r="112" spans="1:10" ht="15" customHeight="1" thickBot="1" x14ac:dyDescent="0.25">
      <c r="A112" s="170" t="s">
        <v>230</v>
      </c>
      <c r="B112" s="171"/>
      <c r="C112" s="171"/>
      <c r="D112" s="171"/>
      <c r="E112" s="171"/>
      <c r="F112" s="171"/>
      <c r="G112" s="171"/>
      <c r="H112" s="172"/>
      <c r="I112" s="172"/>
      <c r="J112" s="173"/>
    </row>
    <row r="113" spans="1:10" s="2" customFormat="1" ht="24.75" thickBot="1" x14ac:dyDescent="0.25">
      <c r="A113" s="95">
        <v>73</v>
      </c>
      <c r="B113" s="96" t="s">
        <v>231</v>
      </c>
      <c r="C113" s="111" t="s">
        <v>232</v>
      </c>
      <c r="D113" s="33">
        <v>38883</v>
      </c>
      <c r="E113" s="112" t="s">
        <v>233</v>
      </c>
      <c r="F113" s="143" t="s">
        <v>234</v>
      </c>
      <c r="G113" s="144">
        <v>19733</v>
      </c>
      <c r="H113" s="99">
        <f>G113*83%</f>
        <v>16378.39</v>
      </c>
      <c r="I113" s="99">
        <f>G113*17%</f>
        <v>3354.61</v>
      </c>
      <c r="J113" s="95"/>
    </row>
    <row r="114" spans="1:10" s="2" customFormat="1" ht="22.5" customHeight="1" thickBot="1" x14ac:dyDescent="0.25">
      <c r="A114" s="178" t="s">
        <v>38</v>
      </c>
      <c r="B114" s="179"/>
      <c r="C114" s="180"/>
      <c r="D114" s="43">
        <f>SUM(D113)</f>
        <v>38883</v>
      </c>
      <c r="E114" s="226"/>
      <c r="F114" s="227"/>
      <c r="G114" s="45">
        <f>SUM(G113)</f>
        <v>19733</v>
      </c>
      <c r="H114" s="45">
        <f>SUM(H113)</f>
        <v>16378.39</v>
      </c>
      <c r="I114" s="45">
        <f>SUM(I113)</f>
        <v>3354.61</v>
      </c>
      <c r="J114" s="45">
        <f>SUM(J113)</f>
        <v>0</v>
      </c>
    </row>
    <row r="115" spans="1:10" s="2" customFormat="1" ht="15" customHeight="1" thickBot="1" x14ac:dyDescent="0.25">
      <c r="A115" s="170" t="s">
        <v>235</v>
      </c>
      <c r="B115" s="171"/>
      <c r="C115" s="171"/>
      <c r="D115" s="171"/>
      <c r="E115" s="171"/>
      <c r="F115" s="171"/>
      <c r="G115" s="171"/>
      <c r="H115" s="171"/>
      <c r="I115" s="171"/>
      <c r="J115" s="177"/>
    </row>
    <row r="116" spans="1:10" s="2" customFormat="1" ht="33.75" customHeight="1" thickBot="1" x14ac:dyDescent="0.25">
      <c r="A116" s="145">
        <v>74</v>
      </c>
      <c r="B116" s="146" t="s">
        <v>236</v>
      </c>
      <c r="C116" s="54" t="s">
        <v>237</v>
      </c>
      <c r="D116" s="33">
        <v>16944</v>
      </c>
      <c r="E116" s="112" t="s">
        <v>238</v>
      </c>
      <c r="F116" s="143" t="s">
        <v>302</v>
      </c>
      <c r="G116" s="144">
        <v>16944</v>
      </c>
      <c r="H116" s="147"/>
      <c r="I116" s="147">
        <v>11296</v>
      </c>
      <c r="J116" s="147">
        <v>5648</v>
      </c>
    </row>
    <row r="117" spans="1:10" s="2" customFormat="1" ht="22.5" customHeight="1" thickBot="1" x14ac:dyDescent="0.25">
      <c r="A117" s="178" t="s">
        <v>38</v>
      </c>
      <c r="B117" s="179"/>
      <c r="C117" s="180"/>
      <c r="D117" s="43">
        <f>SUM(D116)</f>
        <v>16944</v>
      </c>
      <c r="E117" s="44"/>
      <c r="F117" s="44"/>
      <c r="G117" s="45">
        <f>SUM(G116)</f>
        <v>16944</v>
      </c>
      <c r="H117" s="45">
        <f>SUM(H116)</f>
        <v>0</v>
      </c>
      <c r="I117" s="45">
        <f>SUM(I116)</f>
        <v>11296</v>
      </c>
      <c r="J117" s="45">
        <f>SUM(J116)</f>
        <v>5648</v>
      </c>
    </row>
    <row r="118" spans="1:10" s="2" customFormat="1" ht="15" customHeight="1" thickBot="1" x14ac:dyDescent="0.25">
      <c r="A118" s="170" t="s">
        <v>239</v>
      </c>
      <c r="B118" s="171"/>
      <c r="C118" s="171"/>
      <c r="D118" s="171"/>
      <c r="E118" s="171"/>
      <c r="F118" s="171"/>
      <c r="G118" s="171"/>
      <c r="H118" s="171"/>
      <c r="I118" s="171"/>
      <c r="J118" s="177"/>
    </row>
    <row r="119" spans="1:10" s="2" customFormat="1" ht="33.75" customHeight="1" thickBot="1" x14ac:dyDescent="0.25">
      <c r="A119" s="145">
        <v>75</v>
      </c>
      <c r="B119" s="146" t="s">
        <v>240</v>
      </c>
      <c r="C119" s="148" t="s">
        <v>71</v>
      </c>
      <c r="D119" s="99">
        <v>3251</v>
      </c>
      <c r="E119" s="149" t="s">
        <v>241</v>
      </c>
      <c r="F119" s="143" t="s">
        <v>303</v>
      </c>
      <c r="G119" s="10">
        <v>3251</v>
      </c>
      <c r="H119" s="99">
        <v>2709</v>
      </c>
      <c r="I119" s="99">
        <v>542</v>
      </c>
      <c r="J119" s="99"/>
    </row>
    <row r="120" spans="1:10" s="2" customFormat="1" ht="22.5" customHeight="1" thickBot="1" x14ac:dyDescent="0.25">
      <c r="A120" s="178" t="s">
        <v>38</v>
      </c>
      <c r="B120" s="179"/>
      <c r="C120" s="180"/>
      <c r="D120" s="43">
        <f>SUM(D119)</f>
        <v>3251</v>
      </c>
      <c r="E120" s="44"/>
      <c r="F120" s="44"/>
      <c r="G120" s="45">
        <f>SUM(G119)</f>
        <v>3251</v>
      </c>
      <c r="H120" s="45">
        <f>SUM(H119)</f>
        <v>2709</v>
      </c>
      <c r="I120" s="45">
        <f>SUM(I119)</f>
        <v>542</v>
      </c>
      <c r="J120" s="45">
        <f>SUM(J119)</f>
        <v>0</v>
      </c>
    </row>
    <row r="121" spans="1:10" s="2" customFormat="1" ht="15" customHeight="1" thickBot="1" x14ac:dyDescent="0.25">
      <c r="A121" s="241" t="s">
        <v>242</v>
      </c>
      <c r="B121" s="242"/>
      <c r="C121" s="242"/>
      <c r="D121" s="242"/>
      <c r="E121" s="242"/>
      <c r="F121" s="242"/>
      <c r="G121" s="242"/>
      <c r="H121" s="243"/>
      <c r="I121" s="243"/>
      <c r="J121" s="244"/>
    </row>
    <row r="122" spans="1:10" s="2" customFormat="1" ht="24.75" customHeight="1" thickBot="1" x14ac:dyDescent="0.25">
      <c r="A122" s="145">
        <v>76</v>
      </c>
      <c r="B122" s="146" t="s">
        <v>243</v>
      </c>
      <c r="C122" s="54" t="s">
        <v>244</v>
      </c>
      <c r="D122" s="33">
        <v>8638</v>
      </c>
      <c r="E122" s="112" t="s">
        <v>245</v>
      </c>
      <c r="F122" s="143" t="s">
        <v>304</v>
      </c>
      <c r="G122" s="144">
        <v>8638</v>
      </c>
      <c r="H122" s="147">
        <v>7198</v>
      </c>
      <c r="I122" s="147">
        <v>1440</v>
      </c>
      <c r="J122" s="147">
        <v>0</v>
      </c>
    </row>
    <row r="123" spans="1:10" s="2" customFormat="1" ht="22.5" customHeight="1" thickBot="1" x14ac:dyDescent="0.25">
      <c r="A123" s="178" t="s">
        <v>38</v>
      </c>
      <c r="B123" s="179"/>
      <c r="C123" s="180"/>
      <c r="D123" s="150">
        <f>SUM(D122)</f>
        <v>8638</v>
      </c>
      <c r="E123" s="151"/>
      <c r="F123" s="151"/>
      <c r="G123" s="152">
        <f>SUM(G122)</f>
        <v>8638</v>
      </c>
      <c r="H123" s="152">
        <f>SUM(H122)</f>
        <v>7198</v>
      </c>
      <c r="I123" s="152">
        <f>SUM(I122)</f>
        <v>1440</v>
      </c>
      <c r="J123" s="45">
        <f>SUM(J122)</f>
        <v>0</v>
      </c>
    </row>
    <row r="124" spans="1:10" s="2" customFormat="1" ht="25.5" customHeight="1" thickBot="1" x14ac:dyDescent="0.25">
      <c r="A124" s="245" t="s">
        <v>253</v>
      </c>
      <c r="B124" s="246"/>
      <c r="C124" s="247"/>
      <c r="D124" s="161">
        <f>D17+D29+D33+D46+D53+D56+D63+D67+D72+D77+D80+D83+D92+D96+D107+D111+D114+D117+D120+D123</f>
        <v>1740788</v>
      </c>
      <c r="E124" s="248"/>
      <c r="F124" s="249"/>
      <c r="G124" s="161">
        <f>G17+G29+G33+G46+G53+G56+G63+G67+G72+G77+G80+G83+G92+G96+G107+G111+G114+G117+G120+G123</f>
        <v>1347604.17</v>
      </c>
      <c r="H124" s="161">
        <f>H17+H29+H33+H46+H53+H56+H63+H67+H72+H77+H80+H83+H92+H96+H107+H111+H114+H117+H120+H123</f>
        <v>675350.39710000006</v>
      </c>
      <c r="I124" s="161">
        <f>I17+I29+I33+I46+I53+I56+I63+I67+I72+I77+I80+I83+I92+I96+I107+I111+I114+I117+I120+I123</f>
        <v>463369.77289999998</v>
      </c>
      <c r="J124" s="161">
        <f>J17+J29+J33+J46+J53+J56+J63+J67+J72+J77+J80+J83+J92+J96+J107+J111+J114+J117+J120+J123</f>
        <v>208884</v>
      </c>
    </row>
    <row r="125" spans="1:10" ht="25.5" customHeight="1" thickBot="1" x14ac:dyDescent="0.25">
      <c r="A125" s="174" t="s">
        <v>305</v>
      </c>
      <c r="B125" s="175"/>
      <c r="C125" s="175"/>
      <c r="D125" s="175"/>
      <c r="E125" s="175"/>
      <c r="F125" s="176"/>
      <c r="G125" s="10">
        <f>+G124/3.4528</f>
        <v>390293.14469416125</v>
      </c>
      <c r="H125" s="162">
        <f>+H124/3.4528</f>
        <v>195594.99452618166</v>
      </c>
      <c r="I125" s="10">
        <f>+I124/3.4528</f>
        <v>134201.16221617238</v>
      </c>
      <c r="J125" s="163">
        <f>+J124/3.4528</f>
        <v>60496.987951807234</v>
      </c>
    </row>
    <row r="126" spans="1:10" x14ac:dyDescent="0.2">
      <c r="G126" s="11"/>
    </row>
    <row r="127" spans="1:10" x14ac:dyDescent="0.2">
      <c r="D127" s="155"/>
      <c r="G127" s="11"/>
    </row>
    <row r="128" spans="1:10" x14ac:dyDescent="0.2">
      <c r="F128" s="12"/>
    </row>
    <row r="129" spans="11:12" x14ac:dyDescent="0.2">
      <c r="K129" s="153"/>
    </row>
    <row r="130" spans="11:12" x14ac:dyDescent="0.2">
      <c r="L130" s="1">
        <v>1347604.17</v>
      </c>
    </row>
  </sheetData>
  <mergeCells count="85">
    <mergeCell ref="A123:C123"/>
    <mergeCell ref="A121:J121"/>
    <mergeCell ref="A124:C124"/>
    <mergeCell ref="E124:F124"/>
    <mergeCell ref="A17:C17"/>
    <mergeCell ref="A29:C29"/>
    <mergeCell ref="A33:C33"/>
    <mergeCell ref="A30:J30"/>
    <mergeCell ref="A18:J18"/>
    <mergeCell ref="A34:J34"/>
    <mergeCell ref="A46:C46"/>
    <mergeCell ref="A64:J64"/>
    <mergeCell ref="A77:C77"/>
    <mergeCell ref="A80:C80"/>
    <mergeCell ref="A78:J78"/>
    <mergeCell ref="A75:A76"/>
    <mergeCell ref="A57:J57"/>
    <mergeCell ref="A54:J54"/>
    <mergeCell ref="A53:C53"/>
    <mergeCell ref="A56:C56"/>
    <mergeCell ref="A117:C117"/>
    <mergeCell ref="A108:J108"/>
    <mergeCell ref="A114:C114"/>
    <mergeCell ref="E114:F114"/>
    <mergeCell ref="A112:J112"/>
    <mergeCell ref="B75:B76"/>
    <mergeCell ref="C75:C76"/>
    <mergeCell ref="D75:D76"/>
    <mergeCell ref="E75:E76"/>
    <mergeCell ref="A92:C92"/>
    <mergeCell ref="A81:J81"/>
    <mergeCell ref="A83:C83"/>
    <mergeCell ref="B86:B87"/>
    <mergeCell ref="I100:I102"/>
    <mergeCell ref="A97:J97"/>
    <mergeCell ref="A115:J115"/>
    <mergeCell ref="A107:C107"/>
    <mergeCell ref="A111:C111"/>
    <mergeCell ref="D100:D102"/>
    <mergeCell ref="E100:E102"/>
    <mergeCell ref="E86:E87"/>
    <mergeCell ref="D86:D87"/>
    <mergeCell ref="C100:C102"/>
    <mergeCell ref="C86:C87"/>
    <mergeCell ref="H100:H102"/>
    <mergeCell ref="A96:C96"/>
    <mergeCell ref="A1:J1"/>
    <mergeCell ref="A3:A5"/>
    <mergeCell ref="B3:B5"/>
    <mergeCell ref="C3:C5"/>
    <mergeCell ref="D3:D5"/>
    <mergeCell ref="J4:J5"/>
    <mergeCell ref="F3:J3"/>
    <mergeCell ref="A125:F125"/>
    <mergeCell ref="A118:J118"/>
    <mergeCell ref="A120:C120"/>
    <mergeCell ref="A47:J47"/>
    <mergeCell ref="I75:I76"/>
    <mergeCell ref="J75:J76"/>
    <mergeCell ref="A63:C63"/>
    <mergeCell ref="A73:J73"/>
    <mergeCell ref="A67:C67"/>
    <mergeCell ref="A72:C72"/>
    <mergeCell ref="H75:H76"/>
    <mergeCell ref="J100:J102"/>
    <mergeCell ref="B100:B102"/>
    <mergeCell ref="A68:J68"/>
    <mergeCell ref="A93:J93"/>
    <mergeCell ref="I86:I87"/>
    <mergeCell ref="I11:I12"/>
    <mergeCell ref="H4:H5"/>
    <mergeCell ref="I4:I5"/>
    <mergeCell ref="H86:H87"/>
    <mergeCell ref="A84:J84"/>
    <mergeCell ref="F4:F5"/>
    <mergeCell ref="G4:G5"/>
    <mergeCell ref="A7:J7"/>
    <mergeCell ref="B11:B12"/>
    <mergeCell ref="C11:C12"/>
    <mergeCell ref="D11:D12"/>
    <mergeCell ref="J11:J12"/>
    <mergeCell ref="E11:E12"/>
    <mergeCell ref="E3:E5"/>
    <mergeCell ref="H11:H12"/>
    <mergeCell ref="J86:J87"/>
  </mergeCells>
  <phoneticPr fontId="19" type="noConversion"/>
  <pageMargins left="0.82" right="0.75" top="0.43" bottom="0.28999999999999998" header="0.28999999999999998" footer="0.25"/>
  <pageSetup paperSize="9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1</vt:i4>
      </vt:variant>
      <vt:variant>
        <vt:lpstr>Įvardinti diapazonai</vt:lpstr>
      </vt:variant>
      <vt:variant>
        <vt:i4>2</vt:i4>
      </vt:variant>
    </vt:vector>
  </HeadingPairs>
  <TitlesOfParts>
    <vt:vector size="3" baseType="lpstr">
      <vt:lpstr>Gauta 2013 m (2)</vt:lpstr>
      <vt:lpstr>'Gauta 2013 m (2)'!Print_Area</vt:lpstr>
      <vt:lpstr>'Gauta 2013 m (2)'!Print_Titles</vt:lpstr>
    </vt:vector>
  </TitlesOfParts>
  <Company>darbas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jurga.asmantaite</dc:creator>
  <cp:lastModifiedBy>Jurga Ašmantaitė</cp:lastModifiedBy>
  <cp:lastPrinted>2013-12-05T08:58:04Z</cp:lastPrinted>
  <dcterms:created xsi:type="dcterms:W3CDTF">2013-12-04T14:22:31Z</dcterms:created>
  <dcterms:modified xsi:type="dcterms:W3CDTF">2016-04-27T11:42:50Z</dcterms:modified>
</cp:coreProperties>
</file>