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955" windowHeight="9975"/>
  </bookViews>
  <sheets>
    <sheet name="Parama 2015" sheetId="1" r:id="rId1"/>
  </sheets>
  <definedNames>
    <definedName name="_xlnm.Print_Area" localSheetId="0">'Parama 2015'!$A$1:$J$160</definedName>
    <definedName name="_xlnm.Print_Titles" localSheetId="0">'Parama 2015'!$1:$6</definedName>
  </definedNames>
  <calcPr calcId="145621"/>
</workbook>
</file>

<file path=xl/calcChain.xml><?xml version="1.0" encoding="utf-8"?>
<calcChain xmlns="http://schemas.openxmlformats.org/spreadsheetml/2006/main">
  <c r="J159" i="1" l="1"/>
  <c r="I159" i="1"/>
  <c r="H159" i="1"/>
  <c r="G159" i="1"/>
  <c r="D159" i="1"/>
  <c r="J156" i="1"/>
  <c r="I156" i="1"/>
  <c r="H156" i="1"/>
  <c r="D156" i="1"/>
  <c r="G153" i="1"/>
  <c r="G152" i="1"/>
  <c r="G156" i="1" s="1"/>
  <c r="J150" i="1"/>
  <c r="I150" i="1"/>
  <c r="H150" i="1"/>
  <c r="G150" i="1"/>
  <c r="D150" i="1"/>
  <c r="J145" i="1"/>
  <c r="I145" i="1"/>
  <c r="H145" i="1"/>
  <c r="D145" i="1"/>
  <c r="G144" i="1"/>
  <c r="G143" i="1"/>
  <c r="J141" i="1"/>
  <c r="I141" i="1"/>
  <c r="H141" i="1"/>
  <c r="G141" i="1"/>
  <c r="D141" i="1"/>
  <c r="J137" i="1"/>
  <c r="I137" i="1"/>
  <c r="H137" i="1"/>
  <c r="D137" i="1"/>
  <c r="G134" i="1"/>
  <c r="G133" i="1"/>
  <c r="G132" i="1"/>
  <c r="G131" i="1"/>
  <c r="G130" i="1"/>
  <c r="G137" i="1" s="1"/>
  <c r="J128" i="1"/>
  <c r="I128" i="1"/>
  <c r="H128" i="1"/>
  <c r="G128" i="1"/>
  <c r="D128" i="1"/>
  <c r="J120" i="1"/>
  <c r="I120" i="1"/>
  <c r="H120" i="1"/>
  <c r="G120" i="1"/>
  <c r="D120" i="1"/>
  <c r="J116" i="1"/>
  <c r="I116" i="1"/>
  <c r="H116" i="1"/>
  <c r="G116" i="1"/>
  <c r="D116" i="1"/>
  <c r="I108" i="1"/>
  <c r="H108" i="1"/>
  <c r="G106" i="1"/>
  <c r="G105" i="1"/>
  <c r="J104" i="1"/>
  <c r="J108" i="1" s="1"/>
  <c r="I104" i="1"/>
  <c r="G104" i="1"/>
  <c r="G108" i="1" s="1"/>
  <c r="D104" i="1"/>
  <c r="D108" i="1" s="1"/>
  <c r="J102" i="1"/>
  <c r="I102" i="1"/>
  <c r="H102" i="1"/>
  <c r="G100" i="1"/>
  <c r="G99" i="1"/>
  <c r="G102" i="1" s="1"/>
  <c r="J97" i="1"/>
  <c r="I97" i="1"/>
  <c r="H97" i="1"/>
  <c r="D97" i="1"/>
  <c r="G93" i="1"/>
  <c r="G92" i="1"/>
  <c r="G97" i="1" s="1"/>
  <c r="J90" i="1"/>
  <c r="I90" i="1"/>
  <c r="H90" i="1"/>
  <c r="D90" i="1"/>
  <c r="G88" i="1"/>
  <c r="G87" i="1"/>
  <c r="G86" i="1"/>
  <c r="J84" i="1"/>
  <c r="I84" i="1"/>
  <c r="H84" i="1"/>
  <c r="G84" i="1"/>
  <c r="D84" i="1"/>
  <c r="H80" i="1"/>
  <c r="G77" i="1"/>
  <c r="G76" i="1"/>
  <c r="G75" i="1"/>
  <c r="G74" i="1"/>
  <c r="G73" i="1"/>
  <c r="G72" i="1"/>
  <c r="G71" i="1"/>
  <c r="G70" i="1"/>
  <c r="J69" i="1"/>
  <c r="J80" i="1" s="1"/>
  <c r="I69" i="1"/>
  <c r="D69" i="1"/>
  <c r="A69" i="1"/>
  <c r="A70" i="1" s="1"/>
  <c r="A71" i="1" s="1"/>
  <c r="A72" i="1" s="1"/>
  <c r="A73" i="1" s="1"/>
  <c r="A74" i="1" s="1"/>
  <c r="A75" i="1" s="1"/>
  <c r="A76" i="1" s="1"/>
  <c r="A77" i="1" s="1"/>
  <c r="I68" i="1"/>
  <c r="I80" i="1" s="1"/>
  <c r="D68" i="1"/>
  <c r="H66" i="1"/>
  <c r="G65" i="1"/>
  <c r="G64" i="1"/>
  <c r="J63" i="1"/>
  <c r="J66" i="1" s="1"/>
  <c r="I63" i="1"/>
  <c r="I66" i="1" s="1"/>
  <c r="D63" i="1"/>
  <c r="D66" i="1" s="1"/>
  <c r="J61" i="1"/>
  <c r="I61" i="1"/>
  <c r="H61" i="1"/>
  <c r="D61" i="1"/>
  <c r="G58" i="1"/>
  <c r="G57" i="1"/>
  <c r="G56" i="1"/>
  <c r="G55" i="1"/>
  <c r="G54" i="1"/>
  <c r="G53" i="1"/>
  <c r="G52" i="1"/>
  <c r="A52" i="1"/>
  <c r="A53" i="1" s="1"/>
  <c r="A54" i="1" s="1"/>
  <c r="A55" i="1" s="1"/>
  <c r="A56" i="1" s="1"/>
  <c r="A57" i="1" s="1"/>
  <c r="A58" i="1" s="1"/>
  <c r="G51" i="1"/>
  <c r="G44" i="1"/>
  <c r="G43" i="1"/>
  <c r="G42" i="1"/>
  <c r="G41" i="1"/>
  <c r="G40" i="1"/>
  <c r="G39" i="1"/>
  <c r="J38" i="1"/>
  <c r="J49" i="1" s="1"/>
  <c r="I38" i="1"/>
  <c r="G38" i="1"/>
  <c r="D38" i="1"/>
  <c r="A38" i="1"/>
  <c r="A39" i="1" s="1"/>
  <c r="A40" i="1" s="1"/>
  <c r="A41" i="1" s="1"/>
  <c r="A42" i="1" s="1"/>
  <c r="A43" i="1" s="1"/>
  <c r="A44" i="1" s="1"/>
  <c r="I37" i="1"/>
  <c r="I49" i="1" s="1"/>
  <c r="H37" i="1"/>
  <c r="H49" i="1" s="1"/>
  <c r="D37" i="1"/>
  <c r="D49" i="1" s="1"/>
  <c r="J35" i="1"/>
  <c r="I35" i="1"/>
  <c r="H35" i="1"/>
  <c r="D35" i="1"/>
  <c r="G30" i="1"/>
  <c r="G29" i="1"/>
  <c r="G28" i="1"/>
  <c r="G35" i="1" s="1"/>
  <c r="J26" i="1"/>
  <c r="I26" i="1"/>
  <c r="H26" i="1"/>
  <c r="D26" i="1"/>
  <c r="G21" i="1"/>
  <c r="G20" i="1"/>
  <c r="G19" i="1"/>
  <c r="G18" i="1"/>
  <c r="G26" i="1" s="1"/>
  <c r="J16" i="1"/>
  <c r="I16" i="1"/>
  <c r="I160" i="1" s="1"/>
  <c r="H16" i="1"/>
  <c r="D16" i="1"/>
  <c r="G11" i="1"/>
  <c r="G10" i="1"/>
  <c r="G9" i="1"/>
  <c r="G8" i="1"/>
  <c r="G16" i="1" s="1"/>
  <c r="D160" i="1" l="1"/>
  <c r="G61" i="1"/>
  <c r="G63" i="1"/>
  <c r="G66" i="1" s="1"/>
  <c r="D80" i="1"/>
  <c r="G69" i="1"/>
  <c r="G145" i="1"/>
  <c r="G90" i="1"/>
  <c r="H160" i="1"/>
  <c r="J160" i="1"/>
  <c r="G68" i="1"/>
  <c r="G37" i="1"/>
  <c r="G49" i="1" s="1"/>
  <c r="G80" i="1" l="1"/>
  <c r="G160" i="1" s="1"/>
</calcChain>
</file>

<file path=xl/sharedStrings.xml><?xml version="1.0" encoding="utf-8"?>
<sst xmlns="http://schemas.openxmlformats.org/spreadsheetml/2006/main" count="305" uniqueCount="282">
  <si>
    <t>Eil Nr</t>
  </si>
  <si>
    <t>Paramos teikėjas</t>
  </si>
  <si>
    <t>Paramos sutarties  data, Registracijos Nr.</t>
  </si>
  <si>
    <t>Paramos suma p/sutartį
Eur</t>
  </si>
  <si>
    <t>Gatvė</t>
  </si>
  <si>
    <t>Gauta parama
Lt</t>
  </si>
  <si>
    <t xml:space="preserve">Mok. nurody
mo data, Nr. </t>
  </si>
  <si>
    <t>Iš viso:
Eur</t>
  </si>
  <si>
    <t>Mokykloms ir darželiams</t>
  </si>
  <si>
    <t>Visuomeniniam transportui</t>
  </si>
  <si>
    <t>Aplinkai tvarkyti</t>
  </si>
  <si>
    <t>Naujininkų seniūnija</t>
  </si>
  <si>
    <t>UAB "AD Baltic"</t>
  </si>
  <si>
    <t>2013.12.04 Nr.29-372 (1.2.16-AD4)</t>
  </si>
  <si>
    <t>Gamyklos g. 5</t>
  </si>
  <si>
    <t>2015-03-19
Nr.1320</t>
  </si>
  <si>
    <t>UAB "Unimodus"</t>
  </si>
  <si>
    <t>2014.10.16 Nr.29-417 (1.2.16-AD4)</t>
  </si>
  <si>
    <t>Dariaus ir Girėno g. 15</t>
  </si>
  <si>
    <t>2015-05-08
Nr.UHB14965</t>
  </si>
  <si>
    <t>KŪB "Layla baltic real estate"</t>
  </si>
  <si>
    <t>2015.04.21 Nr.29-128 (1.2.16-AD4)</t>
  </si>
  <si>
    <t>Kuzmiškių k</t>
  </si>
  <si>
    <t>2015-05-11
Nr. 35</t>
  </si>
  <si>
    <t>UAB "Prekybos parkas"</t>
  </si>
  <si>
    <t>2015.04.16 Nr.29-117 (1.2.16-AD4)</t>
  </si>
  <si>
    <t xml:space="preserve">Vikingų g. 1 </t>
  </si>
  <si>
    <t>2015-07-31
Nr.11</t>
  </si>
  <si>
    <t>Seniūnija iš viso:</t>
  </si>
  <si>
    <t>Antakalnio seniūnija</t>
  </si>
  <si>
    <t>Kaubusta UAB</t>
  </si>
  <si>
    <t>2014.07.21 Nr.29-306 (1.2.16-AD4)</t>
  </si>
  <si>
    <t>Nemenčinės pl. 2</t>
  </si>
  <si>
    <t>2015-01-23
Nr. 41</t>
  </si>
  <si>
    <t>UAB "Link namų"</t>
  </si>
  <si>
    <t>2014.04.17 Nr.29-146 (1.2.16-AD4)</t>
  </si>
  <si>
    <t>Nemenčinės pl. 26A</t>
  </si>
  <si>
    <t>2015-02-02
Nr. 299</t>
  </si>
  <si>
    <t>UAB "Kelmės energija"</t>
  </si>
  <si>
    <t>2015.03.24 Nr.29-84 (1.2.16-AD4)</t>
  </si>
  <si>
    <t>Meiriškių g.24</t>
  </si>
  <si>
    <t>2015-03-05
Nr. 96</t>
  </si>
  <si>
    <t>UAB "Bagorus"</t>
  </si>
  <si>
    <t>2015.03.24 Nr.29-83 (1.2.16-AD4)</t>
  </si>
  <si>
    <t>P. Vileišio g. 10E</t>
  </si>
  <si>
    <t>2015-03-10
Nr. 03100804</t>
  </si>
  <si>
    <t>Senamiesčio seniūnija</t>
  </si>
  <si>
    <t>PK INVEST UAB</t>
  </si>
  <si>
    <t>2010-05-28 Nr.29-88-(1.2.16-AD4)</t>
  </si>
  <si>
    <t>Aguonų g. 14</t>
  </si>
  <si>
    <t>2015-03-03
Nr.5201</t>
  </si>
  <si>
    <t>UAB "Foreksas"</t>
  </si>
  <si>
    <t>2015.02.26 Nr.29-42 (1.2.16-AD4)</t>
  </si>
  <si>
    <t>Krivūlės g. 1C</t>
  </si>
  <si>
    <t>2015-06-29
Nr.586</t>
  </si>
  <si>
    <t>UAB "Realinija"</t>
  </si>
  <si>
    <t>2014.10.20 Nr.29-428 (1.2.16-AD4)</t>
  </si>
  <si>
    <t>Vingrių g. 5A</t>
  </si>
  <si>
    <t>2015-08-03
Nr.77</t>
  </si>
  <si>
    <t>Verkių seniūnija</t>
  </si>
  <si>
    <t>UAB "Tavo verslas"</t>
  </si>
  <si>
    <t>2014.12.23 Nr.29-538 (1.2.16-AD4)</t>
  </si>
  <si>
    <t>Žalčių g. 21</t>
  </si>
  <si>
    <t>2014-12-08
  Nr. 227</t>
  </si>
  <si>
    <t>UAB "DEKA projektai"; "Omega projektai"; UAB "Urbi Housing"</t>
  </si>
  <si>
    <t>2013-01-29 Nr.29
-20(1.2.16-AD4)</t>
  </si>
  <si>
    <t xml:space="preserve">Ozo, Kalvarijų, Šiaurinės ir Geležinio Vilko gatvių sankirtoje </t>
  </si>
  <si>
    <t>2014-12-08
 Nr.426</t>
  </si>
  <si>
    <t>2015-06-23
 Nr.529</t>
  </si>
  <si>
    <t>UAB "Molėtų prekybos centras"</t>
  </si>
  <si>
    <t>2014.09.10 Nr.29-377 (1.2.16-AD4)</t>
  </si>
  <si>
    <t>Molėtų pl. 49</t>
  </si>
  <si>
    <t>2015-01-23
Nr.41</t>
  </si>
  <si>
    <t>Egidijus Gerikas</t>
  </si>
  <si>
    <t>2011-01-17 Nr.29-5 (1.2.16-AD4)</t>
  </si>
  <si>
    <t>B. Dvariono g</t>
  </si>
  <si>
    <t>2015-01-29
Nr.1</t>
  </si>
  <si>
    <t>UAB "Eurostatyba"</t>
  </si>
  <si>
    <t>2015.03.18 Nr.29-71 (1.2.16-AD4)</t>
  </si>
  <si>
    <t>Kryžiokų sodų 9-oji g. 218</t>
  </si>
  <si>
    <t>2015-02-25
Nr.589</t>
  </si>
  <si>
    <t>UAB "Alvora NT"</t>
  </si>
  <si>
    <t>2013.12.19 Nr.29-428 (1.2.16-AD4)</t>
  </si>
  <si>
    <t>Visorių g. 33</t>
  </si>
  <si>
    <t>2015-05-22
Nr.1052</t>
  </si>
  <si>
    <t>UAB "MN Projektas"</t>
  </si>
  <si>
    <t>2014.10.16 Nr.29-419 (1.2.16-AD4)</t>
  </si>
  <si>
    <t>Mokslininkų g.</t>
  </si>
  <si>
    <t>2015-08-21
Nr.1053</t>
  </si>
  <si>
    <t>Naujamiesčio seniūnija</t>
  </si>
  <si>
    <t>UAB "Vilbra"</t>
  </si>
  <si>
    <t>2014.03.27 Nr.29-104 (1.2.16-AD4)</t>
  </si>
  <si>
    <t>Savanorių pr. 6</t>
  </si>
  <si>
    <t>2015-01-22
Nr. 2944</t>
  </si>
  <si>
    <t>Uždaro tipo spec NT
 investicinis fondas "My residence"</t>
  </si>
  <si>
    <t>2013.10.15 Nr.29-318 (1.2.16-AD4)</t>
  </si>
  <si>
    <t>Čiurlionio g. 8</t>
  </si>
  <si>
    <t>2015-01-28
Nr. 542</t>
  </si>
  <si>
    <t>UAB "Baltic petroleum"</t>
  </si>
  <si>
    <t>2008-04-28 Nr.29-73-(2.20-AD4)</t>
  </si>
  <si>
    <t>Kauno g. 16/ Algirdo g. 42</t>
  </si>
  <si>
    <t>2015-01-02
Nr. 5004</t>
  </si>
  <si>
    <t>Lietuvos ir Norvegijos 
UAB "Norvelita"</t>
  </si>
  <si>
    <t>2012-11-29
Nr.29-286-(1.2.16-AD4)</t>
  </si>
  <si>
    <t>J. Basanavičiaus g. 15</t>
  </si>
  <si>
    <t>2015-02-26
Nr. 837</t>
  </si>
  <si>
    <t>UAB "Gelsauga"</t>
  </si>
  <si>
    <t>2015.04.17 Nr.29-120 (1.2.16-AD4)</t>
  </si>
  <si>
    <t>Panerių g. 38</t>
  </si>
  <si>
    <t>2015-05-19
Nr. L000001996</t>
  </si>
  <si>
    <t>UAB "Žaliasis tiltas"</t>
  </si>
  <si>
    <t>2014.01.30 Nr.29-46 (1.2.16-AD4)</t>
  </si>
  <si>
    <t>Gedimino pr. 12</t>
  </si>
  <si>
    <t>2015-06-12
Nr. 837</t>
  </si>
  <si>
    <t>UAB "SEED LT1"(Oslo namai)</t>
  </si>
  <si>
    <t>2010-09-03 Nr.29-193-(1.2.16-AD4)</t>
  </si>
  <si>
    <t>Mindaugo g. 27/ 27A</t>
  </si>
  <si>
    <t>2015-07-17
Nr. 22</t>
  </si>
  <si>
    <t>2015-07-17
Nr. 21</t>
  </si>
  <si>
    <t>Šnipiškių seniūnija</t>
  </si>
  <si>
    <t>UAB "LIDL"</t>
  </si>
  <si>
    <t>2014.01.27 Nr.29-37
 (1.2.16-AD4)</t>
  </si>
  <si>
    <t>Kalvarijų g. 180</t>
  </si>
  <si>
    <t>2014-12-04
Nr. 11729</t>
  </si>
  <si>
    <t>UAB "Network Solutions LT"</t>
  </si>
  <si>
    <t>2013.11.26 Nr.29-349 (1.2.16-AD4)</t>
  </si>
  <si>
    <t>Kalvarijų g. 84</t>
  </si>
  <si>
    <t>2015-03-03
Nr. 1302</t>
  </si>
  <si>
    <t>UAB "INFRA BŪSTAS"</t>
  </si>
  <si>
    <t>2013-05-28 Nr. 29-124(1.2.16-AD4)</t>
  </si>
  <si>
    <t>Rinktinės g. 38B</t>
  </si>
  <si>
    <t>2015-03-31
Nr. 189</t>
  </si>
  <si>
    <t>Panerių seniūnija</t>
  </si>
  <si>
    <t>UAB "Mechsta"</t>
  </si>
  <si>
    <t>2014.04.17 Nr.29
-147 (1.2.16-AD4)</t>
  </si>
  <si>
    <t>Titnago g. 10</t>
  </si>
  <si>
    <t>2014-12-03
Nr.3913</t>
  </si>
  <si>
    <t>UAB "Staklija"</t>
  </si>
  <si>
    <t>2014.05.30 Nr.29-223 (1.2.16-AD4)</t>
  </si>
  <si>
    <t>Lentvario g. 16</t>
  </si>
  <si>
    <t>2014-12-04
Nr.2634</t>
  </si>
  <si>
    <t>UAB "Hes-pro"</t>
  </si>
  <si>
    <t>2015.04.08 Nr.29-104 (1.2.16-AD4)</t>
  </si>
  <si>
    <t>Tiškevičiaus g. 19</t>
  </si>
  <si>
    <t>2015-02-18
Nr.1</t>
  </si>
  <si>
    <t>UAB "Žvanga"</t>
  </si>
  <si>
    <t>2015.03.30 Nr.29-94 (1.2.16-AD4)</t>
  </si>
  <si>
    <t>Kirtimų g. 61</t>
  </si>
  <si>
    <t>2015-03-03
Nr.11520</t>
  </si>
  <si>
    <t>UAB "Sandeka"</t>
  </si>
  <si>
    <t>2015.03.20 Nr.29-79 (1.2.16-AD4)</t>
  </si>
  <si>
    <t>Žarijų g. 4A</t>
  </si>
  <si>
    <t>2015-03-19
Nr.927</t>
  </si>
  <si>
    <t>UAB "SKUBA"</t>
  </si>
  <si>
    <t>2015.02.26 Nr.29-46 (1.2.16-AD4)</t>
  </si>
  <si>
    <t>V. A. Graičiūno g. 36</t>
  </si>
  <si>
    <t>2015-03-20
Nr.1153</t>
  </si>
  <si>
    <t>UAB VD Kepykla"</t>
  </si>
  <si>
    <t>2014.09.10 Nr.29-384 (1.2.16-AD4)</t>
  </si>
  <si>
    <t>Graičiūno g.38A</t>
  </si>
  <si>
    <t>2015-04-20
Nr.N66</t>
  </si>
  <si>
    <t>UAB "Smurfit kappa Baltic"</t>
  </si>
  <si>
    <t>2015.07.13 Nr.29-239 (1.2.16-AD4)</t>
  </si>
  <si>
    <t>Savanorių pr. 247A</t>
  </si>
  <si>
    <t>2015-06-22
Nr.21195</t>
  </si>
  <si>
    <t>Eugenijus Tumalevičius</t>
  </si>
  <si>
    <t>2015.07.20 Nr.29-262 (1.2.16-AD4)</t>
  </si>
  <si>
    <t>Tiškevičiaus g. 26</t>
  </si>
  <si>
    <t>2015-06-30
Nr.38</t>
  </si>
  <si>
    <t>UAB "Vilniaus ejotra"</t>
  </si>
  <si>
    <t>2015.05.26 Nr.29-157 (1.2.16-AD4)</t>
  </si>
  <si>
    <t>Kirtimų g.11</t>
  </si>
  <si>
    <t>2015-07-10
Nr.10013</t>
  </si>
  <si>
    <t>Viršuliškų seniūnija</t>
  </si>
  <si>
    <t>Žvėryno seniūnija</t>
  </si>
  <si>
    <t>UAB "Saureta"</t>
  </si>
  <si>
    <t>2014.10.21 Nr.29-437 (1.2.16-AD4)</t>
  </si>
  <si>
    <t xml:space="preserve">Paribio g. 30B </t>
  </si>
  <si>
    <t>2015-06-17 
Nr. 44</t>
  </si>
  <si>
    <t>UAB "LINEA"</t>
  </si>
  <si>
    <t>2013.12.04 Nr.29-371 (1.2.16-AD4)</t>
  </si>
  <si>
    <t>Kęstučio g. 53</t>
  </si>
  <si>
    <t>2015-07-17 
Nr. 67</t>
  </si>
  <si>
    <t>UAB "Q VARA"</t>
  </si>
  <si>
    <t>2008-02-06 Nr.29-28-(2.20-AD4)</t>
  </si>
  <si>
    <t>Elnių g. 20</t>
  </si>
  <si>
    <t>2015-08-25 
Nr. 71</t>
  </si>
  <si>
    <t>Rasų seniūnija</t>
  </si>
  <si>
    <t xml:space="preserve">UAB "Solo house" </t>
  </si>
  <si>
    <t>2013.12.19 Nr.29-429 (1.2.16-AD4)</t>
  </si>
  <si>
    <t>Rasų g.56A</t>
  </si>
  <si>
    <t>2015-07-17
Nr. 232</t>
  </si>
  <si>
    <t>UAB "Constra"</t>
  </si>
  <si>
    <t>2014.05.29 Nr.29-211 (1.2.16-AD4)</t>
  </si>
  <si>
    <t>Filaretų g. 31</t>
  </si>
  <si>
    <t>2015-07-21
Nr. 3335</t>
  </si>
  <si>
    <t>Karoliniškių seniūnija</t>
  </si>
  <si>
    <t>UAB "Elguva"</t>
  </si>
  <si>
    <t>2014.11.27 Nr.29
-501 (1.2.16-AD4)</t>
  </si>
  <si>
    <t>I. Šimulionio g. 1,5</t>
  </si>
  <si>
    <t>2015-01-29
Nr. 287</t>
  </si>
  <si>
    <t>UAB "Tikkurila"</t>
  </si>
  <si>
    <t>2014.01.29 Nr.29-41 (1.2.16-AD4)</t>
  </si>
  <si>
    <t>Sietyno g. 8</t>
  </si>
  <si>
    <t>2015-08-18
Nr. 5955</t>
  </si>
  <si>
    <t>Žirmūnų seniūnija</t>
  </si>
  <si>
    <t>UAB "Inovaciniai projektai"</t>
  </si>
  <si>
    <t>2013.09.10 Nr.29-225 (1.2.16-AD4)</t>
  </si>
  <si>
    <t xml:space="preserve">Kalvarijų g. 137, 141 </t>
  </si>
  <si>
    <t>2014-12-09
Nr. 1756</t>
  </si>
  <si>
    <t>UAB "Vilokta"</t>
  </si>
  <si>
    <t>2012-11-29
Nr.29-285-(1.2.16-AD4)</t>
  </si>
  <si>
    <t>Verkių g. 7</t>
  </si>
  <si>
    <t xml:space="preserve">2015-08-27
</t>
  </si>
  <si>
    <t>UAB "Kamieninių ląstelių tyrimų centras"</t>
  </si>
  <si>
    <t>2014.06.02 Nr.29-233 (1.2.16-AD4)</t>
  </si>
  <si>
    <t>Žukausko g.</t>
  </si>
  <si>
    <t>2015-08-05
Nr. 775</t>
  </si>
  <si>
    <t>Naujosios Vilnios seniūnija</t>
  </si>
  <si>
    <t>UAB "Ratoka"</t>
  </si>
  <si>
    <t>2015.04.17 Nr.29-122 (1.2.16-AD4)</t>
  </si>
  <si>
    <t>S. Šilingo g. 61</t>
  </si>
  <si>
    <t>2015-04-07
Nr. 303</t>
  </si>
  <si>
    <t>UAB "Realboxs"</t>
  </si>
  <si>
    <t>2015-08-27 Nr. 29-312 (1.2.16-AD4)</t>
  </si>
  <si>
    <t>Pavilnys</t>
  </si>
  <si>
    <t>2015-08-03
Nr. 197</t>
  </si>
  <si>
    <t>Lazdynų seniūnija</t>
  </si>
  <si>
    <t>Pašilaičių seniūnija</t>
  </si>
  <si>
    <t>UAB "Vertingis"</t>
  </si>
  <si>
    <t>2014.06.19 Nr.29-261 (1.2.16-AD4)</t>
  </si>
  <si>
    <t>Ukmergės g. 322</t>
  </si>
  <si>
    <t>2015-01-07
Nr. 146</t>
  </si>
  <si>
    <t>UAB "PPI Group"</t>
  </si>
  <si>
    <t>2013.10.31 Nr.29-340 (1.2.16-AD4)</t>
  </si>
  <si>
    <t>Virbeliškių g. 5</t>
  </si>
  <si>
    <t>2015-01-29
Nr. 171</t>
  </si>
  <si>
    <t>UAB "Šiaulių banko
 turto fondas"</t>
  </si>
  <si>
    <t>2012-12-13
Nr.29-302-(1.2.16-AD4)</t>
  </si>
  <si>
    <t xml:space="preserve">Pavilionių k. </t>
  </si>
  <si>
    <t>2015-06-18
Nr. 172</t>
  </si>
  <si>
    <t>Pilaitės seniūnija</t>
  </si>
  <si>
    <t>UAB "Pilaitės kotedžai"</t>
  </si>
  <si>
    <t>2014.07.18 Nr.29-296 (1.2.16-AD4)</t>
  </si>
  <si>
    <t>J. Bobrovskio g. 13</t>
  </si>
  <si>
    <t>2015-04-03
Nr. 354</t>
  </si>
  <si>
    <t>2014.07.21 Nr.29-309 (1.2.16-AD4)</t>
  </si>
  <si>
    <t>J. Bobrovskio g. 11</t>
  </si>
  <si>
    <t>UAB "Vilmestos projektai"</t>
  </si>
  <si>
    <t>2014.05.08 Nr.29-159 (1.2.16-AD4)</t>
  </si>
  <si>
    <t>I.Simonaitytės g. 7</t>
  </si>
  <si>
    <t>2015-04-27
Nr. 04270916</t>
  </si>
  <si>
    <t>2015.01.15 Nr.29-5 (1.2.16-AD4)</t>
  </si>
  <si>
    <t>I.Simonaitytės g. 6</t>
  </si>
  <si>
    <t>2015-07-14
Nr. 07140809</t>
  </si>
  <si>
    <t>UAB "EIKA"</t>
  </si>
  <si>
    <t>2013.08.27 Nr.29-215 (1.2.16-AD4)</t>
  </si>
  <si>
    <t>Priegliaus g.2</t>
  </si>
  <si>
    <t>2015-08-21
Nr. 720</t>
  </si>
  <si>
    <t>Grigiškių seniūnija</t>
  </si>
  <si>
    <t>Fabijoniškių seniūnija</t>
  </si>
  <si>
    <t>UAB "Rosma LT"</t>
  </si>
  <si>
    <t>2014.02.25 Nr.29-74 (1.2.16-AD4)</t>
  </si>
  <si>
    <t>Fabijoniškių g. 24A</t>
  </si>
  <si>
    <t>2015-04-16
Nr. 1689560</t>
  </si>
  <si>
    <t>UAB "STIEBAS"</t>
  </si>
  <si>
    <t>2013-04-26 Nr. 29-91 (1.2.16-AD4)</t>
  </si>
  <si>
    <t>Ateities g. 31</t>
  </si>
  <si>
    <t>2015-08-25
Nr. 487</t>
  </si>
  <si>
    <t>Šeškinės seniūnija</t>
  </si>
  <si>
    <t>Vilkpėdės seniūnija</t>
  </si>
  <si>
    <t>UAB "Vandens oazė"</t>
  </si>
  <si>
    <t>2014.10.20 Nr.29-426 (1.2.16-AD4)</t>
  </si>
  <si>
    <t>Geležinio vilko g. 9A</t>
  </si>
  <si>
    <t>2015-02-10
Nr. 568</t>
  </si>
  <si>
    <t>UAB "Sausupio projektai"</t>
  </si>
  <si>
    <t>2014.05.30 Nr.29-222 (1.2.16-AD4)</t>
  </si>
  <si>
    <t>Sausupio g. 15</t>
  </si>
  <si>
    <t>2015-02-26
Nr. 2260</t>
  </si>
  <si>
    <t>Justiniškių seniūnija</t>
  </si>
  <si>
    <t>Viską sudėjus:</t>
  </si>
  <si>
    <t xml:space="preserve">Gauta parama socialinės infrastruktūros plėtrai pinigais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</si>
</sst>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3" x14ac:knownFonts="1">
    <font>
      <sz val="10"/>
      <name val="Arial"/>
      <charset val="186"/>
    </font>
    <font>
      <b/>
      <sz val="12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sz val="7"/>
      <name val="Times New Roman"/>
      <family val="1"/>
      <charset val="186"/>
    </font>
    <font>
      <b/>
      <sz val="8"/>
      <name val="Times New Roman"/>
      <family val="1"/>
      <charset val="186"/>
    </font>
    <font>
      <sz val="10"/>
      <name val="Times New Roman"/>
      <family val="1"/>
      <charset val="186"/>
    </font>
    <font>
      <b/>
      <sz val="8"/>
      <color indexed="10"/>
      <name val="Times New Roman"/>
      <family val="1"/>
      <charset val="186"/>
    </font>
    <font>
      <b/>
      <sz val="7"/>
      <name val="Times New Roman"/>
      <family val="1"/>
      <charset val="186"/>
    </font>
    <font>
      <sz val="12"/>
      <name val="Arial"/>
      <family val="2"/>
      <charset val="186"/>
    </font>
    <font>
      <b/>
      <sz val="9"/>
      <color indexed="10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" fontId="5" fillId="0" borderId="22" xfId="0" applyNumberFormat="1" applyFont="1" applyFill="1" applyBorder="1" applyAlignment="1">
      <alignment horizontal="center" vertical="center" wrapText="1"/>
    </xf>
    <xf numFmtId="4" fontId="5" fillId="0" borderId="23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4" fontId="7" fillId="0" borderId="9" xfId="0" applyNumberFormat="1" applyFont="1" applyFill="1" applyBorder="1" applyAlignment="1">
      <alignment horizontal="center" vertical="center" wrapText="1"/>
    </xf>
    <xf numFmtId="4" fontId="5" fillId="0" borderId="8" xfId="0" applyNumberFormat="1" applyFont="1" applyFill="1" applyBorder="1" applyAlignment="1">
      <alignment horizontal="center" vertical="center" wrapText="1"/>
    </xf>
    <xf numFmtId="4" fontId="5" fillId="0" borderId="24" xfId="0" applyNumberFormat="1" applyFont="1" applyFill="1" applyBorder="1" applyAlignment="1">
      <alignment horizontal="center" vertical="center" wrapText="1"/>
    </xf>
    <xf numFmtId="4" fontId="5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4" fontId="7" fillId="0" borderId="8" xfId="0" applyNumberFormat="1" applyFont="1" applyFill="1" applyBorder="1" applyAlignment="1">
      <alignment horizontal="center" vertical="center" wrapText="1"/>
    </xf>
    <xf numFmtId="4" fontId="5" fillId="0" borderId="13" xfId="0" applyNumberFormat="1" applyFont="1" applyFill="1" applyBorder="1" applyAlignment="1">
      <alignment horizontal="center" vertical="center"/>
    </xf>
    <xf numFmtId="4" fontId="6" fillId="0" borderId="22" xfId="0" applyNumberFormat="1" applyFont="1" applyBorder="1" applyAlignment="1">
      <alignment horizontal="center" vertical="center" wrapText="1"/>
    </xf>
    <xf numFmtId="4" fontId="7" fillId="0" borderId="12" xfId="0" applyNumberFormat="1" applyFont="1" applyFill="1" applyBorder="1" applyAlignment="1">
      <alignment horizontal="center" vertical="center" wrapText="1"/>
    </xf>
    <xf numFmtId="4" fontId="5" fillId="0" borderId="12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4" fontId="3" fillId="0" borderId="18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4" fontId="3" fillId="0" borderId="17" xfId="0" applyNumberFormat="1" applyFont="1" applyFill="1" applyBorder="1" applyAlignment="1">
      <alignment horizontal="center" vertical="center" wrapText="1"/>
    </xf>
    <xf numFmtId="4" fontId="2" fillId="0" borderId="17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wrapText="1"/>
    </xf>
    <xf numFmtId="4" fontId="7" fillId="0" borderId="2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" fontId="7" fillId="0" borderId="8" xfId="0" applyNumberFormat="1" applyFont="1" applyFill="1" applyBorder="1" applyAlignment="1">
      <alignment horizontal="center" vertical="center"/>
    </xf>
    <xf numFmtId="4" fontId="5" fillId="0" borderId="22" xfId="0" applyNumberFormat="1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wrapText="1"/>
    </xf>
    <xf numFmtId="4" fontId="7" fillId="0" borderId="9" xfId="0" applyNumberFormat="1" applyFont="1" applyFill="1" applyBorder="1" applyAlignment="1">
      <alignment horizontal="center" vertical="center"/>
    </xf>
    <xf numFmtId="4" fontId="5" fillId="0" borderId="8" xfId="0" applyNumberFormat="1" applyFont="1" applyFill="1" applyBorder="1" applyAlignment="1">
      <alignment horizontal="center" vertical="center"/>
    </xf>
    <xf numFmtId="4" fontId="5" fillId="0" borderId="9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wrapText="1"/>
    </xf>
    <xf numFmtId="4" fontId="7" fillId="0" borderId="15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4" fontId="7" fillId="0" borderId="14" xfId="0" applyNumberFormat="1" applyFont="1" applyFill="1" applyBorder="1" applyAlignment="1">
      <alignment horizontal="center" vertical="center"/>
    </xf>
    <xf numFmtId="4" fontId="5" fillId="0" borderId="14" xfId="0" applyNumberFormat="1" applyFont="1" applyFill="1" applyBorder="1" applyAlignment="1">
      <alignment horizontal="center" vertical="center"/>
    </xf>
    <xf numFmtId="4" fontId="5" fillId="0" borderId="15" xfId="0" applyNumberFormat="1" applyFont="1" applyFill="1" applyBorder="1" applyAlignment="1">
      <alignment horizontal="center" vertical="center"/>
    </xf>
    <xf numFmtId="14" fontId="5" fillId="0" borderId="22" xfId="0" applyNumberFormat="1" applyFont="1" applyFill="1" applyBorder="1" applyAlignment="1">
      <alignment horizontal="center" vertical="center" wrapText="1"/>
    </xf>
    <xf numFmtId="4" fontId="7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4" fontId="3" fillId="0" borderId="2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4" fontId="3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wrapText="1"/>
    </xf>
    <xf numFmtId="4" fontId="3" fillId="0" borderId="17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center" vertical="center"/>
    </xf>
    <xf numFmtId="4" fontId="3" fillId="0" borderId="18" xfId="0" applyNumberFormat="1" applyFont="1" applyFill="1" applyBorder="1" applyAlignment="1">
      <alignment horizontal="center" vertical="center"/>
    </xf>
    <xf numFmtId="4" fontId="5" fillId="0" borderId="17" xfId="0" applyNumberFormat="1" applyFont="1" applyFill="1" applyBorder="1" applyAlignment="1">
      <alignment horizontal="center" vertical="center"/>
    </xf>
    <xf numFmtId="4" fontId="5" fillId="0" borderId="18" xfId="0" applyNumberFormat="1" applyFont="1" applyFill="1" applyBorder="1" applyAlignment="1">
      <alignment horizontal="center" vertical="center"/>
    </xf>
    <xf numFmtId="4" fontId="3" fillId="2" borderId="17" xfId="0" applyNumberFormat="1" applyFont="1" applyFill="1" applyBorder="1" applyAlignment="1">
      <alignment horizontal="center" vertical="center"/>
    </xf>
    <xf numFmtId="4" fontId="3" fillId="2" borderId="17" xfId="0" applyNumberFormat="1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wrapText="1"/>
    </xf>
    <xf numFmtId="0" fontId="6" fillId="0" borderId="25" xfId="0" applyFont="1" applyFill="1" applyBorder="1" applyAlignment="1">
      <alignment horizontal="center" wrapText="1"/>
    </xf>
    <xf numFmtId="4" fontId="2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" fontId="4" fillId="0" borderId="17" xfId="0" applyNumberFormat="1" applyFont="1" applyFill="1" applyBorder="1" applyAlignment="1">
      <alignment horizontal="center" vertical="center"/>
    </xf>
    <xf numFmtId="4" fontId="8" fillId="0" borderId="17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7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4" fontId="7" fillId="0" borderId="23" xfId="0" applyNumberFormat="1" applyFont="1" applyFill="1" applyBorder="1" applyAlignment="1">
      <alignment horizontal="center" vertical="center"/>
    </xf>
    <xf numFmtId="4" fontId="5" fillId="0" borderId="23" xfId="0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4" fontId="7" fillId="0" borderId="10" xfId="0" applyNumberFormat="1" applyFont="1" applyFill="1" applyBorder="1" applyAlignment="1">
      <alignment horizontal="center" vertical="center"/>
    </xf>
    <xf numFmtId="4" fontId="9" fillId="0" borderId="24" xfId="0" applyNumberFormat="1" applyFont="1" applyFill="1" applyBorder="1" applyAlignment="1">
      <alignment horizontal="center" vertical="center"/>
    </xf>
    <xf numFmtId="4" fontId="7" fillId="0" borderId="24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4" fontId="7" fillId="0" borderId="25" xfId="0" applyNumberFormat="1" applyFont="1" applyFill="1" applyBorder="1" applyAlignment="1">
      <alignment horizontal="center" vertical="center"/>
    </xf>
    <xf numFmtId="4" fontId="5" fillId="0" borderId="2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4" fontId="7" fillId="0" borderId="2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4" fontId="7" fillId="0" borderId="1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" fillId="0" borderId="28" xfId="0" applyFont="1" applyFill="1" applyBorder="1"/>
    <xf numFmtId="0" fontId="5" fillId="0" borderId="1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wrapText="1"/>
    </xf>
    <xf numFmtId="4" fontId="3" fillId="2" borderId="5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4" fontId="7" fillId="0" borderId="11" xfId="0" applyNumberFormat="1" applyFont="1" applyFill="1" applyBorder="1" applyAlignment="1">
      <alignment horizontal="center" vertical="center"/>
    </xf>
    <xf numFmtId="4" fontId="7" fillId="0" borderId="17" xfId="0" applyNumberFormat="1" applyFont="1" applyFill="1" applyBorder="1" applyAlignment="1">
      <alignment horizontal="center" vertical="center"/>
    </xf>
    <xf numFmtId="3" fontId="5" fillId="0" borderId="22" xfId="0" applyNumberFormat="1" applyFont="1" applyFill="1" applyBorder="1" applyAlignment="1">
      <alignment horizontal="center" vertical="center"/>
    </xf>
    <xf numFmtId="4" fontId="6" fillId="0" borderId="22" xfId="0" applyNumberFormat="1" applyFont="1" applyFill="1" applyBorder="1" applyAlignment="1">
      <alignment horizontal="center" vertical="center" wrapText="1"/>
    </xf>
    <xf numFmtId="4" fontId="5" fillId="0" borderId="29" xfId="0" applyNumberFormat="1" applyFont="1" applyFill="1" applyBorder="1" applyAlignment="1">
      <alignment horizontal="center" vertical="center"/>
    </xf>
    <xf numFmtId="4" fontId="5" fillId="0" borderId="30" xfId="0" applyNumberFormat="1" applyFont="1" applyFill="1" applyBorder="1" applyAlignment="1">
      <alignment horizontal="center" vertical="center"/>
    </xf>
    <xf numFmtId="4" fontId="6" fillId="0" borderId="17" xfId="0" applyNumberFormat="1" applyFont="1" applyFill="1" applyBorder="1" applyAlignment="1">
      <alignment horizontal="center" vertical="center" wrapText="1"/>
    </xf>
    <xf numFmtId="4" fontId="5" fillId="0" borderId="17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14" fontId="5" fillId="0" borderId="1" xfId="0" applyNumberFormat="1" applyFont="1" applyFill="1" applyBorder="1" applyAlignment="1">
      <alignment horizontal="center" wrapText="1"/>
    </xf>
    <xf numFmtId="4" fontId="5" fillId="0" borderId="31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2" fillId="0" borderId="26" xfId="0" applyFont="1" applyFill="1" applyBorder="1"/>
    <xf numFmtId="0" fontId="2" fillId="0" borderId="17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4" fontId="5" fillId="0" borderId="3" xfId="0" applyNumberFormat="1" applyFont="1" applyFill="1" applyBorder="1" applyAlignment="1">
      <alignment horizontal="center" vertical="center"/>
    </xf>
    <xf numFmtId="4" fontId="5" fillId="0" borderId="10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4" fontId="5" fillId="0" borderId="26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wrapText="1"/>
    </xf>
    <xf numFmtId="4" fontId="5" fillId="0" borderId="27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wrapText="1"/>
    </xf>
    <xf numFmtId="4" fontId="5" fillId="0" borderId="0" xfId="0" applyNumberFormat="1" applyFont="1" applyFill="1" applyBorder="1" applyAlignment="1">
      <alignment horizontal="center" vertical="center"/>
    </xf>
    <xf numFmtId="4" fontId="5" fillId="0" borderId="11" xfId="0" applyNumberFormat="1" applyFont="1" applyFill="1" applyBorder="1" applyAlignment="1">
      <alignment horizontal="center" vertical="center"/>
    </xf>
    <xf numFmtId="4" fontId="5" fillId="0" borderId="3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0" borderId="3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4" fontId="5" fillId="0" borderId="0" xfId="0" applyNumberFormat="1" applyFont="1" applyBorder="1" applyAlignment="1">
      <alignment horizontal="center" vertical="center" wrapText="1"/>
    </xf>
    <xf numFmtId="4" fontId="5" fillId="0" borderId="33" xfId="0" applyNumberFormat="1" applyFont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6" fillId="0" borderId="31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horizontal="center" vertical="center" wrapText="1"/>
    </xf>
    <xf numFmtId="164" fontId="6" fillId="0" borderId="36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Border="1"/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 vertical="center" wrapText="1"/>
    </xf>
    <xf numFmtId="14" fontId="5" fillId="0" borderId="17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4" fontId="7" fillId="0" borderId="20" xfId="0" applyNumberFormat="1" applyFont="1" applyFill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 vertical="center" wrapText="1"/>
    </xf>
    <xf numFmtId="4" fontId="7" fillId="0" borderId="4" xfId="0" applyNumberFormat="1" applyFont="1" applyFill="1" applyBorder="1" applyAlignment="1">
      <alignment horizontal="center" vertical="center"/>
    </xf>
    <xf numFmtId="4" fontId="5" fillId="0" borderId="20" xfId="0" applyNumberFormat="1" applyFont="1" applyFill="1" applyBorder="1" applyAlignment="1">
      <alignment horizontal="center" vertical="center"/>
    </xf>
    <xf numFmtId="4" fontId="5" fillId="0" borderId="4" xfId="0" applyNumberFormat="1" applyFont="1" applyFill="1" applyBorder="1" applyAlignment="1">
      <alignment horizontal="center" vertical="center"/>
    </xf>
    <xf numFmtId="4" fontId="5" fillId="0" borderId="3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 wrapText="1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1" fontId="5" fillId="0" borderId="22" xfId="0" applyNumberFormat="1" applyFont="1" applyFill="1" applyBorder="1" applyAlignment="1">
      <alignment horizontal="center" vertical="center" wrapText="1"/>
    </xf>
    <xf numFmtId="164" fontId="5" fillId="0" borderId="12" xfId="0" applyNumberFormat="1" applyFont="1" applyFill="1" applyBorder="1" applyAlignment="1">
      <alignment horizontal="center" vertical="center" wrapText="1"/>
    </xf>
    <xf numFmtId="164" fontId="6" fillId="0" borderId="22" xfId="0" applyNumberFormat="1" applyFont="1" applyFill="1" applyBorder="1" applyAlignment="1">
      <alignment horizontal="center" vertical="center" wrapText="1"/>
    </xf>
    <xf numFmtId="4" fontId="7" fillId="0" borderId="13" xfId="0" applyNumberFormat="1" applyFont="1" applyFill="1" applyBorder="1" applyAlignment="1">
      <alignment horizontal="center" vertical="center" wrapText="1"/>
    </xf>
    <xf numFmtId="164" fontId="5" fillId="0" borderId="22" xfId="0" applyNumberFormat="1" applyFont="1" applyFill="1" applyBorder="1" applyAlignment="1">
      <alignment horizontal="center" vertical="center" wrapText="1"/>
    </xf>
    <xf numFmtId="4" fontId="5" fillId="0" borderId="13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>
      <alignment horizontal="center" vertical="center" wrapText="1"/>
    </xf>
    <xf numFmtId="4" fontId="7" fillId="0" borderId="28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4" fontId="5" fillId="0" borderId="11" xfId="0" applyNumberFormat="1" applyFont="1" applyFill="1" applyBorder="1" applyAlignment="1">
      <alignment horizontal="center" vertical="center" wrapText="1"/>
    </xf>
    <xf numFmtId="4" fontId="5" fillId="0" borderId="28" xfId="0" applyNumberFormat="1" applyFont="1" applyFill="1" applyBorder="1" applyAlignment="1">
      <alignment horizontal="center" vertical="center" wrapText="1"/>
    </xf>
    <xf numFmtId="1" fontId="5" fillId="0" borderId="14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4" fontId="7" fillId="0" borderId="16" xfId="0" applyNumberFormat="1" applyFont="1" applyFill="1" applyBorder="1" applyAlignment="1">
      <alignment horizontal="center" vertical="center" wrapText="1"/>
    </xf>
    <xf numFmtId="164" fontId="5" fillId="0" borderId="14" xfId="0" applyNumberFormat="1" applyFont="1" applyFill="1" applyBorder="1" applyAlignment="1">
      <alignment horizontal="center" vertical="center" wrapText="1"/>
    </xf>
    <xf numFmtId="164" fontId="5" fillId="0" borderId="15" xfId="0" applyNumberFormat="1" applyFont="1" applyFill="1" applyBorder="1" applyAlignment="1">
      <alignment horizontal="center" vertical="center" wrapText="1"/>
    </xf>
    <xf numFmtId="4" fontId="5" fillId="0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 wrapText="1"/>
    </xf>
    <xf numFmtId="4" fontId="3" fillId="2" borderId="32" xfId="0" applyNumberFormat="1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4" fontId="7" fillId="0" borderId="6" xfId="0" applyNumberFormat="1" applyFont="1" applyFill="1" applyBorder="1" applyAlignment="1">
      <alignment horizontal="center" vertical="center"/>
    </xf>
    <xf numFmtId="164" fontId="5" fillId="0" borderId="23" xfId="0" applyNumberFormat="1" applyFont="1" applyFill="1" applyBorder="1" applyAlignment="1">
      <alignment horizontal="center" vertical="center" wrapText="1"/>
    </xf>
    <xf numFmtId="4" fontId="5" fillId="0" borderId="19" xfId="0" applyNumberFormat="1" applyFont="1" applyFill="1" applyBorder="1" applyAlignment="1">
      <alignment horizontal="center" vertical="center"/>
    </xf>
    <xf numFmtId="4" fontId="5" fillId="0" borderId="6" xfId="0" applyNumberFormat="1" applyFont="1" applyFill="1" applyBorder="1" applyAlignment="1">
      <alignment horizontal="center" vertical="center"/>
    </xf>
    <xf numFmtId="4" fontId="4" fillId="0" borderId="1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4" fontId="2" fillId="0" borderId="0" xfId="0" applyNumberFormat="1" applyFont="1" applyFill="1" applyBorder="1" applyAlignment="1">
      <alignment horizontal="right" vertical="center"/>
    </xf>
    <xf numFmtId="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64" fontId="4" fillId="0" borderId="18" xfId="0" applyNumberFormat="1" applyFont="1" applyFill="1" applyBorder="1" applyAlignment="1">
      <alignment horizontal="center" vertical="center" wrapText="1"/>
    </xf>
    <xf numFmtId="164" fontId="4" fillId="0" borderId="25" xfId="0" applyNumberFormat="1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4" fillId="0" borderId="3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4" fontId="3" fillId="2" borderId="5" xfId="0" applyNumberFormat="1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4" fontId="7" fillId="0" borderId="27" xfId="0" applyNumberFormat="1" applyFont="1" applyFill="1" applyBorder="1" applyAlignment="1">
      <alignment horizontal="center" vertical="center"/>
    </xf>
    <xf numFmtId="4" fontId="7" fillId="0" borderId="22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164" fontId="3" fillId="2" borderId="18" xfId="0" applyNumberFormat="1" applyFont="1" applyFill="1" applyBorder="1" applyAlignment="1">
      <alignment horizontal="center" vertical="center" wrapText="1"/>
    </xf>
    <xf numFmtId="164" fontId="3" fillId="2" borderId="25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zoomScale="130" zoomScaleNormal="130" workbookViewId="0">
      <selection activeCell="L9" sqref="L9"/>
    </sheetView>
  </sheetViews>
  <sheetFormatPr defaultRowHeight="12" x14ac:dyDescent="0.2"/>
  <cols>
    <col min="1" max="1" width="3.7109375" style="2" customWidth="1"/>
    <col min="2" max="2" width="19.42578125" style="1" customWidth="1"/>
    <col min="3" max="3" width="12.140625" style="1" customWidth="1"/>
    <col min="4" max="4" width="11.140625" style="1" customWidth="1"/>
    <col min="5" max="5" width="20.85546875" style="1" customWidth="1"/>
    <col min="6" max="6" width="10.7109375" style="272" customWidth="1"/>
    <col min="7" max="7" width="11.85546875" style="277" customWidth="1"/>
    <col min="8" max="10" width="11.85546875" style="272" customWidth="1"/>
    <col min="11" max="11" width="10.28515625" style="1" customWidth="1"/>
    <col min="12" max="12" width="12.7109375" style="119" customWidth="1"/>
    <col min="13" max="13" width="9.140625" style="119"/>
    <col min="14" max="16384" width="9.140625" style="1"/>
  </cols>
  <sheetData>
    <row r="1" spans="1:10" ht="12.75" customHeight="1" x14ac:dyDescent="0.2">
      <c r="A1" s="322" t="s">
        <v>281</v>
      </c>
      <c r="B1" s="322"/>
      <c r="C1" s="322"/>
      <c r="D1" s="322"/>
      <c r="E1" s="322"/>
      <c r="F1" s="322"/>
      <c r="G1" s="322"/>
      <c r="H1" s="322"/>
      <c r="I1" s="322"/>
      <c r="J1" s="322"/>
    </row>
    <row r="2" spans="1:10" ht="12.75" thickBot="1" x14ac:dyDescent="0.25">
      <c r="B2" s="2"/>
      <c r="C2" s="2"/>
      <c r="D2" s="2"/>
      <c r="E2" s="2"/>
      <c r="F2" s="2"/>
      <c r="G2" s="3"/>
      <c r="H2" s="2"/>
      <c r="I2" s="2"/>
      <c r="J2" s="2"/>
    </row>
    <row r="3" spans="1:10" ht="12.75" customHeight="1" thickBot="1" x14ac:dyDescent="0.25">
      <c r="A3" s="323" t="s">
        <v>0</v>
      </c>
      <c r="B3" s="323" t="s">
        <v>1</v>
      </c>
      <c r="C3" s="326" t="s">
        <v>2</v>
      </c>
      <c r="D3" s="329" t="s">
        <v>3</v>
      </c>
      <c r="E3" s="332" t="s">
        <v>4</v>
      </c>
      <c r="F3" s="335" t="s">
        <v>5</v>
      </c>
      <c r="G3" s="336"/>
      <c r="H3" s="336"/>
      <c r="I3" s="336"/>
      <c r="J3" s="337"/>
    </row>
    <row r="4" spans="1:10" ht="12" customHeight="1" x14ac:dyDescent="0.2">
      <c r="A4" s="324"/>
      <c r="B4" s="324"/>
      <c r="C4" s="327"/>
      <c r="D4" s="330"/>
      <c r="E4" s="333"/>
      <c r="F4" s="338" t="s">
        <v>6</v>
      </c>
      <c r="G4" s="339" t="s">
        <v>7</v>
      </c>
      <c r="H4" s="332" t="s">
        <v>8</v>
      </c>
      <c r="I4" s="340" t="s">
        <v>9</v>
      </c>
      <c r="J4" s="332" t="s">
        <v>10</v>
      </c>
    </row>
    <row r="5" spans="1:10" ht="25.5" customHeight="1" thickBot="1" x14ac:dyDescent="0.25">
      <c r="A5" s="325"/>
      <c r="B5" s="325"/>
      <c r="C5" s="328"/>
      <c r="D5" s="331"/>
      <c r="E5" s="334"/>
      <c r="F5" s="328"/>
      <c r="G5" s="331"/>
      <c r="H5" s="334"/>
      <c r="I5" s="341"/>
      <c r="J5" s="334"/>
    </row>
    <row r="6" spans="1:10" ht="12.75" thickBot="1" x14ac:dyDescent="0.25">
      <c r="A6" s="4">
        <v>1</v>
      </c>
      <c r="B6" s="5">
        <v>2</v>
      </c>
      <c r="C6" s="4">
        <v>3</v>
      </c>
      <c r="D6" s="6">
        <v>4</v>
      </c>
      <c r="E6" s="7">
        <v>5</v>
      </c>
      <c r="F6" s="8">
        <v>6</v>
      </c>
      <c r="G6" s="4">
        <v>7</v>
      </c>
      <c r="H6" s="9">
        <v>8</v>
      </c>
      <c r="I6" s="10">
        <v>9</v>
      </c>
      <c r="J6" s="10">
        <v>10</v>
      </c>
    </row>
    <row r="7" spans="1:10" ht="15" customHeight="1" thickBot="1" x14ac:dyDescent="0.25">
      <c r="A7" s="315" t="s">
        <v>11</v>
      </c>
      <c r="B7" s="316"/>
      <c r="C7" s="316"/>
      <c r="D7" s="316"/>
      <c r="E7" s="316"/>
      <c r="F7" s="316"/>
      <c r="G7" s="316"/>
      <c r="H7" s="316"/>
      <c r="I7" s="316"/>
      <c r="J7" s="317"/>
    </row>
    <row r="8" spans="1:10" ht="25.5" customHeight="1" x14ac:dyDescent="0.2">
      <c r="A8" s="11">
        <v>1</v>
      </c>
      <c r="B8" s="12" t="s">
        <v>12</v>
      </c>
      <c r="C8" s="13" t="s">
        <v>13</v>
      </c>
      <c r="D8" s="14">
        <v>2053.6955514365154</v>
      </c>
      <c r="E8" s="11" t="s">
        <v>14</v>
      </c>
      <c r="F8" s="15" t="s">
        <v>15</v>
      </c>
      <c r="G8" s="14">
        <f>SUM(H8:J8)</f>
        <v>2053.6999999999998</v>
      </c>
      <c r="H8" s="16">
        <v>0</v>
      </c>
      <c r="I8" s="17">
        <v>2053.6999999999998</v>
      </c>
      <c r="J8" s="17">
        <v>0</v>
      </c>
    </row>
    <row r="9" spans="1:10" ht="25.5" customHeight="1" x14ac:dyDescent="0.2">
      <c r="A9" s="18">
        <v>2</v>
      </c>
      <c r="B9" s="19" t="s">
        <v>16</v>
      </c>
      <c r="C9" s="20" t="s">
        <v>17</v>
      </c>
      <c r="D9" s="21">
        <v>4713.5658016682119</v>
      </c>
      <c r="E9" s="18" t="s">
        <v>18</v>
      </c>
      <c r="F9" s="11" t="s">
        <v>19</v>
      </c>
      <c r="G9" s="14">
        <f>SUM(H9:J9)</f>
        <v>4713.5658016682119</v>
      </c>
      <c r="H9" s="22">
        <v>0</v>
      </c>
      <c r="I9" s="22">
        <v>3142.3772011121409</v>
      </c>
      <c r="J9" s="23">
        <v>1571.1886005560705</v>
      </c>
    </row>
    <row r="10" spans="1:10" ht="25.5" customHeight="1" x14ac:dyDescent="0.2">
      <c r="A10" s="18">
        <v>3</v>
      </c>
      <c r="B10" s="19" t="s">
        <v>20</v>
      </c>
      <c r="C10" s="20" t="s">
        <v>21</v>
      </c>
      <c r="D10" s="21">
        <v>2420</v>
      </c>
      <c r="E10" s="18" t="s">
        <v>22</v>
      </c>
      <c r="F10" s="11" t="s">
        <v>23</v>
      </c>
      <c r="G10" s="14">
        <f>SUM(H10:J10)</f>
        <v>2420</v>
      </c>
      <c r="H10" s="22">
        <v>0</v>
      </c>
      <c r="I10" s="22">
        <v>2420</v>
      </c>
      <c r="J10" s="23">
        <v>0</v>
      </c>
    </row>
    <row r="11" spans="1:10" ht="25.5" customHeight="1" thickBot="1" x14ac:dyDescent="0.25">
      <c r="A11" s="18">
        <v>4</v>
      </c>
      <c r="B11" s="19" t="s">
        <v>24</v>
      </c>
      <c r="C11" s="20" t="s">
        <v>25</v>
      </c>
      <c r="D11" s="21">
        <v>78653</v>
      </c>
      <c r="E11" s="18" t="s">
        <v>26</v>
      </c>
      <c r="F11" s="18" t="s">
        <v>27</v>
      </c>
      <c r="G11" s="14">
        <f>SUM(H11:J11)</f>
        <v>78653</v>
      </c>
      <c r="H11" s="22">
        <v>0</v>
      </c>
      <c r="I11" s="24">
        <v>52435</v>
      </c>
      <c r="J11" s="22">
        <v>26218</v>
      </c>
    </row>
    <row r="12" spans="1:10" ht="25.5" hidden="1" customHeight="1" x14ac:dyDescent="0.2">
      <c r="A12" s="18"/>
      <c r="B12" s="25"/>
      <c r="C12" s="20"/>
      <c r="D12" s="21"/>
      <c r="E12" s="18"/>
      <c r="F12" s="19"/>
      <c r="G12" s="26"/>
      <c r="H12" s="22"/>
      <c r="I12" s="23"/>
      <c r="J12" s="23"/>
    </row>
    <row r="13" spans="1:10" ht="25.5" hidden="1" customHeight="1" x14ac:dyDescent="0.2">
      <c r="A13" s="11"/>
      <c r="B13" s="27"/>
      <c r="C13" s="28"/>
      <c r="D13" s="29"/>
      <c r="E13" s="16"/>
      <c r="F13" s="30"/>
      <c r="G13" s="14"/>
      <c r="H13" s="16"/>
      <c r="I13" s="17"/>
      <c r="J13" s="17"/>
    </row>
    <row r="14" spans="1:10" ht="25.5" hidden="1" customHeight="1" x14ac:dyDescent="0.2">
      <c r="A14" s="11"/>
      <c r="B14" s="27"/>
      <c r="C14" s="28"/>
      <c r="D14" s="29"/>
      <c r="E14" s="16"/>
      <c r="F14" s="30"/>
      <c r="G14" s="14"/>
      <c r="H14" s="16"/>
      <c r="I14" s="17"/>
      <c r="J14" s="17"/>
    </row>
    <row r="15" spans="1:10" ht="25.5" hidden="1" customHeight="1" x14ac:dyDescent="0.2">
      <c r="A15" s="31"/>
      <c r="B15" s="32"/>
      <c r="C15" s="33"/>
      <c r="D15" s="34"/>
      <c r="E15" s="35"/>
      <c r="F15" s="32"/>
      <c r="G15" s="36"/>
      <c r="H15" s="37"/>
      <c r="I15" s="38"/>
      <c r="J15" s="38"/>
    </row>
    <row r="16" spans="1:10" ht="22.5" customHeight="1" thickBot="1" x14ac:dyDescent="0.25">
      <c r="A16" s="289" t="s">
        <v>28</v>
      </c>
      <c r="B16" s="290"/>
      <c r="C16" s="291"/>
      <c r="D16" s="39">
        <f>SUM(D8:D15)</f>
        <v>87840.261353104725</v>
      </c>
      <c r="E16" s="306"/>
      <c r="F16" s="307"/>
      <c r="G16" s="39">
        <f>SUM(G8:G15)</f>
        <v>87840.265801668211</v>
      </c>
      <c r="H16" s="39">
        <f>SUM(H8:H15)</f>
        <v>0</v>
      </c>
      <c r="I16" s="39">
        <f>SUM(I8:I15)</f>
        <v>60051.077201112144</v>
      </c>
      <c r="J16" s="39">
        <f>SUM(J8:J15)</f>
        <v>27789.18860055607</v>
      </c>
    </row>
    <row r="17" spans="1:10" ht="15" customHeight="1" thickBot="1" x14ac:dyDescent="0.25">
      <c r="A17" s="285" t="s">
        <v>29</v>
      </c>
      <c r="B17" s="286"/>
      <c r="C17" s="286"/>
      <c r="D17" s="286"/>
      <c r="E17" s="286"/>
      <c r="F17" s="286"/>
      <c r="G17" s="286"/>
      <c r="H17" s="286"/>
      <c r="I17" s="286"/>
      <c r="J17" s="294"/>
    </row>
    <row r="18" spans="1:10" ht="25.5" customHeight="1" x14ac:dyDescent="0.2">
      <c r="A18" s="40">
        <v>5</v>
      </c>
      <c r="B18" s="41" t="s">
        <v>30</v>
      </c>
      <c r="C18" s="15" t="s">
        <v>31</v>
      </c>
      <c r="D18" s="42">
        <v>7962.8127896200185</v>
      </c>
      <c r="E18" s="43" t="s">
        <v>32</v>
      </c>
      <c r="F18" s="15" t="s">
        <v>33</v>
      </c>
      <c r="G18" s="42">
        <f>SUM(H18:J18)</f>
        <v>7962.8127896200185</v>
      </c>
      <c r="H18" s="44">
        <v>0</v>
      </c>
      <c r="I18" s="45">
        <v>5308.445319740501</v>
      </c>
      <c r="J18" s="44">
        <v>2654.367469879518</v>
      </c>
    </row>
    <row r="19" spans="1:10" ht="25.5" customHeight="1" x14ac:dyDescent="0.2">
      <c r="A19" s="46">
        <v>6</v>
      </c>
      <c r="B19" s="12" t="s">
        <v>34</v>
      </c>
      <c r="C19" s="47" t="s">
        <v>35</v>
      </c>
      <c r="D19" s="48">
        <v>7247.74</v>
      </c>
      <c r="E19" s="49" t="s">
        <v>36</v>
      </c>
      <c r="F19" s="11" t="s">
        <v>37</v>
      </c>
      <c r="G19" s="50">
        <f>SUM(H19:J19)</f>
        <v>7247.7409638554218</v>
      </c>
      <c r="H19" s="51">
        <v>6039.7358665430957</v>
      </c>
      <c r="I19" s="52">
        <v>1208.0050973123264</v>
      </c>
      <c r="J19" s="51">
        <v>0</v>
      </c>
    </row>
    <row r="20" spans="1:10" ht="25.5" customHeight="1" x14ac:dyDescent="0.2">
      <c r="A20" s="53">
        <v>7</v>
      </c>
      <c r="B20" s="19" t="s">
        <v>38</v>
      </c>
      <c r="C20" s="54" t="s">
        <v>39</v>
      </c>
      <c r="D20" s="55">
        <v>1570</v>
      </c>
      <c r="E20" s="53" t="s">
        <v>40</v>
      </c>
      <c r="F20" s="11" t="s">
        <v>41</v>
      </c>
      <c r="G20" s="50">
        <f>SUM(H20:J20)</f>
        <v>157</v>
      </c>
      <c r="H20" s="56">
        <v>130</v>
      </c>
      <c r="I20" s="57">
        <v>27</v>
      </c>
      <c r="J20" s="51">
        <v>0</v>
      </c>
    </row>
    <row r="21" spans="1:10" ht="25.5" customHeight="1" thickBot="1" x14ac:dyDescent="0.25">
      <c r="A21" s="58">
        <v>8</v>
      </c>
      <c r="B21" s="59" t="s">
        <v>42</v>
      </c>
      <c r="C21" s="60" t="s">
        <v>43</v>
      </c>
      <c r="D21" s="61">
        <v>6383</v>
      </c>
      <c r="E21" s="58" t="s">
        <v>44</v>
      </c>
      <c r="F21" s="62" t="s">
        <v>45</v>
      </c>
      <c r="G21" s="63">
        <f>SUM(H21:J21)</f>
        <v>6383</v>
      </c>
      <c r="H21" s="64">
        <v>5312</v>
      </c>
      <c r="I21" s="65">
        <v>1071</v>
      </c>
      <c r="J21" s="64">
        <v>0</v>
      </c>
    </row>
    <row r="22" spans="1:10" ht="25.5" hidden="1" customHeight="1" x14ac:dyDescent="0.2">
      <c r="A22" s="46"/>
      <c r="B22" s="12"/>
      <c r="C22" s="47"/>
      <c r="D22" s="48"/>
      <c r="E22" s="49"/>
      <c r="F22" s="66"/>
      <c r="G22" s="67"/>
      <c r="H22" s="51"/>
      <c r="I22" s="52"/>
      <c r="J22" s="51"/>
    </row>
    <row r="23" spans="1:10" ht="25.5" hidden="1" customHeight="1" x14ac:dyDescent="0.2">
      <c r="A23" s="46"/>
      <c r="B23" s="68"/>
      <c r="C23" s="69"/>
      <c r="D23" s="70"/>
      <c r="E23" s="71"/>
      <c r="F23" s="72"/>
      <c r="G23" s="73"/>
      <c r="H23" s="51"/>
      <c r="I23" s="52"/>
      <c r="J23" s="51"/>
    </row>
    <row r="24" spans="1:10" ht="25.5" hidden="1" customHeight="1" x14ac:dyDescent="0.2">
      <c r="A24" s="53"/>
      <c r="B24" s="74"/>
      <c r="C24" s="54"/>
      <c r="D24" s="75"/>
      <c r="E24" s="76"/>
      <c r="F24" s="72"/>
      <c r="G24" s="77"/>
      <c r="H24" s="56"/>
      <c r="I24" s="57"/>
      <c r="J24" s="56"/>
    </row>
    <row r="25" spans="1:10" ht="25.5" hidden="1" customHeight="1" x14ac:dyDescent="0.2">
      <c r="A25" s="78"/>
      <c r="B25" s="79"/>
      <c r="C25" s="80"/>
      <c r="D25" s="81"/>
      <c r="E25" s="82"/>
      <c r="F25" s="72"/>
      <c r="G25" s="83"/>
      <c r="H25" s="84"/>
      <c r="I25" s="85"/>
      <c r="J25" s="84"/>
    </row>
    <row r="26" spans="1:10" ht="22.5" customHeight="1" thickBot="1" x14ac:dyDescent="0.25">
      <c r="A26" s="308" t="s">
        <v>28</v>
      </c>
      <c r="B26" s="320"/>
      <c r="C26" s="321"/>
      <c r="D26" s="86">
        <f>SUM(D18:D25)</f>
        <v>23163.552789620018</v>
      </c>
      <c r="E26" s="292"/>
      <c r="F26" s="293"/>
      <c r="G26" s="87">
        <f>SUM(G18:G25)</f>
        <v>21750.55375347544</v>
      </c>
      <c r="H26" s="87">
        <f>SUM(H18:H25)</f>
        <v>11481.735866543095</v>
      </c>
      <c r="I26" s="87">
        <f>SUM(I18:I25)</f>
        <v>7614.4504170528271</v>
      </c>
      <c r="J26" s="87">
        <f>SUM(J18:J25)</f>
        <v>2654.367469879518</v>
      </c>
    </row>
    <row r="27" spans="1:10" ht="15" customHeight="1" thickBot="1" x14ac:dyDescent="0.25">
      <c r="A27" s="285" t="s">
        <v>46</v>
      </c>
      <c r="B27" s="286"/>
      <c r="C27" s="286"/>
      <c r="D27" s="286"/>
      <c r="E27" s="286"/>
      <c r="F27" s="286"/>
      <c r="G27" s="286"/>
      <c r="H27" s="287"/>
      <c r="I27" s="287"/>
      <c r="J27" s="288"/>
    </row>
    <row r="28" spans="1:10" ht="25.5" customHeight="1" x14ac:dyDescent="0.2">
      <c r="A28" s="53">
        <v>9</v>
      </c>
      <c r="B28" s="18" t="s">
        <v>47</v>
      </c>
      <c r="C28" s="88" t="s">
        <v>48</v>
      </c>
      <c r="D28" s="50">
        <v>4863.5889712696953</v>
      </c>
      <c r="E28" s="53" t="s">
        <v>49</v>
      </c>
      <c r="F28" s="19" t="s">
        <v>50</v>
      </c>
      <c r="G28" s="50">
        <f>SUM(H28:J28)</f>
        <v>4863.5889712696953</v>
      </c>
      <c r="H28" s="56">
        <v>3546.1075069508806</v>
      </c>
      <c r="I28" s="56">
        <v>1114.7474513438369</v>
      </c>
      <c r="J28" s="56">
        <v>202.73401297497685</v>
      </c>
    </row>
    <row r="29" spans="1:10" ht="25.5" customHeight="1" x14ac:dyDescent="0.2">
      <c r="A29" s="53">
        <v>10</v>
      </c>
      <c r="B29" s="18" t="s">
        <v>51</v>
      </c>
      <c r="C29" s="88" t="s">
        <v>52</v>
      </c>
      <c r="D29" s="50">
        <v>4730</v>
      </c>
      <c r="E29" s="53" t="s">
        <v>53</v>
      </c>
      <c r="F29" s="19" t="s">
        <v>54</v>
      </c>
      <c r="G29" s="50">
        <f>SUM(H29:J29)</f>
        <v>4730</v>
      </c>
      <c r="H29" s="56">
        <v>3936</v>
      </c>
      <c r="I29" s="56">
        <v>794</v>
      </c>
      <c r="J29" s="56">
        <v>0</v>
      </c>
    </row>
    <row r="30" spans="1:10" ht="25.5" customHeight="1" thickBot="1" x14ac:dyDescent="0.25">
      <c r="A30" s="53">
        <v>11</v>
      </c>
      <c r="B30" s="18" t="s">
        <v>55</v>
      </c>
      <c r="C30" s="88" t="s">
        <v>56</v>
      </c>
      <c r="D30" s="50">
        <v>5777.9193697868395</v>
      </c>
      <c r="E30" s="53" t="s">
        <v>57</v>
      </c>
      <c r="F30" s="19" t="s">
        <v>58</v>
      </c>
      <c r="G30" s="50">
        <f>SUM(H30:J30)</f>
        <v>5777.9193697868395</v>
      </c>
      <c r="H30" s="56">
        <v>4814.9328081556996</v>
      </c>
      <c r="I30" s="56">
        <v>962.98656163114003</v>
      </c>
      <c r="J30" s="56">
        <v>0</v>
      </c>
    </row>
    <row r="31" spans="1:10" ht="25.5" hidden="1" customHeight="1" x14ac:dyDescent="0.2">
      <c r="A31" s="53"/>
      <c r="B31" s="18"/>
      <c r="C31" s="88"/>
      <c r="D31" s="50"/>
      <c r="E31" s="53"/>
      <c r="F31" s="19"/>
      <c r="G31" s="50"/>
      <c r="H31" s="56"/>
      <c r="I31" s="56"/>
      <c r="J31" s="56"/>
    </row>
    <row r="32" spans="1:10" ht="25.5" hidden="1" customHeight="1" x14ac:dyDescent="0.2">
      <c r="A32" s="89"/>
      <c r="B32" s="18"/>
      <c r="C32" s="88"/>
      <c r="D32" s="50"/>
      <c r="E32" s="53"/>
      <c r="F32" s="19"/>
      <c r="G32" s="50"/>
      <c r="H32" s="56"/>
      <c r="I32" s="56"/>
      <c r="J32" s="56"/>
    </row>
    <row r="33" spans="1:10" ht="33" hidden="1" customHeight="1" x14ac:dyDescent="0.2">
      <c r="A33" s="46"/>
      <c r="B33" s="11"/>
      <c r="C33" s="90"/>
      <c r="D33" s="48"/>
      <c r="E33" s="46"/>
      <c r="F33" s="12"/>
      <c r="G33" s="48"/>
      <c r="H33" s="51"/>
      <c r="I33" s="51"/>
      <c r="J33" s="51"/>
    </row>
    <row r="34" spans="1:10" ht="33" hidden="1" customHeight="1" thickBot="1" x14ac:dyDescent="0.25">
      <c r="A34" s="91"/>
      <c r="B34" s="92"/>
      <c r="C34" s="93"/>
      <c r="D34" s="94"/>
      <c r="E34" s="95"/>
      <c r="F34" s="96"/>
      <c r="G34" s="97"/>
      <c r="H34" s="98"/>
      <c r="I34" s="98"/>
      <c r="J34" s="82"/>
    </row>
    <row r="35" spans="1:10" ht="22.5" customHeight="1" thickBot="1" x14ac:dyDescent="0.25">
      <c r="A35" s="289" t="s">
        <v>28</v>
      </c>
      <c r="B35" s="290"/>
      <c r="C35" s="291"/>
      <c r="D35" s="39">
        <f>SUM(D28:D34)</f>
        <v>15371.508341056535</v>
      </c>
      <c r="E35" s="99"/>
      <c r="F35" s="99"/>
      <c r="G35" s="100">
        <f>SUM(G28:G34)</f>
        <v>15371.508341056535</v>
      </c>
      <c r="H35" s="100">
        <f>SUM(H28:H34)</f>
        <v>12297.04031510658</v>
      </c>
      <c r="I35" s="100">
        <f>SUM(I28:I34)</f>
        <v>2871.7340129749768</v>
      </c>
      <c r="J35" s="100">
        <f>SUM(J28:J34)</f>
        <v>202.73401297497685</v>
      </c>
    </row>
    <row r="36" spans="1:10" ht="15" customHeight="1" thickBot="1" x14ac:dyDescent="0.25">
      <c r="A36" s="285" t="s">
        <v>59</v>
      </c>
      <c r="B36" s="286"/>
      <c r="C36" s="286"/>
      <c r="D36" s="286"/>
      <c r="E36" s="286"/>
      <c r="F36" s="286"/>
      <c r="G36" s="286"/>
      <c r="H36" s="286"/>
      <c r="I36" s="286"/>
      <c r="J36" s="294"/>
    </row>
    <row r="37" spans="1:10" ht="25.5" customHeight="1" x14ac:dyDescent="0.2">
      <c r="A37" s="46">
        <v>12</v>
      </c>
      <c r="B37" s="12" t="s">
        <v>60</v>
      </c>
      <c r="C37" s="69" t="s">
        <v>61</v>
      </c>
      <c r="D37" s="101">
        <f>3481/3.4528</f>
        <v>1008.1672845227063</v>
      </c>
      <c r="E37" s="102" t="s">
        <v>62</v>
      </c>
      <c r="F37" s="11" t="s">
        <v>63</v>
      </c>
      <c r="G37" s="103">
        <f>SUM(H37:J37)</f>
        <v>100.81672845227064</v>
      </c>
      <c r="H37" s="104">
        <f>289/3.4528</f>
        <v>83.700185356811872</v>
      </c>
      <c r="I37" s="104">
        <f>59.1/3.4528</f>
        <v>17.116543095458759</v>
      </c>
      <c r="J37" s="104">
        <v>0</v>
      </c>
    </row>
    <row r="38" spans="1:10" ht="31.5" customHeight="1" x14ac:dyDescent="0.2">
      <c r="A38" s="46">
        <f t="shared" ref="A38:A44" si="0">+A37+1</f>
        <v>13</v>
      </c>
      <c r="B38" s="318" t="s">
        <v>64</v>
      </c>
      <c r="C38" s="311" t="s">
        <v>65</v>
      </c>
      <c r="D38" s="313">
        <f>430549/3.4528</f>
        <v>124695.60936051901</v>
      </c>
      <c r="E38" s="318" t="s">
        <v>66</v>
      </c>
      <c r="F38" s="18" t="s">
        <v>67</v>
      </c>
      <c r="G38" s="103">
        <f t="shared" ref="G38:G44" si="1">SUM(H38:J38)</f>
        <v>23716.925393883226</v>
      </c>
      <c r="H38" s="56">
        <v>0</v>
      </c>
      <c r="I38" s="56">
        <f>54866.17/3.4528</f>
        <v>15890.341172381835</v>
      </c>
      <c r="J38" s="56">
        <f>27023.63/3.4528</f>
        <v>7826.5842215013909</v>
      </c>
    </row>
    <row r="39" spans="1:10" ht="31.5" customHeight="1" x14ac:dyDescent="0.2">
      <c r="A39" s="46">
        <f t="shared" si="0"/>
        <v>14</v>
      </c>
      <c r="B39" s="319"/>
      <c r="C39" s="312"/>
      <c r="D39" s="314"/>
      <c r="E39" s="319"/>
      <c r="F39" s="18" t="s">
        <v>68</v>
      </c>
      <c r="G39" s="103">
        <f t="shared" si="1"/>
        <v>27243.93</v>
      </c>
      <c r="H39" s="105">
        <v>0</v>
      </c>
      <c r="I39" s="105">
        <v>18253.43</v>
      </c>
      <c r="J39" s="104">
        <v>8990.5</v>
      </c>
    </row>
    <row r="40" spans="1:10" ht="25.5" customHeight="1" x14ac:dyDescent="0.2">
      <c r="A40" s="46">
        <f t="shared" si="0"/>
        <v>15</v>
      </c>
      <c r="B40" s="25" t="s">
        <v>69</v>
      </c>
      <c r="C40" s="106" t="s">
        <v>70</v>
      </c>
      <c r="D40" s="107">
        <v>8802.4212233549588</v>
      </c>
      <c r="E40" s="25" t="s">
        <v>71</v>
      </c>
      <c r="F40" s="72" t="s">
        <v>72</v>
      </c>
      <c r="G40" s="103">
        <f t="shared" si="1"/>
        <v>8802.4212233549588</v>
      </c>
      <c r="H40" s="105">
        <v>0</v>
      </c>
      <c r="I40" s="105">
        <v>5868.2808155699722</v>
      </c>
      <c r="J40" s="104">
        <v>2934.1404077849861</v>
      </c>
    </row>
    <row r="41" spans="1:10" ht="25.5" customHeight="1" x14ac:dyDescent="0.2">
      <c r="A41" s="46">
        <f t="shared" si="0"/>
        <v>16</v>
      </c>
      <c r="B41" s="12" t="s">
        <v>73</v>
      </c>
      <c r="C41" s="69" t="s">
        <v>74</v>
      </c>
      <c r="D41" s="103">
        <v>863.64689527340147</v>
      </c>
      <c r="E41" s="102" t="s">
        <v>75</v>
      </c>
      <c r="F41" s="72" t="s">
        <v>76</v>
      </c>
      <c r="G41" s="103">
        <f t="shared" si="1"/>
        <v>863.64689527340147</v>
      </c>
      <c r="H41" s="104">
        <v>0</v>
      </c>
      <c r="I41" s="104">
        <v>575.76459684893427</v>
      </c>
      <c r="J41" s="104">
        <v>287.88229842446714</v>
      </c>
    </row>
    <row r="42" spans="1:10" ht="25.5" customHeight="1" x14ac:dyDescent="0.2">
      <c r="A42" s="46">
        <f t="shared" si="0"/>
        <v>17</v>
      </c>
      <c r="B42" s="19" t="s">
        <v>77</v>
      </c>
      <c r="C42" s="106" t="s">
        <v>78</v>
      </c>
      <c r="D42" s="107">
        <v>516</v>
      </c>
      <c r="E42" s="25" t="s">
        <v>79</v>
      </c>
      <c r="F42" s="72" t="s">
        <v>80</v>
      </c>
      <c r="G42" s="103">
        <f t="shared" si="1"/>
        <v>516</v>
      </c>
      <c r="H42" s="105">
        <v>429</v>
      </c>
      <c r="I42" s="105">
        <v>87</v>
      </c>
      <c r="J42" s="105">
        <v>0</v>
      </c>
    </row>
    <row r="43" spans="1:10" ht="25.5" customHeight="1" x14ac:dyDescent="0.2">
      <c r="A43" s="46">
        <f t="shared" si="0"/>
        <v>18</v>
      </c>
      <c r="B43" s="19" t="s">
        <v>81</v>
      </c>
      <c r="C43" s="106" t="s">
        <v>82</v>
      </c>
      <c r="D43" s="107">
        <v>839.02919369786844</v>
      </c>
      <c r="E43" s="25" t="s">
        <v>83</v>
      </c>
      <c r="F43" s="72" t="s">
        <v>84</v>
      </c>
      <c r="G43" s="103">
        <f t="shared" si="1"/>
        <v>839.02919369786844</v>
      </c>
      <c r="H43" s="105">
        <v>0</v>
      </c>
      <c r="I43" s="105">
        <v>839.02919369786844</v>
      </c>
      <c r="J43" s="105">
        <v>0</v>
      </c>
    </row>
    <row r="44" spans="1:10" ht="25.5" customHeight="1" thickBot="1" x14ac:dyDescent="0.25">
      <c r="A44" s="46">
        <f t="shared" si="0"/>
        <v>19</v>
      </c>
      <c r="B44" s="19" t="s">
        <v>85</v>
      </c>
      <c r="C44" s="106" t="s">
        <v>86</v>
      </c>
      <c r="D44" s="107">
        <v>10329.877201112142</v>
      </c>
      <c r="E44" s="25" t="s">
        <v>87</v>
      </c>
      <c r="F44" s="72" t="s">
        <v>88</v>
      </c>
      <c r="G44" s="103">
        <f t="shared" si="1"/>
        <v>10329.877201112142</v>
      </c>
      <c r="H44" s="105">
        <v>8608.0861909175164</v>
      </c>
      <c r="I44" s="105">
        <v>1721.7910101946247</v>
      </c>
      <c r="J44" s="105">
        <v>0</v>
      </c>
    </row>
    <row r="45" spans="1:10" ht="30" hidden="1" customHeight="1" x14ac:dyDescent="0.2">
      <c r="A45" s="53"/>
      <c r="B45" s="19"/>
      <c r="C45" s="106"/>
      <c r="D45" s="107"/>
      <c r="E45" s="25"/>
      <c r="F45" s="18"/>
      <c r="G45" s="108"/>
      <c r="H45" s="105"/>
      <c r="I45" s="105"/>
      <c r="J45" s="105"/>
    </row>
    <row r="46" spans="1:10" ht="30" hidden="1" customHeight="1" x14ac:dyDescent="0.2">
      <c r="A46" s="53"/>
      <c r="B46" s="19"/>
      <c r="C46" s="106"/>
      <c r="D46" s="107"/>
      <c r="E46" s="25"/>
      <c r="F46" s="18"/>
      <c r="G46" s="109"/>
      <c r="H46" s="105"/>
      <c r="I46" s="105"/>
      <c r="J46" s="105"/>
    </row>
    <row r="47" spans="1:10" ht="30" hidden="1" customHeight="1" x14ac:dyDescent="0.2">
      <c r="A47" s="53"/>
      <c r="B47" s="19"/>
      <c r="C47" s="106"/>
      <c r="D47" s="107"/>
      <c r="E47" s="25"/>
      <c r="F47" s="18"/>
      <c r="G47" s="109"/>
      <c r="H47" s="105"/>
      <c r="I47" s="105"/>
      <c r="J47" s="105"/>
    </row>
    <row r="48" spans="1:10" ht="29.25" hidden="1" customHeight="1" thickBot="1" x14ac:dyDescent="0.25">
      <c r="A48" s="78"/>
      <c r="B48" s="110"/>
      <c r="C48" s="111"/>
      <c r="D48" s="112"/>
      <c r="E48" s="113"/>
      <c r="F48" s="114"/>
      <c r="G48" s="115"/>
      <c r="H48" s="116"/>
      <c r="I48" s="116"/>
      <c r="J48" s="116"/>
    </row>
    <row r="49" spans="1:11" ht="22.5" customHeight="1" thickBot="1" x14ac:dyDescent="0.25">
      <c r="A49" s="289" t="s">
        <v>28</v>
      </c>
      <c r="B49" s="290"/>
      <c r="C49" s="291"/>
      <c r="D49" s="117">
        <f>SUM(D37:D48)</f>
        <v>147054.7511584801</v>
      </c>
      <c r="E49" s="306"/>
      <c r="F49" s="307"/>
      <c r="G49" s="118">
        <f>SUM(G37:G48)</f>
        <v>72412.646635773868</v>
      </c>
      <c r="H49" s="118">
        <f>SUM(H37:H48)</f>
        <v>9120.7863762743291</v>
      </c>
      <c r="I49" s="118">
        <f>SUM(I37:I48)</f>
        <v>43252.753331788699</v>
      </c>
      <c r="J49" s="118">
        <f>SUM(J37:J48)</f>
        <v>20039.106927710847</v>
      </c>
    </row>
    <row r="50" spans="1:11" ht="15" customHeight="1" thickBot="1" x14ac:dyDescent="0.25">
      <c r="A50" s="285" t="s">
        <v>89</v>
      </c>
      <c r="B50" s="286"/>
      <c r="C50" s="286"/>
      <c r="D50" s="286"/>
      <c r="E50" s="287"/>
      <c r="F50" s="287"/>
      <c r="G50" s="286"/>
      <c r="H50" s="286"/>
      <c r="I50" s="286"/>
      <c r="J50" s="294"/>
    </row>
    <row r="51" spans="1:11" ht="25.5" customHeight="1" x14ac:dyDescent="0.2">
      <c r="A51" s="40">
        <v>20</v>
      </c>
      <c r="B51" s="41" t="s">
        <v>90</v>
      </c>
      <c r="C51" s="120" t="s">
        <v>91</v>
      </c>
      <c r="D51" s="121">
        <v>29450.011584800741</v>
      </c>
      <c r="E51" s="40" t="s">
        <v>92</v>
      </c>
      <c r="F51" s="15" t="s">
        <v>93</v>
      </c>
      <c r="G51" s="42">
        <f>SUM(H51:J51)</f>
        <v>29450.011584800741</v>
      </c>
      <c r="H51" s="44">
        <v>24541.821130676552</v>
      </c>
      <c r="I51" s="45">
        <v>4908.1904541241893</v>
      </c>
      <c r="J51" s="44">
        <v>0</v>
      </c>
    </row>
    <row r="52" spans="1:11" ht="28.5" customHeight="1" x14ac:dyDescent="0.2">
      <c r="A52" s="53">
        <f>+A51+1</f>
        <v>21</v>
      </c>
      <c r="B52" s="19" t="s">
        <v>94</v>
      </c>
      <c r="C52" s="106" t="s">
        <v>95</v>
      </c>
      <c r="D52" s="55">
        <v>7514.481000926784</v>
      </c>
      <c r="E52" s="53" t="s">
        <v>96</v>
      </c>
      <c r="F52" s="18" t="s">
        <v>97</v>
      </c>
      <c r="G52" s="50">
        <f t="shared" ref="G52:G58" si="2">SUM(H52:J52)</f>
        <v>7514.481000926784</v>
      </c>
      <c r="H52" s="56">
        <v>6262.1640407784989</v>
      </c>
      <c r="I52" s="57">
        <v>1252.3169601482855</v>
      </c>
      <c r="J52" s="56">
        <v>0</v>
      </c>
    </row>
    <row r="53" spans="1:11" ht="25.5" customHeight="1" x14ac:dyDescent="0.2">
      <c r="A53" s="53">
        <f t="shared" ref="A53:A58" si="3">+A52+1</f>
        <v>22</v>
      </c>
      <c r="B53" s="122" t="s">
        <v>98</v>
      </c>
      <c r="C53" s="106" t="s">
        <v>99</v>
      </c>
      <c r="D53" s="55">
        <v>57924.003707136239</v>
      </c>
      <c r="E53" s="53" t="s">
        <v>100</v>
      </c>
      <c r="F53" s="18" t="s">
        <v>101</v>
      </c>
      <c r="G53" s="48">
        <f t="shared" si="2"/>
        <v>28962</v>
      </c>
      <c r="H53" s="56">
        <v>8978</v>
      </c>
      <c r="I53" s="57">
        <v>13902</v>
      </c>
      <c r="J53" s="56">
        <v>6082</v>
      </c>
    </row>
    <row r="54" spans="1:11" ht="27" customHeight="1" x14ac:dyDescent="0.2">
      <c r="A54" s="53">
        <f t="shared" si="3"/>
        <v>23</v>
      </c>
      <c r="B54" s="19" t="s">
        <v>102</v>
      </c>
      <c r="C54" s="106" t="s">
        <v>103</v>
      </c>
      <c r="D54" s="55">
        <v>3537.42</v>
      </c>
      <c r="E54" s="53" t="s">
        <v>104</v>
      </c>
      <c r="F54" s="18" t="s">
        <v>105</v>
      </c>
      <c r="G54" s="50">
        <f t="shared" si="2"/>
        <v>3537.4189063948097</v>
      </c>
      <c r="H54" s="56">
        <v>2947.7525486561631</v>
      </c>
      <c r="I54" s="57">
        <v>589.66635773864687</v>
      </c>
      <c r="J54" s="56">
        <v>0</v>
      </c>
    </row>
    <row r="55" spans="1:11" ht="25.5" customHeight="1" x14ac:dyDescent="0.2">
      <c r="A55" s="53">
        <f t="shared" si="3"/>
        <v>24</v>
      </c>
      <c r="B55" s="122" t="s">
        <v>106</v>
      </c>
      <c r="C55" s="106" t="s">
        <v>107</v>
      </c>
      <c r="D55" s="55">
        <v>1048</v>
      </c>
      <c r="E55" s="53" t="s">
        <v>108</v>
      </c>
      <c r="F55" s="106" t="s">
        <v>109</v>
      </c>
      <c r="G55" s="50">
        <f t="shared" si="2"/>
        <v>1048</v>
      </c>
      <c r="H55" s="56">
        <v>0</v>
      </c>
      <c r="I55" s="57">
        <v>699</v>
      </c>
      <c r="J55" s="56">
        <v>349</v>
      </c>
    </row>
    <row r="56" spans="1:11" ht="24.75" customHeight="1" x14ac:dyDescent="0.2">
      <c r="A56" s="53">
        <f t="shared" si="3"/>
        <v>25</v>
      </c>
      <c r="B56" s="49" t="s">
        <v>110</v>
      </c>
      <c r="C56" s="69" t="s">
        <v>111</v>
      </c>
      <c r="D56" s="67">
        <v>807.12</v>
      </c>
      <c r="E56" s="46" t="s">
        <v>112</v>
      </c>
      <c r="F56" s="11" t="s">
        <v>113</v>
      </c>
      <c r="G56" s="50">
        <f t="shared" si="2"/>
        <v>3506.4295644114923</v>
      </c>
      <c r="H56" s="51">
        <v>0</v>
      </c>
      <c r="I56" s="52">
        <v>2337.523169601483</v>
      </c>
      <c r="J56" s="51">
        <v>1168.9063948100093</v>
      </c>
    </row>
    <row r="57" spans="1:11" ht="19.5" customHeight="1" x14ac:dyDescent="0.2">
      <c r="A57" s="53">
        <f t="shared" si="3"/>
        <v>26</v>
      </c>
      <c r="B57" s="309" t="s">
        <v>114</v>
      </c>
      <c r="C57" s="311" t="s">
        <v>115</v>
      </c>
      <c r="D57" s="313">
        <v>77085.843373493975</v>
      </c>
      <c r="E57" s="309" t="s">
        <v>116</v>
      </c>
      <c r="F57" s="18" t="s">
        <v>117</v>
      </c>
      <c r="G57" s="48">
        <f t="shared" si="2"/>
        <v>2591</v>
      </c>
      <c r="H57" s="56">
        <v>2151</v>
      </c>
      <c r="I57" s="105">
        <v>440</v>
      </c>
      <c r="J57" s="56">
        <v>0</v>
      </c>
    </row>
    <row r="58" spans="1:11" ht="21" customHeight="1" thickBot="1" x14ac:dyDescent="0.25">
      <c r="A58" s="53">
        <f t="shared" si="3"/>
        <v>27</v>
      </c>
      <c r="B58" s="310"/>
      <c r="C58" s="312"/>
      <c r="D58" s="314"/>
      <c r="E58" s="310"/>
      <c r="F58" s="11" t="s">
        <v>118</v>
      </c>
      <c r="G58" s="67">
        <f t="shared" si="2"/>
        <v>18902</v>
      </c>
      <c r="H58" s="51">
        <v>15689</v>
      </c>
      <c r="I58" s="52">
        <v>3213</v>
      </c>
      <c r="J58" s="51">
        <v>0</v>
      </c>
    </row>
    <row r="59" spans="1:11" ht="25.5" hidden="1" customHeight="1" x14ac:dyDescent="0.2">
      <c r="A59" s="53"/>
      <c r="B59" s="123"/>
      <c r="C59" s="106"/>
      <c r="D59" s="55"/>
      <c r="E59" s="53"/>
      <c r="F59" s="18"/>
      <c r="G59" s="55"/>
      <c r="H59" s="56"/>
      <c r="I59" s="57"/>
      <c r="J59" s="56"/>
    </row>
    <row r="60" spans="1:11" ht="25.5" hidden="1" customHeight="1" thickBot="1" x14ac:dyDescent="0.25">
      <c r="A60" s="78"/>
      <c r="B60" s="110"/>
      <c r="C60" s="124"/>
      <c r="D60" s="125"/>
      <c r="E60" s="78"/>
      <c r="F60" s="11"/>
      <c r="G60" s="112"/>
      <c r="H60" s="84"/>
      <c r="I60" s="85"/>
      <c r="J60" s="84"/>
    </row>
    <row r="61" spans="1:11" ht="22.5" customHeight="1" thickBot="1" x14ac:dyDescent="0.25">
      <c r="A61" s="289" t="s">
        <v>28</v>
      </c>
      <c r="B61" s="290"/>
      <c r="C61" s="291"/>
      <c r="D61" s="39">
        <f>SUM(D51:D60)</f>
        <v>177366.87966635774</v>
      </c>
      <c r="E61" s="306"/>
      <c r="F61" s="307"/>
      <c r="G61" s="117">
        <f>SUM(G51:G60)</f>
        <v>95511.341056533827</v>
      </c>
      <c r="H61" s="39">
        <f>SUM(H51:H60)</f>
        <v>60569.73772011121</v>
      </c>
      <c r="I61" s="118">
        <f>SUM(I51:I60)</f>
        <v>27341.696941612605</v>
      </c>
      <c r="J61" s="39">
        <f>SUM(J51:J60)</f>
        <v>7599.9063948100093</v>
      </c>
    </row>
    <row r="62" spans="1:11" ht="15" customHeight="1" thickBot="1" x14ac:dyDescent="0.25">
      <c r="A62" s="285" t="s">
        <v>119</v>
      </c>
      <c r="B62" s="286"/>
      <c r="C62" s="286"/>
      <c r="D62" s="286"/>
      <c r="E62" s="286"/>
      <c r="F62" s="286"/>
      <c r="G62" s="286"/>
      <c r="H62" s="287"/>
      <c r="I62" s="287"/>
      <c r="J62" s="288"/>
    </row>
    <row r="63" spans="1:11" ht="25.5" customHeight="1" x14ac:dyDescent="0.2">
      <c r="A63" s="40">
        <v>28</v>
      </c>
      <c r="B63" s="126" t="s">
        <v>120</v>
      </c>
      <c r="C63" s="120" t="s">
        <v>121</v>
      </c>
      <c r="D63" s="127">
        <f>19128/3.4528</f>
        <v>5539.8517145505102</v>
      </c>
      <c r="E63" s="128" t="s">
        <v>122</v>
      </c>
      <c r="F63" s="129" t="s">
        <v>123</v>
      </c>
      <c r="G63" s="42">
        <f>SUM(H63:J63)</f>
        <v>5539.8517145505102</v>
      </c>
      <c r="H63" s="45">
        <v>0</v>
      </c>
      <c r="I63" s="44">
        <f>12752/3.4528</f>
        <v>3693.2344763670067</v>
      </c>
      <c r="J63" s="44">
        <f>6376/3.4528</f>
        <v>1846.6172381835033</v>
      </c>
    </row>
    <row r="64" spans="1:11" ht="22.5" customHeight="1" x14ac:dyDescent="0.2">
      <c r="A64" s="53">
        <v>29</v>
      </c>
      <c r="B64" s="130" t="s">
        <v>124</v>
      </c>
      <c r="C64" s="69" t="s">
        <v>125</v>
      </c>
      <c r="D64" s="131">
        <v>30323.215940685823</v>
      </c>
      <c r="E64" s="132" t="s">
        <v>126</v>
      </c>
      <c r="F64" s="18" t="s">
        <v>127</v>
      </c>
      <c r="G64" s="50">
        <f>SUM(H64:J64)</f>
        <v>30323.215940685823</v>
      </c>
      <c r="H64" s="52">
        <v>25269.346617238185</v>
      </c>
      <c r="I64" s="51">
        <v>5053.8693234476368</v>
      </c>
      <c r="J64" s="51">
        <v>0</v>
      </c>
      <c r="K64" s="133"/>
    </row>
    <row r="65" spans="1:13" ht="25.5" customHeight="1" thickBot="1" x14ac:dyDescent="0.25">
      <c r="A65" s="134">
        <v>30</v>
      </c>
      <c r="B65" s="130" t="s">
        <v>128</v>
      </c>
      <c r="C65" s="69" t="s">
        <v>129</v>
      </c>
      <c r="D65" s="131">
        <v>17433.677015755329</v>
      </c>
      <c r="E65" s="132" t="s">
        <v>130</v>
      </c>
      <c r="F65" s="18" t="s">
        <v>131</v>
      </c>
      <c r="G65" s="48">
        <f>SUM(H65:J65)</f>
        <v>17433.677015755329</v>
      </c>
      <c r="H65" s="52">
        <v>14528.208989805376</v>
      </c>
      <c r="I65" s="51">
        <v>2905.4680259499537</v>
      </c>
      <c r="J65" s="84">
        <v>0</v>
      </c>
    </row>
    <row r="66" spans="1:13" ht="21" customHeight="1" thickBot="1" x14ac:dyDescent="0.25">
      <c r="A66" s="289" t="s">
        <v>28</v>
      </c>
      <c r="B66" s="290"/>
      <c r="C66" s="291"/>
      <c r="D66" s="39">
        <f>SUM(D63:D65)</f>
        <v>53296.744670991655</v>
      </c>
      <c r="E66" s="99"/>
      <c r="F66" s="135"/>
      <c r="G66" s="136">
        <f>SUM(G63:G65)</f>
        <v>53296.744670991655</v>
      </c>
      <c r="H66" s="136">
        <f>SUM(H63:H65)</f>
        <v>39797.555607043563</v>
      </c>
      <c r="I66" s="136">
        <f>SUM(I63:I65)</f>
        <v>11652.571825764597</v>
      </c>
      <c r="J66" s="100">
        <f>SUM(J63:J65)</f>
        <v>1846.6172381835033</v>
      </c>
    </row>
    <row r="67" spans="1:13" ht="15.75" customHeight="1" thickBot="1" x14ac:dyDescent="0.25">
      <c r="A67" s="285" t="s">
        <v>132</v>
      </c>
      <c r="B67" s="286"/>
      <c r="C67" s="286"/>
      <c r="D67" s="286"/>
      <c r="E67" s="286"/>
      <c r="F67" s="286"/>
      <c r="G67" s="286"/>
      <c r="H67" s="286"/>
      <c r="I67" s="286"/>
      <c r="J67" s="294"/>
      <c r="L67" s="137"/>
      <c r="M67" s="137"/>
    </row>
    <row r="68" spans="1:13" ht="25.5" customHeight="1" x14ac:dyDescent="0.2">
      <c r="A68" s="46">
        <v>31</v>
      </c>
      <c r="B68" s="12" t="s">
        <v>133</v>
      </c>
      <c r="C68" s="69" t="s">
        <v>134</v>
      </c>
      <c r="D68" s="48">
        <f>1539/3.4528</f>
        <v>445.72520852641338</v>
      </c>
      <c r="E68" s="46" t="s">
        <v>135</v>
      </c>
      <c r="F68" s="66" t="s">
        <v>136</v>
      </c>
      <c r="G68" s="48">
        <f>SUM(H68:J68)</f>
        <v>445.72520852641338</v>
      </c>
      <c r="H68" s="51">
        <v>0</v>
      </c>
      <c r="I68" s="51">
        <f>1539/3.4528</f>
        <v>445.72520852641338</v>
      </c>
      <c r="J68" s="51">
        <v>0</v>
      </c>
      <c r="L68" s="137"/>
      <c r="M68" s="137"/>
    </row>
    <row r="69" spans="1:13" ht="25.5" customHeight="1" x14ac:dyDescent="0.2">
      <c r="A69" s="53">
        <f>+A68+1</f>
        <v>32</v>
      </c>
      <c r="B69" s="19" t="s">
        <v>137</v>
      </c>
      <c r="C69" s="106" t="s">
        <v>138</v>
      </c>
      <c r="D69" s="50">
        <f>6712/3.4528</f>
        <v>1943.9295644114923</v>
      </c>
      <c r="E69" s="53" t="s">
        <v>139</v>
      </c>
      <c r="F69" s="72" t="s">
        <v>140</v>
      </c>
      <c r="G69" s="48">
        <f t="shared" ref="G69:G77" si="4">SUM(H69:J69)</f>
        <v>1943.9295644114923</v>
      </c>
      <c r="H69" s="56">
        <v>0</v>
      </c>
      <c r="I69" s="56">
        <f>4475/3.4528</f>
        <v>1296.0495829471733</v>
      </c>
      <c r="J69" s="56">
        <f>2237/3.4528</f>
        <v>647.8799814643188</v>
      </c>
      <c r="L69" s="137"/>
      <c r="M69" s="137"/>
    </row>
    <row r="70" spans="1:13" ht="25.5" customHeight="1" x14ac:dyDescent="0.2">
      <c r="A70" s="53">
        <f t="shared" ref="A70:A77" si="5">+A69+1</f>
        <v>33</v>
      </c>
      <c r="B70" s="12" t="s">
        <v>141</v>
      </c>
      <c r="C70" s="69" t="s">
        <v>142</v>
      </c>
      <c r="D70" s="48">
        <v>392</v>
      </c>
      <c r="E70" s="46" t="s">
        <v>143</v>
      </c>
      <c r="F70" s="72" t="s">
        <v>144</v>
      </c>
      <c r="G70" s="48">
        <f t="shared" si="4"/>
        <v>392</v>
      </c>
      <c r="H70" s="51">
        <v>0</v>
      </c>
      <c r="I70" s="51">
        <v>261</v>
      </c>
      <c r="J70" s="51">
        <v>131</v>
      </c>
      <c r="L70" s="137"/>
      <c r="M70" s="137"/>
    </row>
    <row r="71" spans="1:13" ht="25.5" customHeight="1" x14ac:dyDescent="0.2">
      <c r="A71" s="53">
        <f t="shared" si="5"/>
        <v>34</v>
      </c>
      <c r="B71" s="138" t="s">
        <v>145</v>
      </c>
      <c r="C71" s="139" t="s">
        <v>146</v>
      </c>
      <c r="D71" s="140">
        <v>3056</v>
      </c>
      <c r="E71" s="89" t="s">
        <v>147</v>
      </c>
      <c r="F71" s="72" t="s">
        <v>148</v>
      </c>
      <c r="G71" s="48">
        <f t="shared" si="4"/>
        <v>3056</v>
      </c>
      <c r="H71" s="56">
        <v>0</v>
      </c>
      <c r="I71" s="56">
        <v>3056</v>
      </c>
      <c r="J71" s="56">
        <v>0</v>
      </c>
      <c r="L71" s="137"/>
      <c r="M71" s="137"/>
    </row>
    <row r="72" spans="1:13" ht="25.5" customHeight="1" x14ac:dyDescent="0.2">
      <c r="A72" s="53">
        <f t="shared" si="5"/>
        <v>35</v>
      </c>
      <c r="B72" s="19" t="s">
        <v>149</v>
      </c>
      <c r="C72" s="106" t="s">
        <v>150</v>
      </c>
      <c r="D72" s="50">
        <v>9119</v>
      </c>
      <c r="E72" s="53" t="s">
        <v>151</v>
      </c>
      <c r="F72" s="72" t="s">
        <v>152</v>
      </c>
      <c r="G72" s="48">
        <f t="shared" si="4"/>
        <v>9119</v>
      </c>
      <c r="H72" s="56">
        <v>0</v>
      </c>
      <c r="I72" s="56">
        <v>9119</v>
      </c>
      <c r="J72" s="56">
        <v>0</v>
      </c>
      <c r="L72" s="137"/>
      <c r="M72" s="137"/>
    </row>
    <row r="73" spans="1:13" ht="25.5" customHeight="1" x14ac:dyDescent="0.2">
      <c r="A73" s="53">
        <f t="shared" si="5"/>
        <v>36</v>
      </c>
      <c r="B73" s="12" t="s">
        <v>153</v>
      </c>
      <c r="C73" s="69" t="s">
        <v>154</v>
      </c>
      <c r="D73" s="48">
        <v>13755</v>
      </c>
      <c r="E73" s="46" t="s">
        <v>155</v>
      </c>
      <c r="F73" s="72" t="s">
        <v>156</v>
      </c>
      <c r="G73" s="48">
        <f t="shared" si="4"/>
        <v>13755</v>
      </c>
      <c r="H73" s="56">
        <v>0</v>
      </c>
      <c r="I73" s="51">
        <v>13755</v>
      </c>
      <c r="J73" s="56">
        <v>0</v>
      </c>
      <c r="L73" s="137"/>
      <c r="M73" s="137"/>
    </row>
    <row r="74" spans="1:13" ht="25.5" customHeight="1" x14ac:dyDescent="0.2">
      <c r="A74" s="53">
        <f t="shared" si="5"/>
        <v>37</v>
      </c>
      <c r="B74" s="19" t="s">
        <v>157</v>
      </c>
      <c r="C74" s="106" t="s">
        <v>158</v>
      </c>
      <c r="D74" s="50">
        <v>4366.601019462465</v>
      </c>
      <c r="E74" s="53" t="s">
        <v>159</v>
      </c>
      <c r="F74" s="72" t="s">
        <v>160</v>
      </c>
      <c r="G74" s="48">
        <f t="shared" si="4"/>
        <v>4366.601019462465</v>
      </c>
      <c r="H74" s="56">
        <v>0</v>
      </c>
      <c r="I74" s="56">
        <v>4366.601019462465</v>
      </c>
      <c r="J74" s="56">
        <v>0</v>
      </c>
      <c r="L74" s="137"/>
      <c r="M74" s="137"/>
    </row>
    <row r="75" spans="1:13" ht="25.5" customHeight="1" x14ac:dyDescent="0.2">
      <c r="A75" s="53">
        <f t="shared" si="5"/>
        <v>38</v>
      </c>
      <c r="B75" s="19" t="s">
        <v>161</v>
      </c>
      <c r="C75" s="106" t="s">
        <v>162</v>
      </c>
      <c r="D75" s="50">
        <v>9072</v>
      </c>
      <c r="E75" s="53" t="s">
        <v>163</v>
      </c>
      <c r="F75" s="72" t="s">
        <v>164</v>
      </c>
      <c r="G75" s="48">
        <f t="shared" si="4"/>
        <v>9072</v>
      </c>
      <c r="H75" s="56">
        <v>0</v>
      </c>
      <c r="I75" s="56">
        <v>9072</v>
      </c>
      <c r="J75" s="56">
        <v>0</v>
      </c>
      <c r="L75" s="137"/>
      <c r="M75" s="137"/>
    </row>
    <row r="76" spans="1:13" ht="25.5" customHeight="1" x14ac:dyDescent="0.2">
      <c r="A76" s="53">
        <f t="shared" si="5"/>
        <v>39</v>
      </c>
      <c r="B76" s="19" t="s">
        <v>165</v>
      </c>
      <c r="C76" s="106" t="s">
        <v>166</v>
      </c>
      <c r="D76" s="50">
        <v>452</v>
      </c>
      <c r="E76" s="53" t="s">
        <v>167</v>
      </c>
      <c r="F76" s="72" t="s">
        <v>168</v>
      </c>
      <c r="G76" s="48">
        <f t="shared" si="4"/>
        <v>452</v>
      </c>
      <c r="H76" s="56">
        <v>0</v>
      </c>
      <c r="I76" s="56">
        <v>301</v>
      </c>
      <c r="J76" s="56">
        <v>151</v>
      </c>
      <c r="L76" s="137"/>
      <c r="M76" s="137"/>
    </row>
    <row r="77" spans="1:13" ht="25.5" customHeight="1" thickBot="1" x14ac:dyDescent="0.25">
      <c r="A77" s="53">
        <f t="shared" si="5"/>
        <v>40</v>
      </c>
      <c r="B77" s="19" t="s">
        <v>169</v>
      </c>
      <c r="C77" s="106" t="s">
        <v>170</v>
      </c>
      <c r="D77" s="50">
        <v>439</v>
      </c>
      <c r="E77" s="53" t="s">
        <v>171</v>
      </c>
      <c r="F77" s="72" t="s">
        <v>172</v>
      </c>
      <c r="G77" s="48">
        <f t="shared" si="4"/>
        <v>439</v>
      </c>
      <c r="H77" s="56">
        <v>0</v>
      </c>
      <c r="I77" s="56">
        <v>439</v>
      </c>
      <c r="J77" s="56">
        <v>0</v>
      </c>
      <c r="L77" s="137"/>
      <c r="M77" s="137"/>
    </row>
    <row r="78" spans="1:13" ht="25.5" hidden="1" customHeight="1" x14ac:dyDescent="0.2">
      <c r="A78" s="53"/>
      <c r="B78" s="19"/>
      <c r="C78" s="106"/>
      <c r="D78" s="50"/>
      <c r="E78" s="53"/>
      <c r="F78" s="72"/>
      <c r="G78" s="50"/>
      <c r="H78" s="56"/>
      <c r="I78" s="56"/>
      <c r="J78" s="56"/>
      <c r="L78" s="137"/>
      <c r="M78" s="137"/>
    </row>
    <row r="79" spans="1:13" ht="27" hidden="1" customHeight="1" thickBot="1" x14ac:dyDescent="0.25">
      <c r="A79" s="78"/>
      <c r="B79" s="110"/>
      <c r="C79" s="124"/>
      <c r="D79" s="141"/>
      <c r="E79" s="78"/>
      <c r="F79" s="66"/>
      <c r="G79" s="141"/>
      <c r="H79" s="51"/>
      <c r="I79" s="51"/>
      <c r="J79" s="51"/>
      <c r="L79" s="137"/>
      <c r="M79" s="137"/>
    </row>
    <row r="80" spans="1:13" ht="22.5" customHeight="1" thickBot="1" x14ac:dyDescent="0.25">
      <c r="A80" s="289" t="s">
        <v>28</v>
      </c>
      <c r="B80" s="290"/>
      <c r="C80" s="291"/>
      <c r="D80" s="39">
        <f>SUM(D68:D79)</f>
        <v>43041.25579240037</v>
      </c>
      <c r="E80" s="306"/>
      <c r="F80" s="307"/>
      <c r="G80" s="39">
        <f>SUM(G68:G79)</f>
        <v>43041.25579240037</v>
      </c>
      <c r="H80" s="39">
        <f>SUM(H68:H79)</f>
        <v>0</v>
      </c>
      <c r="I80" s="39">
        <f>SUM(I68:I79)</f>
        <v>42111.37581093605</v>
      </c>
      <c r="J80" s="39">
        <f>SUM(J68:J79)</f>
        <v>929.8799814643188</v>
      </c>
    </row>
    <row r="81" spans="1:10" ht="15.75" hidden="1" customHeight="1" thickBot="1" x14ac:dyDescent="0.25">
      <c r="A81" s="285" t="s">
        <v>173</v>
      </c>
      <c r="B81" s="286"/>
      <c r="C81" s="286"/>
      <c r="D81" s="286"/>
      <c r="E81" s="286"/>
      <c r="F81" s="286"/>
      <c r="G81" s="286"/>
      <c r="H81" s="286"/>
      <c r="I81" s="286"/>
      <c r="J81" s="294"/>
    </row>
    <row r="82" spans="1:10" ht="25.5" hidden="1" customHeight="1" x14ac:dyDescent="0.2">
      <c r="A82" s="142"/>
      <c r="B82" s="30"/>
      <c r="C82" s="143"/>
      <c r="D82" s="48"/>
      <c r="E82" s="52"/>
      <c r="F82" s="16"/>
      <c r="G82" s="48"/>
      <c r="H82" s="144"/>
      <c r="I82" s="145"/>
      <c r="J82" s="104"/>
    </row>
    <row r="83" spans="1:10" ht="27" hidden="1" customHeight="1" thickBot="1" x14ac:dyDescent="0.25">
      <c r="A83" s="82"/>
      <c r="B83" s="85"/>
      <c r="C83" s="146"/>
      <c r="D83" s="141"/>
      <c r="E83" s="85"/>
      <c r="F83" s="147"/>
      <c r="G83" s="125"/>
      <c r="H83" s="84"/>
      <c r="I83" s="85"/>
      <c r="J83" s="84"/>
    </row>
    <row r="84" spans="1:10" ht="22.5" hidden="1" customHeight="1" thickBot="1" x14ac:dyDescent="0.25">
      <c r="A84" s="308" t="s">
        <v>28</v>
      </c>
      <c r="B84" s="290"/>
      <c r="C84" s="291"/>
      <c r="D84" s="39">
        <f>SUM(D82:D83)</f>
        <v>0</v>
      </c>
      <c r="E84" s="99"/>
      <c r="F84" s="99"/>
      <c r="G84" s="100">
        <f>SUM(G82:G83)</f>
        <v>0</v>
      </c>
      <c r="H84" s="100">
        <f>SUM(H82:H83)</f>
        <v>0</v>
      </c>
      <c r="I84" s="100">
        <f>SUM(I82:I83)</f>
        <v>0</v>
      </c>
      <c r="J84" s="100">
        <f>SUM(J82:J83)</f>
        <v>0</v>
      </c>
    </row>
    <row r="85" spans="1:10" ht="15" customHeight="1" thickBot="1" x14ac:dyDescent="0.25">
      <c r="A85" s="285" t="s">
        <v>174</v>
      </c>
      <c r="B85" s="286"/>
      <c r="C85" s="286"/>
      <c r="D85" s="286"/>
      <c r="E85" s="300"/>
      <c r="F85" s="286"/>
      <c r="G85" s="286"/>
      <c r="H85" s="287"/>
      <c r="I85" s="287"/>
      <c r="J85" s="288"/>
    </row>
    <row r="86" spans="1:10" ht="25.5" customHeight="1" x14ac:dyDescent="0.2">
      <c r="A86" s="40">
        <v>41</v>
      </c>
      <c r="B86" s="41" t="s">
        <v>175</v>
      </c>
      <c r="C86" s="148" t="s">
        <v>176</v>
      </c>
      <c r="D86" s="121">
        <v>1251.4481000926785</v>
      </c>
      <c r="E86" s="40" t="s">
        <v>177</v>
      </c>
      <c r="F86" s="149" t="s">
        <v>178</v>
      </c>
      <c r="G86" s="42">
        <f>SUM(H86:J86)</f>
        <v>1251.4481000926785</v>
      </c>
      <c r="H86" s="45">
        <v>0</v>
      </c>
      <c r="I86" s="44">
        <v>834.39527340129757</v>
      </c>
      <c r="J86" s="150">
        <v>417.05282669138091</v>
      </c>
    </row>
    <row r="87" spans="1:10" ht="25.5" customHeight="1" x14ac:dyDescent="0.2">
      <c r="A87" s="53">
        <v>42</v>
      </c>
      <c r="B87" s="19" t="s">
        <v>179</v>
      </c>
      <c r="C87" s="106" t="s">
        <v>180</v>
      </c>
      <c r="D87" s="55">
        <v>2561.9786839666358</v>
      </c>
      <c r="E87" s="53" t="s">
        <v>181</v>
      </c>
      <c r="F87" s="151" t="s">
        <v>182</v>
      </c>
      <c r="G87" s="50">
        <f>SUM(H87:J87)</f>
        <v>2562</v>
      </c>
      <c r="H87" s="57">
        <v>0</v>
      </c>
      <c r="I87" s="56">
        <v>1708</v>
      </c>
      <c r="J87" s="105">
        <v>854</v>
      </c>
    </row>
    <row r="88" spans="1:10" ht="25.5" customHeight="1" thickBot="1" x14ac:dyDescent="0.25">
      <c r="A88" s="53">
        <v>43</v>
      </c>
      <c r="B88" s="19" t="s">
        <v>183</v>
      </c>
      <c r="C88" s="106" t="s">
        <v>184</v>
      </c>
      <c r="D88" s="55">
        <v>1448.1</v>
      </c>
      <c r="E88" s="53" t="s">
        <v>185</v>
      </c>
      <c r="F88" s="151" t="s">
        <v>186</v>
      </c>
      <c r="G88" s="48">
        <f>SUM(H88:J88)</f>
        <v>1448.1000926784061</v>
      </c>
      <c r="H88" s="57">
        <v>1206.8466172381836</v>
      </c>
      <c r="I88" s="56">
        <v>241.25347544022245</v>
      </c>
      <c r="J88" s="105">
        <v>0</v>
      </c>
    </row>
    <row r="89" spans="1:10" ht="25.5" hidden="1" customHeight="1" thickBot="1" x14ac:dyDescent="0.25">
      <c r="A89" s="58"/>
      <c r="B89" s="138"/>
      <c r="C89" s="124"/>
      <c r="D89" s="152"/>
      <c r="E89" s="78"/>
      <c r="F89" s="153"/>
      <c r="G89" s="141"/>
      <c r="H89" s="85"/>
      <c r="I89" s="84"/>
      <c r="J89" s="116"/>
    </row>
    <row r="90" spans="1:10" ht="22.5" customHeight="1" thickBot="1" x14ac:dyDescent="0.25">
      <c r="A90" s="289" t="s">
        <v>28</v>
      </c>
      <c r="B90" s="290"/>
      <c r="C90" s="291"/>
      <c r="D90" s="39">
        <f>SUM(D86:D89)</f>
        <v>5261.5267840593142</v>
      </c>
      <c r="E90" s="99"/>
      <c r="F90" s="99"/>
      <c r="G90" s="100">
        <f>SUM(G86:G89)</f>
        <v>5261.5481927710844</v>
      </c>
      <c r="H90" s="100">
        <f>SUM(H86:H89)</f>
        <v>1206.8466172381836</v>
      </c>
      <c r="I90" s="100">
        <f>SUM(I86:I89)</f>
        <v>2783.6487488415196</v>
      </c>
      <c r="J90" s="100">
        <f>SUM(J86:J89)</f>
        <v>1271.0528266913809</v>
      </c>
    </row>
    <row r="91" spans="1:10" ht="15" customHeight="1" thickBot="1" x14ac:dyDescent="0.25">
      <c r="A91" s="299" t="s">
        <v>187</v>
      </c>
      <c r="B91" s="286"/>
      <c r="C91" s="286"/>
      <c r="D91" s="286"/>
      <c r="E91" s="286"/>
      <c r="F91" s="286"/>
      <c r="G91" s="286"/>
      <c r="H91" s="287"/>
      <c r="I91" s="287"/>
      <c r="J91" s="288"/>
    </row>
    <row r="92" spans="1:10" ht="25.5" customHeight="1" x14ac:dyDescent="0.2">
      <c r="A92" s="40">
        <v>44</v>
      </c>
      <c r="B92" s="154" t="s">
        <v>188</v>
      </c>
      <c r="C92" s="155" t="s">
        <v>189</v>
      </c>
      <c r="D92" s="42">
        <v>12305.375347544023</v>
      </c>
      <c r="E92" s="41" t="s">
        <v>190</v>
      </c>
      <c r="F92" s="15" t="s">
        <v>191</v>
      </c>
      <c r="G92" s="42">
        <f>SUM(H92:J92)</f>
        <v>12305.375347544023</v>
      </c>
      <c r="H92" s="44">
        <v>10254.575996292864</v>
      </c>
      <c r="I92" s="45">
        <v>2050.7993512511584</v>
      </c>
      <c r="J92" s="44">
        <v>0</v>
      </c>
    </row>
    <row r="93" spans="1:10" ht="25.5" customHeight="1" thickBot="1" x14ac:dyDescent="0.25">
      <c r="A93" s="53">
        <v>45</v>
      </c>
      <c r="B93" s="156" t="s">
        <v>192</v>
      </c>
      <c r="C93" s="157" t="s">
        <v>193</v>
      </c>
      <c r="D93" s="50">
        <v>3347.14</v>
      </c>
      <c r="E93" s="122" t="s">
        <v>194</v>
      </c>
      <c r="F93" s="11" t="s">
        <v>195</v>
      </c>
      <c r="G93" s="67">
        <f>SUM(H93:J93)</f>
        <v>3347.1385542168673</v>
      </c>
      <c r="H93" s="56">
        <v>2789.3303985171456</v>
      </c>
      <c r="I93" s="57">
        <v>557.80815569972196</v>
      </c>
      <c r="J93" s="56">
        <v>0</v>
      </c>
    </row>
    <row r="94" spans="1:10" ht="25.5" hidden="1" customHeight="1" x14ac:dyDescent="0.2">
      <c r="A94" s="53"/>
      <c r="B94" s="156"/>
      <c r="C94" s="157"/>
      <c r="D94" s="50"/>
      <c r="E94" s="122"/>
      <c r="F94" s="18"/>
      <c r="G94" s="55"/>
      <c r="H94" s="56"/>
      <c r="I94" s="57"/>
      <c r="J94" s="56"/>
    </row>
    <row r="95" spans="1:10" ht="25.5" hidden="1" customHeight="1" x14ac:dyDescent="0.2">
      <c r="A95" s="53"/>
      <c r="B95" s="156"/>
      <c r="C95" s="157"/>
      <c r="D95" s="50"/>
      <c r="E95" s="122"/>
      <c r="F95" s="18"/>
      <c r="G95" s="55"/>
      <c r="H95" s="56"/>
      <c r="I95" s="57"/>
      <c r="J95" s="56"/>
    </row>
    <row r="96" spans="1:10" ht="27" hidden="1" customHeight="1" thickBot="1" x14ac:dyDescent="0.25">
      <c r="A96" s="158"/>
      <c r="B96" s="159"/>
      <c r="D96" s="159"/>
      <c r="F96" s="159"/>
      <c r="G96" s="1"/>
      <c r="H96" s="159"/>
      <c r="I96" s="1"/>
      <c r="J96" s="159"/>
    </row>
    <row r="97" spans="1:13" s="2" customFormat="1" ht="22.5" customHeight="1" thickBot="1" x14ac:dyDescent="0.25">
      <c r="A97" s="289" t="s">
        <v>28</v>
      </c>
      <c r="B97" s="290"/>
      <c r="C97" s="291"/>
      <c r="D97" s="39">
        <f>SUM(D92:D96)</f>
        <v>15652.515347544022</v>
      </c>
      <c r="E97" s="99"/>
      <c r="F97" s="99"/>
      <c r="G97" s="100">
        <f>SUM(G92:G96)</f>
        <v>15652.513901760889</v>
      </c>
      <c r="H97" s="100">
        <f>SUM(H92:H96)</f>
        <v>13043.90639481001</v>
      </c>
      <c r="I97" s="100">
        <f>SUM(I92:I96)</f>
        <v>2608.6075069508806</v>
      </c>
      <c r="J97" s="100">
        <f>SUM(J92:J96)</f>
        <v>0</v>
      </c>
      <c r="L97" s="160"/>
      <c r="M97" s="160"/>
    </row>
    <row r="98" spans="1:13" s="2" customFormat="1" ht="15" customHeight="1" thickBot="1" x14ac:dyDescent="0.25">
      <c r="A98" s="280" t="s">
        <v>196</v>
      </c>
      <c r="B98" s="281"/>
      <c r="C98" s="281"/>
      <c r="D98" s="281"/>
      <c r="E98" s="281"/>
      <c r="F98" s="281"/>
      <c r="G98" s="281"/>
      <c r="H98" s="281"/>
      <c r="I98" s="281"/>
      <c r="J98" s="282"/>
      <c r="L98" s="160"/>
      <c r="M98" s="160"/>
    </row>
    <row r="99" spans="1:13" s="2" customFormat="1" ht="25.5" customHeight="1" thickBot="1" x14ac:dyDescent="0.25">
      <c r="A99" s="40">
        <v>46</v>
      </c>
      <c r="B99" s="41" t="s">
        <v>197</v>
      </c>
      <c r="C99" s="120" t="s">
        <v>198</v>
      </c>
      <c r="D99" s="121">
        <v>44661.434198331786</v>
      </c>
      <c r="E99" s="40" t="s">
        <v>199</v>
      </c>
      <c r="F99" s="18" t="s">
        <v>200</v>
      </c>
      <c r="G99" s="42">
        <f>SUM(H99:J99)</f>
        <v>4000</v>
      </c>
      <c r="H99" s="45">
        <v>3320</v>
      </c>
      <c r="I99" s="44">
        <v>680</v>
      </c>
      <c r="J99" s="150">
        <v>0</v>
      </c>
      <c r="L99" s="160"/>
      <c r="M99" s="160"/>
    </row>
    <row r="100" spans="1:13" s="2" customFormat="1" ht="25.5" customHeight="1" thickBot="1" x14ac:dyDescent="0.25">
      <c r="A100" s="53">
        <v>47</v>
      </c>
      <c r="B100" s="122" t="s">
        <v>201</v>
      </c>
      <c r="C100" s="106" t="s">
        <v>202</v>
      </c>
      <c r="D100" s="55">
        <v>443.99</v>
      </c>
      <c r="E100" s="53" t="s">
        <v>203</v>
      </c>
      <c r="F100" s="18" t="s">
        <v>204</v>
      </c>
      <c r="G100" s="42">
        <f>SUM(H100:J100)</f>
        <v>444</v>
      </c>
      <c r="H100" s="57">
        <v>0</v>
      </c>
      <c r="I100" s="56">
        <v>444</v>
      </c>
      <c r="J100" s="105">
        <v>0</v>
      </c>
      <c r="L100" s="160"/>
      <c r="M100" s="160"/>
    </row>
    <row r="101" spans="1:13" s="2" customFormat="1" ht="15" hidden="1" customHeight="1" thickBot="1" x14ac:dyDescent="0.25">
      <c r="A101" s="161"/>
      <c r="B101" s="162"/>
      <c r="C101" s="161"/>
      <c r="D101" s="162"/>
      <c r="E101" s="161"/>
      <c r="F101" s="162"/>
      <c r="G101" s="161"/>
      <c r="H101" s="162"/>
      <c r="I101" s="161"/>
      <c r="J101" s="163"/>
      <c r="L101" s="160"/>
      <c r="M101" s="160"/>
    </row>
    <row r="102" spans="1:13" ht="22.5" customHeight="1" thickBot="1" x14ac:dyDescent="0.25">
      <c r="A102" s="289" t="s">
        <v>28</v>
      </c>
      <c r="B102" s="290"/>
      <c r="C102" s="291"/>
      <c r="D102" s="39">
        <v>0</v>
      </c>
      <c r="E102" s="99"/>
      <c r="F102" s="99"/>
      <c r="G102" s="100">
        <f>SUM(G99:G101)</f>
        <v>4444</v>
      </c>
      <c r="H102" s="100">
        <f>SUM(H99:H101)</f>
        <v>3320</v>
      </c>
      <c r="I102" s="100">
        <f>SUM(I99:I101)</f>
        <v>1124</v>
      </c>
      <c r="J102" s="100">
        <f>SUM(J99:J101)</f>
        <v>0</v>
      </c>
    </row>
    <row r="103" spans="1:13" ht="15" customHeight="1" thickBot="1" x14ac:dyDescent="0.25">
      <c r="A103" s="285" t="s">
        <v>205</v>
      </c>
      <c r="B103" s="286"/>
      <c r="C103" s="286"/>
      <c r="D103" s="286"/>
      <c r="E103" s="286"/>
      <c r="F103" s="286"/>
      <c r="G103" s="286"/>
      <c r="H103" s="286"/>
      <c r="I103" s="286"/>
      <c r="J103" s="294"/>
    </row>
    <row r="104" spans="1:13" ht="26.25" customHeight="1" x14ac:dyDescent="0.2">
      <c r="A104" s="40">
        <v>48</v>
      </c>
      <c r="B104" s="129" t="s">
        <v>206</v>
      </c>
      <c r="C104" s="120" t="s">
        <v>207</v>
      </c>
      <c r="D104" s="42">
        <f>30000/3.4528</f>
        <v>8688.6005560704361</v>
      </c>
      <c r="E104" s="41" t="s">
        <v>208</v>
      </c>
      <c r="F104" s="15" t="s">
        <v>209</v>
      </c>
      <c r="G104" s="42">
        <f>SUM(H104:J104)</f>
        <v>8688.6005560704361</v>
      </c>
      <c r="H104" s="164">
        <v>0</v>
      </c>
      <c r="I104" s="164">
        <f>20100/3.4528</f>
        <v>5821.3623725671923</v>
      </c>
      <c r="J104" s="44">
        <f>9900/3.4528</f>
        <v>2867.2381835032438</v>
      </c>
    </row>
    <row r="105" spans="1:13" ht="26.25" customHeight="1" x14ac:dyDescent="0.2">
      <c r="A105" s="53">
        <v>49</v>
      </c>
      <c r="B105" s="19" t="s">
        <v>210</v>
      </c>
      <c r="C105" s="106" t="s">
        <v>211</v>
      </c>
      <c r="D105" s="50">
        <v>1223.3499999999999</v>
      </c>
      <c r="E105" s="122" t="s">
        <v>212</v>
      </c>
      <c r="F105" s="18" t="s">
        <v>213</v>
      </c>
      <c r="G105" s="101">
        <f>SUM(H105:J105)</f>
        <v>1223.3549582947173</v>
      </c>
      <c r="H105" s="165">
        <v>0</v>
      </c>
      <c r="I105" s="165">
        <v>815.56997219647826</v>
      </c>
      <c r="J105" s="56">
        <v>407.78498609823913</v>
      </c>
    </row>
    <row r="106" spans="1:13" ht="26.25" customHeight="1" thickBot="1" x14ac:dyDescent="0.25">
      <c r="A106" s="53">
        <v>50</v>
      </c>
      <c r="B106" s="19" t="s">
        <v>214</v>
      </c>
      <c r="C106" s="106" t="s">
        <v>215</v>
      </c>
      <c r="D106" s="50">
        <v>3024.5018535681188</v>
      </c>
      <c r="E106" s="122" t="s">
        <v>216</v>
      </c>
      <c r="F106" s="18" t="s">
        <v>217</v>
      </c>
      <c r="G106" s="107">
        <f>SUM(H106:J106)</f>
        <v>3024.5018535681188</v>
      </c>
      <c r="H106" s="165">
        <v>0</v>
      </c>
      <c r="I106" s="165">
        <v>2016.3345690454125</v>
      </c>
      <c r="J106" s="56">
        <v>1008.1672845227063</v>
      </c>
    </row>
    <row r="107" spans="1:13" ht="27" hidden="1" customHeight="1" thickBot="1" x14ac:dyDescent="0.25">
      <c r="A107" s="78"/>
      <c r="B107" s="110"/>
      <c r="C107" s="124"/>
      <c r="D107" s="141"/>
      <c r="E107" s="166"/>
      <c r="F107" s="111"/>
      <c r="G107" s="112"/>
      <c r="H107" s="167"/>
      <c r="I107" s="167"/>
      <c r="J107" s="84"/>
    </row>
    <row r="108" spans="1:13" ht="22.5" customHeight="1" thickBot="1" x14ac:dyDescent="0.25">
      <c r="A108" s="289" t="s">
        <v>28</v>
      </c>
      <c r="B108" s="290"/>
      <c r="C108" s="291"/>
      <c r="D108" s="39">
        <f>SUM(D104:D107)</f>
        <v>12936.452409638556</v>
      </c>
      <c r="E108" s="99"/>
      <c r="F108" s="99"/>
      <c r="G108" s="136">
        <f>SUM(G104:G107)</f>
        <v>12936.457367933273</v>
      </c>
      <c r="H108" s="136">
        <f>SUM(H104:H107)</f>
        <v>0</v>
      </c>
      <c r="I108" s="136">
        <f>SUM(I104:I107)</f>
        <v>8653.2669138090823</v>
      </c>
      <c r="J108" s="100">
        <f>SUM(J104:J107)</f>
        <v>4283.1904541241893</v>
      </c>
    </row>
    <row r="109" spans="1:13" ht="15.75" customHeight="1" thickBot="1" x14ac:dyDescent="0.25">
      <c r="A109" s="299" t="s">
        <v>218</v>
      </c>
      <c r="B109" s="300"/>
      <c r="C109" s="300"/>
      <c r="D109" s="300"/>
      <c r="E109" s="300"/>
      <c r="F109" s="300"/>
      <c r="G109" s="300"/>
      <c r="H109" s="301"/>
      <c r="I109" s="301"/>
      <c r="J109" s="302"/>
    </row>
    <row r="110" spans="1:13" ht="25.5" customHeight="1" x14ac:dyDescent="0.2">
      <c r="A110" s="40">
        <v>51</v>
      </c>
      <c r="B110" s="41" t="s">
        <v>219</v>
      </c>
      <c r="C110" s="148" t="s">
        <v>220</v>
      </c>
      <c r="D110" s="121">
        <v>5690</v>
      </c>
      <c r="E110" s="40" t="s">
        <v>221</v>
      </c>
      <c r="F110" s="168" t="s">
        <v>222</v>
      </c>
      <c r="G110" s="42">
        <v>569</v>
      </c>
      <c r="H110" s="45">
        <v>472</v>
      </c>
      <c r="I110" s="44">
        <v>97</v>
      </c>
      <c r="J110" s="150">
        <v>0</v>
      </c>
    </row>
    <row r="111" spans="1:13" ht="25.5" customHeight="1" thickBot="1" x14ac:dyDescent="0.25">
      <c r="A111" s="53">
        <v>52</v>
      </c>
      <c r="B111" s="122" t="s">
        <v>223</v>
      </c>
      <c r="C111" s="54" t="s">
        <v>224</v>
      </c>
      <c r="D111" s="55">
        <v>2484</v>
      </c>
      <c r="E111" s="53" t="s">
        <v>225</v>
      </c>
      <c r="F111" s="169" t="s">
        <v>226</v>
      </c>
      <c r="G111" s="50">
        <v>2484</v>
      </c>
      <c r="H111" s="57">
        <v>2067</v>
      </c>
      <c r="I111" s="56">
        <v>417</v>
      </c>
      <c r="J111" s="105">
        <v>0</v>
      </c>
    </row>
    <row r="112" spans="1:13" ht="25.5" hidden="1" customHeight="1" x14ac:dyDescent="0.2">
      <c r="A112" s="53"/>
      <c r="B112" s="122"/>
      <c r="C112" s="54"/>
      <c r="D112" s="55"/>
      <c r="E112" s="53"/>
      <c r="F112" s="170"/>
      <c r="G112" s="50"/>
      <c r="H112" s="57"/>
      <c r="I112" s="56"/>
      <c r="J112" s="105"/>
    </row>
    <row r="113" spans="1:13" ht="25.5" hidden="1" customHeight="1" x14ac:dyDescent="0.2">
      <c r="A113" s="53"/>
      <c r="B113" s="122"/>
      <c r="C113" s="54"/>
      <c r="D113" s="55"/>
      <c r="E113" s="56"/>
      <c r="F113" s="170"/>
      <c r="G113" s="50"/>
      <c r="H113" s="57"/>
      <c r="I113" s="56"/>
      <c r="J113" s="105"/>
    </row>
    <row r="114" spans="1:13" ht="25.5" hidden="1" customHeight="1" x14ac:dyDescent="0.2">
      <c r="A114" s="53"/>
      <c r="B114" s="122"/>
      <c r="C114" s="54"/>
      <c r="D114" s="55"/>
      <c r="E114" s="53"/>
      <c r="F114" s="170"/>
      <c r="G114" s="50"/>
      <c r="H114" s="57"/>
      <c r="I114" s="56"/>
      <c r="J114" s="105"/>
    </row>
    <row r="115" spans="1:13" ht="25.5" hidden="1" customHeight="1" thickBot="1" x14ac:dyDescent="0.25">
      <c r="A115" s="171"/>
      <c r="B115" s="172"/>
      <c r="C115" s="173"/>
      <c r="D115" s="152"/>
      <c r="E115" s="174"/>
      <c r="F115" s="175"/>
      <c r="G115" s="140"/>
      <c r="H115" s="176"/>
      <c r="I115" s="177"/>
      <c r="J115" s="178"/>
    </row>
    <row r="116" spans="1:13" s="2" customFormat="1" ht="22.5" customHeight="1" thickBot="1" x14ac:dyDescent="0.25">
      <c r="A116" s="289" t="s">
        <v>28</v>
      </c>
      <c r="B116" s="290"/>
      <c r="C116" s="291"/>
      <c r="D116" s="39">
        <f>SUM(D110:D115)</f>
        <v>8174</v>
      </c>
      <c r="E116" s="99"/>
      <c r="F116" s="99"/>
      <c r="G116" s="100">
        <f>SUM(G110:G115)</f>
        <v>3053</v>
      </c>
      <c r="H116" s="100">
        <f>SUM(H110:H115)</f>
        <v>2539</v>
      </c>
      <c r="I116" s="100">
        <f>SUM(I110:I115)</f>
        <v>514</v>
      </c>
      <c r="J116" s="100">
        <f>SUM(J110:J115)</f>
        <v>0</v>
      </c>
      <c r="L116" s="160"/>
      <c r="M116" s="160"/>
    </row>
    <row r="117" spans="1:13" s="2" customFormat="1" ht="15" hidden="1" customHeight="1" thickBot="1" x14ac:dyDescent="0.25">
      <c r="A117" s="303" t="s">
        <v>227</v>
      </c>
      <c r="B117" s="304"/>
      <c r="C117" s="304"/>
      <c r="D117" s="304"/>
      <c r="E117" s="304"/>
      <c r="F117" s="304"/>
      <c r="G117" s="304"/>
      <c r="H117" s="304"/>
      <c r="I117" s="304"/>
      <c r="J117" s="305"/>
      <c r="L117" s="160"/>
      <c r="M117" s="160"/>
    </row>
    <row r="118" spans="1:13" s="2" customFormat="1" ht="23.25" hidden="1" customHeight="1" x14ac:dyDescent="0.2">
      <c r="A118" s="179"/>
      <c r="B118" s="180"/>
      <c r="C118" s="181"/>
      <c r="D118" s="182"/>
      <c r="E118" s="183"/>
      <c r="F118" s="129"/>
      <c r="G118" s="184"/>
      <c r="H118" s="185"/>
      <c r="I118" s="186"/>
      <c r="J118" s="187"/>
      <c r="L118" s="160"/>
      <c r="M118" s="160"/>
    </row>
    <row r="119" spans="1:13" s="2" customFormat="1" ht="23.25" hidden="1" customHeight="1" thickBot="1" x14ac:dyDescent="0.25">
      <c r="A119" s="188"/>
      <c r="B119" s="189"/>
      <c r="C119" s="190"/>
      <c r="D119" s="191"/>
      <c r="E119" s="188"/>
      <c r="F119" s="189"/>
      <c r="G119" s="192"/>
      <c r="H119" s="193"/>
      <c r="I119" s="192"/>
      <c r="J119" s="194"/>
      <c r="L119" s="160"/>
      <c r="M119" s="160"/>
    </row>
    <row r="120" spans="1:13" ht="22.5" hidden="1" customHeight="1" thickBot="1" x14ac:dyDescent="0.25">
      <c r="A120" s="289" t="s">
        <v>28</v>
      </c>
      <c r="B120" s="290"/>
      <c r="C120" s="291"/>
      <c r="D120" s="39">
        <f>SUM(D118:D119)</f>
        <v>0</v>
      </c>
      <c r="E120" s="117"/>
      <c r="F120" s="118"/>
      <c r="G120" s="39">
        <f>SUM(G118:G119)</f>
        <v>0</v>
      </c>
      <c r="H120" s="39">
        <f>SUM(H118:H119)</f>
        <v>0</v>
      </c>
      <c r="I120" s="39">
        <f>SUM(I118:I119)</f>
        <v>0</v>
      </c>
      <c r="J120" s="39">
        <f>SUM(J118:J119)</f>
        <v>0</v>
      </c>
    </row>
    <row r="121" spans="1:13" ht="15" customHeight="1" thickBot="1" x14ac:dyDescent="0.25">
      <c r="A121" s="285" t="s">
        <v>228</v>
      </c>
      <c r="B121" s="286"/>
      <c r="C121" s="286"/>
      <c r="D121" s="286"/>
      <c r="E121" s="286"/>
      <c r="F121" s="286"/>
      <c r="G121" s="286"/>
      <c r="H121" s="286"/>
      <c r="I121" s="286"/>
      <c r="J121" s="294"/>
    </row>
    <row r="122" spans="1:13" ht="25.5" customHeight="1" x14ac:dyDescent="0.2">
      <c r="A122" s="195">
        <v>53</v>
      </c>
      <c r="B122" s="196" t="s">
        <v>229</v>
      </c>
      <c r="C122" s="197" t="s">
        <v>230</v>
      </c>
      <c r="D122" s="42">
        <v>24198.911028730305</v>
      </c>
      <c r="E122" s="198" t="s">
        <v>231</v>
      </c>
      <c r="F122" s="199" t="s">
        <v>232</v>
      </c>
      <c r="G122" s="42">
        <v>24201.52</v>
      </c>
      <c r="H122" s="44">
        <v>0</v>
      </c>
      <c r="I122" s="44">
        <v>16215.02</v>
      </c>
      <c r="J122" s="44">
        <v>7986.5</v>
      </c>
    </row>
    <row r="123" spans="1:13" ht="25.5" customHeight="1" x14ac:dyDescent="0.2">
      <c r="A123" s="53">
        <v>54</v>
      </c>
      <c r="B123" s="53" t="s">
        <v>233</v>
      </c>
      <c r="C123" s="88" t="s">
        <v>234</v>
      </c>
      <c r="D123" s="50">
        <v>23333.236793327156</v>
      </c>
      <c r="E123" s="123" t="s">
        <v>235</v>
      </c>
      <c r="F123" s="200" t="s">
        <v>236</v>
      </c>
      <c r="G123" s="50">
        <v>23334.11</v>
      </c>
      <c r="H123" s="56">
        <v>19367.310000000001</v>
      </c>
      <c r="I123" s="56">
        <v>3966.8</v>
      </c>
      <c r="J123" s="56">
        <v>0</v>
      </c>
    </row>
    <row r="124" spans="1:13" ht="30.75" customHeight="1" thickBot="1" x14ac:dyDescent="0.25">
      <c r="A124" s="53">
        <v>55</v>
      </c>
      <c r="B124" s="18" t="s">
        <v>237</v>
      </c>
      <c r="C124" s="88" t="s">
        <v>238</v>
      </c>
      <c r="D124" s="50">
        <v>57503.475440222435</v>
      </c>
      <c r="E124" s="123" t="s">
        <v>239</v>
      </c>
      <c r="F124" s="200" t="s">
        <v>240</v>
      </c>
      <c r="G124" s="50">
        <v>19335.14</v>
      </c>
      <c r="H124" s="56">
        <v>16048.17</v>
      </c>
      <c r="I124" s="56">
        <v>3286.97</v>
      </c>
      <c r="J124" s="56">
        <v>0</v>
      </c>
    </row>
    <row r="125" spans="1:13" ht="25.5" hidden="1" customHeight="1" x14ac:dyDescent="0.2">
      <c r="A125" s="53"/>
      <c r="B125" s="53"/>
      <c r="C125" s="88"/>
      <c r="D125" s="50"/>
      <c r="E125" s="123"/>
      <c r="F125" s="18"/>
      <c r="G125" s="50"/>
      <c r="H125" s="56"/>
      <c r="I125" s="56"/>
      <c r="J125" s="56"/>
    </row>
    <row r="126" spans="1:13" ht="25.5" hidden="1" customHeight="1" x14ac:dyDescent="0.2">
      <c r="A126" s="46"/>
      <c r="B126" s="53"/>
      <c r="C126" s="201"/>
      <c r="D126" s="50"/>
      <c r="E126" s="123"/>
      <c r="F126" s="18"/>
      <c r="G126" s="50"/>
      <c r="H126" s="56"/>
      <c r="I126" s="56"/>
      <c r="J126" s="56"/>
    </row>
    <row r="127" spans="1:13" ht="25.5" hidden="1" customHeight="1" thickBot="1" x14ac:dyDescent="0.25">
      <c r="A127" s="78"/>
      <c r="B127" s="78"/>
      <c r="C127" s="202"/>
      <c r="D127" s="141"/>
      <c r="E127" s="203"/>
      <c r="F127" s="111"/>
      <c r="G127" s="141"/>
      <c r="H127" s="84"/>
      <c r="I127" s="84"/>
      <c r="J127" s="84"/>
    </row>
    <row r="128" spans="1:13" ht="22.5" customHeight="1" thickBot="1" x14ac:dyDescent="0.25">
      <c r="A128" s="289" t="s">
        <v>28</v>
      </c>
      <c r="B128" s="290"/>
      <c r="C128" s="291"/>
      <c r="D128" s="39">
        <f>SUM(D122:D127)</f>
        <v>105035.6232622799</v>
      </c>
      <c r="E128" s="117"/>
      <c r="F128" s="118"/>
      <c r="G128" s="39">
        <f>SUM(G122:G127)</f>
        <v>66870.77</v>
      </c>
      <c r="H128" s="39">
        <f>SUM(H122:H127)</f>
        <v>35415.480000000003</v>
      </c>
      <c r="I128" s="39">
        <f>SUM(I122:I127)</f>
        <v>23468.79</v>
      </c>
      <c r="J128" s="39">
        <f>SUM(J122:J127)</f>
        <v>7986.5</v>
      </c>
    </row>
    <row r="129" spans="1:13" ht="15" customHeight="1" thickBot="1" x14ac:dyDescent="0.25">
      <c r="A129" s="285" t="s">
        <v>241</v>
      </c>
      <c r="B129" s="286"/>
      <c r="C129" s="286"/>
      <c r="D129" s="286"/>
      <c r="E129" s="286"/>
      <c r="F129" s="286"/>
      <c r="G129" s="286"/>
      <c r="H129" s="287"/>
      <c r="I129" s="287"/>
      <c r="J129" s="288"/>
    </row>
    <row r="130" spans="1:13" s="205" customFormat="1" ht="25.5" customHeight="1" x14ac:dyDescent="0.2">
      <c r="A130" s="40">
        <v>56</v>
      </c>
      <c r="B130" s="40" t="s">
        <v>242</v>
      </c>
      <c r="C130" s="120" t="s">
        <v>243</v>
      </c>
      <c r="D130" s="121">
        <v>3191.9022242817423</v>
      </c>
      <c r="E130" s="40" t="s">
        <v>244</v>
      </c>
      <c r="F130" s="204" t="s">
        <v>245</v>
      </c>
      <c r="G130" s="42">
        <f>SUM(H130:J130)</f>
        <v>3191.89</v>
      </c>
      <c r="H130" s="45">
        <v>1843.43</v>
      </c>
      <c r="I130" s="44">
        <v>1021.77</v>
      </c>
      <c r="J130" s="150">
        <v>326.69</v>
      </c>
      <c r="L130" s="206"/>
      <c r="M130" s="206"/>
    </row>
    <row r="131" spans="1:13" s="205" customFormat="1" ht="25.5" customHeight="1" x14ac:dyDescent="0.2">
      <c r="A131" s="46">
        <v>57</v>
      </c>
      <c r="B131" s="49" t="s">
        <v>242</v>
      </c>
      <c r="C131" s="69" t="s">
        <v>246</v>
      </c>
      <c r="D131" s="67">
        <v>1291.9949026876739</v>
      </c>
      <c r="E131" s="46" t="s">
        <v>247</v>
      </c>
      <c r="F131" s="153" t="s">
        <v>245</v>
      </c>
      <c r="G131" s="50">
        <f>SUM(H131:J131)</f>
        <v>1291.9949026876739</v>
      </c>
      <c r="H131" s="52">
        <v>531.74235403151067</v>
      </c>
      <c r="I131" s="51">
        <v>542.16867469879526</v>
      </c>
      <c r="J131" s="104">
        <v>218.08387395736793</v>
      </c>
      <c r="L131" s="206"/>
      <c r="M131" s="206"/>
    </row>
    <row r="132" spans="1:13" s="205" customFormat="1" ht="25.5" customHeight="1" x14ac:dyDescent="0.2">
      <c r="A132" s="46">
        <v>58</v>
      </c>
      <c r="B132" s="122" t="s">
        <v>248</v>
      </c>
      <c r="C132" s="106" t="s">
        <v>249</v>
      </c>
      <c r="D132" s="50">
        <v>27391.392493049119</v>
      </c>
      <c r="E132" s="53" t="s">
        <v>250</v>
      </c>
      <c r="F132" s="153" t="s">
        <v>251</v>
      </c>
      <c r="G132" s="50">
        <f>SUM(H132:J132)</f>
        <v>12524.91</v>
      </c>
      <c r="H132" s="57">
        <v>10395.68</v>
      </c>
      <c r="I132" s="56">
        <v>2129.23</v>
      </c>
      <c r="J132" s="105">
        <v>0</v>
      </c>
      <c r="L132" s="206"/>
      <c r="M132" s="206"/>
    </row>
    <row r="133" spans="1:13" s="205" customFormat="1" ht="25.5" customHeight="1" x14ac:dyDescent="0.2">
      <c r="A133" s="46">
        <v>59</v>
      </c>
      <c r="B133" s="49" t="s">
        <v>248</v>
      </c>
      <c r="C133" s="69" t="s">
        <v>252</v>
      </c>
      <c r="D133" s="67">
        <v>34753</v>
      </c>
      <c r="E133" s="53" t="s">
        <v>253</v>
      </c>
      <c r="F133" s="153" t="s">
        <v>254</v>
      </c>
      <c r="G133" s="50">
        <f>SUM(H133:J133)</f>
        <v>12829.39</v>
      </c>
      <c r="H133" s="52">
        <v>10648.39</v>
      </c>
      <c r="I133" s="51">
        <v>2181</v>
      </c>
      <c r="J133" s="104">
        <v>0</v>
      </c>
      <c r="L133" s="206"/>
      <c r="M133" s="206"/>
    </row>
    <row r="134" spans="1:13" s="205" customFormat="1" ht="25.5" customHeight="1" thickBot="1" x14ac:dyDescent="0.25">
      <c r="A134" s="53">
        <v>60</v>
      </c>
      <c r="B134" s="122" t="s">
        <v>255</v>
      </c>
      <c r="C134" s="106" t="s">
        <v>256</v>
      </c>
      <c r="D134" s="55">
        <v>37598.470806302132</v>
      </c>
      <c r="E134" s="53" t="s">
        <v>257</v>
      </c>
      <c r="F134" s="153" t="s">
        <v>258</v>
      </c>
      <c r="G134" s="48">
        <f>SUM(H134:J134)</f>
        <v>16706.560000000001</v>
      </c>
      <c r="H134" s="57">
        <v>5179.03</v>
      </c>
      <c r="I134" s="56">
        <v>8019.15</v>
      </c>
      <c r="J134" s="105">
        <v>3508.38</v>
      </c>
      <c r="L134" s="206"/>
      <c r="M134" s="206"/>
    </row>
    <row r="135" spans="1:13" ht="25.5" hidden="1" customHeight="1" x14ac:dyDescent="0.2">
      <c r="A135" s="46"/>
      <c r="B135" s="46"/>
      <c r="C135" s="47"/>
      <c r="D135" s="48"/>
      <c r="E135" s="46"/>
      <c r="F135" s="11"/>
      <c r="G135" s="48"/>
      <c r="H135" s="51"/>
      <c r="I135" s="51"/>
      <c r="J135" s="51"/>
    </row>
    <row r="136" spans="1:13" ht="27" hidden="1" customHeight="1" thickBot="1" x14ac:dyDescent="0.25">
      <c r="A136" s="207"/>
      <c r="B136" s="208"/>
      <c r="C136" s="209"/>
      <c r="D136" s="208"/>
      <c r="E136" s="207"/>
      <c r="F136" s="208"/>
      <c r="G136" s="207"/>
      <c r="H136" s="208"/>
      <c r="I136" s="207"/>
      <c r="J136" s="210"/>
    </row>
    <row r="137" spans="1:13" ht="22.5" customHeight="1" thickBot="1" x14ac:dyDescent="0.25">
      <c r="A137" s="289" t="s">
        <v>28</v>
      </c>
      <c r="B137" s="290"/>
      <c r="C137" s="291"/>
      <c r="D137" s="39">
        <f>SUM(D130:D136)</f>
        <v>104226.76042632066</v>
      </c>
      <c r="E137" s="117"/>
      <c r="F137" s="118"/>
      <c r="G137" s="39">
        <f>SUM(G130:G136)</f>
        <v>46544.744902687671</v>
      </c>
      <c r="H137" s="39">
        <f>SUM(H130:H136)</f>
        <v>28598.272354031509</v>
      </c>
      <c r="I137" s="39">
        <f>SUM(I130:I136)</f>
        <v>13893.318674698796</v>
      </c>
      <c r="J137" s="39">
        <f>SUM(J130:J136)</f>
        <v>4053.153873957368</v>
      </c>
    </row>
    <row r="138" spans="1:13" ht="15" hidden="1" customHeight="1" thickBot="1" x14ac:dyDescent="0.25">
      <c r="A138" s="285" t="s">
        <v>259</v>
      </c>
      <c r="B138" s="286"/>
      <c r="C138" s="286"/>
      <c r="D138" s="286"/>
      <c r="E138" s="286"/>
      <c r="F138" s="286"/>
      <c r="G138" s="286"/>
      <c r="H138" s="287"/>
      <c r="I138" s="287"/>
      <c r="J138" s="288"/>
    </row>
    <row r="139" spans="1:13" ht="15" hidden="1" customHeight="1" x14ac:dyDescent="0.2">
      <c r="A139" s="211"/>
      <c r="B139" s="211"/>
      <c r="C139" s="212"/>
      <c r="D139" s="211"/>
      <c r="E139" s="212"/>
      <c r="F139" s="211"/>
      <c r="G139" s="212"/>
      <c r="H139" s="211"/>
      <c r="I139" s="212"/>
      <c r="J139" s="211"/>
    </row>
    <row r="140" spans="1:13" ht="25.5" hidden="1" customHeight="1" thickBot="1" x14ac:dyDescent="0.25">
      <c r="A140" s="78"/>
      <c r="B140" s="110"/>
      <c r="C140" s="213"/>
      <c r="D140" s="84"/>
      <c r="E140" s="166"/>
      <c r="F140" s="214"/>
      <c r="G140" s="125"/>
      <c r="H140" s="84"/>
      <c r="I140" s="85"/>
      <c r="J140" s="84"/>
    </row>
    <row r="141" spans="1:13" s="2" customFormat="1" ht="22.5" hidden="1" customHeight="1" thickBot="1" x14ac:dyDescent="0.25">
      <c r="A141" s="289" t="s">
        <v>28</v>
      </c>
      <c r="B141" s="290"/>
      <c r="C141" s="291"/>
      <c r="D141" s="39">
        <f>SUM(D140)</f>
        <v>0</v>
      </c>
      <c r="E141" s="292"/>
      <c r="F141" s="293"/>
      <c r="G141" s="100">
        <f>SUM(G139:G140)</f>
        <v>0</v>
      </c>
      <c r="H141" s="100">
        <f>SUM(H139:H140)</f>
        <v>0</v>
      </c>
      <c r="I141" s="100">
        <f>SUM(I139:I140)</f>
        <v>0</v>
      </c>
      <c r="J141" s="100">
        <f>SUM(J139:J140)</f>
        <v>0</v>
      </c>
      <c r="L141" s="160"/>
      <c r="M141" s="160"/>
    </row>
    <row r="142" spans="1:13" s="2" customFormat="1" ht="15" customHeight="1" thickBot="1" x14ac:dyDescent="0.25">
      <c r="A142" s="285" t="s">
        <v>260</v>
      </c>
      <c r="B142" s="286"/>
      <c r="C142" s="286"/>
      <c r="D142" s="286"/>
      <c r="E142" s="286"/>
      <c r="F142" s="286"/>
      <c r="G142" s="286"/>
      <c r="H142" s="286"/>
      <c r="I142" s="286"/>
      <c r="J142" s="294"/>
      <c r="L142" s="160"/>
      <c r="M142" s="160"/>
    </row>
    <row r="143" spans="1:13" s="2" customFormat="1" ht="25.5" customHeight="1" x14ac:dyDescent="0.2">
      <c r="A143" s="40">
        <v>61</v>
      </c>
      <c r="B143" s="40" t="s">
        <v>261</v>
      </c>
      <c r="C143" s="120" t="s">
        <v>262</v>
      </c>
      <c r="D143" s="44">
        <v>762.56950880444856</v>
      </c>
      <c r="E143" s="41" t="s">
        <v>263</v>
      </c>
      <c r="F143" s="199" t="s">
        <v>264</v>
      </c>
      <c r="G143" s="121">
        <f>SUM(H143:J143)</f>
        <v>762.56950880444856</v>
      </c>
      <c r="H143" s="44">
        <v>0</v>
      </c>
      <c r="I143" s="45">
        <v>508.57275254865618</v>
      </c>
      <c r="J143" s="44">
        <v>253.99675625579241</v>
      </c>
      <c r="L143" s="160"/>
      <c r="M143" s="160"/>
    </row>
    <row r="144" spans="1:13" s="2" customFormat="1" ht="25.5" customHeight="1" thickBot="1" x14ac:dyDescent="0.25">
      <c r="A144" s="203">
        <v>62</v>
      </c>
      <c r="B144" s="78" t="s">
        <v>265</v>
      </c>
      <c r="C144" s="202" t="s">
        <v>266</v>
      </c>
      <c r="D144" s="84">
        <v>36720.050000000003</v>
      </c>
      <c r="E144" s="166" t="s">
        <v>267</v>
      </c>
      <c r="F144" s="200" t="s">
        <v>268</v>
      </c>
      <c r="G144" s="125">
        <f>SUM(H144:J144)</f>
        <v>36720.053290083408</v>
      </c>
      <c r="H144" s="84">
        <v>0</v>
      </c>
      <c r="I144" s="85">
        <v>24480.132066728453</v>
      </c>
      <c r="J144" s="84">
        <v>12239.921223354959</v>
      </c>
      <c r="L144" s="160"/>
      <c r="M144" s="160"/>
    </row>
    <row r="145" spans="1:13" s="2" customFormat="1" ht="22.5" customHeight="1" thickBot="1" x14ac:dyDescent="0.25">
      <c r="A145" s="289" t="s">
        <v>28</v>
      </c>
      <c r="B145" s="290"/>
      <c r="C145" s="291"/>
      <c r="D145" s="39">
        <f>SUM(D143)</f>
        <v>762.56950880444856</v>
      </c>
      <c r="E145" s="99"/>
      <c r="F145" s="99"/>
      <c r="G145" s="100">
        <f>SUM(G143:G144)</f>
        <v>37482.622798887853</v>
      </c>
      <c r="H145" s="100">
        <f>SUM(H143:H144)</f>
        <v>0</v>
      </c>
      <c r="I145" s="100">
        <f>SUM(I143:I144)</f>
        <v>24988.704819277107</v>
      </c>
      <c r="J145" s="100">
        <f>SUM(J143:J144)</f>
        <v>12493.917979610751</v>
      </c>
      <c r="L145" s="160"/>
      <c r="M145" s="160"/>
    </row>
    <row r="146" spans="1:13" s="2" customFormat="1" ht="15" hidden="1" customHeight="1" thickBot="1" x14ac:dyDescent="0.25">
      <c r="A146" s="285" t="s">
        <v>269</v>
      </c>
      <c r="B146" s="286"/>
      <c r="C146" s="286"/>
      <c r="D146" s="286"/>
      <c r="E146" s="286"/>
      <c r="F146" s="286"/>
      <c r="G146" s="286"/>
      <c r="H146" s="286"/>
      <c r="I146" s="286"/>
      <c r="J146" s="294"/>
      <c r="L146" s="160"/>
      <c r="M146" s="160"/>
    </row>
    <row r="147" spans="1:13" s="224" customFormat="1" ht="25.5" hidden="1" customHeight="1" x14ac:dyDescent="0.2">
      <c r="A147" s="215"/>
      <c r="B147" s="216"/>
      <c r="C147" s="217"/>
      <c r="D147" s="218"/>
      <c r="E147" s="215"/>
      <c r="F147" s="219"/>
      <c r="G147" s="220"/>
      <c r="H147" s="221"/>
      <c r="I147" s="222"/>
      <c r="J147" s="223"/>
      <c r="L147" s="172"/>
      <c r="M147" s="172"/>
    </row>
    <row r="148" spans="1:13" s="2" customFormat="1" ht="25.5" hidden="1" customHeight="1" x14ac:dyDescent="0.2">
      <c r="A148" s="53"/>
      <c r="B148" s="225"/>
      <c r="C148" s="226"/>
      <c r="D148" s="55"/>
      <c r="E148" s="227"/>
      <c r="F148" s="228"/>
      <c r="G148" s="50"/>
      <c r="H148" s="57"/>
      <c r="I148" s="56"/>
      <c r="J148" s="105"/>
      <c r="L148" s="160"/>
      <c r="M148" s="160"/>
    </row>
    <row r="149" spans="1:13" s="2" customFormat="1" ht="15" hidden="1" customHeight="1" thickBot="1" x14ac:dyDescent="0.25">
      <c r="A149" s="91"/>
      <c r="B149" s="229"/>
      <c r="C149" s="91"/>
      <c r="D149" s="229"/>
      <c r="E149" s="91"/>
      <c r="F149" s="229"/>
      <c r="G149" s="91"/>
      <c r="H149" s="229"/>
      <c r="I149" s="91"/>
      <c r="J149" s="230"/>
      <c r="L149" s="160"/>
      <c r="M149" s="160"/>
    </row>
    <row r="150" spans="1:13" s="2" customFormat="1" ht="22.5" hidden="1" customHeight="1" thickBot="1" x14ac:dyDescent="0.25">
      <c r="A150" s="289" t="s">
        <v>28</v>
      </c>
      <c r="B150" s="290"/>
      <c r="C150" s="291"/>
      <c r="D150" s="39">
        <f>SUM(D147:D149)</f>
        <v>0</v>
      </c>
      <c r="E150" s="99"/>
      <c r="F150" s="99"/>
      <c r="G150" s="100">
        <f>SUM(G147:G149)</f>
        <v>0</v>
      </c>
      <c r="H150" s="100">
        <f>SUM(H147:H149)</f>
        <v>0</v>
      </c>
      <c r="I150" s="100">
        <f>SUM(I147:I149)</f>
        <v>0</v>
      </c>
      <c r="J150" s="100">
        <f>SUM(J147:J149)</f>
        <v>0</v>
      </c>
      <c r="L150" s="160"/>
      <c r="M150" s="160"/>
    </row>
    <row r="151" spans="1:13" s="2" customFormat="1" ht="15" customHeight="1" thickBot="1" x14ac:dyDescent="0.25">
      <c r="A151" s="295" t="s">
        <v>270</v>
      </c>
      <c r="B151" s="296"/>
      <c r="C151" s="296"/>
      <c r="D151" s="296"/>
      <c r="E151" s="296"/>
      <c r="F151" s="296"/>
      <c r="G151" s="296"/>
      <c r="H151" s="297"/>
      <c r="I151" s="297"/>
      <c r="J151" s="298"/>
      <c r="L151" s="160"/>
      <c r="M151" s="160"/>
    </row>
    <row r="152" spans="1:13" s="224" customFormat="1" ht="24.75" customHeight="1" x14ac:dyDescent="0.2">
      <c r="A152" s="231">
        <v>63</v>
      </c>
      <c r="B152" s="232" t="s">
        <v>271</v>
      </c>
      <c r="C152" s="233" t="s">
        <v>272</v>
      </c>
      <c r="D152" s="234">
        <v>6352.53</v>
      </c>
      <c r="E152" s="235" t="s">
        <v>273</v>
      </c>
      <c r="F152" s="200" t="s">
        <v>274</v>
      </c>
      <c r="G152" s="236">
        <f>SUM(H152:J152)</f>
        <v>6352.5254865616316</v>
      </c>
      <c r="H152" s="237">
        <v>0</v>
      </c>
      <c r="I152" s="237">
        <v>4235.1135310472664</v>
      </c>
      <c r="J152" s="237">
        <v>2117.4119555143652</v>
      </c>
      <c r="L152" s="172"/>
      <c r="M152" s="172"/>
    </row>
    <row r="153" spans="1:13" s="224" customFormat="1" ht="24.75" customHeight="1" thickBot="1" x14ac:dyDescent="0.25">
      <c r="A153" s="238">
        <v>64</v>
      </c>
      <c r="B153" s="239" t="s">
        <v>275</v>
      </c>
      <c r="C153" s="240" t="s">
        <v>276</v>
      </c>
      <c r="D153" s="241">
        <v>13941.149212233549</v>
      </c>
      <c r="E153" s="242" t="s">
        <v>277</v>
      </c>
      <c r="F153" s="200" t="s">
        <v>278</v>
      </c>
      <c r="G153" s="241">
        <f>SUM(H153:J153)</f>
        <v>13941.149212233549</v>
      </c>
      <c r="H153" s="16">
        <v>0</v>
      </c>
      <c r="I153" s="243">
        <v>13941.149212233549</v>
      </c>
      <c r="J153" s="16">
        <v>0</v>
      </c>
      <c r="L153" s="172"/>
      <c r="M153" s="172"/>
    </row>
    <row r="154" spans="1:13" s="224" customFormat="1" ht="24.75" hidden="1" customHeight="1" x14ac:dyDescent="0.2">
      <c r="A154" s="244"/>
      <c r="B154" s="245"/>
      <c r="C154" s="246"/>
      <c r="D154" s="247"/>
      <c r="E154" s="248"/>
      <c r="F154" s="245"/>
      <c r="G154" s="247"/>
      <c r="H154" s="249"/>
      <c r="I154" s="250"/>
      <c r="J154" s="249"/>
      <c r="L154" s="172"/>
      <c r="M154" s="172"/>
    </row>
    <row r="155" spans="1:13" s="224" customFormat="1" ht="24.75" hidden="1" customHeight="1" thickBot="1" x14ac:dyDescent="0.25">
      <c r="A155" s="251"/>
      <c r="B155" s="252"/>
      <c r="C155" s="253"/>
      <c r="D155" s="254"/>
      <c r="E155" s="255"/>
      <c r="F155" s="256"/>
      <c r="G155" s="254"/>
      <c r="H155" s="257"/>
      <c r="I155" s="258"/>
      <c r="J155" s="257"/>
      <c r="L155" s="172"/>
      <c r="M155" s="172"/>
    </row>
    <row r="156" spans="1:13" s="2" customFormat="1" ht="22.5" customHeight="1" thickBot="1" x14ac:dyDescent="0.25">
      <c r="A156" s="289" t="s">
        <v>28</v>
      </c>
      <c r="B156" s="290"/>
      <c r="C156" s="291"/>
      <c r="D156" s="259">
        <f>SUM(D152:D155)</f>
        <v>20293.67921223355</v>
      </c>
      <c r="E156" s="260"/>
      <c r="F156" s="260"/>
      <c r="G156" s="261">
        <f>SUM(G152:G155)</f>
        <v>20293.674698795181</v>
      </c>
      <c r="H156" s="261">
        <f>SUM(H152:H155)</f>
        <v>0</v>
      </c>
      <c r="I156" s="261">
        <f>SUM(I152:I155)</f>
        <v>18176.262743280815</v>
      </c>
      <c r="J156" s="100">
        <f>SUM(J152:J155)</f>
        <v>2117.4119555143652</v>
      </c>
      <c r="L156" s="160"/>
      <c r="M156" s="160"/>
    </row>
    <row r="157" spans="1:13" s="2" customFormat="1" ht="15" hidden="1" customHeight="1" thickBot="1" x14ac:dyDescent="0.25">
      <c r="A157" s="285" t="s">
        <v>279</v>
      </c>
      <c r="B157" s="286"/>
      <c r="C157" s="286"/>
      <c r="D157" s="286"/>
      <c r="E157" s="286"/>
      <c r="F157" s="286"/>
      <c r="G157" s="286"/>
      <c r="H157" s="286"/>
      <c r="I157" s="286"/>
      <c r="J157" s="294"/>
      <c r="L157" s="160"/>
      <c r="M157" s="160"/>
    </row>
    <row r="158" spans="1:13" s="224" customFormat="1" ht="24.75" hidden="1" customHeight="1" thickBot="1" x14ac:dyDescent="0.25">
      <c r="A158" s="262"/>
      <c r="B158" s="263"/>
      <c r="C158" s="264"/>
      <c r="D158" s="265"/>
      <c r="E158" s="262"/>
      <c r="F158" s="266"/>
      <c r="G158" s="265"/>
      <c r="H158" s="267"/>
      <c r="I158" s="268"/>
      <c r="J158" s="267"/>
      <c r="L158" s="172"/>
      <c r="M158" s="172"/>
    </row>
    <row r="159" spans="1:13" s="2" customFormat="1" ht="22.5" hidden="1" customHeight="1" thickBot="1" x14ac:dyDescent="0.25">
      <c r="A159" s="289" t="s">
        <v>28</v>
      </c>
      <c r="B159" s="290"/>
      <c r="C159" s="291"/>
      <c r="D159" s="39">
        <f>SUM(D158)</f>
        <v>0</v>
      </c>
      <c r="E159" s="99"/>
      <c r="F159" s="99"/>
      <c r="G159" s="100">
        <f>SUM(G158)</f>
        <v>0</v>
      </c>
      <c r="H159" s="100">
        <f>SUM(H158)</f>
        <v>0</v>
      </c>
      <c r="I159" s="100">
        <f>SUM(I158)</f>
        <v>0</v>
      </c>
      <c r="J159" s="100">
        <f>SUM(J158)</f>
        <v>0</v>
      </c>
      <c r="L159" s="160"/>
      <c r="M159" s="160"/>
    </row>
    <row r="160" spans="1:13" s="270" customFormat="1" ht="25.5" customHeight="1" thickBot="1" x14ac:dyDescent="0.25">
      <c r="A160" s="280" t="s">
        <v>280</v>
      </c>
      <c r="B160" s="281"/>
      <c r="C160" s="282"/>
      <c r="D160" s="269">
        <f>D16+D26+D35+D49+D61+D66+D80+D84+D90+D97+D102+D108+D116+D120+D128+D137+D141+D145+D150+D156+D159</f>
        <v>819478.08072289149</v>
      </c>
      <c r="E160" s="283"/>
      <c r="F160" s="284"/>
      <c r="G160" s="269">
        <f>G16+G26+G35+G49+G61+G66+G80+G84+G90+G97+G102+G108+G116+G120+G128+G137+G141+G145+G150+G156+G159</f>
        <v>601763.64791473607</v>
      </c>
      <c r="H160" s="269">
        <f>H16+H26+H35+H49+H61+H66+H80+H84+H90+H97+H102+H108+H116+H120+H128+H137+H141+H145+H150+H156+H159</f>
        <v>217390.36125115849</v>
      </c>
      <c r="I160" s="269">
        <f>I16+I26+I35+I49+I61+I66+I80+I84+I90+I97+I102+I108+I116+I120+I128+I137+I141+I145+I150+I156+I159</f>
        <v>291106.25894810009</v>
      </c>
      <c r="J160" s="269">
        <f>J16+J26+J35+J49+J61+J66+J80+J84+J90+J97+J102+J108+J116+J120+J128+J137+J141+J145+J150+J156+J159</f>
        <v>93267.027715477321</v>
      </c>
      <c r="L160" s="271"/>
      <c r="M160" s="271"/>
    </row>
    <row r="161" spans="3:11" x14ac:dyDescent="0.2">
      <c r="G161" s="273"/>
      <c r="K161" s="272"/>
    </row>
    <row r="162" spans="3:11" x14ac:dyDescent="0.2">
      <c r="C162" s="274"/>
      <c r="F162" s="1"/>
      <c r="G162" s="274"/>
    </row>
    <row r="163" spans="3:11" x14ac:dyDescent="0.2">
      <c r="C163" s="275"/>
      <c r="F163" s="1"/>
      <c r="G163" s="275"/>
    </row>
    <row r="164" spans="3:11" x14ac:dyDescent="0.2">
      <c r="C164" s="275"/>
      <c r="D164" s="276"/>
    </row>
    <row r="166" spans="3:11" ht="12.75" x14ac:dyDescent="0.2">
      <c r="C166"/>
      <c r="G166" s="273"/>
      <c r="H166" s="278"/>
    </row>
    <row r="173" spans="3:11" x14ac:dyDescent="0.2">
      <c r="H173" s="279"/>
    </row>
  </sheetData>
  <mergeCells count="70">
    <mergeCell ref="A1:J1"/>
    <mergeCell ref="A3:A5"/>
    <mergeCell ref="B3:B5"/>
    <mergeCell ref="C3:C5"/>
    <mergeCell ref="D3:D5"/>
    <mergeCell ref="E3:E5"/>
    <mergeCell ref="F3:J3"/>
    <mergeCell ref="F4:F5"/>
    <mergeCell ref="G4:G5"/>
    <mergeCell ref="H4:H5"/>
    <mergeCell ref="J4:J5"/>
    <mergeCell ref="I4:I5"/>
    <mergeCell ref="A7:J7"/>
    <mergeCell ref="A16:C16"/>
    <mergeCell ref="E16:F16"/>
    <mergeCell ref="A17:J17"/>
    <mergeCell ref="B38:B39"/>
    <mergeCell ref="C38:C39"/>
    <mergeCell ref="D38:D39"/>
    <mergeCell ref="E38:E39"/>
    <mergeCell ref="A26:C26"/>
    <mergeCell ref="E26:F26"/>
    <mergeCell ref="A27:J27"/>
    <mergeCell ref="A35:C35"/>
    <mergeCell ref="A36:J36"/>
    <mergeCell ref="A49:C49"/>
    <mergeCell ref="E49:F49"/>
    <mergeCell ref="A50:J50"/>
    <mergeCell ref="B57:B58"/>
    <mergeCell ref="C57:C58"/>
    <mergeCell ref="D57:D58"/>
    <mergeCell ref="E57:E58"/>
    <mergeCell ref="A97:C97"/>
    <mergeCell ref="A61:C61"/>
    <mergeCell ref="E61:F61"/>
    <mergeCell ref="A62:J62"/>
    <mergeCell ref="A66:C66"/>
    <mergeCell ref="A67:J67"/>
    <mergeCell ref="A80:C80"/>
    <mergeCell ref="E80:F80"/>
    <mergeCell ref="A81:J81"/>
    <mergeCell ref="A84:C84"/>
    <mergeCell ref="A85:J85"/>
    <mergeCell ref="A90:C90"/>
    <mergeCell ref="A91:J91"/>
    <mergeCell ref="A137:C137"/>
    <mergeCell ref="A98:J98"/>
    <mergeCell ref="A102:C102"/>
    <mergeCell ref="A103:J103"/>
    <mergeCell ref="A108:C108"/>
    <mergeCell ref="A109:J109"/>
    <mergeCell ref="A116:C116"/>
    <mergeCell ref="A117:J117"/>
    <mergeCell ref="A120:C120"/>
    <mergeCell ref="A121:J121"/>
    <mergeCell ref="A128:C128"/>
    <mergeCell ref="A129:J129"/>
    <mergeCell ref="A160:C160"/>
    <mergeCell ref="E160:F160"/>
    <mergeCell ref="A138:J138"/>
    <mergeCell ref="A141:C141"/>
    <mergeCell ref="E141:F141"/>
    <mergeCell ref="A142:J142"/>
    <mergeCell ref="A145:C145"/>
    <mergeCell ref="A146:J146"/>
    <mergeCell ref="A150:C150"/>
    <mergeCell ref="A151:J151"/>
    <mergeCell ref="A156:C156"/>
    <mergeCell ref="A157:J157"/>
    <mergeCell ref="A159:C159"/>
  </mergeCells>
  <pageMargins left="0.82677165354330717" right="0.74803149606299213" top="0.43307086614173229" bottom="0.23622047244094491" header="0.27559055118110237" footer="0.31496062992125984"/>
  <pageSetup paperSize="9" orientation="landscape" r:id="rId1"/>
  <headerFooter alignWithMargins="0">
    <oddFooter>&amp;R&amp;P</oddFooter>
  </headerFooter>
  <rowBreaks count="4" manualBreakCount="4">
    <brk id="35" max="16383" man="1"/>
    <brk id="55" max="16383" man="1"/>
    <brk id="75" max="16383" man="1"/>
    <brk id="1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Parama 2015</vt:lpstr>
      <vt:lpstr>'Parama 2015'!Print_Area</vt:lpstr>
      <vt:lpstr>'Parama 2015'!Print_Titles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Jurga Ašmantaitė</dc:creator>
  <cp:lastModifiedBy>Jurga Ašmantaitė</cp:lastModifiedBy>
  <dcterms:created xsi:type="dcterms:W3CDTF">2015-09-10T12:53:07Z</dcterms:created>
  <dcterms:modified xsi:type="dcterms:W3CDTF">2016-04-27T11:43:04Z</dcterms:modified>
</cp:coreProperties>
</file>